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0875" tabRatio="886" activeTab="12"/>
  </bookViews>
  <sheets>
    <sheet name="04.1.1." sheetId="8" r:id="rId1"/>
    <sheet name="04.1.2." sheetId="15" r:id="rId2"/>
    <sheet name="04.1.3." sheetId="14" r:id="rId3"/>
    <sheet name="04.1.4." sheetId="10" r:id="rId4"/>
    <sheet name="04.1.5." sheetId="12" r:id="rId5"/>
    <sheet name="04.1.6." sheetId="11" r:id="rId6"/>
    <sheet name="04.1.7." sheetId="13" r:id="rId7"/>
    <sheet name="04.1.8." sheetId="4" r:id="rId8"/>
    <sheet name="04.1.9." sheetId="5" r:id="rId9"/>
    <sheet name="04.1.10" sheetId="7" r:id="rId10"/>
    <sheet name="04.1.11." sheetId="6" r:id="rId11"/>
    <sheet name="04.2.1." sheetId="19" r:id="rId12"/>
    <sheet name="04.3.1." sheetId="16" r:id="rId13"/>
    <sheet name="04.3.2." sheetId="18" r:id="rId14"/>
    <sheet name="04.3.3." sheetId="17" r:id="rId15"/>
  </sheets>
  <definedNames>
    <definedName name="_xlnm.Print_Titles" localSheetId="0">'04.1.1.'!$19:$19</definedName>
    <definedName name="_xlnm.Print_Titles" localSheetId="9">'04.1.10'!$19:$19</definedName>
    <definedName name="_xlnm.Print_Titles" localSheetId="10">'04.1.11.'!$19:$19</definedName>
    <definedName name="_xlnm.Print_Titles" localSheetId="1">'04.1.2.'!$19:$19</definedName>
    <definedName name="_xlnm.Print_Titles" localSheetId="2">'04.1.3.'!$19:$19</definedName>
    <definedName name="_xlnm.Print_Titles" localSheetId="3">'04.1.4.'!$19:$19</definedName>
    <definedName name="_xlnm.Print_Titles" localSheetId="4">'04.1.5.'!$19:$19</definedName>
    <definedName name="_xlnm.Print_Titles" localSheetId="5">'04.1.6.'!$19:$19</definedName>
    <definedName name="_xlnm.Print_Titles" localSheetId="6">'04.1.7.'!$19:$19</definedName>
    <definedName name="_xlnm.Print_Titles" localSheetId="7">'04.1.8.'!$19:$19</definedName>
    <definedName name="_xlnm.Print_Titles" localSheetId="8">'04.1.9.'!$19:$19</definedName>
    <definedName name="_xlnm.Print_Titles" localSheetId="11">'04.2.1.'!$19:$19</definedName>
    <definedName name="_xlnm.Print_Titles" localSheetId="12">'04.3.1.'!$19:$19</definedName>
    <definedName name="_xlnm.Print_Titles" localSheetId="13">'04.3.2.'!$19:$19</definedName>
    <definedName name="_xlnm.Print_Titles" localSheetId="14">'04.3.3.'!$19:$19</definedName>
  </definedNames>
  <calcPr calcId="145621" calcMode="manual"/>
</workbook>
</file>

<file path=xl/calcChain.xml><?xml version="1.0" encoding="utf-8"?>
<calcChain xmlns="http://schemas.openxmlformats.org/spreadsheetml/2006/main">
  <c r="N123" i="16" l="1"/>
  <c r="M123" i="16" s="1"/>
  <c r="I121" i="16"/>
  <c r="H121" i="16" s="1"/>
  <c r="H123" i="16"/>
  <c r="N121" i="16" l="1"/>
  <c r="I82" i="16"/>
  <c r="Q319" i="19"/>
  <c r="P319" i="19"/>
  <c r="O319" i="19"/>
  <c r="N319" i="19"/>
  <c r="M319" i="19"/>
  <c r="H319" i="19"/>
  <c r="C319" i="19"/>
  <c r="Q317" i="19"/>
  <c r="P317" i="19"/>
  <c r="O317" i="19"/>
  <c r="N317" i="19"/>
  <c r="M317" i="19" s="1"/>
  <c r="H317" i="19"/>
  <c r="C317" i="19"/>
  <c r="Q315" i="19"/>
  <c r="P315" i="19"/>
  <c r="O315" i="19"/>
  <c r="N315" i="19"/>
  <c r="M315" i="19" s="1"/>
  <c r="H315" i="19"/>
  <c r="C315" i="19"/>
  <c r="Q314" i="19"/>
  <c r="P314" i="19"/>
  <c r="O314" i="19"/>
  <c r="N314" i="19"/>
  <c r="M314" i="19" s="1"/>
  <c r="H314" i="19"/>
  <c r="C314" i="19"/>
  <c r="Q313" i="19"/>
  <c r="P313" i="19"/>
  <c r="O313" i="19"/>
  <c r="N313" i="19"/>
  <c r="M313" i="19"/>
  <c r="H313" i="19"/>
  <c r="C313" i="19"/>
  <c r="Q312" i="19"/>
  <c r="P312" i="19"/>
  <c r="O312" i="19"/>
  <c r="N312" i="19"/>
  <c r="M312" i="19" s="1"/>
  <c r="H312" i="19"/>
  <c r="C312" i="19"/>
  <c r="Q311" i="19"/>
  <c r="P311" i="19"/>
  <c r="O311" i="19"/>
  <c r="N311" i="19"/>
  <c r="M311" i="19"/>
  <c r="H311" i="19"/>
  <c r="C311" i="19"/>
  <c r="Q310" i="19"/>
  <c r="P310" i="19"/>
  <c r="O310" i="19"/>
  <c r="N310" i="19"/>
  <c r="M310" i="19" s="1"/>
  <c r="M309" i="19" s="1"/>
  <c r="H310" i="19"/>
  <c r="C310" i="19"/>
  <c r="Q309" i="19"/>
  <c r="P309" i="19"/>
  <c r="O309" i="19"/>
  <c r="N309" i="19"/>
  <c r="L309" i="19"/>
  <c r="K309" i="19"/>
  <c r="J309" i="19"/>
  <c r="I309" i="19"/>
  <c r="H309" i="19"/>
  <c r="G309" i="19"/>
  <c r="F309" i="19"/>
  <c r="E309" i="19"/>
  <c r="D309" i="19"/>
  <c r="C309" i="19"/>
  <c r="Q301" i="19"/>
  <c r="P301" i="19"/>
  <c r="O301" i="19"/>
  <c r="N301" i="19"/>
  <c r="M301" i="19"/>
  <c r="H301" i="19"/>
  <c r="C301" i="19"/>
  <c r="Q300" i="19"/>
  <c r="P300" i="19"/>
  <c r="O300" i="19"/>
  <c r="N300" i="19"/>
  <c r="M300" i="19" s="1"/>
  <c r="H300" i="19"/>
  <c r="C300" i="19"/>
  <c r="Q299" i="19"/>
  <c r="P299" i="19"/>
  <c r="O299" i="19"/>
  <c r="N299" i="19"/>
  <c r="M299" i="19"/>
  <c r="L299" i="19"/>
  <c r="K299" i="19"/>
  <c r="J299" i="19"/>
  <c r="I299" i="19"/>
  <c r="G299" i="19"/>
  <c r="F299" i="19"/>
  <c r="E299" i="19"/>
  <c r="D299" i="19"/>
  <c r="C299" i="19"/>
  <c r="Q298" i="19"/>
  <c r="P298" i="19"/>
  <c r="O298" i="19"/>
  <c r="N298" i="19"/>
  <c r="M298" i="19" s="1"/>
  <c r="H298" i="19"/>
  <c r="C298" i="19"/>
  <c r="Q297" i="19"/>
  <c r="P297" i="19"/>
  <c r="O297" i="19"/>
  <c r="N297" i="19"/>
  <c r="M297" i="19"/>
  <c r="H297" i="19"/>
  <c r="C297" i="19"/>
  <c r="Q296" i="19"/>
  <c r="P296" i="19"/>
  <c r="O296" i="19"/>
  <c r="N296" i="19"/>
  <c r="M296" i="19" s="1"/>
  <c r="H296" i="19"/>
  <c r="C296" i="19"/>
  <c r="Q295" i="19"/>
  <c r="P295" i="19"/>
  <c r="O295" i="19"/>
  <c r="O294" i="19" s="1"/>
  <c r="N295" i="19"/>
  <c r="M295" i="19"/>
  <c r="H295" i="19"/>
  <c r="C295" i="19"/>
  <c r="Q294" i="19"/>
  <c r="P294" i="19"/>
  <c r="N294" i="19"/>
  <c r="M294" i="19" s="1"/>
  <c r="L294" i="19"/>
  <c r="K294" i="19"/>
  <c r="J294" i="19"/>
  <c r="I294" i="19"/>
  <c r="H294" i="19"/>
  <c r="G294" i="19"/>
  <c r="F294" i="19"/>
  <c r="E294" i="19"/>
  <c r="D294" i="19"/>
  <c r="C294" i="19" s="1"/>
  <c r="Q293" i="19"/>
  <c r="P293" i="19"/>
  <c r="O293" i="19"/>
  <c r="N293" i="19"/>
  <c r="M293" i="19"/>
  <c r="H293" i="19"/>
  <c r="C293" i="19"/>
  <c r="Q292" i="19"/>
  <c r="P292" i="19"/>
  <c r="O292" i="19"/>
  <c r="N292" i="19"/>
  <c r="M292" i="19" s="1"/>
  <c r="H292" i="19"/>
  <c r="C292" i="19"/>
  <c r="Q291" i="19"/>
  <c r="Q290" i="19" s="1"/>
  <c r="P291" i="19"/>
  <c r="O291" i="19"/>
  <c r="O290" i="19" s="1"/>
  <c r="N291" i="19"/>
  <c r="M291" i="19"/>
  <c r="H291" i="19"/>
  <c r="C291" i="19"/>
  <c r="P290" i="19"/>
  <c r="N290" i="19"/>
  <c r="M290" i="19" s="1"/>
  <c r="L290" i="19"/>
  <c r="K290" i="19"/>
  <c r="J290" i="19"/>
  <c r="I290" i="19"/>
  <c r="H290" i="19"/>
  <c r="G290" i="19"/>
  <c r="F290" i="19"/>
  <c r="E290" i="19"/>
  <c r="D290" i="19"/>
  <c r="C290" i="19" s="1"/>
  <c r="Q289" i="19"/>
  <c r="Q288" i="19" s="1"/>
  <c r="Q287" i="19" s="1"/>
  <c r="P289" i="19"/>
  <c r="O289" i="19"/>
  <c r="O288" i="19" s="1"/>
  <c r="O287" i="19" s="1"/>
  <c r="M287" i="19" s="1"/>
  <c r="N289" i="19"/>
  <c r="M289" i="19"/>
  <c r="H289" i="19"/>
  <c r="C289" i="19"/>
  <c r="P288" i="19"/>
  <c r="N288" i="19"/>
  <c r="M288" i="19" s="1"/>
  <c r="L288" i="19"/>
  <c r="K288" i="19"/>
  <c r="J288" i="19"/>
  <c r="I288" i="19"/>
  <c r="H288" i="19"/>
  <c r="G288" i="19"/>
  <c r="F288" i="19"/>
  <c r="E288" i="19"/>
  <c r="D288" i="19"/>
  <c r="C288" i="19" s="1"/>
  <c r="P287" i="19"/>
  <c r="N287" i="19"/>
  <c r="L287" i="19"/>
  <c r="K287" i="19"/>
  <c r="J287" i="19"/>
  <c r="I287" i="19"/>
  <c r="H287" i="19" s="1"/>
  <c r="G287" i="19"/>
  <c r="F287" i="19"/>
  <c r="E287" i="19"/>
  <c r="D287" i="19"/>
  <c r="C287" i="19"/>
  <c r="Q286" i="19"/>
  <c r="P286" i="19"/>
  <c r="O286" i="19"/>
  <c r="N286" i="19"/>
  <c r="M286" i="19" s="1"/>
  <c r="H286" i="19"/>
  <c r="C286" i="19"/>
  <c r="Q285" i="19"/>
  <c r="P285" i="19"/>
  <c r="O285" i="19"/>
  <c r="N285" i="19"/>
  <c r="M285" i="19"/>
  <c r="H285" i="19"/>
  <c r="C285" i="19"/>
  <c r="Q284" i="19"/>
  <c r="P284" i="19"/>
  <c r="P283" i="19" s="1"/>
  <c r="O284" i="19"/>
  <c r="N284" i="19"/>
  <c r="M284" i="19" s="1"/>
  <c r="H284" i="19"/>
  <c r="C284" i="19"/>
  <c r="Q283" i="19"/>
  <c r="O283" i="19"/>
  <c r="L283" i="19"/>
  <c r="K283" i="19"/>
  <c r="J283" i="19"/>
  <c r="I283" i="19"/>
  <c r="H283" i="19" s="1"/>
  <c r="G283" i="19"/>
  <c r="F283" i="19"/>
  <c r="E283" i="19"/>
  <c r="D283" i="19"/>
  <c r="C283" i="19"/>
  <c r="Q282" i="19"/>
  <c r="P282" i="19"/>
  <c r="O282" i="19"/>
  <c r="N282" i="19"/>
  <c r="M282" i="19" s="1"/>
  <c r="H282" i="19"/>
  <c r="C282" i="19"/>
  <c r="Q281" i="19"/>
  <c r="P281" i="19"/>
  <c r="O281" i="19"/>
  <c r="N281" i="19"/>
  <c r="M281" i="19"/>
  <c r="H281" i="19"/>
  <c r="C281" i="19"/>
  <c r="Q280" i="19"/>
  <c r="P280" i="19"/>
  <c r="P279" i="19" s="1"/>
  <c r="P278" i="19" s="1"/>
  <c r="P267" i="19" s="1"/>
  <c r="O280" i="19"/>
  <c r="N280" i="19"/>
  <c r="M280" i="19" s="1"/>
  <c r="H280" i="19"/>
  <c r="C280" i="19"/>
  <c r="Q279" i="19"/>
  <c r="Q278" i="19" s="1"/>
  <c r="O279" i="19"/>
  <c r="O278" i="19" s="1"/>
  <c r="L279" i="19"/>
  <c r="K279" i="19"/>
  <c r="K278" i="19" s="1"/>
  <c r="J279" i="19"/>
  <c r="I279" i="19"/>
  <c r="H279" i="19" s="1"/>
  <c r="G279" i="19"/>
  <c r="G278" i="19" s="1"/>
  <c r="F279" i="19"/>
  <c r="E279" i="19"/>
  <c r="E278" i="19" s="1"/>
  <c r="D279" i="19"/>
  <c r="C279" i="19"/>
  <c r="L278" i="19"/>
  <c r="J278" i="19"/>
  <c r="F278" i="19"/>
  <c r="D278" i="19"/>
  <c r="C278" i="19" s="1"/>
  <c r="Q277" i="19"/>
  <c r="P277" i="19"/>
  <c r="O277" i="19"/>
  <c r="N277" i="19"/>
  <c r="M277" i="19"/>
  <c r="H277" i="19"/>
  <c r="C277" i="19"/>
  <c r="Q276" i="19"/>
  <c r="P276" i="19"/>
  <c r="O276" i="19"/>
  <c r="N276" i="19"/>
  <c r="M276" i="19" s="1"/>
  <c r="H276" i="19"/>
  <c r="C276" i="19"/>
  <c r="Q275" i="19"/>
  <c r="Q274" i="19" s="1"/>
  <c r="P275" i="19"/>
  <c r="O275" i="19"/>
  <c r="O274" i="19" s="1"/>
  <c r="N275" i="19"/>
  <c r="M275" i="19"/>
  <c r="H275" i="19"/>
  <c r="C275" i="19"/>
  <c r="P274" i="19"/>
  <c r="N274" i="19"/>
  <c r="M274" i="19" s="1"/>
  <c r="L274" i="19"/>
  <c r="K274" i="19"/>
  <c r="J274" i="19"/>
  <c r="I274" i="19"/>
  <c r="H274" i="19"/>
  <c r="G274" i="19"/>
  <c r="F274" i="19"/>
  <c r="E274" i="19"/>
  <c r="D274" i="19"/>
  <c r="C274" i="19" s="1"/>
  <c r="Q273" i="19"/>
  <c r="P273" i="19"/>
  <c r="O273" i="19"/>
  <c r="N273" i="19"/>
  <c r="M273" i="19"/>
  <c r="H273" i="19"/>
  <c r="C273" i="19"/>
  <c r="Q272" i="19"/>
  <c r="P272" i="19"/>
  <c r="O272" i="19"/>
  <c r="N272" i="19"/>
  <c r="M272" i="19" s="1"/>
  <c r="H272" i="19"/>
  <c r="C272" i="19"/>
  <c r="Q271" i="19"/>
  <c r="Q270" i="19" s="1"/>
  <c r="P271" i="19"/>
  <c r="O271" i="19"/>
  <c r="O270" i="19" s="1"/>
  <c r="N271" i="19"/>
  <c r="M271" i="19"/>
  <c r="H271" i="19"/>
  <c r="C271" i="19"/>
  <c r="P270" i="19"/>
  <c r="N270" i="19"/>
  <c r="M270" i="19" s="1"/>
  <c r="L270" i="19"/>
  <c r="K270" i="19"/>
  <c r="J270" i="19"/>
  <c r="I270" i="19"/>
  <c r="H270" i="19"/>
  <c r="G270" i="19"/>
  <c r="F270" i="19"/>
  <c r="E270" i="19"/>
  <c r="D270" i="19"/>
  <c r="C270" i="19" s="1"/>
  <c r="Q269" i="19"/>
  <c r="Q268" i="19" s="1"/>
  <c r="P269" i="19"/>
  <c r="O269" i="19"/>
  <c r="O268" i="19" s="1"/>
  <c r="N269" i="19"/>
  <c r="M269" i="19"/>
  <c r="H269" i="19"/>
  <c r="C269" i="19"/>
  <c r="P268" i="19"/>
  <c r="N268" i="19"/>
  <c r="M268" i="19" s="1"/>
  <c r="L268" i="19"/>
  <c r="L267" i="19" s="1"/>
  <c r="K268" i="19"/>
  <c r="J268" i="19"/>
  <c r="J267" i="19" s="1"/>
  <c r="I268" i="19"/>
  <c r="H268" i="19"/>
  <c r="G268" i="19"/>
  <c r="F268" i="19"/>
  <c r="E268" i="19"/>
  <c r="D268" i="19"/>
  <c r="C268" i="19" s="1"/>
  <c r="Q267" i="19"/>
  <c r="O267" i="19"/>
  <c r="K267" i="19"/>
  <c r="G267" i="19"/>
  <c r="F267" i="19"/>
  <c r="E267" i="19"/>
  <c r="D267" i="19"/>
  <c r="C267" i="19" s="1"/>
  <c r="Q266" i="19"/>
  <c r="P266" i="19"/>
  <c r="O266" i="19"/>
  <c r="N266" i="19"/>
  <c r="M266" i="19"/>
  <c r="H266" i="19"/>
  <c r="C266" i="19"/>
  <c r="Q265" i="19"/>
  <c r="P265" i="19"/>
  <c r="O265" i="19"/>
  <c r="N265" i="19"/>
  <c r="M265" i="19" s="1"/>
  <c r="H265" i="19"/>
  <c r="C265" i="19"/>
  <c r="Q264" i="19"/>
  <c r="P264" i="19"/>
  <c r="O264" i="19"/>
  <c r="O263" i="19" s="1"/>
  <c r="N264" i="19"/>
  <c r="M264" i="19"/>
  <c r="H264" i="19"/>
  <c r="C264" i="19"/>
  <c r="Q263" i="19"/>
  <c r="P263" i="19"/>
  <c r="N263" i="19"/>
  <c r="M263" i="19" s="1"/>
  <c r="L263" i="19"/>
  <c r="K263" i="19"/>
  <c r="J263" i="19"/>
  <c r="I263" i="19"/>
  <c r="H263" i="19"/>
  <c r="G263" i="19"/>
  <c r="F263" i="19"/>
  <c r="E263" i="19"/>
  <c r="D263" i="19"/>
  <c r="C263" i="19" s="1"/>
  <c r="Q262" i="19"/>
  <c r="P262" i="19"/>
  <c r="O262" i="19"/>
  <c r="N262" i="19"/>
  <c r="M262" i="19"/>
  <c r="H262" i="19"/>
  <c r="C262" i="19"/>
  <c r="Q261" i="19"/>
  <c r="P261" i="19"/>
  <c r="O261" i="19"/>
  <c r="N261" i="19"/>
  <c r="M261" i="19" s="1"/>
  <c r="H261" i="19"/>
  <c r="C261" i="19"/>
  <c r="Q260" i="19"/>
  <c r="P260" i="19"/>
  <c r="O260" i="19"/>
  <c r="O259" i="19" s="1"/>
  <c r="O258" i="19" s="1"/>
  <c r="M258" i="19" s="1"/>
  <c r="N260" i="19"/>
  <c r="M260" i="19"/>
  <c r="H260" i="19"/>
  <c r="C260" i="19"/>
  <c r="Q259" i="19"/>
  <c r="P259" i="19"/>
  <c r="N259" i="19"/>
  <c r="M259" i="19" s="1"/>
  <c r="L259" i="19"/>
  <c r="K259" i="19"/>
  <c r="J259" i="19"/>
  <c r="I259" i="19"/>
  <c r="H259" i="19"/>
  <c r="G259" i="19"/>
  <c r="F259" i="19"/>
  <c r="E259" i="19"/>
  <c r="D259" i="19"/>
  <c r="C259" i="19" s="1"/>
  <c r="Q258" i="19"/>
  <c r="P258" i="19"/>
  <c r="N258" i="19"/>
  <c r="L258" i="19"/>
  <c r="K258" i="19"/>
  <c r="J258" i="19"/>
  <c r="I258" i="19"/>
  <c r="H258" i="19" s="1"/>
  <c r="G258" i="19"/>
  <c r="F258" i="19"/>
  <c r="E258" i="19"/>
  <c r="D258" i="19"/>
  <c r="C258" i="19"/>
  <c r="Q257" i="19"/>
  <c r="P257" i="19"/>
  <c r="O257" i="19"/>
  <c r="N257" i="19"/>
  <c r="M257" i="19" s="1"/>
  <c r="H257" i="19"/>
  <c r="C257" i="19"/>
  <c r="Q256" i="19"/>
  <c r="P256" i="19"/>
  <c r="O256" i="19"/>
  <c r="N256" i="19"/>
  <c r="M256" i="19"/>
  <c r="H256" i="19"/>
  <c r="C256" i="19"/>
  <c r="Q255" i="19"/>
  <c r="P255" i="19"/>
  <c r="O255" i="19"/>
  <c r="N255" i="19"/>
  <c r="M255" i="19" s="1"/>
  <c r="H255" i="19"/>
  <c r="C255" i="19"/>
  <c r="Q254" i="19"/>
  <c r="P254" i="19"/>
  <c r="O254" i="19"/>
  <c r="N254" i="19"/>
  <c r="M254" i="19"/>
  <c r="H254" i="19"/>
  <c r="C254" i="19"/>
  <c r="Q253" i="19"/>
  <c r="P253" i="19"/>
  <c r="P252" i="19" s="1"/>
  <c r="P251" i="19" s="1"/>
  <c r="O253" i="19"/>
  <c r="N253" i="19"/>
  <c r="M253" i="19" s="1"/>
  <c r="H253" i="19"/>
  <c r="C253" i="19"/>
  <c r="Q252" i="19"/>
  <c r="O252" i="19"/>
  <c r="L252" i="19"/>
  <c r="K252" i="19"/>
  <c r="J252" i="19"/>
  <c r="I252" i="19"/>
  <c r="H252" i="19" s="1"/>
  <c r="G252" i="19"/>
  <c r="F252" i="19"/>
  <c r="E252" i="19"/>
  <c r="D252" i="19"/>
  <c r="C252" i="19"/>
  <c r="Q251" i="19"/>
  <c r="O251" i="19"/>
  <c r="L251" i="19"/>
  <c r="K251" i="19"/>
  <c r="J251" i="19"/>
  <c r="I251" i="19"/>
  <c r="H251" i="19"/>
  <c r="G251" i="19"/>
  <c r="F251" i="19"/>
  <c r="E251" i="19"/>
  <c r="D251" i="19"/>
  <c r="C251" i="19" s="1"/>
  <c r="Q250" i="19"/>
  <c r="P250" i="19"/>
  <c r="O250" i="19"/>
  <c r="N250" i="19"/>
  <c r="M250" i="19"/>
  <c r="H250" i="19"/>
  <c r="C250" i="19"/>
  <c r="Q249" i="19"/>
  <c r="P249" i="19"/>
  <c r="O249" i="19"/>
  <c r="N249" i="19"/>
  <c r="M249" i="19" s="1"/>
  <c r="H249" i="19"/>
  <c r="C249" i="19"/>
  <c r="Q248" i="19"/>
  <c r="P248" i="19"/>
  <c r="O248" i="19"/>
  <c r="N248" i="19"/>
  <c r="M248" i="19"/>
  <c r="H248" i="19"/>
  <c r="C248" i="19"/>
  <c r="Q247" i="19"/>
  <c r="P247" i="19"/>
  <c r="P246" i="19" s="1"/>
  <c r="O247" i="19"/>
  <c r="N247" i="19"/>
  <c r="M247" i="19" s="1"/>
  <c r="H247" i="19"/>
  <c r="C247" i="19"/>
  <c r="Q246" i="19"/>
  <c r="O246" i="19"/>
  <c r="L246" i="19"/>
  <c r="K246" i="19"/>
  <c r="J246" i="19"/>
  <c r="I246" i="19"/>
  <c r="H246" i="19" s="1"/>
  <c r="G246" i="19"/>
  <c r="F246" i="19"/>
  <c r="E246" i="19"/>
  <c r="D246" i="19"/>
  <c r="C246" i="19"/>
  <c r="Q245" i="19"/>
  <c r="P245" i="19"/>
  <c r="O245" i="19"/>
  <c r="N245" i="19"/>
  <c r="M245" i="19" s="1"/>
  <c r="H245" i="19"/>
  <c r="C245" i="19"/>
  <c r="Q244" i="19"/>
  <c r="P244" i="19"/>
  <c r="O244" i="19"/>
  <c r="N244" i="19"/>
  <c r="M244" i="19"/>
  <c r="H244" i="19"/>
  <c r="C244" i="19"/>
  <c r="Q243" i="19"/>
  <c r="P243" i="19"/>
  <c r="O243" i="19"/>
  <c r="N243" i="19"/>
  <c r="M243" i="19" s="1"/>
  <c r="H243" i="19"/>
  <c r="C243" i="19"/>
  <c r="Q242" i="19"/>
  <c r="P242" i="19"/>
  <c r="O242" i="19"/>
  <c r="N242" i="19"/>
  <c r="M242" i="19"/>
  <c r="H242" i="19"/>
  <c r="C242" i="19"/>
  <c r="Q241" i="19"/>
  <c r="P241" i="19"/>
  <c r="O241" i="19"/>
  <c r="N241" i="19"/>
  <c r="M241" i="19" s="1"/>
  <c r="H241" i="19"/>
  <c r="C241" i="19"/>
  <c r="Q240" i="19"/>
  <c r="P240" i="19"/>
  <c r="O240" i="19"/>
  <c r="N240" i="19"/>
  <c r="M240" i="19"/>
  <c r="H240" i="19"/>
  <c r="C240" i="19"/>
  <c r="Q239" i="19"/>
  <c r="P239" i="19"/>
  <c r="P238" i="19" s="1"/>
  <c r="P233" i="19" s="1"/>
  <c r="P232" i="19" s="1"/>
  <c r="O239" i="19"/>
  <c r="N239" i="19"/>
  <c r="M239" i="19" s="1"/>
  <c r="H239" i="19"/>
  <c r="C239" i="19"/>
  <c r="Q238" i="19"/>
  <c r="O238" i="19"/>
  <c r="L238" i="19"/>
  <c r="K238" i="19"/>
  <c r="J238" i="19"/>
  <c r="I238" i="19"/>
  <c r="H238" i="19" s="1"/>
  <c r="G238" i="19"/>
  <c r="F238" i="19"/>
  <c r="E238" i="19"/>
  <c r="D238" i="19"/>
  <c r="C238" i="19"/>
  <c r="Q237" i="19"/>
  <c r="P237" i="19"/>
  <c r="O237" i="19"/>
  <c r="N237" i="19"/>
  <c r="M237" i="19" s="1"/>
  <c r="H237" i="19"/>
  <c r="C237" i="19"/>
  <c r="Q236" i="19"/>
  <c r="Q235" i="19" s="1"/>
  <c r="P236" i="19"/>
  <c r="O236" i="19"/>
  <c r="O235" i="19" s="1"/>
  <c r="N236" i="19"/>
  <c r="M236" i="19"/>
  <c r="H236" i="19"/>
  <c r="C236" i="19"/>
  <c r="P235" i="19"/>
  <c r="N235" i="19"/>
  <c r="M235" i="19" s="1"/>
  <c r="L235" i="19"/>
  <c r="K235" i="19"/>
  <c r="J235" i="19"/>
  <c r="I235" i="19"/>
  <c r="H235" i="19"/>
  <c r="G235" i="19"/>
  <c r="F235" i="19"/>
  <c r="E235" i="19"/>
  <c r="D235" i="19"/>
  <c r="C235" i="19" s="1"/>
  <c r="Q234" i="19"/>
  <c r="Q233" i="19" s="1"/>
  <c r="Q232" i="19" s="1"/>
  <c r="P234" i="19"/>
  <c r="O234" i="19"/>
  <c r="O233" i="19" s="1"/>
  <c r="O232" i="19" s="1"/>
  <c r="N234" i="19"/>
  <c r="M234" i="19"/>
  <c r="H234" i="19"/>
  <c r="C234" i="19"/>
  <c r="L233" i="19"/>
  <c r="K233" i="19"/>
  <c r="J233" i="19"/>
  <c r="I233" i="19"/>
  <c r="H233" i="19"/>
  <c r="G233" i="19"/>
  <c r="F233" i="19"/>
  <c r="E233" i="19"/>
  <c r="D233" i="19"/>
  <c r="C233" i="19" s="1"/>
  <c r="L232" i="19"/>
  <c r="K232" i="19"/>
  <c r="J232" i="19"/>
  <c r="I232" i="19"/>
  <c r="H232" i="19" s="1"/>
  <c r="G232" i="19"/>
  <c r="F232" i="19"/>
  <c r="E232" i="19"/>
  <c r="D232" i="19"/>
  <c r="C232" i="19"/>
  <c r="Q231" i="19"/>
  <c r="P231" i="19"/>
  <c r="P230" i="19" s="1"/>
  <c r="O231" i="19"/>
  <c r="N231" i="19"/>
  <c r="M231" i="19" s="1"/>
  <c r="H231" i="19"/>
  <c r="C231" i="19"/>
  <c r="Q230" i="19"/>
  <c r="O230" i="19"/>
  <c r="L230" i="19"/>
  <c r="K230" i="19"/>
  <c r="J230" i="19"/>
  <c r="I230" i="19"/>
  <c r="H230" i="19" s="1"/>
  <c r="G230" i="19"/>
  <c r="F230" i="19"/>
  <c r="E230" i="19"/>
  <c r="D230" i="19"/>
  <c r="C230" i="19"/>
  <c r="Q229" i="19"/>
  <c r="P229" i="19"/>
  <c r="O229" i="19"/>
  <c r="N229" i="19"/>
  <c r="M229" i="19" s="1"/>
  <c r="H229" i="19"/>
  <c r="C229" i="19"/>
  <c r="Q228" i="19"/>
  <c r="O228" i="19"/>
  <c r="L228" i="19"/>
  <c r="K228" i="19"/>
  <c r="J228" i="19"/>
  <c r="I228" i="19"/>
  <c r="H228" i="19" s="1"/>
  <c r="G228" i="19"/>
  <c r="F228" i="19"/>
  <c r="E228" i="19"/>
  <c r="D228" i="19"/>
  <c r="C228" i="19"/>
  <c r="Q227" i="19"/>
  <c r="P227" i="19"/>
  <c r="O227" i="19"/>
  <c r="N227" i="19"/>
  <c r="M227" i="19" s="1"/>
  <c r="H227" i="19"/>
  <c r="C227" i="19"/>
  <c r="Q226" i="19"/>
  <c r="Q225" i="19" s="1"/>
  <c r="P226" i="19"/>
  <c r="O226" i="19"/>
  <c r="O225" i="19" s="1"/>
  <c r="N226" i="19"/>
  <c r="M226" i="19"/>
  <c r="H226" i="19"/>
  <c r="C226" i="19"/>
  <c r="P225" i="19"/>
  <c r="N225" i="19"/>
  <c r="M225" i="19" s="1"/>
  <c r="L225" i="19"/>
  <c r="K225" i="19"/>
  <c r="J225" i="19"/>
  <c r="I225" i="19"/>
  <c r="H225" i="19"/>
  <c r="G225" i="19"/>
  <c r="F225" i="19"/>
  <c r="E225" i="19"/>
  <c r="D225" i="19"/>
  <c r="C225" i="19" s="1"/>
  <c r="Q224" i="19"/>
  <c r="P224" i="19"/>
  <c r="O224" i="19"/>
  <c r="N224" i="19"/>
  <c r="M224" i="19"/>
  <c r="H224" i="19"/>
  <c r="C224" i="19"/>
  <c r="Q223" i="19"/>
  <c r="P223" i="19"/>
  <c r="O223" i="19"/>
  <c r="N223" i="19"/>
  <c r="M223" i="19" s="1"/>
  <c r="H223" i="19"/>
  <c r="C223" i="19"/>
  <c r="Q222" i="19"/>
  <c r="P222" i="19"/>
  <c r="O222" i="19"/>
  <c r="N222" i="19"/>
  <c r="M222" i="19"/>
  <c r="H222" i="19"/>
  <c r="C222" i="19"/>
  <c r="Q221" i="19"/>
  <c r="P221" i="19"/>
  <c r="O221" i="19"/>
  <c r="N221" i="19"/>
  <c r="M221" i="19" s="1"/>
  <c r="H221" i="19"/>
  <c r="C221" i="19"/>
  <c r="Q220" i="19"/>
  <c r="P220" i="19"/>
  <c r="O220" i="19"/>
  <c r="N220" i="19"/>
  <c r="M220" i="19"/>
  <c r="H220" i="19"/>
  <c r="C220" i="19"/>
  <c r="Q219" i="19"/>
  <c r="P219" i="19"/>
  <c r="O219" i="19"/>
  <c r="N219" i="19"/>
  <c r="M219" i="19" s="1"/>
  <c r="H219" i="19"/>
  <c r="C219" i="19"/>
  <c r="Q218" i="19"/>
  <c r="P218" i="19"/>
  <c r="O218" i="19"/>
  <c r="N218" i="19"/>
  <c r="M218" i="19"/>
  <c r="H218" i="19"/>
  <c r="C218" i="19"/>
  <c r="Q217" i="19"/>
  <c r="P217" i="19"/>
  <c r="O217" i="19"/>
  <c r="N217" i="19"/>
  <c r="M217" i="19" s="1"/>
  <c r="H217" i="19"/>
  <c r="C217" i="19"/>
  <c r="Q216" i="19"/>
  <c r="P216" i="19"/>
  <c r="O216" i="19"/>
  <c r="N216" i="19"/>
  <c r="M216" i="19"/>
  <c r="H216" i="19"/>
  <c r="C216" i="19"/>
  <c r="Q215" i="19"/>
  <c r="P215" i="19"/>
  <c r="P214" i="19" s="1"/>
  <c r="O215" i="19"/>
  <c r="N215" i="19"/>
  <c r="M215" i="19" s="1"/>
  <c r="H215" i="19"/>
  <c r="C215" i="19"/>
  <c r="Q214" i="19"/>
  <c r="O214" i="19"/>
  <c r="L214" i="19"/>
  <c r="K214" i="19"/>
  <c r="J214" i="19"/>
  <c r="I214" i="19"/>
  <c r="H214" i="19" s="1"/>
  <c r="G214" i="19"/>
  <c r="F214" i="19"/>
  <c r="E214" i="19"/>
  <c r="D214" i="19"/>
  <c r="C214" i="19"/>
  <c r="Q213" i="19"/>
  <c r="P213" i="19"/>
  <c r="O213" i="19"/>
  <c r="N213" i="19"/>
  <c r="M213" i="19" s="1"/>
  <c r="H213" i="19"/>
  <c r="C213" i="19"/>
  <c r="Q212" i="19"/>
  <c r="P212" i="19"/>
  <c r="O212" i="19"/>
  <c r="N212" i="19"/>
  <c r="M212" i="19"/>
  <c r="H212" i="19"/>
  <c r="C212" i="19"/>
  <c r="Q211" i="19"/>
  <c r="P211" i="19"/>
  <c r="O211" i="19"/>
  <c r="N211" i="19"/>
  <c r="M211" i="19" s="1"/>
  <c r="H211" i="19"/>
  <c r="C211" i="19"/>
  <c r="Q210" i="19"/>
  <c r="P210" i="19"/>
  <c r="O210" i="19"/>
  <c r="N210" i="19"/>
  <c r="M210" i="19"/>
  <c r="H210" i="19"/>
  <c r="C210" i="19"/>
  <c r="Q209" i="19"/>
  <c r="P209" i="19"/>
  <c r="O209" i="19"/>
  <c r="N209" i="19"/>
  <c r="M209" i="19" s="1"/>
  <c r="H209" i="19"/>
  <c r="C209" i="19"/>
  <c r="Q208" i="19"/>
  <c r="P208" i="19"/>
  <c r="O208" i="19"/>
  <c r="N208" i="19"/>
  <c r="M208" i="19"/>
  <c r="H208" i="19"/>
  <c r="C208" i="19"/>
  <c r="Q207" i="19"/>
  <c r="P207" i="19"/>
  <c r="O207" i="19"/>
  <c r="N207" i="19"/>
  <c r="M207" i="19" s="1"/>
  <c r="H207" i="19"/>
  <c r="C207" i="19"/>
  <c r="Q206" i="19"/>
  <c r="P206" i="19"/>
  <c r="O206" i="19"/>
  <c r="N206" i="19"/>
  <c r="M206" i="19"/>
  <c r="H206" i="19"/>
  <c r="C206" i="19"/>
  <c r="Q205" i="19"/>
  <c r="P205" i="19"/>
  <c r="O205" i="19"/>
  <c r="N205" i="19"/>
  <c r="M205" i="19" s="1"/>
  <c r="H205" i="19"/>
  <c r="C205" i="19"/>
  <c r="Q204" i="19"/>
  <c r="Q203" i="19" s="1"/>
  <c r="Q202" i="19" s="1"/>
  <c r="P204" i="19"/>
  <c r="O204" i="19"/>
  <c r="O203" i="19" s="1"/>
  <c r="O202" i="19" s="1"/>
  <c r="N204" i="19"/>
  <c r="M204" i="19"/>
  <c r="H204" i="19"/>
  <c r="C204" i="19"/>
  <c r="P203" i="19"/>
  <c r="P202" i="19" s="1"/>
  <c r="N203" i="19"/>
  <c r="M203" i="19" s="1"/>
  <c r="L203" i="19"/>
  <c r="L202" i="19" s="1"/>
  <c r="L193" i="19" s="1"/>
  <c r="L192" i="19" s="1"/>
  <c r="K203" i="19"/>
  <c r="J203" i="19"/>
  <c r="J202" i="19" s="1"/>
  <c r="J193" i="19" s="1"/>
  <c r="J192" i="19" s="1"/>
  <c r="I203" i="19"/>
  <c r="H203" i="19"/>
  <c r="G203" i="19"/>
  <c r="F203" i="19"/>
  <c r="F202" i="19" s="1"/>
  <c r="F193" i="19" s="1"/>
  <c r="F192" i="19" s="1"/>
  <c r="E203" i="19"/>
  <c r="D203" i="19"/>
  <c r="C203" i="19" s="1"/>
  <c r="K202" i="19"/>
  <c r="I202" i="19"/>
  <c r="H202" i="19" s="1"/>
  <c r="G202" i="19"/>
  <c r="E202" i="19"/>
  <c r="Q201" i="19"/>
  <c r="P201" i="19"/>
  <c r="O201" i="19"/>
  <c r="N201" i="19"/>
  <c r="M201" i="19" s="1"/>
  <c r="H201" i="19"/>
  <c r="C201" i="19"/>
  <c r="Q200" i="19"/>
  <c r="P200" i="19"/>
  <c r="O200" i="19"/>
  <c r="N200" i="19"/>
  <c r="M200" i="19"/>
  <c r="H200" i="19"/>
  <c r="C200" i="19"/>
  <c r="Q199" i="19"/>
  <c r="P199" i="19"/>
  <c r="O199" i="19"/>
  <c r="N199" i="19"/>
  <c r="M199" i="19" s="1"/>
  <c r="H199" i="19"/>
  <c r="C199" i="19"/>
  <c r="Q198" i="19"/>
  <c r="P198" i="19"/>
  <c r="O198" i="19"/>
  <c r="N198" i="19"/>
  <c r="M198" i="19"/>
  <c r="H198" i="19"/>
  <c r="C198" i="19"/>
  <c r="Q197" i="19"/>
  <c r="P197" i="19"/>
  <c r="P196" i="19" s="1"/>
  <c r="O197" i="19"/>
  <c r="N197" i="19"/>
  <c r="M197" i="19" s="1"/>
  <c r="H197" i="19"/>
  <c r="C197" i="19"/>
  <c r="Q196" i="19"/>
  <c r="O196" i="19"/>
  <c r="L196" i="19"/>
  <c r="K196" i="19"/>
  <c r="J196" i="19"/>
  <c r="I196" i="19"/>
  <c r="H196" i="19" s="1"/>
  <c r="G196" i="19"/>
  <c r="F196" i="19"/>
  <c r="E196" i="19"/>
  <c r="D196" i="19"/>
  <c r="C196" i="19"/>
  <c r="Q195" i="19"/>
  <c r="P195" i="19"/>
  <c r="O195" i="19"/>
  <c r="N195" i="19"/>
  <c r="M195" i="19" s="1"/>
  <c r="H195" i="19"/>
  <c r="C195" i="19"/>
  <c r="Q194" i="19"/>
  <c r="Q193" i="19" s="1"/>
  <c r="Q192" i="19" s="1"/>
  <c r="O194" i="19"/>
  <c r="O193" i="19" s="1"/>
  <c r="O192" i="19" s="1"/>
  <c r="L194" i="19"/>
  <c r="K194" i="19"/>
  <c r="K193" i="19" s="1"/>
  <c r="K192" i="19" s="1"/>
  <c r="J194" i="19"/>
  <c r="I194" i="19"/>
  <c r="H194" i="19" s="1"/>
  <c r="G194" i="19"/>
  <c r="G193" i="19" s="1"/>
  <c r="G192" i="19" s="1"/>
  <c r="F194" i="19"/>
  <c r="E194" i="19"/>
  <c r="E193" i="19" s="1"/>
  <c r="E192" i="19" s="1"/>
  <c r="D194" i="19"/>
  <c r="C194" i="19"/>
  <c r="Q191" i="19"/>
  <c r="P191" i="19"/>
  <c r="P190" i="19" s="1"/>
  <c r="P189" i="19" s="1"/>
  <c r="O191" i="19"/>
  <c r="N191" i="19"/>
  <c r="M191" i="19" s="1"/>
  <c r="H191" i="19"/>
  <c r="C191" i="19"/>
  <c r="Q190" i="19"/>
  <c r="Q189" i="19" s="1"/>
  <c r="O190" i="19"/>
  <c r="O189" i="19" s="1"/>
  <c r="L190" i="19"/>
  <c r="K190" i="19"/>
  <c r="K189" i="19" s="1"/>
  <c r="J190" i="19"/>
  <c r="I190" i="19"/>
  <c r="H190" i="19" s="1"/>
  <c r="G190" i="19"/>
  <c r="G189" i="19" s="1"/>
  <c r="F190" i="19"/>
  <c r="E190" i="19"/>
  <c r="E189" i="19" s="1"/>
  <c r="D190" i="19"/>
  <c r="C190" i="19"/>
  <c r="L189" i="19"/>
  <c r="J189" i="19"/>
  <c r="F189" i="19"/>
  <c r="D189" i="19"/>
  <c r="C189" i="19" s="1"/>
  <c r="Q188" i="19"/>
  <c r="P188" i="19"/>
  <c r="O188" i="19"/>
  <c r="N188" i="19"/>
  <c r="M188" i="19"/>
  <c r="H188" i="19"/>
  <c r="C188" i="19"/>
  <c r="Q187" i="19"/>
  <c r="P187" i="19"/>
  <c r="P186" i="19" s="1"/>
  <c r="P185" i="19" s="1"/>
  <c r="O187" i="19"/>
  <c r="N187" i="19"/>
  <c r="M187" i="19" s="1"/>
  <c r="H187" i="19"/>
  <c r="C187" i="19"/>
  <c r="Q186" i="19"/>
  <c r="Q185" i="19" s="1"/>
  <c r="O186" i="19"/>
  <c r="O185" i="19" s="1"/>
  <c r="L186" i="19"/>
  <c r="K186" i="19"/>
  <c r="K185" i="19" s="1"/>
  <c r="J186" i="19"/>
  <c r="I186" i="19"/>
  <c r="H186" i="19" s="1"/>
  <c r="G186" i="19"/>
  <c r="G185" i="19" s="1"/>
  <c r="F186" i="19"/>
  <c r="E186" i="19"/>
  <c r="E185" i="19" s="1"/>
  <c r="D186" i="19"/>
  <c r="C186" i="19"/>
  <c r="L185" i="19"/>
  <c r="J185" i="19"/>
  <c r="F185" i="19"/>
  <c r="D185" i="19"/>
  <c r="C185" i="19" s="1"/>
  <c r="Q184" i="19"/>
  <c r="P184" i="19"/>
  <c r="O184" i="19"/>
  <c r="N184" i="19"/>
  <c r="M184" i="19"/>
  <c r="H184" i="19"/>
  <c r="C184" i="19"/>
  <c r="Q183" i="19"/>
  <c r="P183" i="19"/>
  <c r="P182" i="19" s="1"/>
  <c r="O183" i="19"/>
  <c r="N183" i="19"/>
  <c r="M183" i="19" s="1"/>
  <c r="H183" i="19"/>
  <c r="C183" i="19"/>
  <c r="Q182" i="19"/>
  <c r="O182" i="19"/>
  <c r="L182" i="19"/>
  <c r="K182" i="19"/>
  <c r="J182" i="19"/>
  <c r="I182" i="19"/>
  <c r="H182" i="19" s="1"/>
  <c r="G182" i="19"/>
  <c r="F182" i="19"/>
  <c r="E182" i="19"/>
  <c r="D182" i="19"/>
  <c r="C182" i="19"/>
  <c r="Q181" i="19"/>
  <c r="P181" i="19"/>
  <c r="O181" i="19"/>
  <c r="N181" i="19"/>
  <c r="M181" i="19" s="1"/>
  <c r="H181" i="19"/>
  <c r="C181" i="19"/>
  <c r="Q180" i="19"/>
  <c r="P180" i="19"/>
  <c r="O180" i="19"/>
  <c r="N180" i="19"/>
  <c r="M180" i="19"/>
  <c r="H180" i="19"/>
  <c r="C180" i="19"/>
  <c r="Q179" i="19"/>
  <c r="P179" i="19"/>
  <c r="O179" i="19"/>
  <c r="N179" i="19"/>
  <c r="M179" i="19" s="1"/>
  <c r="H179" i="19"/>
  <c r="C179" i="19"/>
  <c r="Q178" i="19"/>
  <c r="Q177" i="19" s="1"/>
  <c r="P178" i="19"/>
  <c r="O178" i="19"/>
  <c r="O177" i="19" s="1"/>
  <c r="N178" i="19"/>
  <c r="M178" i="19"/>
  <c r="H178" i="19"/>
  <c r="C178" i="19"/>
  <c r="P177" i="19"/>
  <c r="N177" i="19"/>
  <c r="M177" i="19" s="1"/>
  <c r="L177" i="19"/>
  <c r="K177" i="19"/>
  <c r="J177" i="19"/>
  <c r="I177" i="19"/>
  <c r="H177" i="19"/>
  <c r="G177" i="19"/>
  <c r="F177" i="19"/>
  <c r="E177" i="19"/>
  <c r="D177" i="19"/>
  <c r="C177" i="19" s="1"/>
  <c r="Q176" i="19"/>
  <c r="P176" i="19"/>
  <c r="O176" i="19"/>
  <c r="N176" i="19"/>
  <c r="M176" i="19"/>
  <c r="H176" i="19"/>
  <c r="C176" i="19"/>
  <c r="Q175" i="19"/>
  <c r="P175" i="19"/>
  <c r="O175" i="19"/>
  <c r="N175" i="19"/>
  <c r="M175" i="19" s="1"/>
  <c r="H175" i="19"/>
  <c r="C175" i="19"/>
  <c r="Q174" i="19"/>
  <c r="Q173" i="19" s="1"/>
  <c r="Q172" i="19" s="1"/>
  <c r="Q171" i="19" s="1"/>
  <c r="P174" i="19"/>
  <c r="O174" i="19"/>
  <c r="O173" i="19" s="1"/>
  <c r="O172" i="19" s="1"/>
  <c r="O171" i="19" s="1"/>
  <c r="M174" i="19"/>
  <c r="H174" i="19"/>
  <c r="C174" i="19"/>
  <c r="P173" i="19"/>
  <c r="P172" i="19" s="1"/>
  <c r="N173" i="19"/>
  <c r="M173" i="19" s="1"/>
  <c r="L173" i="19"/>
  <c r="L172" i="19" s="1"/>
  <c r="K173" i="19"/>
  <c r="J173" i="19"/>
  <c r="J172" i="19" s="1"/>
  <c r="I173" i="19"/>
  <c r="H173" i="19" s="1"/>
  <c r="G173" i="19"/>
  <c r="F173" i="19"/>
  <c r="F172" i="19" s="1"/>
  <c r="E173" i="19"/>
  <c r="D173" i="19"/>
  <c r="C173" i="19" s="1"/>
  <c r="K172" i="19"/>
  <c r="K171" i="19" s="1"/>
  <c r="I172" i="19"/>
  <c r="H172" i="19" s="1"/>
  <c r="G172" i="19"/>
  <c r="G171" i="19" s="1"/>
  <c r="E172" i="19"/>
  <c r="E171" i="19" s="1"/>
  <c r="L171" i="19"/>
  <c r="J171" i="19"/>
  <c r="F171" i="19"/>
  <c r="Q170" i="19"/>
  <c r="P170" i="19"/>
  <c r="O170" i="19"/>
  <c r="N170" i="19"/>
  <c r="M170" i="19"/>
  <c r="H170" i="19"/>
  <c r="C170" i="19"/>
  <c r="Q169" i="19"/>
  <c r="P169" i="19"/>
  <c r="O169" i="19"/>
  <c r="N169" i="19"/>
  <c r="M169" i="19" s="1"/>
  <c r="H169" i="19"/>
  <c r="C169" i="19"/>
  <c r="Q168" i="19"/>
  <c r="P168" i="19"/>
  <c r="O168" i="19"/>
  <c r="N168" i="19"/>
  <c r="M168" i="19"/>
  <c r="H168" i="19"/>
  <c r="C168" i="19"/>
  <c r="Q167" i="19"/>
  <c r="P167" i="19"/>
  <c r="O167" i="19"/>
  <c r="N167" i="19"/>
  <c r="M167" i="19" s="1"/>
  <c r="H167" i="19"/>
  <c r="C167" i="19"/>
  <c r="Q166" i="19"/>
  <c r="P166" i="19"/>
  <c r="O166" i="19"/>
  <c r="N166" i="19"/>
  <c r="M166" i="19"/>
  <c r="H166" i="19"/>
  <c r="C166" i="19"/>
  <c r="Q165" i="19"/>
  <c r="P165" i="19"/>
  <c r="P164" i="19" s="1"/>
  <c r="P163" i="19" s="1"/>
  <c r="O165" i="19"/>
  <c r="N165" i="19"/>
  <c r="M165" i="19" s="1"/>
  <c r="H165" i="19"/>
  <c r="C165" i="19"/>
  <c r="Q164" i="19"/>
  <c r="Q163" i="19" s="1"/>
  <c r="O164" i="19"/>
  <c r="O163" i="19" s="1"/>
  <c r="L164" i="19"/>
  <c r="K164" i="19"/>
  <c r="K163" i="19" s="1"/>
  <c r="J164" i="19"/>
  <c r="I164" i="19"/>
  <c r="H164" i="19" s="1"/>
  <c r="G164" i="19"/>
  <c r="G163" i="19" s="1"/>
  <c r="F164" i="19"/>
  <c r="E164" i="19"/>
  <c r="E163" i="19" s="1"/>
  <c r="D164" i="19"/>
  <c r="C164" i="19"/>
  <c r="L163" i="19"/>
  <c r="J163" i="19"/>
  <c r="F163" i="19"/>
  <c r="D163" i="19"/>
  <c r="C163" i="19" s="1"/>
  <c r="Q162" i="19"/>
  <c r="P162" i="19"/>
  <c r="O162" i="19"/>
  <c r="N162" i="19"/>
  <c r="M162" i="19"/>
  <c r="H162" i="19"/>
  <c r="C162" i="19"/>
  <c r="Q161" i="19"/>
  <c r="P161" i="19"/>
  <c r="O161" i="19"/>
  <c r="N161" i="19"/>
  <c r="M161" i="19" s="1"/>
  <c r="H161" i="19"/>
  <c r="C161" i="19"/>
  <c r="Q160" i="19"/>
  <c r="P160" i="19"/>
  <c r="O160" i="19"/>
  <c r="N160" i="19"/>
  <c r="M160" i="19"/>
  <c r="H160" i="19"/>
  <c r="C160" i="19"/>
  <c r="Q159" i="19"/>
  <c r="P159" i="19"/>
  <c r="P158" i="19" s="1"/>
  <c r="O159" i="19"/>
  <c r="N159" i="19"/>
  <c r="M159" i="19" s="1"/>
  <c r="H159" i="19"/>
  <c r="C159" i="19"/>
  <c r="Q158" i="19"/>
  <c r="O158" i="19"/>
  <c r="L158" i="19"/>
  <c r="K158" i="19"/>
  <c r="J158" i="19"/>
  <c r="I158" i="19"/>
  <c r="H158" i="19" s="1"/>
  <c r="G158" i="19"/>
  <c r="F158" i="19"/>
  <c r="E158" i="19"/>
  <c r="D158" i="19"/>
  <c r="C158" i="19"/>
  <c r="Q157" i="19"/>
  <c r="P157" i="19"/>
  <c r="O157" i="19"/>
  <c r="N157" i="19"/>
  <c r="M157" i="19" s="1"/>
  <c r="H157" i="19"/>
  <c r="C157" i="19"/>
  <c r="Q156" i="19"/>
  <c r="P156" i="19"/>
  <c r="O156" i="19"/>
  <c r="N156" i="19"/>
  <c r="M156" i="19"/>
  <c r="H156" i="19"/>
  <c r="C156" i="19"/>
  <c r="Q155" i="19"/>
  <c r="P155" i="19"/>
  <c r="O155" i="19"/>
  <c r="N155" i="19"/>
  <c r="M155" i="19" s="1"/>
  <c r="H155" i="19"/>
  <c r="C155" i="19"/>
  <c r="Q154" i="19"/>
  <c r="P154" i="19"/>
  <c r="O154" i="19"/>
  <c r="N154" i="19"/>
  <c r="M154" i="19"/>
  <c r="H154" i="19"/>
  <c r="C154" i="19"/>
  <c r="Q153" i="19"/>
  <c r="P153" i="19"/>
  <c r="O153" i="19"/>
  <c r="N153" i="19"/>
  <c r="M153" i="19" s="1"/>
  <c r="H153" i="19"/>
  <c r="C153" i="19"/>
  <c r="Q152" i="19"/>
  <c r="P152" i="19"/>
  <c r="O152" i="19"/>
  <c r="N152" i="19"/>
  <c r="M152" i="19"/>
  <c r="H152" i="19"/>
  <c r="C152" i="19"/>
  <c r="Q151" i="19"/>
  <c r="P151" i="19"/>
  <c r="O151" i="19"/>
  <c r="N151" i="19"/>
  <c r="M151" i="19" s="1"/>
  <c r="H151" i="19"/>
  <c r="C151" i="19"/>
  <c r="Q150" i="19"/>
  <c r="Q149" i="19" s="1"/>
  <c r="P150" i="19"/>
  <c r="O150" i="19"/>
  <c r="O149" i="19" s="1"/>
  <c r="N150" i="19"/>
  <c r="M150" i="19"/>
  <c r="H150" i="19"/>
  <c r="C150" i="19"/>
  <c r="P149" i="19"/>
  <c r="N149" i="19"/>
  <c r="M149" i="19" s="1"/>
  <c r="L149" i="19"/>
  <c r="K149" i="19"/>
  <c r="J149" i="19"/>
  <c r="I149" i="19"/>
  <c r="H149" i="19"/>
  <c r="G149" i="19"/>
  <c r="F149" i="19"/>
  <c r="E149" i="19"/>
  <c r="D149" i="19"/>
  <c r="C149" i="19" s="1"/>
  <c r="Q148" i="19"/>
  <c r="P148" i="19"/>
  <c r="O148" i="19"/>
  <c r="N148" i="19"/>
  <c r="M148" i="19"/>
  <c r="H148" i="19"/>
  <c r="C148" i="19"/>
  <c r="Q147" i="19"/>
  <c r="P147" i="19"/>
  <c r="O147" i="19"/>
  <c r="N147" i="19"/>
  <c r="M147" i="19" s="1"/>
  <c r="H147" i="19"/>
  <c r="C147" i="19"/>
  <c r="Q146" i="19"/>
  <c r="P146" i="19"/>
  <c r="O146" i="19"/>
  <c r="N146" i="19"/>
  <c r="M146" i="19"/>
  <c r="H146" i="19"/>
  <c r="C146" i="19"/>
  <c r="Q145" i="19"/>
  <c r="P145" i="19"/>
  <c r="O145" i="19"/>
  <c r="N145" i="19"/>
  <c r="M145" i="19" s="1"/>
  <c r="H145" i="19"/>
  <c r="C145" i="19"/>
  <c r="Q144" i="19"/>
  <c r="P144" i="19"/>
  <c r="O144" i="19"/>
  <c r="N144" i="19"/>
  <c r="M144" i="19"/>
  <c r="H144" i="19"/>
  <c r="C144" i="19"/>
  <c r="Q143" i="19"/>
  <c r="P143" i="19"/>
  <c r="P142" i="19" s="1"/>
  <c r="O143" i="19"/>
  <c r="N143" i="19"/>
  <c r="M143" i="19" s="1"/>
  <c r="H143" i="19"/>
  <c r="C143" i="19"/>
  <c r="Q142" i="19"/>
  <c r="O142" i="19"/>
  <c r="L142" i="19"/>
  <c r="K142" i="19"/>
  <c r="J142" i="19"/>
  <c r="I142" i="19"/>
  <c r="H142" i="19" s="1"/>
  <c r="G142" i="19"/>
  <c r="F142" i="19"/>
  <c r="E142" i="19"/>
  <c r="D142" i="19"/>
  <c r="C142" i="19"/>
  <c r="Q141" i="19"/>
  <c r="P141" i="19"/>
  <c r="O141" i="19"/>
  <c r="N141" i="19"/>
  <c r="M141" i="19" s="1"/>
  <c r="H141" i="19"/>
  <c r="C141" i="19"/>
  <c r="Q140" i="19"/>
  <c r="Q139" i="19" s="1"/>
  <c r="P140" i="19"/>
  <c r="O140" i="19"/>
  <c r="O139" i="19" s="1"/>
  <c r="N140" i="19"/>
  <c r="M140" i="19"/>
  <c r="H140" i="19"/>
  <c r="C140" i="19"/>
  <c r="P139" i="19"/>
  <c r="N139" i="19"/>
  <c r="M139" i="19" s="1"/>
  <c r="L139" i="19"/>
  <c r="K139" i="19"/>
  <c r="J139" i="19"/>
  <c r="I139" i="19"/>
  <c r="H139" i="19"/>
  <c r="G139" i="19"/>
  <c r="F139" i="19"/>
  <c r="E139" i="19"/>
  <c r="D139" i="19"/>
  <c r="C139" i="19" s="1"/>
  <c r="Q138" i="19"/>
  <c r="P138" i="19"/>
  <c r="O138" i="19"/>
  <c r="N138" i="19"/>
  <c r="M138" i="19"/>
  <c r="H138" i="19"/>
  <c r="C138" i="19"/>
  <c r="Q137" i="19"/>
  <c r="P137" i="19"/>
  <c r="O137" i="19"/>
  <c r="N137" i="19"/>
  <c r="M137" i="19" s="1"/>
  <c r="H137" i="19"/>
  <c r="C137" i="19"/>
  <c r="Q136" i="19"/>
  <c r="P136" i="19"/>
  <c r="O136" i="19"/>
  <c r="N136" i="19"/>
  <c r="M136" i="19"/>
  <c r="H136" i="19"/>
  <c r="C136" i="19"/>
  <c r="Q135" i="19"/>
  <c r="P135" i="19"/>
  <c r="P134" i="19" s="1"/>
  <c r="O135" i="19"/>
  <c r="N135" i="19"/>
  <c r="M135" i="19" s="1"/>
  <c r="H135" i="19"/>
  <c r="C135" i="19"/>
  <c r="Q134" i="19"/>
  <c r="O134" i="19"/>
  <c r="L134" i="19"/>
  <c r="K134" i="19"/>
  <c r="J134" i="19"/>
  <c r="I134" i="19"/>
  <c r="H134" i="19" s="1"/>
  <c r="G134" i="19"/>
  <c r="F134" i="19"/>
  <c r="E134" i="19"/>
  <c r="D134" i="19"/>
  <c r="C134" i="19"/>
  <c r="Q133" i="19"/>
  <c r="P133" i="19"/>
  <c r="O133" i="19"/>
  <c r="N133" i="19"/>
  <c r="M133" i="19" s="1"/>
  <c r="H133" i="19"/>
  <c r="C133" i="19"/>
  <c r="Q132" i="19"/>
  <c r="P132" i="19"/>
  <c r="O132" i="19"/>
  <c r="N132" i="19"/>
  <c r="M132" i="19"/>
  <c r="H132" i="19"/>
  <c r="C132" i="19"/>
  <c r="Q131" i="19"/>
  <c r="P131" i="19"/>
  <c r="P130" i="19" s="1"/>
  <c r="P129" i="19" s="1"/>
  <c r="O131" i="19"/>
  <c r="N131" i="19"/>
  <c r="M131" i="19" s="1"/>
  <c r="H131" i="19"/>
  <c r="C131" i="19"/>
  <c r="Q130" i="19"/>
  <c r="Q129" i="19" s="1"/>
  <c r="O130" i="19"/>
  <c r="O129" i="19" s="1"/>
  <c r="L130" i="19"/>
  <c r="K130" i="19"/>
  <c r="K129" i="19" s="1"/>
  <c r="J130" i="19"/>
  <c r="I130" i="19"/>
  <c r="H130" i="19" s="1"/>
  <c r="G130" i="19"/>
  <c r="G129" i="19" s="1"/>
  <c r="F130" i="19"/>
  <c r="E130" i="19"/>
  <c r="E129" i="19" s="1"/>
  <c r="D130" i="19"/>
  <c r="C130" i="19"/>
  <c r="L129" i="19"/>
  <c r="J129" i="19"/>
  <c r="F129" i="19"/>
  <c r="D129" i="19"/>
  <c r="C129" i="19" s="1"/>
  <c r="Q128" i="19"/>
  <c r="Q127" i="19" s="1"/>
  <c r="P128" i="19"/>
  <c r="O128" i="19"/>
  <c r="O127" i="19" s="1"/>
  <c r="N128" i="19"/>
  <c r="M128" i="19"/>
  <c r="M127" i="19" s="1"/>
  <c r="H128" i="19"/>
  <c r="C128" i="19"/>
  <c r="C127" i="19" s="1"/>
  <c r="P127" i="19"/>
  <c r="N127" i="19"/>
  <c r="L127" i="19"/>
  <c r="K127" i="19"/>
  <c r="J127" i="19"/>
  <c r="I127" i="19"/>
  <c r="H127" i="19"/>
  <c r="G127" i="19"/>
  <c r="F127" i="19"/>
  <c r="E127" i="19"/>
  <c r="D127" i="19"/>
  <c r="Q126" i="19"/>
  <c r="P126" i="19"/>
  <c r="O126" i="19"/>
  <c r="N126" i="19"/>
  <c r="M126" i="19"/>
  <c r="H126" i="19"/>
  <c r="C126" i="19"/>
  <c r="Q125" i="19"/>
  <c r="P125" i="19"/>
  <c r="O125" i="19"/>
  <c r="N125" i="19"/>
  <c r="M125" i="19" s="1"/>
  <c r="H125" i="19"/>
  <c r="C125" i="19"/>
  <c r="Q124" i="19"/>
  <c r="P124" i="19"/>
  <c r="O124" i="19"/>
  <c r="N124" i="19"/>
  <c r="M124" i="19"/>
  <c r="H124" i="19"/>
  <c r="C124" i="19"/>
  <c r="Q123" i="19"/>
  <c r="P123" i="19"/>
  <c r="O123" i="19"/>
  <c r="N123" i="19"/>
  <c r="M123" i="19" s="1"/>
  <c r="H123" i="19"/>
  <c r="C123" i="19"/>
  <c r="Q122" i="19"/>
  <c r="Q121" i="19" s="1"/>
  <c r="P122" i="19"/>
  <c r="O122" i="19"/>
  <c r="O121" i="19" s="1"/>
  <c r="N122" i="19"/>
  <c r="M122" i="19"/>
  <c r="H122" i="19"/>
  <c r="C122" i="19"/>
  <c r="P121" i="19"/>
  <c r="N121" i="19"/>
  <c r="M121" i="19" s="1"/>
  <c r="L121" i="19"/>
  <c r="K121" i="19"/>
  <c r="J121" i="19"/>
  <c r="I121" i="19"/>
  <c r="H121" i="19"/>
  <c r="G121" i="19"/>
  <c r="F121" i="19"/>
  <c r="E121" i="19"/>
  <c r="D121" i="19"/>
  <c r="C121" i="19" s="1"/>
  <c r="Q120" i="19"/>
  <c r="P120" i="19"/>
  <c r="O120" i="19"/>
  <c r="N120" i="19"/>
  <c r="M120" i="19"/>
  <c r="H120" i="19"/>
  <c r="C120" i="19"/>
  <c r="Q119" i="19"/>
  <c r="P119" i="19"/>
  <c r="O119" i="19"/>
  <c r="N119" i="19"/>
  <c r="M119" i="19" s="1"/>
  <c r="H119" i="19"/>
  <c r="C119" i="19"/>
  <c r="Q118" i="19"/>
  <c r="P118" i="19"/>
  <c r="O118" i="19"/>
  <c r="N118" i="19"/>
  <c r="M118" i="19"/>
  <c r="H118" i="19"/>
  <c r="C118" i="19"/>
  <c r="Q117" i="19"/>
  <c r="P117" i="19"/>
  <c r="O117" i="19"/>
  <c r="N117" i="19"/>
  <c r="M117" i="19" s="1"/>
  <c r="H117" i="19"/>
  <c r="C117" i="19"/>
  <c r="Q116" i="19"/>
  <c r="Q115" i="19" s="1"/>
  <c r="P116" i="19"/>
  <c r="O116" i="19"/>
  <c r="O115" i="19" s="1"/>
  <c r="N116" i="19"/>
  <c r="M116" i="19"/>
  <c r="H116" i="19"/>
  <c r="C116" i="19"/>
  <c r="P115" i="19"/>
  <c r="N115" i="19"/>
  <c r="M115" i="19" s="1"/>
  <c r="L115" i="19"/>
  <c r="K115" i="19"/>
  <c r="J115" i="19"/>
  <c r="I115" i="19"/>
  <c r="H115" i="19"/>
  <c r="G115" i="19"/>
  <c r="F115" i="19"/>
  <c r="E115" i="19"/>
  <c r="D115" i="19"/>
  <c r="C115" i="19" s="1"/>
  <c r="Q114" i="19"/>
  <c r="P114" i="19"/>
  <c r="O114" i="19"/>
  <c r="N114" i="19"/>
  <c r="M114" i="19"/>
  <c r="H114" i="19"/>
  <c r="C114" i="19"/>
  <c r="Q113" i="19"/>
  <c r="P113" i="19"/>
  <c r="O113" i="19"/>
  <c r="N113" i="19"/>
  <c r="M113" i="19" s="1"/>
  <c r="H113" i="19"/>
  <c r="C113" i="19"/>
  <c r="Q112" i="19"/>
  <c r="Q111" i="19" s="1"/>
  <c r="P112" i="19"/>
  <c r="O112" i="19"/>
  <c r="O111" i="19" s="1"/>
  <c r="N112" i="19"/>
  <c r="M112" i="19"/>
  <c r="H112" i="19"/>
  <c r="C112" i="19"/>
  <c r="P111" i="19"/>
  <c r="N111" i="19"/>
  <c r="M111" i="19" s="1"/>
  <c r="L111" i="19"/>
  <c r="K111" i="19"/>
  <c r="J111" i="19"/>
  <c r="I111" i="19"/>
  <c r="H111" i="19"/>
  <c r="G111" i="19"/>
  <c r="F111" i="19"/>
  <c r="E111" i="19"/>
  <c r="D111" i="19"/>
  <c r="C111" i="19" s="1"/>
  <c r="Q110" i="19"/>
  <c r="P110" i="19"/>
  <c r="O110" i="19"/>
  <c r="N110" i="19"/>
  <c r="M110" i="19"/>
  <c r="H110" i="19"/>
  <c r="C110" i="19"/>
  <c r="Q109" i="19"/>
  <c r="P109" i="19"/>
  <c r="O109" i="19"/>
  <c r="N109" i="19"/>
  <c r="M109" i="19" s="1"/>
  <c r="H109" i="19"/>
  <c r="C109" i="19"/>
  <c r="Q108" i="19"/>
  <c r="P108" i="19"/>
  <c r="O108" i="19"/>
  <c r="N108" i="19"/>
  <c r="M108" i="19"/>
  <c r="H108" i="19"/>
  <c r="C108" i="19"/>
  <c r="Q107" i="19"/>
  <c r="P107" i="19"/>
  <c r="O107" i="19"/>
  <c r="N107" i="19"/>
  <c r="M107" i="19" s="1"/>
  <c r="H107" i="19"/>
  <c r="C107" i="19"/>
  <c r="Q106" i="19"/>
  <c r="P106" i="19"/>
  <c r="O106" i="19"/>
  <c r="N106" i="19"/>
  <c r="M106" i="19"/>
  <c r="H106" i="19"/>
  <c r="C106" i="19"/>
  <c r="Q105" i="19"/>
  <c r="P105" i="19"/>
  <c r="O105" i="19"/>
  <c r="N105" i="19"/>
  <c r="M105" i="19" s="1"/>
  <c r="H105" i="19"/>
  <c r="C105" i="19"/>
  <c r="Q104" i="19"/>
  <c r="P104" i="19"/>
  <c r="O104" i="19"/>
  <c r="N104" i="19"/>
  <c r="M104" i="19"/>
  <c r="H104" i="19"/>
  <c r="C104" i="19"/>
  <c r="Q103" i="19"/>
  <c r="P103" i="19"/>
  <c r="P102" i="19" s="1"/>
  <c r="O103" i="19"/>
  <c r="N103" i="19"/>
  <c r="M103" i="19" s="1"/>
  <c r="H103" i="19"/>
  <c r="C103" i="19"/>
  <c r="Q102" i="19"/>
  <c r="O102" i="19"/>
  <c r="N102" i="19"/>
  <c r="M102" i="19"/>
  <c r="L102" i="19"/>
  <c r="K102" i="19"/>
  <c r="J102" i="19"/>
  <c r="I102" i="19"/>
  <c r="H102" i="19" s="1"/>
  <c r="G102" i="19"/>
  <c r="F102" i="19"/>
  <c r="E102" i="19"/>
  <c r="D102" i="19"/>
  <c r="C102" i="19"/>
  <c r="Q101" i="19"/>
  <c r="P101" i="19"/>
  <c r="O101" i="19"/>
  <c r="N101" i="19"/>
  <c r="M101" i="19" s="1"/>
  <c r="H101" i="19"/>
  <c r="C101" i="19"/>
  <c r="Q100" i="19"/>
  <c r="P100" i="19"/>
  <c r="O100" i="19"/>
  <c r="N100" i="19"/>
  <c r="M100" i="19"/>
  <c r="H100" i="19"/>
  <c r="C100" i="19"/>
  <c r="Q99" i="19"/>
  <c r="P99" i="19"/>
  <c r="O99" i="19"/>
  <c r="N99" i="19"/>
  <c r="M99" i="19" s="1"/>
  <c r="H99" i="19"/>
  <c r="C99" i="19"/>
  <c r="Q98" i="19"/>
  <c r="P98" i="19"/>
  <c r="O98" i="19"/>
  <c r="N98" i="19"/>
  <c r="M98" i="19"/>
  <c r="H98" i="19"/>
  <c r="C98" i="19"/>
  <c r="Q97" i="19"/>
  <c r="P97" i="19"/>
  <c r="O97" i="19"/>
  <c r="N97" i="19"/>
  <c r="M97" i="19" s="1"/>
  <c r="H97" i="19"/>
  <c r="C97" i="19"/>
  <c r="Q96" i="19"/>
  <c r="P96" i="19"/>
  <c r="O96" i="19"/>
  <c r="N96" i="19"/>
  <c r="M96" i="19"/>
  <c r="H96" i="19"/>
  <c r="C96" i="19"/>
  <c r="Q95" i="19"/>
  <c r="P95" i="19"/>
  <c r="O95" i="19"/>
  <c r="N95" i="19"/>
  <c r="M95" i="19" s="1"/>
  <c r="H95" i="19"/>
  <c r="C95" i="19"/>
  <c r="Q94" i="19"/>
  <c r="P94" i="19"/>
  <c r="O94" i="19"/>
  <c r="N94" i="19"/>
  <c r="M94" i="19"/>
  <c r="L94" i="19"/>
  <c r="K94" i="19"/>
  <c r="J94" i="19"/>
  <c r="I94" i="19"/>
  <c r="H94" i="19" s="1"/>
  <c r="G94" i="19"/>
  <c r="F94" i="19"/>
  <c r="E94" i="19"/>
  <c r="D94" i="19"/>
  <c r="C94" i="19"/>
  <c r="Q93" i="19"/>
  <c r="P93" i="19"/>
  <c r="O93" i="19"/>
  <c r="N93" i="19"/>
  <c r="M93" i="19" s="1"/>
  <c r="H93" i="19"/>
  <c r="C93" i="19"/>
  <c r="Q92" i="19"/>
  <c r="P92" i="19"/>
  <c r="O92" i="19"/>
  <c r="N92" i="19"/>
  <c r="M92" i="19"/>
  <c r="H92" i="19"/>
  <c r="C92" i="19"/>
  <c r="Q91" i="19"/>
  <c r="P91" i="19"/>
  <c r="O91" i="19"/>
  <c r="N91" i="19"/>
  <c r="M91" i="19" s="1"/>
  <c r="H91" i="19"/>
  <c r="C91" i="19"/>
  <c r="Q90" i="19"/>
  <c r="P90" i="19"/>
  <c r="O90" i="19"/>
  <c r="N90" i="19"/>
  <c r="M90" i="19"/>
  <c r="H90" i="19"/>
  <c r="C90" i="19"/>
  <c r="Q89" i="19"/>
  <c r="P89" i="19"/>
  <c r="O89" i="19"/>
  <c r="N89" i="19"/>
  <c r="M89" i="19" s="1"/>
  <c r="H89" i="19"/>
  <c r="C89" i="19"/>
  <c r="Q88" i="19"/>
  <c r="P88" i="19"/>
  <c r="O88" i="19"/>
  <c r="N88" i="19"/>
  <c r="M88" i="19"/>
  <c r="L88" i="19"/>
  <c r="K88" i="19"/>
  <c r="J88" i="19"/>
  <c r="I88" i="19"/>
  <c r="H88" i="19" s="1"/>
  <c r="G88" i="19"/>
  <c r="F88" i="19"/>
  <c r="E88" i="19"/>
  <c r="D88" i="19"/>
  <c r="C88" i="19"/>
  <c r="Q87" i="19"/>
  <c r="P87" i="19"/>
  <c r="O87" i="19"/>
  <c r="N87" i="19"/>
  <c r="M87" i="19"/>
  <c r="H87" i="19"/>
  <c r="C87" i="19"/>
  <c r="Q86" i="19"/>
  <c r="P86" i="19"/>
  <c r="O86" i="19"/>
  <c r="N86" i="19"/>
  <c r="M86" i="19" s="1"/>
  <c r="H86" i="19"/>
  <c r="C86" i="19"/>
  <c r="Q85" i="19"/>
  <c r="P85" i="19"/>
  <c r="O85" i="19"/>
  <c r="N85" i="19"/>
  <c r="M85" i="19" s="1"/>
  <c r="H85" i="19"/>
  <c r="C85" i="19"/>
  <c r="Q84" i="19"/>
  <c r="P84" i="19"/>
  <c r="O84" i="19"/>
  <c r="N84" i="19"/>
  <c r="M84" i="19"/>
  <c r="H84" i="19"/>
  <c r="C84" i="19"/>
  <c r="Q83" i="19"/>
  <c r="P83" i="19"/>
  <c r="O83" i="19"/>
  <c r="N83" i="19"/>
  <c r="M83" i="19" s="1"/>
  <c r="L83" i="19"/>
  <c r="K83" i="19"/>
  <c r="J83" i="19"/>
  <c r="I83" i="19"/>
  <c r="H83" i="19"/>
  <c r="G83" i="19"/>
  <c r="F83" i="19"/>
  <c r="E83" i="19"/>
  <c r="D83" i="19"/>
  <c r="C83" i="19" s="1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C82" i="19" s="1"/>
  <c r="Q81" i="19"/>
  <c r="P81" i="19"/>
  <c r="O81" i="19"/>
  <c r="N81" i="19"/>
  <c r="M81" i="19"/>
  <c r="H81" i="19"/>
  <c r="C81" i="19"/>
  <c r="Q80" i="19"/>
  <c r="P80" i="19"/>
  <c r="O80" i="19"/>
  <c r="N80" i="19"/>
  <c r="M80" i="19" s="1"/>
  <c r="H80" i="19"/>
  <c r="C80" i="19"/>
  <c r="Q79" i="19"/>
  <c r="P79" i="19"/>
  <c r="O79" i="19"/>
  <c r="N79" i="19"/>
  <c r="M79" i="19"/>
  <c r="L79" i="19"/>
  <c r="K79" i="19"/>
  <c r="J79" i="19"/>
  <c r="I79" i="19"/>
  <c r="H79" i="19" s="1"/>
  <c r="G79" i="19"/>
  <c r="F79" i="19"/>
  <c r="E79" i="19"/>
  <c r="D79" i="19"/>
  <c r="C79" i="19"/>
  <c r="Q78" i="19"/>
  <c r="P78" i="19"/>
  <c r="O78" i="19"/>
  <c r="N78" i="19"/>
  <c r="M78" i="19" s="1"/>
  <c r="H78" i="19"/>
  <c r="C78" i="19"/>
  <c r="Q77" i="19"/>
  <c r="P77" i="19"/>
  <c r="O77" i="19"/>
  <c r="O76" i="19" s="1"/>
  <c r="O75" i="19" s="1"/>
  <c r="N77" i="19"/>
  <c r="M77" i="19"/>
  <c r="H77" i="19"/>
  <c r="C77" i="19"/>
  <c r="Q76" i="19"/>
  <c r="P76" i="19"/>
  <c r="N76" i="19"/>
  <c r="M76" i="19" s="1"/>
  <c r="L76" i="19"/>
  <c r="K76" i="19"/>
  <c r="J76" i="19"/>
  <c r="I76" i="19"/>
  <c r="H76" i="19"/>
  <c r="G76" i="19"/>
  <c r="F76" i="19"/>
  <c r="E76" i="19"/>
  <c r="D76" i="19"/>
  <c r="C76" i="19" s="1"/>
  <c r="Q75" i="19"/>
  <c r="P75" i="19"/>
  <c r="N75" i="19"/>
  <c r="L75" i="19"/>
  <c r="K75" i="19"/>
  <c r="J75" i="19"/>
  <c r="I75" i="19"/>
  <c r="H75" i="19" s="1"/>
  <c r="G75" i="19"/>
  <c r="F75" i="19"/>
  <c r="E75" i="19"/>
  <c r="D75" i="19"/>
  <c r="C75" i="19"/>
  <c r="Q74" i="19"/>
  <c r="P74" i="19"/>
  <c r="L74" i="19"/>
  <c r="K74" i="19"/>
  <c r="J74" i="19"/>
  <c r="G74" i="19"/>
  <c r="F74" i="19"/>
  <c r="E74" i="19"/>
  <c r="D74" i="19"/>
  <c r="C74" i="19" s="1"/>
  <c r="Q73" i="19"/>
  <c r="P73" i="19"/>
  <c r="O73" i="19"/>
  <c r="N73" i="19"/>
  <c r="M73" i="19"/>
  <c r="H73" i="19"/>
  <c r="C73" i="19"/>
  <c r="Q72" i="19"/>
  <c r="P72" i="19"/>
  <c r="O72" i="19"/>
  <c r="N72" i="19"/>
  <c r="M72" i="19" s="1"/>
  <c r="H72" i="19"/>
  <c r="C72" i="19"/>
  <c r="Q71" i="19"/>
  <c r="P71" i="19"/>
  <c r="O71" i="19"/>
  <c r="N71" i="19"/>
  <c r="M71" i="19"/>
  <c r="H71" i="19"/>
  <c r="C71" i="19"/>
  <c r="Q70" i="19"/>
  <c r="P70" i="19"/>
  <c r="P69" i="19" s="1"/>
  <c r="O70" i="19"/>
  <c r="N70" i="19"/>
  <c r="M70" i="19" s="1"/>
  <c r="H70" i="19"/>
  <c r="C70" i="19"/>
  <c r="Q69" i="19"/>
  <c r="O69" i="19"/>
  <c r="L69" i="19"/>
  <c r="K69" i="19"/>
  <c r="J69" i="19"/>
  <c r="I69" i="19"/>
  <c r="H69" i="19" s="1"/>
  <c r="G69" i="19"/>
  <c r="F69" i="19"/>
  <c r="E69" i="19"/>
  <c r="D69" i="19"/>
  <c r="C69" i="19"/>
  <c r="Q68" i="19"/>
  <c r="P68" i="19"/>
  <c r="P67" i="19" s="1"/>
  <c r="O68" i="19"/>
  <c r="N68" i="19"/>
  <c r="M68" i="19" s="1"/>
  <c r="H68" i="19"/>
  <c r="C68" i="19"/>
  <c r="Q67" i="19"/>
  <c r="O67" i="19"/>
  <c r="L67" i="19"/>
  <c r="K67" i="19"/>
  <c r="J67" i="19"/>
  <c r="I67" i="19"/>
  <c r="H67" i="19" s="1"/>
  <c r="G67" i="19"/>
  <c r="F67" i="19"/>
  <c r="E67" i="19"/>
  <c r="D67" i="19"/>
  <c r="C67" i="19"/>
  <c r="Q66" i="19"/>
  <c r="P66" i="19"/>
  <c r="O66" i="19"/>
  <c r="N66" i="19"/>
  <c r="M66" i="19" s="1"/>
  <c r="H66" i="19"/>
  <c r="C66" i="19"/>
  <c r="Q65" i="19"/>
  <c r="P65" i="19"/>
  <c r="O65" i="19"/>
  <c r="N65" i="19"/>
  <c r="M65" i="19"/>
  <c r="H65" i="19"/>
  <c r="C65" i="19"/>
  <c r="Q64" i="19"/>
  <c r="P64" i="19"/>
  <c r="O64" i="19"/>
  <c r="N64" i="19"/>
  <c r="M64" i="19" s="1"/>
  <c r="H64" i="19"/>
  <c r="C64" i="19"/>
  <c r="Q63" i="19"/>
  <c r="P63" i="19"/>
  <c r="O63" i="19"/>
  <c r="N63" i="19"/>
  <c r="M63" i="19"/>
  <c r="H63" i="19"/>
  <c r="C63" i="19"/>
  <c r="Q62" i="19"/>
  <c r="P62" i="19"/>
  <c r="O62" i="19"/>
  <c r="N62" i="19"/>
  <c r="M62" i="19" s="1"/>
  <c r="H62" i="19"/>
  <c r="C62" i="19"/>
  <c r="Q61" i="19"/>
  <c r="P61" i="19"/>
  <c r="O61" i="19"/>
  <c r="N61" i="19"/>
  <c r="M61" i="19"/>
  <c r="H61" i="19"/>
  <c r="C61" i="19"/>
  <c r="Q60" i="19"/>
  <c r="P60" i="19"/>
  <c r="O60" i="19"/>
  <c r="N60" i="19"/>
  <c r="M60" i="19" s="1"/>
  <c r="H60" i="19"/>
  <c r="C60" i="19"/>
  <c r="Q59" i="19"/>
  <c r="Q58" i="19" s="1"/>
  <c r="P59" i="19"/>
  <c r="O59" i="19"/>
  <c r="O58" i="19" s="1"/>
  <c r="N59" i="19"/>
  <c r="M59" i="19"/>
  <c r="H59" i="19"/>
  <c r="C59" i="19"/>
  <c r="P58" i="19"/>
  <c r="N58" i="19"/>
  <c r="M58" i="19" s="1"/>
  <c r="L58" i="19"/>
  <c r="K58" i="19"/>
  <c r="J58" i="19"/>
  <c r="I58" i="19"/>
  <c r="H58" i="19"/>
  <c r="G58" i="19"/>
  <c r="F58" i="19"/>
  <c r="E58" i="19"/>
  <c r="D58" i="19"/>
  <c r="C58" i="19" s="1"/>
  <c r="Q57" i="19"/>
  <c r="P57" i="19"/>
  <c r="O57" i="19"/>
  <c r="N57" i="19"/>
  <c r="M57" i="19"/>
  <c r="H57" i="19"/>
  <c r="C57" i="19"/>
  <c r="Q56" i="19"/>
  <c r="P56" i="19"/>
  <c r="P55" i="19" s="1"/>
  <c r="P54" i="19" s="1"/>
  <c r="P53" i="19" s="1"/>
  <c r="O56" i="19"/>
  <c r="N56" i="19"/>
  <c r="M56" i="19" s="1"/>
  <c r="H56" i="19"/>
  <c r="C56" i="19"/>
  <c r="Q55" i="19"/>
  <c r="Q54" i="19" s="1"/>
  <c r="Q53" i="19" s="1"/>
  <c r="Q52" i="19" s="1"/>
  <c r="Q51" i="19" s="1"/>
  <c r="Q50" i="19" s="1"/>
  <c r="O55" i="19"/>
  <c r="O54" i="19" s="1"/>
  <c r="O53" i="19" s="1"/>
  <c r="L55" i="19"/>
  <c r="K55" i="19"/>
  <c r="K54" i="19" s="1"/>
  <c r="K53" i="19" s="1"/>
  <c r="K52" i="19" s="1"/>
  <c r="K51" i="19" s="1"/>
  <c r="K50" i="19" s="1"/>
  <c r="J55" i="19"/>
  <c r="I55" i="19"/>
  <c r="H55" i="19" s="1"/>
  <c r="G55" i="19"/>
  <c r="G54" i="19" s="1"/>
  <c r="G53" i="19" s="1"/>
  <c r="G52" i="19" s="1"/>
  <c r="G51" i="19" s="1"/>
  <c r="G50" i="19" s="1"/>
  <c r="F55" i="19"/>
  <c r="E55" i="19"/>
  <c r="E54" i="19" s="1"/>
  <c r="E53" i="19" s="1"/>
  <c r="E52" i="19" s="1"/>
  <c r="E51" i="19" s="1"/>
  <c r="D55" i="19"/>
  <c r="C55" i="19"/>
  <c r="L54" i="19"/>
  <c r="L53" i="19" s="1"/>
  <c r="L52" i="19" s="1"/>
  <c r="L51" i="19" s="1"/>
  <c r="L50" i="19" s="1"/>
  <c r="J54" i="19"/>
  <c r="J53" i="19" s="1"/>
  <c r="J52" i="19" s="1"/>
  <c r="J51" i="19" s="1"/>
  <c r="F54" i="19"/>
  <c r="F53" i="19" s="1"/>
  <c r="F52" i="19" s="1"/>
  <c r="F51" i="19" s="1"/>
  <c r="F50" i="19" s="1"/>
  <c r="D54" i="19"/>
  <c r="C54" i="19" s="1"/>
  <c r="Q47" i="19"/>
  <c r="M47" i="19" s="1"/>
  <c r="H47" i="19"/>
  <c r="C47" i="19"/>
  <c r="Q46" i="19"/>
  <c r="M46" i="19" s="1"/>
  <c r="H46" i="19"/>
  <c r="C46" i="19"/>
  <c r="Q45" i="19"/>
  <c r="L45" i="19"/>
  <c r="G45" i="19"/>
  <c r="P44" i="19"/>
  <c r="O44" i="19"/>
  <c r="N44" i="19"/>
  <c r="M44" i="19" s="1"/>
  <c r="H44" i="19"/>
  <c r="C44" i="19"/>
  <c r="P43" i="19"/>
  <c r="O43" i="19"/>
  <c r="N43" i="19"/>
  <c r="M43" i="19" s="1"/>
  <c r="K43" i="19"/>
  <c r="J43" i="19"/>
  <c r="I43" i="19"/>
  <c r="H43" i="19" s="1"/>
  <c r="F43" i="19"/>
  <c r="E43" i="19"/>
  <c r="D43" i="19"/>
  <c r="C43" i="19" s="1"/>
  <c r="N42" i="19"/>
  <c r="M42" i="19" s="1"/>
  <c r="H42" i="19"/>
  <c r="C42" i="19"/>
  <c r="P41" i="19"/>
  <c r="M41" i="19" s="1"/>
  <c r="H41" i="19"/>
  <c r="C41" i="19"/>
  <c r="P40" i="19"/>
  <c r="M40" i="19" s="1"/>
  <c r="H40" i="19"/>
  <c r="C40" i="19"/>
  <c r="P39" i="19"/>
  <c r="M39" i="19" s="1"/>
  <c r="H39" i="19"/>
  <c r="C39" i="19"/>
  <c r="P38" i="19"/>
  <c r="M38" i="19" s="1"/>
  <c r="H38" i="19"/>
  <c r="C38" i="19"/>
  <c r="P37" i="19"/>
  <c r="M37" i="19" s="1"/>
  <c r="K37" i="19"/>
  <c r="H37" i="19" s="1"/>
  <c r="F37" i="19"/>
  <c r="C37" i="19" s="1"/>
  <c r="P36" i="19"/>
  <c r="M36" i="19" s="1"/>
  <c r="H36" i="19"/>
  <c r="C36" i="19"/>
  <c r="P35" i="19"/>
  <c r="M35" i="19" s="1"/>
  <c r="H35" i="19"/>
  <c r="C35" i="19"/>
  <c r="P34" i="19"/>
  <c r="M34" i="19" s="1"/>
  <c r="K34" i="19"/>
  <c r="H34" i="19" s="1"/>
  <c r="F34" i="19"/>
  <c r="C34" i="19" s="1"/>
  <c r="P33" i="19"/>
  <c r="M33" i="19" s="1"/>
  <c r="H33" i="19"/>
  <c r="C33" i="19"/>
  <c r="P32" i="19"/>
  <c r="M32" i="19" s="1"/>
  <c r="K32" i="19"/>
  <c r="H32" i="19" s="1"/>
  <c r="F32" i="19"/>
  <c r="C32" i="19" s="1"/>
  <c r="P31" i="19"/>
  <c r="M31" i="19" s="1"/>
  <c r="H31" i="19"/>
  <c r="C31" i="19"/>
  <c r="P30" i="19"/>
  <c r="M30" i="19" s="1"/>
  <c r="H30" i="19"/>
  <c r="C30" i="19"/>
  <c r="P29" i="19"/>
  <c r="M29" i="19" s="1"/>
  <c r="H29" i="19"/>
  <c r="C29" i="19"/>
  <c r="P28" i="19"/>
  <c r="M28" i="19" s="1"/>
  <c r="K28" i="19"/>
  <c r="H28" i="19" s="1"/>
  <c r="F28" i="19"/>
  <c r="C28" i="19" s="1"/>
  <c r="P27" i="19"/>
  <c r="K27" i="19"/>
  <c r="F27" i="19"/>
  <c r="N26" i="19"/>
  <c r="M26" i="19" s="1"/>
  <c r="H26" i="19"/>
  <c r="C26" i="19"/>
  <c r="O25" i="19"/>
  <c r="M25" i="19" s="1"/>
  <c r="N25" i="19"/>
  <c r="H25" i="19"/>
  <c r="C25" i="19"/>
  <c r="Q24" i="19"/>
  <c r="P24" i="19"/>
  <c r="O24" i="19"/>
  <c r="N24" i="19"/>
  <c r="M24" i="19" s="1"/>
  <c r="H24" i="19"/>
  <c r="C24" i="19"/>
  <c r="Q23" i="19"/>
  <c r="Q22" i="19" s="1"/>
  <c r="P23" i="19"/>
  <c r="O23" i="19"/>
  <c r="O22" i="19" s="1"/>
  <c r="N23" i="19"/>
  <c r="M23" i="19"/>
  <c r="H23" i="19"/>
  <c r="C23" i="19"/>
  <c r="P22" i="19"/>
  <c r="P307" i="19" s="1"/>
  <c r="P306" i="19" s="1"/>
  <c r="N22" i="19"/>
  <c r="N307" i="19" s="1"/>
  <c r="N306" i="19" s="1"/>
  <c r="L22" i="19"/>
  <c r="L307" i="19" s="1"/>
  <c r="L306" i="19" s="1"/>
  <c r="K22" i="19"/>
  <c r="K307" i="19" s="1"/>
  <c r="K306" i="19" s="1"/>
  <c r="J22" i="19"/>
  <c r="J307" i="19" s="1"/>
  <c r="J306" i="19" s="1"/>
  <c r="I22" i="19"/>
  <c r="I307" i="19" s="1"/>
  <c r="I306" i="19" s="1"/>
  <c r="H22" i="19"/>
  <c r="G22" i="19"/>
  <c r="G307" i="19" s="1"/>
  <c r="G306" i="19" s="1"/>
  <c r="F22" i="19"/>
  <c r="F307" i="19" s="1"/>
  <c r="F306" i="19" s="1"/>
  <c r="E22" i="19"/>
  <c r="E307" i="19" s="1"/>
  <c r="E306" i="19" s="1"/>
  <c r="D22" i="19"/>
  <c r="D307" i="19" s="1"/>
  <c r="D306" i="19" s="1"/>
  <c r="K21" i="19"/>
  <c r="I21" i="19"/>
  <c r="G21" i="19"/>
  <c r="E21" i="19"/>
  <c r="H82" i="16" l="1"/>
  <c r="I74" i="16"/>
  <c r="M121" i="16"/>
  <c r="N82" i="16"/>
  <c r="Q307" i="19"/>
  <c r="Q306" i="19" s="1"/>
  <c r="Q21" i="19"/>
  <c r="J304" i="19"/>
  <c r="J50" i="19"/>
  <c r="E304" i="19"/>
  <c r="E50" i="19"/>
  <c r="O74" i="19"/>
  <c r="M75" i="19"/>
  <c r="O307" i="19"/>
  <c r="O306" i="19" s="1"/>
  <c r="O21" i="19"/>
  <c r="O52" i="19"/>
  <c r="O51" i="19" s="1"/>
  <c r="K304" i="19"/>
  <c r="G304" i="19"/>
  <c r="L304" i="19"/>
  <c r="Q304" i="19"/>
  <c r="F304" i="19"/>
  <c r="D21" i="19"/>
  <c r="F21" i="19"/>
  <c r="J21" i="19"/>
  <c r="H21" i="19" s="1"/>
  <c r="L21" i="19"/>
  <c r="N21" i="19"/>
  <c r="M21" i="19" s="1"/>
  <c r="P21" i="19"/>
  <c r="C22" i="19"/>
  <c r="C307" i="19" s="1"/>
  <c r="C306" i="19" s="1"/>
  <c r="M22" i="19"/>
  <c r="M307" i="19" s="1"/>
  <c r="C27" i="19"/>
  <c r="H27" i="19"/>
  <c r="M27" i="19"/>
  <c r="C45" i="19"/>
  <c r="H45" i="19"/>
  <c r="M45" i="19"/>
  <c r="D53" i="19"/>
  <c r="I54" i="19"/>
  <c r="N55" i="19"/>
  <c r="N69" i="19"/>
  <c r="M69" i="19" s="1"/>
  <c r="I129" i="19"/>
  <c r="N130" i="19"/>
  <c r="N134" i="19"/>
  <c r="M134" i="19" s="1"/>
  <c r="N142" i="19"/>
  <c r="M142" i="19" s="1"/>
  <c r="N158" i="19"/>
  <c r="M158" i="19" s="1"/>
  <c r="I163" i="19"/>
  <c r="H163" i="19" s="1"/>
  <c r="N164" i="19"/>
  <c r="P171" i="19"/>
  <c r="P52" i="19" s="1"/>
  <c r="P194" i="19"/>
  <c r="P228" i="19"/>
  <c r="E302" i="19"/>
  <c r="G302" i="19"/>
  <c r="J302" i="19"/>
  <c r="L302" i="19"/>
  <c r="I171" i="19"/>
  <c r="H171" i="19" s="1"/>
  <c r="D172" i="19"/>
  <c r="N172" i="19"/>
  <c r="N182" i="19"/>
  <c r="M182" i="19" s="1"/>
  <c r="N186" i="19"/>
  <c r="I189" i="19"/>
  <c r="H189" i="19" s="1"/>
  <c r="N190" i="19"/>
  <c r="I193" i="19"/>
  <c r="N196" i="19"/>
  <c r="M196" i="19" s="1"/>
  <c r="D202" i="19"/>
  <c r="N214" i="19"/>
  <c r="M214" i="19" s="1"/>
  <c r="N230" i="19"/>
  <c r="M230" i="19" s="1"/>
  <c r="N238" i="19"/>
  <c r="N246" i="19"/>
  <c r="M246" i="19" s="1"/>
  <c r="N252" i="19"/>
  <c r="F302" i="19"/>
  <c r="K302" i="19"/>
  <c r="O302" i="19"/>
  <c r="Q302" i="19"/>
  <c r="M306" i="19"/>
  <c r="I278" i="19"/>
  <c r="N279" i="19"/>
  <c r="N283" i="19"/>
  <c r="M283" i="19" s="1"/>
  <c r="H299" i="19"/>
  <c r="Q319" i="18"/>
  <c r="P319" i="18"/>
  <c r="O319" i="18"/>
  <c r="N319" i="18"/>
  <c r="M319" i="18"/>
  <c r="H319" i="18"/>
  <c r="C319" i="18"/>
  <c r="Q317" i="18"/>
  <c r="P317" i="18"/>
  <c r="O317" i="18"/>
  <c r="N317" i="18"/>
  <c r="M317" i="18" s="1"/>
  <c r="H317" i="18"/>
  <c r="C317" i="18"/>
  <c r="Q315" i="18"/>
  <c r="P315" i="18"/>
  <c r="O315" i="18"/>
  <c r="N315" i="18"/>
  <c r="M315" i="18"/>
  <c r="H315" i="18"/>
  <c r="C315" i="18"/>
  <c r="Q314" i="18"/>
  <c r="P314" i="18"/>
  <c r="O314" i="18"/>
  <c r="N314" i="18"/>
  <c r="M314" i="18"/>
  <c r="H314" i="18"/>
  <c r="C314" i="18"/>
  <c r="Q313" i="18"/>
  <c r="P313" i="18"/>
  <c r="O313" i="18"/>
  <c r="N313" i="18"/>
  <c r="M313" i="18" s="1"/>
  <c r="H313" i="18"/>
  <c r="C313" i="18"/>
  <c r="Q312" i="18"/>
  <c r="P312" i="18"/>
  <c r="O312" i="18"/>
  <c r="N312" i="18"/>
  <c r="M312" i="18"/>
  <c r="H312" i="18"/>
  <c r="C312" i="18"/>
  <c r="Q311" i="18"/>
  <c r="P311" i="18"/>
  <c r="O311" i="18"/>
  <c r="N311" i="18"/>
  <c r="M311" i="18" s="1"/>
  <c r="H311" i="18"/>
  <c r="C311" i="18"/>
  <c r="Q310" i="18"/>
  <c r="P310" i="18"/>
  <c r="O310" i="18"/>
  <c r="N310" i="18"/>
  <c r="M310" i="18"/>
  <c r="H310" i="18"/>
  <c r="C310" i="18"/>
  <c r="Q309" i="18"/>
  <c r="P309" i="18"/>
  <c r="O309" i="18"/>
  <c r="N309" i="18"/>
  <c r="L309" i="18"/>
  <c r="K309" i="18"/>
  <c r="J309" i="18"/>
  <c r="I309" i="18"/>
  <c r="H309" i="18"/>
  <c r="G309" i="18"/>
  <c r="F309" i="18"/>
  <c r="E309" i="18"/>
  <c r="D309" i="18"/>
  <c r="C309" i="18"/>
  <c r="Q301" i="18"/>
  <c r="P301" i="18"/>
  <c r="O301" i="18"/>
  <c r="N301" i="18"/>
  <c r="M301" i="18" s="1"/>
  <c r="H301" i="18"/>
  <c r="C301" i="18"/>
  <c r="Q300" i="18"/>
  <c r="P300" i="18"/>
  <c r="O300" i="18"/>
  <c r="N300" i="18"/>
  <c r="M300" i="18"/>
  <c r="H300" i="18"/>
  <c r="C300" i="18"/>
  <c r="Q299" i="18"/>
  <c r="P299" i="18"/>
  <c r="O299" i="18"/>
  <c r="N299" i="18"/>
  <c r="L299" i="18"/>
  <c r="K299" i="18"/>
  <c r="J299" i="18"/>
  <c r="I299" i="18"/>
  <c r="G299" i="18"/>
  <c r="F299" i="18"/>
  <c r="E299" i="18"/>
  <c r="D299" i="18"/>
  <c r="C299" i="18"/>
  <c r="Q298" i="18"/>
  <c r="P298" i="18"/>
  <c r="O298" i="18"/>
  <c r="N298" i="18"/>
  <c r="M298" i="18" s="1"/>
  <c r="H298" i="18"/>
  <c r="C298" i="18"/>
  <c r="Q297" i="18"/>
  <c r="P297" i="18"/>
  <c r="O297" i="18"/>
  <c r="N297" i="18"/>
  <c r="M297" i="18"/>
  <c r="H297" i="18"/>
  <c r="C297" i="18"/>
  <c r="Q296" i="18"/>
  <c r="P296" i="18"/>
  <c r="O296" i="18"/>
  <c r="N296" i="18"/>
  <c r="M296" i="18" s="1"/>
  <c r="H296" i="18"/>
  <c r="C296" i="18"/>
  <c r="Q295" i="18"/>
  <c r="P295" i="18"/>
  <c r="O295" i="18"/>
  <c r="O294" i="18" s="1"/>
  <c r="N295" i="18"/>
  <c r="M295" i="18"/>
  <c r="H295" i="18"/>
  <c r="C295" i="18"/>
  <c r="Q294" i="18"/>
  <c r="P294" i="18"/>
  <c r="N294" i="18"/>
  <c r="L294" i="18"/>
  <c r="K294" i="18"/>
  <c r="J294" i="18"/>
  <c r="I294" i="18"/>
  <c r="H294" i="18"/>
  <c r="G294" i="18"/>
  <c r="F294" i="18"/>
  <c r="E294" i="18"/>
  <c r="D294" i="18"/>
  <c r="C294" i="18" s="1"/>
  <c r="Q293" i="18"/>
  <c r="P293" i="18"/>
  <c r="O293" i="18"/>
  <c r="N293" i="18"/>
  <c r="M293" i="18"/>
  <c r="H293" i="18"/>
  <c r="C293" i="18"/>
  <c r="Q292" i="18"/>
  <c r="P292" i="18"/>
  <c r="O292" i="18"/>
  <c r="N292" i="18"/>
  <c r="M292" i="18" s="1"/>
  <c r="H292" i="18"/>
  <c r="C292" i="18"/>
  <c r="Q291" i="18"/>
  <c r="P291" i="18"/>
  <c r="O291" i="18"/>
  <c r="O290" i="18" s="1"/>
  <c r="O288" i="18" s="1"/>
  <c r="O287" i="18" s="1"/>
  <c r="M287" i="18" s="1"/>
  <c r="N291" i="18"/>
  <c r="M291" i="18"/>
  <c r="H291" i="18"/>
  <c r="C291" i="18"/>
  <c r="Q290" i="18"/>
  <c r="P290" i="18"/>
  <c r="N290" i="18"/>
  <c r="L290" i="18"/>
  <c r="K290" i="18"/>
  <c r="J290" i="18"/>
  <c r="I290" i="18"/>
  <c r="H290" i="18"/>
  <c r="G290" i="18"/>
  <c r="F290" i="18"/>
  <c r="E290" i="18"/>
  <c r="D290" i="18"/>
  <c r="C290" i="18" s="1"/>
  <c r="Q289" i="18"/>
  <c r="P289" i="18"/>
  <c r="O289" i="18"/>
  <c r="N289" i="18"/>
  <c r="M289" i="18"/>
  <c r="H289" i="18"/>
  <c r="C289" i="18"/>
  <c r="Q288" i="18"/>
  <c r="P288" i="18"/>
  <c r="N288" i="18"/>
  <c r="M288" i="18" s="1"/>
  <c r="L288" i="18"/>
  <c r="K288" i="18"/>
  <c r="J288" i="18"/>
  <c r="I288" i="18"/>
  <c r="H288" i="18"/>
  <c r="G288" i="18"/>
  <c r="F288" i="18"/>
  <c r="E288" i="18"/>
  <c r="D288" i="18"/>
  <c r="C288" i="18" s="1"/>
  <c r="Q287" i="18"/>
  <c r="P287" i="18"/>
  <c r="N287" i="18"/>
  <c r="L287" i="18"/>
  <c r="K287" i="18"/>
  <c r="J287" i="18"/>
  <c r="I287" i="18"/>
  <c r="H287" i="18" s="1"/>
  <c r="G287" i="18"/>
  <c r="F287" i="18"/>
  <c r="E287" i="18"/>
  <c r="D287" i="18"/>
  <c r="C287" i="18"/>
  <c r="Q286" i="18"/>
  <c r="P286" i="18"/>
  <c r="O286" i="18"/>
  <c r="N286" i="18"/>
  <c r="M286" i="18" s="1"/>
  <c r="H286" i="18"/>
  <c r="C286" i="18"/>
  <c r="Q285" i="18"/>
  <c r="P285" i="18"/>
  <c r="O285" i="18"/>
  <c r="N285" i="18"/>
  <c r="M285" i="18"/>
  <c r="H285" i="18"/>
  <c r="C285" i="18"/>
  <c r="Q284" i="18"/>
  <c r="P284" i="18"/>
  <c r="P283" i="18" s="1"/>
  <c r="O284" i="18"/>
  <c r="N284" i="18"/>
  <c r="M284" i="18" s="1"/>
  <c r="H284" i="18"/>
  <c r="C284" i="18"/>
  <c r="Q283" i="18"/>
  <c r="O283" i="18"/>
  <c r="L283" i="18"/>
  <c r="K283" i="18"/>
  <c r="J283" i="18"/>
  <c r="I283" i="18"/>
  <c r="H283" i="18" s="1"/>
  <c r="G283" i="18"/>
  <c r="F283" i="18"/>
  <c r="E283" i="18"/>
  <c r="D283" i="18"/>
  <c r="C283" i="18"/>
  <c r="Q282" i="18"/>
  <c r="P282" i="18"/>
  <c r="O282" i="18"/>
  <c r="N282" i="18"/>
  <c r="M282" i="18" s="1"/>
  <c r="H282" i="18"/>
  <c r="C282" i="18"/>
  <c r="Q281" i="18"/>
  <c r="P281" i="18"/>
  <c r="O281" i="18"/>
  <c r="N281" i="18"/>
  <c r="M281" i="18"/>
  <c r="H281" i="18"/>
  <c r="C281" i="18"/>
  <c r="Q280" i="18"/>
  <c r="P280" i="18"/>
  <c r="P279" i="18" s="1"/>
  <c r="P278" i="18" s="1"/>
  <c r="P267" i="18" s="1"/>
  <c r="O280" i="18"/>
  <c r="N280" i="18"/>
  <c r="M280" i="18" s="1"/>
  <c r="H280" i="18"/>
  <c r="C280" i="18"/>
  <c r="Q279" i="18"/>
  <c r="Q278" i="18" s="1"/>
  <c r="O279" i="18"/>
  <c r="O278" i="18" s="1"/>
  <c r="L279" i="18"/>
  <c r="K279" i="18"/>
  <c r="K278" i="18" s="1"/>
  <c r="J279" i="18"/>
  <c r="I279" i="18"/>
  <c r="H279" i="18" s="1"/>
  <c r="G279" i="18"/>
  <c r="G278" i="18" s="1"/>
  <c r="F279" i="18"/>
  <c r="E279" i="18"/>
  <c r="E278" i="18" s="1"/>
  <c r="D279" i="18"/>
  <c r="C279" i="18"/>
  <c r="L278" i="18"/>
  <c r="J278" i="18"/>
  <c r="F278" i="18"/>
  <c r="D278" i="18"/>
  <c r="C278" i="18" s="1"/>
  <c r="Q277" i="18"/>
  <c r="P277" i="18"/>
  <c r="O277" i="18"/>
  <c r="N277" i="18"/>
  <c r="M277" i="18"/>
  <c r="H277" i="18"/>
  <c r="C277" i="18"/>
  <c r="Q276" i="18"/>
  <c r="P276" i="18"/>
  <c r="O276" i="18"/>
  <c r="N276" i="18"/>
  <c r="M276" i="18" s="1"/>
  <c r="H276" i="18"/>
  <c r="C276" i="18"/>
  <c r="Q275" i="18"/>
  <c r="Q274" i="18" s="1"/>
  <c r="P275" i="18"/>
  <c r="O275" i="18"/>
  <c r="O274" i="18" s="1"/>
  <c r="N275" i="18"/>
  <c r="M275" i="18"/>
  <c r="H275" i="18"/>
  <c r="C275" i="18"/>
  <c r="P274" i="18"/>
  <c r="N274" i="18"/>
  <c r="M274" i="18" s="1"/>
  <c r="L274" i="18"/>
  <c r="K274" i="18"/>
  <c r="J274" i="18"/>
  <c r="I274" i="18"/>
  <c r="H274" i="18"/>
  <c r="G274" i="18"/>
  <c r="F274" i="18"/>
  <c r="E274" i="18"/>
  <c r="D274" i="18"/>
  <c r="C274" i="18" s="1"/>
  <c r="Q273" i="18"/>
  <c r="P273" i="18"/>
  <c r="O273" i="18"/>
  <c r="N273" i="18"/>
  <c r="M273" i="18"/>
  <c r="H273" i="18"/>
  <c r="C273" i="18"/>
  <c r="Q272" i="18"/>
  <c r="P272" i="18"/>
  <c r="O272" i="18"/>
  <c r="N272" i="18"/>
  <c r="M272" i="18" s="1"/>
  <c r="H272" i="18"/>
  <c r="C272" i="18"/>
  <c r="Q271" i="18"/>
  <c r="Q270" i="18" s="1"/>
  <c r="P271" i="18"/>
  <c r="O271" i="18"/>
  <c r="O270" i="18" s="1"/>
  <c r="N271" i="18"/>
  <c r="M271" i="18"/>
  <c r="H271" i="18"/>
  <c r="C271" i="18"/>
  <c r="P270" i="18"/>
  <c r="N270" i="18"/>
  <c r="M270" i="18" s="1"/>
  <c r="L270" i="18"/>
  <c r="K270" i="18"/>
  <c r="J270" i="18"/>
  <c r="I270" i="18"/>
  <c r="H270" i="18"/>
  <c r="G270" i="18"/>
  <c r="F270" i="18"/>
  <c r="E270" i="18"/>
  <c r="D270" i="18"/>
  <c r="C270" i="18" s="1"/>
  <c r="Q269" i="18"/>
  <c r="Q268" i="18" s="1"/>
  <c r="P269" i="18"/>
  <c r="O269" i="18"/>
  <c r="O268" i="18" s="1"/>
  <c r="O267" i="18" s="1"/>
  <c r="N269" i="18"/>
  <c r="M269" i="18"/>
  <c r="H269" i="18"/>
  <c r="C269" i="18"/>
  <c r="P268" i="18"/>
  <c r="N268" i="18"/>
  <c r="M268" i="18" s="1"/>
  <c r="L268" i="18"/>
  <c r="L267" i="18" s="1"/>
  <c r="K268" i="18"/>
  <c r="J268" i="18"/>
  <c r="J267" i="18" s="1"/>
  <c r="I268" i="18"/>
  <c r="H268" i="18"/>
  <c r="G268" i="18"/>
  <c r="F268" i="18"/>
  <c r="F267" i="18" s="1"/>
  <c r="E268" i="18"/>
  <c r="D268" i="18"/>
  <c r="C268" i="18" s="1"/>
  <c r="Q267" i="18"/>
  <c r="K267" i="18"/>
  <c r="G267" i="18"/>
  <c r="E267" i="18"/>
  <c r="D267" i="18"/>
  <c r="C267" i="18"/>
  <c r="Q266" i="18"/>
  <c r="P266" i="18"/>
  <c r="O266" i="18"/>
  <c r="N266" i="18"/>
  <c r="M266" i="18" s="1"/>
  <c r="H266" i="18"/>
  <c r="C266" i="18"/>
  <c r="Q265" i="18"/>
  <c r="P265" i="18"/>
  <c r="O265" i="18"/>
  <c r="N265" i="18"/>
  <c r="M265" i="18"/>
  <c r="H265" i="18"/>
  <c r="C265" i="18"/>
  <c r="Q264" i="18"/>
  <c r="P264" i="18"/>
  <c r="P263" i="18" s="1"/>
  <c r="O264" i="18"/>
  <c r="N264" i="18"/>
  <c r="M264" i="18" s="1"/>
  <c r="H264" i="18"/>
  <c r="C264" i="18"/>
  <c r="Q263" i="18"/>
  <c r="O263" i="18"/>
  <c r="L263" i="18"/>
  <c r="K263" i="18"/>
  <c r="J263" i="18"/>
  <c r="I263" i="18"/>
  <c r="H263" i="18" s="1"/>
  <c r="G263" i="18"/>
  <c r="F263" i="18"/>
  <c r="E263" i="18"/>
  <c r="D263" i="18"/>
  <c r="C263" i="18"/>
  <c r="Q262" i="18"/>
  <c r="P262" i="18"/>
  <c r="O262" i="18"/>
  <c r="N262" i="18"/>
  <c r="M262" i="18" s="1"/>
  <c r="H262" i="18"/>
  <c r="C262" i="18"/>
  <c r="Q261" i="18"/>
  <c r="P261" i="18"/>
  <c r="O261" i="18"/>
  <c r="N261" i="18"/>
  <c r="M261" i="18"/>
  <c r="H261" i="18"/>
  <c r="C261" i="18"/>
  <c r="Q260" i="18"/>
  <c r="P260" i="18"/>
  <c r="P259" i="18" s="1"/>
  <c r="P258" i="18" s="1"/>
  <c r="O260" i="18"/>
  <c r="N260" i="18"/>
  <c r="M260" i="18" s="1"/>
  <c r="H260" i="18"/>
  <c r="C260" i="18"/>
  <c r="Q259" i="18"/>
  <c r="Q258" i="18" s="1"/>
  <c r="O259" i="18"/>
  <c r="O258" i="18" s="1"/>
  <c r="L259" i="18"/>
  <c r="K259" i="18"/>
  <c r="K258" i="18" s="1"/>
  <c r="K232" i="18" s="1"/>
  <c r="J259" i="18"/>
  <c r="I259" i="18"/>
  <c r="H259" i="18" s="1"/>
  <c r="G259" i="18"/>
  <c r="G258" i="18" s="1"/>
  <c r="F259" i="18"/>
  <c r="E259" i="18"/>
  <c r="E258" i="18" s="1"/>
  <c r="D259" i="18"/>
  <c r="C259" i="18"/>
  <c r="L258" i="18"/>
  <c r="J258" i="18"/>
  <c r="F258" i="18"/>
  <c r="D258" i="18"/>
  <c r="C258" i="18" s="1"/>
  <c r="Q257" i="18"/>
  <c r="P257" i="18"/>
  <c r="O257" i="18"/>
  <c r="N257" i="18"/>
  <c r="M257" i="18"/>
  <c r="H257" i="18"/>
  <c r="C257" i="18"/>
  <c r="Q256" i="18"/>
  <c r="P256" i="18"/>
  <c r="O256" i="18"/>
  <c r="N256" i="18"/>
  <c r="M256" i="18" s="1"/>
  <c r="H256" i="18"/>
  <c r="C256" i="18"/>
  <c r="Q255" i="18"/>
  <c r="P255" i="18"/>
  <c r="O255" i="18"/>
  <c r="N255" i="18"/>
  <c r="M255" i="18"/>
  <c r="H255" i="18"/>
  <c r="C255" i="18"/>
  <c r="Q254" i="18"/>
  <c r="P254" i="18"/>
  <c r="O254" i="18"/>
  <c r="N254" i="18"/>
  <c r="M254" i="18" s="1"/>
  <c r="H254" i="18"/>
  <c r="C254" i="18"/>
  <c r="Q253" i="18"/>
  <c r="Q252" i="18" s="1"/>
  <c r="Q251" i="18" s="1"/>
  <c r="P253" i="18"/>
  <c r="O253" i="18"/>
  <c r="O252" i="18" s="1"/>
  <c r="O251" i="18" s="1"/>
  <c r="N253" i="18"/>
  <c r="M253" i="18"/>
  <c r="H253" i="18"/>
  <c r="C253" i="18"/>
  <c r="P252" i="18"/>
  <c r="P251" i="18" s="1"/>
  <c r="N252" i="18"/>
  <c r="M252" i="18" s="1"/>
  <c r="L252" i="18"/>
  <c r="L251" i="18" s="1"/>
  <c r="L232" i="18" s="1"/>
  <c r="K252" i="18"/>
  <c r="J252" i="18"/>
  <c r="J251" i="18" s="1"/>
  <c r="J232" i="18" s="1"/>
  <c r="I252" i="18"/>
  <c r="H252" i="18"/>
  <c r="G252" i="18"/>
  <c r="F252" i="18"/>
  <c r="F251" i="18" s="1"/>
  <c r="F232" i="18" s="1"/>
  <c r="E252" i="18"/>
  <c r="D252" i="18"/>
  <c r="C252" i="18" s="1"/>
  <c r="K251" i="18"/>
  <c r="I251" i="18"/>
  <c r="H251" i="18" s="1"/>
  <c r="G251" i="18"/>
  <c r="E251" i="18"/>
  <c r="Q250" i="18"/>
  <c r="P250" i="18"/>
  <c r="O250" i="18"/>
  <c r="N250" i="18"/>
  <c r="M250" i="18" s="1"/>
  <c r="H250" i="18"/>
  <c r="C250" i="18"/>
  <c r="Q249" i="18"/>
  <c r="P249" i="18"/>
  <c r="O249" i="18"/>
  <c r="N249" i="18"/>
  <c r="M249" i="18"/>
  <c r="H249" i="18"/>
  <c r="C249" i="18"/>
  <c r="Q248" i="18"/>
  <c r="P248" i="18"/>
  <c r="O248" i="18"/>
  <c r="N248" i="18"/>
  <c r="M248" i="18" s="1"/>
  <c r="H248" i="18"/>
  <c r="C248" i="18"/>
  <c r="Q247" i="18"/>
  <c r="Q246" i="18" s="1"/>
  <c r="P247" i="18"/>
  <c r="O247" i="18"/>
  <c r="O246" i="18" s="1"/>
  <c r="N247" i="18"/>
  <c r="M247" i="18"/>
  <c r="H247" i="18"/>
  <c r="C247" i="18"/>
  <c r="P246" i="18"/>
  <c r="N246" i="18"/>
  <c r="M246" i="18" s="1"/>
  <c r="L246" i="18"/>
  <c r="K246" i="18"/>
  <c r="J246" i="18"/>
  <c r="I246" i="18"/>
  <c r="H246" i="18"/>
  <c r="G246" i="18"/>
  <c r="F246" i="18"/>
  <c r="E246" i="18"/>
  <c r="D246" i="18"/>
  <c r="C246" i="18" s="1"/>
  <c r="Q245" i="18"/>
  <c r="P245" i="18"/>
  <c r="O245" i="18"/>
  <c r="N245" i="18"/>
  <c r="M245" i="18"/>
  <c r="H245" i="18"/>
  <c r="C245" i="18"/>
  <c r="Q244" i="18"/>
  <c r="P244" i="18"/>
  <c r="O244" i="18"/>
  <c r="N244" i="18"/>
  <c r="M244" i="18" s="1"/>
  <c r="H244" i="18"/>
  <c r="C244" i="18"/>
  <c r="Q243" i="18"/>
  <c r="P243" i="18"/>
  <c r="O243" i="18"/>
  <c r="N243" i="18"/>
  <c r="M243" i="18"/>
  <c r="H243" i="18"/>
  <c r="C243" i="18"/>
  <c r="Q242" i="18"/>
  <c r="P242" i="18"/>
  <c r="O242" i="18"/>
  <c r="N242" i="18"/>
  <c r="M242" i="18" s="1"/>
  <c r="H242" i="18"/>
  <c r="C242" i="18"/>
  <c r="Q241" i="18"/>
  <c r="P241" i="18"/>
  <c r="O241" i="18"/>
  <c r="N241" i="18"/>
  <c r="M241" i="18"/>
  <c r="H241" i="18"/>
  <c r="C241" i="18"/>
  <c r="Q240" i="18"/>
  <c r="P240" i="18"/>
  <c r="O240" i="18"/>
  <c r="N240" i="18"/>
  <c r="M240" i="18" s="1"/>
  <c r="H240" i="18"/>
  <c r="C240" i="18"/>
  <c r="Q239" i="18"/>
  <c r="Q238" i="18" s="1"/>
  <c r="P239" i="18"/>
  <c r="O239" i="18"/>
  <c r="O238" i="18" s="1"/>
  <c r="N239" i="18"/>
  <c r="M239" i="18"/>
  <c r="H239" i="18"/>
  <c r="C239" i="18"/>
  <c r="P238" i="18"/>
  <c r="N238" i="18"/>
  <c r="M238" i="18" s="1"/>
  <c r="L238" i="18"/>
  <c r="K238" i="18"/>
  <c r="J238" i="18"/>
  <c r="I238" i="18"/>
  <c r="H238" i="18"/>
  <c r="G238" i="18"/>
  <c r="F238" i="18"/>
  <c r="E238" i="18"/>
  <c r="D238" i="18"/>
  <c r="C238" i="18" s="1"/>
  <c r="Q237" i="18"/>
  <c r="P237" i="18"/>
  <c r="O237" i="18"/>
  <c r="N237" i="18"/>
  <c r="M237" i="18"/>
  <c r="H237" i="18"/>
  <c r="C237" i="18"/>
  <c r="Q236" i="18"/>
  <c r="P236" i="18"/>
  <c r="P235" i="18" s="1"/>
  <c r="O236" i="18"/>
  <c r="N236" i="18"/>
  <c r="M236" i="18" s="1"/>
  <c r="H236" i="18"/>
  <c r="C236" i="18"/>
  <c r="Q235" i="18"/>
  <c r="O235" i="18"/>
  <c r="L235" i="18"/>
  <c r="K235" i="18"/>
  <c r="J235" i="18"/>
  <c r="I235" i="18"/>
  <c r="H235" i="18" s="1"/>
  <c r="G235" i="18"/>
  <c r="F235" i="18"/>
  <c r="E235" i="18"/>
  <c r="D235" i="18"/>
  <c r="C235" i="18"/>
  <c r="Q234" i="18"/>
  <c r="P234" i="18"/>
  <c r="P233" i="18" s="1"/>
  <c r="P232" i="18" s="1"/>
  <c r="O234" i="18"/>
  <c r="N234" i="18"/>
  <c r="M234" i="18" s="1"/>
  <c r="H234" i="18"/>
  <c r="C234" i="18"/>
  <c r="L233" i="18"/>
  <c r="K233" i="18"/>
  <c r="J233" i="18"/>
  <c r="I233" i="18"/>
  <c r="H233" i="18" s="1"/>
  <c r="G233" i="18"/>
  <c r="F233" i="18"/>
  <c r="E233" i="18"/>
  <c r="D233" i="18"/>
  <c r="C233" i="18"/>
  <c r="Q231" i="18"/>
  <c r="Q230" i="18" s="1"/>
  <c r="P231" i="18"/>
  <c r="O231" i="18"/>
  <c r="O230" i="18" s="1"/>
  <c r="N231" i="18"/>
  <c r="M231" i="18"/>
  <c r="H231" i="18"/>
  <c r="C231" i="18"/>
  <c r="P230" i="18"/>
  <c r="N230" i="18"/>
  <c r="M230" i="18" s="1"/>
  <c r="L230" i="18"/>
  <c r="K230" i="18"/>
  <c r="J230" i="18"/>
  <c r="I230" i="18"/>
  <c r="H230" i="18"/>
  <c r="G230" i="18"/>
  <c r="F230" i="18"/>
  <c r="E230" i="18"/>
  <c r="D230" i="18"/>
  <c r="C230" i="18" s="1"/>
  <c r="Q229" i="18"/>
  <c r="Q228" i="18" s="1"/>
  <c r="P229" i="18"/>
  <c r="O229" i="18"/>
  <c r="O228" i="18" s="1"/>
  <c r="N229" i="18"/>
  <c r="M229" i="18"/>
  <c r="H229" i="18"/>
  <c r="C229" i="18"/>
  <c r="P228" i="18"/>
  <c r="N228" i="18"/>
  <c r="M228" i="18" s="1"/>
  <c r="L228" i="18"/>
  <c r="K228" i="18"/>
  <c r="J228" i="18"/>
  <c r="I228" i="18"/>
  <c r="H228" i="18"/>
  <c r="G228" i="18"/>
  <c r="F228" i="18"/>
  <c r="E228" i="18"/>
  <c r="D228" i="18"/>
  <c r="C228" i="18" s="1"/>
  <c r="Q227" i="18"/>
  <c r="P227" i="18"/>
  <c r="O227" i="18"/>
  <c r="N227" i="18"/>
  <c r="M227" i="18"/>
  <c r="H227" i="18"/>
  <c r="C227" i="18"/>
  <c r="Q226" i="18"/>
  <c r="P226" i="18"/>
  <c r="P225" i="18" s="1"/>
  <c r="O226" i="18"/>
  <c r="N226" i="18"/>
  <c r="M226" i="18" s="1"/>
  <c r="H226" i="18"/>
  <c r="C226" i="18"/>
  <c r="Q225" i="18"/>
  <c r="O225" i="18"/>
  <c r="L225" i="18"/>
  <c r="K225" i="18"/>
  <c r="J225" i="18"/>
  <c r="I225" i="18"/>
  <c r="H225" i="18" s="1"/>
  <c r="G225" i="18"/>
  <c r="F225" i="18"/>
  <c r="E225" i="18"/>
  <c r="D225" i="18"/>
  <c r="C225" i="18"/>
  <c r="Q224" i="18"/>
  <c r="P224" i="18"/>
  <c r="O224" i="18"/>
  <c r="N224" i="18"/>
  <c r="M224" i="18" s="1"/>
  <c r="H224" i="18"/>
  <c r="C224" i="18"/>
  <c r="Q223" i="18"/>
  <c r="P223" i="18"/>
  <c r="O223" i="18"/>
  <c r="N223" i="18"/>
  <c r="M223" i="18"/>
  <c r="H223" i="18"/>
  <c r="C223" i="18"/>
  <c r="Q222" i="18"/>
  <c r="P222" i="18"/>
  <c r="O222" i="18"/>
  <c r="N222" i="18"/>
  <c r="M222" i="18" s="1"/>
  <c r="H222" i="18"/>
  <c r="C222" i="18"/>
  <c r="Q221" i="18"/>
  <c r="P221" i="18"/>
  <c r="O221" i="18"/>
  <c r="N221" i="18"/>
  <c r="M221" i="18"/>
  <c r="H221" i="18"/>
  <c r="C221" i="18"/>
  <c r="Q220" i="18"/>
  <c r="P220" i="18"/>
  <c r="O220" i="18"/>
  <c r="N220" i="18"/>
  <c r="M220" i="18" s="1"/>
  <c r="H220" i="18"/>
  <c r="C220" i="18"/>
  <c r="Q219" i="18"/>
  <c r="P219" i="18"/>
  <c r="O219" i="18"/>
  <c r="N219" i="18"/>
  <c r="M219" i="18"/>
  <c r="H219" i="18"/>
  <c r="C219" i="18"/>
  <c r="Q218" i="18"/>
  <c r="P218" i="18"/>
  <c r="O218" i="18"/>
  <c r="N218" i="18"/>
  <c r="M218" i="18" s="1"/>
  <c r="H218" i="18"/>
  <c r="C218" i="18"/>
  <c r="Q217" i="18"/>
  <c r="P217" i="18"/>
  <c r="O217" i="18"/>
  <c r="N217" i="18"/>
  <c r="M217" i="18"/>
  <c r="H217" i="18"/>
  <c r="C217" i="18"/>
  <c r="Q216" i="18"/>
  <c r="P216" i="18"/>
  <c r="O216" i="18"/>
  <c r="N216" i="18"/>
  <c r="M216" i="18" s="1"/>
  <c r="H216" i="18"/>
  <c r="C216" i="18"/>
  <c r="Q215" i="18"/>
  <c r="Q214" i="18" s="1"/>
  <c r="P215" i="18"/>
  <c r="O215" i="18"/>
  <c r="O214" i="18" s="1"/>
  <c r="N215" i="18"/>
  <c r="M215" i="18"/>
  <c r="H215" i="18"/>
  <c r="C215" i="18"/>
  <c r="P214" i="18"/>
  <c r="N214" i="18"/>
  <c r="M214" i="18" s="1"/>
  <c r="L214" i="18"/>
  <c r="K214" i="18"/>
  <c r="J214" i="18"/>
  <c r="I214" i="18"/>
  <c r="H214" i="18"/>
  <c r="G214" i="18"/>
  <c r="F214" i="18"/>
  <c r="E214" i="18"/>
  <c r="D214" i="18"/>
  <c r="C214" i="18" s="1"/>
  <c r="Q213" i="18"/>
  <c r="P213" i="18"/>
  <c r="O213" i="18"/>
  <c r="N213" i="18"/>
  <c r="M213" i="18"/>
  <c r="H213" i="18"/>
  <c r="C213" i="18"/>
  <c r="Q212" i="18"/>
  <c r="P212" i="18"/>
  <c r="O212" i="18"/>
  <c r="N212" i="18"/>
  <c r="M212" i="18" s="1"/>
  <c r="H212" i="18"/>
  <c r="C212" i="18"/>
  <c r="Q211" i="18"/>
  <c r="P211" i="18"/>
  <c r="O211" i="18"/>
  <c r="N211" i="18"/>
  <c r="M211" i="18"/>
  <c r="H211" i="18"/>
  <c r="C211" i="18"/>
  <c r="Q210" i="18"/>
  <c r="P210" i="18"/>
  <c r="O210" i="18"/>
  <c r="N210" i="18"/>
  <c r="M210" i="18" s="1"/>
  <c r="H210" i="18"/>
  <c r="C210" i="18"/>
  <c r="Q209" i="18"/>
  <c r="P209" i="18"/>
  <c r="O209" i="18"/>
  <c r="N209" i="18"/>
  <c r="M209" i="18"/>
  <c r="H209" i="18"/>
  <c r="C209" i="18"/>
  <c r="Q208" i="18"/>
  <c r="P208" i="18"/>
  <c r="O208" i="18"/>
  <c r="N208" i="18"/>
  <c r="M208" i="18" s="1"/>
  <c r="H208" i="18"/>
  <c r="C208" i="18"/>
  <c r="Q207" i="18"/>
  <c r="P207" i="18"/>
  <c r="O207" i="18"/>
  <c r="N207" i="18"/>
  <c r="M207" i="18"/>
  <c r="H207" i="18"/>
  <c r="C207" i="18"/>
  <c r="Q206" i="18"/>
  <c r="P206" i="18"/>
  <c r="O206" i="18"/>
  <c r="N206" i="18"/>
  <c r="M206" i="18" s="1"/>
  <c r="H206" i="18"/>
  <c r="C206" i="18"/>
  <c r="Q205" i="18"/>
  <c r="P205" i="18"/>
  <c r="O205" i="18"/>
  <c r="N205" i="18"/>
  <c r="M205" i="18"/>
  <c r="H205" i="18"/>
  <c r="C205" i="18"/>
  <c r="Q204" i="18"/>
  <c r="P204" i="18"/>
  <c r="P203" i="18" s="1"/>
  <c r="P202" i="18" s="1"/>
  <c r="O204" i="18"/>
  <c r="N204" i="18"/>
  <c r="M204" i="18" s="1"/>
  <c r="H204" i="18"/>
  <c r="C204" i="18"/>
  <c r="Q203" i="18"/>
  <c r="O203" i="18"/>
  <c r="O202" i="18" s="1"/>
  <c r="L203" i="18"/>
  <c r="K203" i="18"/>
  <c r="K202" i="18" s="1"/>
  <c r="K193" i="18" s="1"/>
  <c r="K192" i="18" s="1"/>
  <c r="J203" i="18"/>
  <c r="I203" i="18"/>
  <c r="H203" i="18" s="1"/>
  <c r="G203" i="18"/>
  <c r="G202" i="18" s="1"/>
  <c r="G193" i="18" s="1"/>
  <c r="F203" i="18"/>
  <c r="E203" i="18"/>
  <c r="E202" i="18" s="1"/>
  <c r="E193" i="18" s="1"/>
  <c r="D203" i="18"/>
  <c r="C203" i="18"/>
  <c r="L202" i="18"/>
  <c r="J202" i="18"/>
  <c r="F202" i="18"/>
  <c r="D202" i="18"/>
  <c r="C202" i="18" s="1"/>
  <c r="Q201" i="18"/>
  <c r="P201" i="18"/>
  <c r="O201" i="18"/>
  <c r="N201" i="18"/>
  <c r="M201" i="18"/>
  <c r="H201" i="18"/>
  <c r="C201" i="18"/>
  <c r="Q200" i="18"/>
  <c r="P200" i="18"/>
  <c r="O200" i="18"/>
  <c r="N200" i="18"/>
  <c r="M200" i="18" s="1"/>
  <c r="H200" i="18"/>
  <c r="C200" i="18"/>
  <c r="Q199" i="18"/>
  <c r="P199" i="18"/>
  <c r="O199" i="18"/>
  <c r="N199" i="18"/>
  <c r="M199" i="18"/>
  <c r="H199" i="18"/>
  <c r="C199" i="18"/>
  <c r="Q198" i="18"/>
  <c r="P198" i="18"/>
  <c r="O198" i="18"/>
  <c r="N198" i="18"/>
  <c r="M198" i="18" s="1"/>
  <c r="H198" i="18"/>
  <c r="C198" i="18"/>
  <c r="Q197" i="18"/>
  <c r="Q196" i="18" s="1"/>
  <c r="P197" i="18"/>
  <c r="O197" i="18"/>
  <c r="O196" i="18" s="1"/>
  <c r="N197" i="18"/>
  <c r="M197" i="18"/>
  <c r="H197" i="18"/>
  <c r="C197" i="18"/>
  <c r="P196" i="18"/>
  <c r="N196" i="18"/>
  <c r="M196" i="18" s="1"/>
  <c r="L196" i="18"/>
  <c r="K196" i="18"/>
  <c r="J196" i="18"/>
  <c r="I196" i="18"/>
  <c r="H196" i="18"/>
  <c r="G196" i="18"/>
  <c r="F196" i="18"/>
  <c r="E196" i="18"/>
  <c r="D196" i="18"/>
  <c r="C196" i="18" s="1"/>
  <c r="Q195" i="18"/>
  <c r="Q194" i="18" s="1"/>
  <c r="P195" i="18"/>
  <c r="O195" i="18"/>
  <c r="O194" i="18" s="1"/>
  <c r="O193" i="18" s="1"/>
  <c r="N195" i="18"/>
  <c r="M195" i="18"/>
  <c r="H195" i="18"/>
  <c r="C195" i="18"/>
  <c r="P194" i="18"/>
  <c r="P193" i="18" s="1"/>
  <c r="P192" i="18" s="1"/>
  <c r="N194" i="18"/>
  <c r="M194" i="18" s="1"/>
  <c r="L194" i="18"/>
  <c r="L193" i="18" s="1"/>
  <c r="L192" i="18" s="1"/>
  <c r="K194" i="18"/>
  <c r="J194" i="18"/>
  <c r="J193" i="18" s="1"/>
  <c r="J192" i="18" s="1"/>
  <c r="I194" i="18"/>
  <c r="H194" i="18"/>
  <c r="G194" i="18"/>
  <c r="F194" i="18"/>
  <c r="F193" i="18" s="1"/>
  <c r="F192" i="18" s="1"/>
  <c r="E194" i="18"/>
  <c r="D194" i="18"/>
  <c r="C194" i="18" s="1"/>
  <c r="Q191" i="18"/>
  <c r="Q190" i="18" s="1"/>
  <c r="Q189" i="18" s="1"/>
  <c r="P191" i="18"/>
  <c r="O191" i="18"/>
  <c r="O190" i="18" s="1"/>
  <c r="O189" i="18" s="1"/>
  <c r="N191" i="18"/>
  <c r="M191" i="18"/>
  <c r="H191" i="18"/>
  <c r="C191" i="18"/>
  <c r="P190" i="18"/>
  <c r="P189" i="18" s="1"/>
  <c r="N190" i="18"/>
  <c r="M190" i="18" s="1"/>
  <c r="L190" i="18"/>
  <c r="L189" i="18" s="1"/>
  <c r="K190" i="18"/>
  <c r="J190" i="18"/>
  <c r="J189" i="18" s="1"/>
  <c r="I190" i="18"/>
  <c r="H190" i="18"/>
  <c r="G190" i="18"/>
  <c r="F190" i="18"/>
  <c r="F189" i="18" s="1"/>
  <c r="E190" i="18"/>
  <c r="D190" i="18"/>
  <c r="C190" i="18" s="1"/>
  <c r="K189" i="18"/>
  <c r="I189" i="18"/>
  <c r="H189" i="18" s="1"/>
  <c r="G189" i="18"/>
  <c r="E189" i="18"/>
  <c r="Q188" i="18"/>
  <c r="P188" i="18"/>
  <c r="O188" i="18"/>
  <c r="N188" i="18"/>
  <c r="M188" i="18" s="1"/>
  <c r="H188" i="18"/>
  <c r="C188" i="18"/>
  <c r="Q187" i="18"/>
  <c r="Q186" i="18" s="1"/>
  <c r="Q185" i="18" s="1"/>
  <c r="P187" i="18"/>
  <c r="O187" i="18"/>
  <c r="O186" i="18" s="1"/>
  <c r="O185" i="18" s="1"/>
  <c r="N187" i="18"/>
  <c r="M187" i="18"/>
  <c r="H187" i="18"/>
  <c r="C187" i="18"/>
  <c r="P186" i="18"/>
  <c r="P185" i="18" s="1"/>
  <c r="N186" i="18"/>
  <c r="M186" i="18" s="1"/>
  <c r="L186" i="18"/>
  <c r="L185" i="18" s="1"/>
  <c r="K186" i="18"/>
  <c r="J186" i="18"/>
  <c r="J185" i="18" s="1"/>
  <c r="I186" i="18"/>
  <c r="H186" i="18"/>
  <c r="G186" i="18"/>
  <c r="F186" i="18"/>
  <c r="F185" i="18" s="1"/>
  <c r="E186" i="18"/>
  <c r="D186" i="18"/>
  <c r="C186" i="18" s="1"/>
  <c r="K185" i="18"/>
  <c r="I185" i="18"/>
  <c r="H185" i="18" s="1"/>
  <c r="G185" i="18"/>
  <c r="E185" i="18"/>
  <c r="Q184" i="18"/>
  <c r="P184" i="18"/>
  <c r="O184" i="18"/>
  <c r="N184" i="18"/>
  <c r="M184" i="18" s="1"/>
  <c r="H184" i="18"/>
  <c r="C184" i="18"/>
  <c r="Q183" i="18"/>
  <c r="Q182" i="18" s="1"/>
  <c r="P183" i="18"/>
  <c r="O183" i="18"/>
  <c r="O182" i="18" s="1"/>
  <c r="N183" i="18"/>
  <c r="M183" i="18"/>
  <c r="H183" i="18"/>
  <c r="C183" i="18"/>
  <c r="P182" i="18"/>
  <c r="N182" i="18"/>
  <c r="M182" i="18" s="1"/>
  <c r="L182" i="18"/>
  <c r="K182" i="18"/>
  <c r="J182" i="18"/>
  <c r="I182" i="18"/>
  <c r="H182" i="18"/>
  <c r="G182" i="18"/>
  <c r="F182" i="18"/>
  <c r="E182" i="18"/>
  <c r="D182" i="18"/>
  <c r="C182" i="18" s="1"/>
  <c r="Q181" i="18"/>
  <c r="P181" i="18"/>
  <c r="O181" i="18"/>
  <c r="N181" i="18"/>
  <c r="M181" i="18"/>
  <c r="H181" i="18"/>
  <c r="C181" i="18"/>
  <c r="Q180" i="18"/>
  <c r="P180" i="18"/>
  <c r="O180" i="18"/>
  <c r="N180" i="18"/>
  <c r="M180" i="18" s="1"/>
  <c r="H180" i="18"/>
  <c r="C180" i="18"/>
  <c r="Q179" i="18"/>
  <c r="P179" i="18"/>
  <c r="O179" i="18"/>
  <c r="N179" i="18"/>
  <c r="M179" i="18"/>
  <c r="H179" i="18"/>
  <c r="C179" i="18"/>
  <c r="Q178" i="18"/>
  <c r="P178" i="18"/>
  <c r="P177" i="18" s="1"/>
  <c r="O178" i="18"/>
  <c r="N178" i="18"/>
  <c r="M178" i="18" s="1"/>
  <c r="H178" i="18"/>
  <c r="C178" i="18"/>
  <c r="Q177" i="18"/>
  <c r="O177" i="18"/>
  <c r="L177" i="18"/>
  <c r="K177" i="18"/>
  <c r="J177" i="18"/>
  <c r="I177" i="18"/>
  <c r="H177" i="18" s="1"/>
  <c r="G177" i="18"/>
  <c r="F177" i="18"/>
  <c r="E177" i="18"/>
  <c r="D177" i="18"/>
  <c r="C177" i="18"/>
  <c r="Q176" i="18"/>
  <c r="P176" i="18"/>
  <c r="O176" i="18"/>
  <c r="N176" i="18"/>
  <c r="M176" i="18" s="1"/>
  <c r="H176" i="18"/>
  <c r="C176" i="18"/>
  <c r="Q175" i="18"/>
  <c r="P175" i="18"/>
  <c r="O175" i="18"/>
  <c r="N175" i="18"/>
  <c r="M175" i="18"/>
  <c r="H175" i="18"/>
  <c r="C175" i="18"/>
  <c r="Q174" i="18"/>
  <c r="P174" i="18"/>
  <c r="P173" i="18" s="1"/>
  <c r="P172" i="18" s="1"/>
  <c r="P171" i="18" s="1"/>
  <c r="O174" i="18"/>
  <c r="N174" i="18"/>
  <c r="M174" i="18" s="1"/>
  <c r="H174" i="18"/>
  <c r="C174" i="18"/>
  <c r="Q173" i="18"/>
  <c r="Q172" i="18" s="1"/>
  <c r="Q171" i="18" s="1"/>
  <c r="O173" i="18"/>
  <c r="O172" i="18" s="1"/>
  <c r="O171" i="18" s="1"/>
  <c r="L173" i="18"/>
  <c r="K173" i="18"/>
  <c r="K172" i="18" s="1"/>
  <c r="K171" i="18" s="1"/>
  <c r="J173" i="18"/>
  <c r="I173" i="18"/>
  <c r="H173" i="18" s="1"/>
  <c r="G173" i="18"/>
  <c r="G172" i="18" s="1"/>
  <c r="G171" i="18" s="1"/>
  <c r="F173" i="18"/>
  <c r="E173" i="18"/>
  <c r="E172" i="18" s="1"/>
  <c r="E171" i="18" s="1"/>
  <c r="D173" i="18"/>
  <c r="C173" i="18"/>
  <c r="L172" i="18"/>
  <c r="L171" i="18" s="1"/>
  <c r="J172" i="18"/>
  <c r="J171" i="18" s="1"/>
  <c r="F172" i="18"/>
  <c r="F171" i="18" s="1"/>
  <c r="D172" i="18"/>
  <c r="C172" i="18" s="1"/>
  <c r="Q170" i="18"/>
  <c r="P170" i="18"/>
  <c r="O170" i="18"/>
  <c r="N170" i="18"/>
  <c r="M170" i="18" s="1"/>
  <c r="H170" i="18"/>
  <c r="C170" i="18"/>
  <c r="Q169" i="18"/>
  <c r="P169" i="18"/>
  <c r="O169" i="18"/>
  <c r="N169" i="18"/>
  <c r="M169" i="18"/>
  <c r="H169" i="18"/>
  <c r="C169" i="18"/>
  <c r="Q168" i="18"/>
  <c r="P168" i="18"/>
  <c r="O168" i="18"/>
  <c r="N168" i="18"/>
  <c r="M168" i="18" s="1"/>
  <c r="H168" i="18"/>
  <c r="C168" i="18"/>
  <c r="Q167" i="18"/>
  <c r="P167" i="18"/>
  <c r="O167" i="18"/>
  <c r="N167" i="18"/>
  <c r="M167" i="18"/>
  <c r="H167" i="18"/>
  <c r="C167" i="18"/>
  <c r="Q166" i="18"/>
  <c r="P166" i="18"/>
  <c r="O166" i="18"/>
  <c r="N166" i="18"/>
  <c r="M166" i="18" s="1"/>
  <c r="H166" i="18"/>
  <c r="C166" i="18"/>
  <c r="Q165" i="18"/>
  <c r="P165" i="18"/>
  <c r="O165" i="18"/>
  <c r="N165" i="18"/>
  <c r="M165" i="18"/>
  <c r="H165" i="18"/>
  <c r="C165" i="18"/>
  <c r="P164" i="18"/>
  <c r="P163" i="18" s="1"/>
  <c r="L164" i="18"/>
  <c r="L163" i="18" s="1"/>
  <c r="K164" i="18"/>
  <c r="J164" i="18"/>
  <c r="J163" i="18" s="1"/>
  <c r="I164" i="18"/>
  <c r="H164" i="18"/>
  <c r="G164" i="18"/>
  <c r="F164" i="18"/>
  <c r="F163" i="18" s="1"/>
  <c r="E164" i="18"/>
  <c r="D164" i="18"/>
  <c r="K163" i="18"/>
  <c r="I163" i="18"/>
  <c r="G163" i="18"/>
  <c r="E163" i="18"/>
  <c r="Q162" i="18"/>
  <c r="P162" i="18"/>
  <c r="O162" i="18"/>
  <c r="N162" i="18"/>
  <c r="M162" i="18" s="1"/>
  <c r="H162" i="18"/>
  <c r="C162" i="18"/>
  <c r="Q161" i="18"/>
  <c r="P161" i="18"/>
  <c r="O161" i="18"/>
  <c r="N161" i="18"/>
  <c r="M161" i="18"/>
  <c r="H161" i="18"/>
  <c r="C161" i="18"/>
  <c r="Q160" i="18"/>
  <c r="P160" i="18"/>
  <c r="O160" i="18"/>
  <c r="N160" i="18"/>
  <c r="M160" i="18" s="1"/>
  <c r="H160" i="18"/>
  <c r="C160" i="18"/>
  <c r="Q159" i="18"/>
  <c r="Q158" i="18" s="1"/>
  <c r="P159" i="18"/>
  <c r="O159" i="18"/>
  <c r="O158" i="18" s="1"/>
  <c r="N159" i="18"/>
  <c r="M159" i="18"/>
  <c r="H159" i="18"/>
  <c r="C159" i="18"/>
  <c r="P158" i="18"/>
  <c r="N158" i="18"/>
  <c r="M158" i="18" s="1"/>
  <c r="L158" i="18"/>
  <c r="K158" i="18"/>
  <c r="J158" i="18"/>
  <c r="I158" i="18"/>
  <c r="H158" i="18"/>
  <c r="G158" i="18"/>
  <c r="F158" i="18"/>
  <c r="E158" i="18"/>
  <c r="D158" i="18"/>
  <c r="C158" i="18" s="1"/>
  <c r="Q157" i="18"/>
  <c r="P157" i="18"/>
  <c r="O157" i="18"/>
  <c r="N157" i="18"/>
  <c r="M157" i="18"/>
  <c r="H157" i="18"/>
  <c r="C157" i="18"/>
  <c r="Q156" i="18"/>
  <c r="P156" i="18"/>
  <c r="O156" i="18"/>
  <c r="N156" i="18"/>
  <c r="M156" i="18" s="1"/>
  <c r="H156" i="18"/>
  <c r="C156" i="18"/>
  <c r="Q155" i="18"/>
  <c r="P155" i="18"/>
  <c r="O155" i="18"/>
  <c r="N155" i="18"/>
  <c r="M155" i="18"/>
  <c r="H155" i="18"/>
  <c r="C155" i="18"/>
  <c r="Q154" i="18"/>
  <c r="P154" i="18"/>
  <c r="O154" i="18"/>
  <c r="N154" i="18"/>
  <c r="M154" i="18" s="1"/>
  <c r="H154" i="18"/>
  <c r="C154" i="18"/>
  <c r="Q153" i="18"/>
  <c r="P153" i="18"/>
  <c r="O153" i="18"/>
  <c r="O149" i="18" s="1"/>
  <c r="N153" i="18"/>
  <c r="M153" i="18"/>
  <c r="H153" i="18"/>
  <c r="C153" i="18"/>
  <c r="Q152" i="18"/>
  <c r="P152" i="18"/>
  <c r="O152" i="18"/>
  <c r="N152" i="18"/>
  <c r="M152" i="18" s="1"/>
  <c r="H152" i="18"/>
  <c r="C152" i="18"/>
  <c r="Q151" i="18"/>
  <c r="P151" i="18"/>
  <c r="O151" i="18"/>
  <c r="N151" i="18"/>
  <c r="M151" i="18"/>
  <c r="H151" i="18"/>
  <c r="C151" i="18"/>
  <c r="Q150" i="18"/>
  <c r="P150" i="18"/>
  <c r="O150" i="18"/>
  <c r="N150" i="18"/>
  <c r="H150" i="18"/>
  <c r="C150" i="18"/>
  <c r="Q149" i="18"/>
  <c r="L149" i="18"/>
  <c r="K149" i="18"/>
  <c r="J149" i="18"/>
  <c r="I149" i="18"/>
  <c r="H149" i="18" s="1"/>
  <c r="G149" i="18"/>
  <c r="F149" i="18"/>
  <c r="E149" i="18"/>
  <c r="D149" i="18"/>
  <c r="C149" i="18"/>
  <c r="Q148" i="18"/>
  <c r="P148" i="18"/>
  <c r="O148" i="18"/>
  <c r="N148" i="18"/>
  <c r="M148" i="18" s="1"/>
  <c r="H148" i="18"/>
  <c r="C148" i="18"/>
  <c r="Q147" i="18"/>
  <c r="P147" i="18"/>
  <c r="O147" i="18"/>
  <c r="N147" i="18"/>
  <c r="M147" i="18"/>
  <c r="H147" i="18"/>
  <c r="C147" i="18"/>
  <c r="Q146" i="18"/>
  <c r="P146" i="18"/>
  <c r="P142" i="18" s="1"/>
  <c r="O146" i="18"/>
  <c r="N146" i="18"/>
  <c r="M146" i="18" s="1"/>
  <c r="H146" i="18"/>
  <c r="C146" i="18"/>
  <c r="Q145" i="18"/>
  <c r="P145" i="18"/>
  <c r="O145" i="18"/>
  <c r="N145" i="18"/>
  <c r="M145" i="18"/>
  <c r="H145" i="18"/>
  <c r="C145" i="18"/>
  <c r="Q144" i="18"/>
  <c r="P144" i="18"/>
  <c r="O144" i="18"/>
  <c r="N144" i="18"/>
  <c r="M144" i="18" s="1"/>
  <c r="H144" i="18"/>
  <c r="C144" i="18"/>
  <c r="Q143" i="18"/>
  <c r="Q142" i="18" s="1"/>
  <c r="P143" i="18"/>
  <c r="O143" i="18"/>
  <c r="O142" i="18" s="1"/>
  <c r="N143" i="18"/>
  <c r="M143" i="18"/>
  <c r="H143" i="18"/>
  <c r="C143" i="18"/>
  <c r="N142" i="18"/>
  <c r="L142" i="18"/>
  <c r="K142" i="18"/>
  <c r="J142" i="18"/>
  <c r="I142" i="18"/>
  <c r="H142" i="18"/>
  <c r="G142" i="18"/>
  <c r="F142" i="18"/>
  <c r="E142" i="18"/>
  <c r="D142" i="18"/>
  <c r="C142" i="18" s="1"/>
  <c r="Q141" i="18"/>
  <c r="Q139" i="18" s="1"/>
  <c r="P141" i="18"/>
  <c r="O141" i="18"/>
  <c r="N141" i="18"/>
  <c r="M141" i="18"/>
  <c r="H141" i="18"/>
  <c r="C141" i="18"/>
  <c r="Q140" i="18"/>
  <c r="P140" i="18"/>
  <c r="P139" i="18" s="1"/>
  <c r="O140" i="18"/>
  <c r="N140" i="18"/>
  <c r="H140" i="18"/>
  <c r="C140" i="18"/>
  <c r="O139" i="18"/>
  <c r="L139" i="18"/>
  <c r="K139" i="18"/>
  <c r="J139" i="18"/>
  <c r="I139" i="18"/>
  <c r="H139" i="18" s="1"/>
  <c r="G139" i="18"/>
  <c r="F139" i="18"/>
  <c r="E139" i="18"/>
  <c r="D139" i="18"/>
  <c r="C139" i="18"/>
  <c r="Q138" i="18"/>
  <c r="P138" i="18"/>
  <c r="O138" i="18"/>
  <c r="N138" i="18"/>
  <c r="M138" i="18" s="1"/>
  <c r="H138" i="18"/>
  <c r="C138" i="18"/>
  <c r="Q137" i="18"/>
  <c r="P137" i="18"/>
  <c r="O137" i="18"/>
  <c r="N137" i="18"/>
  <c r="M137" i="18"/>
  <c r="H137" i="18"/>
  <c r="C137" i="18"/>
  <c r="Q136" i="18"/>
  <c r="P136" i="18"/>
  <c r="O136" i="18"/>
  <c r="N136" i="18"/>
  <c r="M136" i="18" s="1"/>
  <c r="H136" i="18"/>
  <c r="C136" i="18"/>
  <c r="Q135" i="18"/>
  <c r="Q134" i="18" s="1"/>
  <c r="P135" i="18"/>
  <c r="O135" i="18"/>
  <c r="O134" i="18" s="1"/>
  <c r="N135" i="18"/>
  <c r="M135" i="18"/>
  <c r="H135" i="18"/>
  <c r="C135" i="18"/>
  <c r="P134" i="18"/>
  <c r="N134" i="18"/>
  <c r="M134" i="18" s="1"/>
  <c r="L134" i="18"/>
  <c r="K134" i="18"/>
  <c r="J134" i="18"/>
  <c r="I134" i="18"/>
  <c r="H134" i="18"/>
  <c r="G134" i="18"/>
  <c r="F134" i="18"/>
  <c r="E134" i="18"/>
  <c r="D134" i="18"/>
  <c r="C134" i="18" s="1"/>
  <c r="Q133" i="18"/>
  <c r="P133" i="18"/>
  <c r="O133" i="18"/>
  <c r="N133" i="18"/>
  <c r="M133" i="18"/>
  <c r="H133" i="18"/>
  <c r="C133" i="18"/>
  <c r="Q132" i="18"/>
  <c r="P132" i="18"/>
  <c r="O132" i="18"/>
  <c r="N132" i="18"/>
  <c r="M132" i="18" s="1"/>
  <c r="H132" i="18"/>
  <c r="C132" i="18"/>
  <c r="Q131" i="18"/>
  <c r="P131" i="18"/>
  <c r="O131" i="18"/>
  <c r="N131" i="18"/>
  <c r="M131" i="18"/>
  <c r="H131" i="18"/>
  <c r="C131" i="18"/>
  <c r="P130" i="18"/>
  <c r="L130" i="18"/>
  <c r="L129" i="18" s="1"/>
  <c r="K130" i="18"/>
  <c r="J130" i="18"/>
  <c r="J129" i="18" s="1"/>
  <c r="I130" i="18"/>
  <c r="H130" i="18"/>
  <c r="G130" i="18"/>
  <c r="F130" i="18"/>
  <c r="F129" i="18" s="1"/>
  <c r="E130" i="18"/>
  <c r="D130" i="18"/>
  <c r="K129" i="18"/>
  <c r="I129" i="18"/>
  <c r="G129" i="18"/>
  <c r="E129" i="18"/>
  <c r="Q128" i="18"/>
  <c r="P128" i="18"/>
  <c r="P127" i="18" s="1"/>
  <c r="O128" i="18"/>
  <c r="N128" i="18"/>
  <c r="H128" i="18"/>
  <c r="H127" i="18" s="1"/>
  <c r="C128" i="18"/>
  <c r="Q127" i="18"/>
  <c r="O127" i="18"/>
  <c r="L127" i="18"/>
  <c r="K127" i="18"/>
  <c r="J127" i="18"/>
  <c r="I127" i="18"/>
  <c r="G127" i="18"/>
  <c r="F127" i="18"/>
  <c r="E127" i="18"/>
  <c r="D127" i="18"/>
  <c r="C127" i="18"/>
  <c r="Q126" i="18"/>
  <c r="P126" i="18"/>
  <c r="O126" i="18"/>
  <c r="N126" i="18"/>
  <c r="M126" i="18" s="1"/>
  <c r="H126" i="18"/>
  <c r="C126" i="18"/>
  <c r="Q125" i="18"/>
  <c r="P125" i="18"/>
  <c r="O125" i="18"/>
  <c r="N125" i="18"/>
  <c r="M125" i="18"/>
  <c r="H125" i="18"/>
  <c r="C125" i="18"/>
  <c r="Q124" i="18"/>
  <c r="P124" i="18"/>
  <c r="O124" i="18"/>
  <c r="N124" i="18"/>
  <c r="M124" i="18" s="1"/>
  <c r="H124" i="18"/>
  <c r="C124" i="18"/>
  <c r="Q123" i="18"/>
  <c r="Q121" i="18" s="1"/>
  <c r="P123" i="18"/>
  <c r="O123" i="18"/>
  <c r="N123" i="18"/>
  <c r="M123" i="18"/>
  <c r="H123" i="18"/>
  <c r="C123" i="18"/>
  <c r="Q122" i="18"/>
  <c r="P122" i="18"/>
  <c r="P121" i="18" s="1"/>
  <c r="O122" i="18"/>
  <c r="N122" i="18"/>
  <c r="H122" i="18"/>
  <c r="C122" i="18"/>
  <c r="O121" i="18"/>
  <c r="L121" i="18"/>
  <c r="K121" i="18"/>
  <c r="J121" i="18"/>
  <c r="I121" i="18"/>
  <c r="H121" i="18" s="1"/>
  <c r="G121" i="18"/>
  <c r="F121" i="18"/>
  <c r="E121" i="18"/>
  <c r="D121" i="18"/>
  <c r="C121" i="18"/>
  <c r="Q120" i="18"/>
  <c r="P120" i="18"/>
  <c r="O120" i="18"/>
  <c r="N120" i="18"/>
  <c r="M120" i="18" s="1"/>
  <c r="H120" i="18"/>
  <c r="C120" i="18"/>
  <c r="Q119" i="18"/>
  <c r="P119" i="18"/>
  <c r="O119" i="18"/>
  <c r="N119" i="18"/>
  <c r="M119" i="18"/>
  <c r="H119" i="18"/>
  <c r="C119" i="18"/>
  <c r="Q118" i="18"/>
  <c r="P118" i="18"/>
  <c r="O118" i="18"/>
  <c r="N118" i="18"/>
  <c r="M118" i="18" s="1"/>
  <c r="H118" i="18"/>
  <c r="C118" i="18"/>
  <c r="Q117" i="18"/>
  <c r="P117" i="18"/>
  <c r="O117" i="18"/>
  <c r="N117" i="18"/>
  <c r="M117" i="18"/>
  <c r="H117" i="18"/>
  <c r="C117" i="18"/>
  <c r="Q116" i="18"/>
  <c r="P116" i="18"/>
  <c r="P115" i="18" s="1"/>
  <c r="O116" i="18"/>
  <c r="N116" i="18"/>
  <c r="M116" i="18" s="1"/>
  <c r="H116" i="18"/>
  <c r="C116" i="18"/>
  <c r="Q115" i="18"/>
  <c r="O115" i="18"/>
  <c r="L115" i="18"/>
  <c r="K115" i="18"/>
  <c r="J115" i="18"/>
  <c r="I115" i="18"/>
  <c r="H115" i="18" s="1"/>
  <c r="G115" i="18"/>
  <c r="F115" i="18"/>
  <c r="E115" i="18"/>
  <c r="D115" i="18"/>
  <c r="C115" i="18"/>
  <c r="Q114" i="18"/>
  <c r="P114" i="18"/>
  <c r="O114" i="18"/>
  <c r="N114" i="18"/>
  <c r="M114" i="18" s="1"/>
  <c r="H114" i="18"/>
  <c r="C114" i="18"/>
  <c r="Q113" i="18"/>
  <c r="P113" i="18"/>
  <c r="O113" i="18"/>
  <c r="N113" i="18"/>
  <c r="M113" i="18"/>
  <c r="H113" i="18"/>
  <c r="C113" i="18"/>
  <c r="Q112" i="18"/>
  <c r="P112" i="18"/>
  <c r="P111" i="18" s="1"/>
  <c r="O112" i="18"/>
  <c r="N112" i="18"/>
  <c r="M112" i="18" s="1"/>
  <c r="H112" i="18"/>
  <c r="C112" i="18"/>
  <c r="Q111" i="18"/>
  <c r="O111" i="18"/>
  <c r="L111" i="18"/>
  <c r="K111" i="18"/>
  <c r="J111" i="18"/>
  <c r="I111" i="18"/>
  <c r="H111" i="18" s="1"/>
  <c r="G111" i="18"/>
  <c r="F111" i="18"/>
  <c r="E111" i="18"/>
  <c r="D111" i="18"/>
  <c r="C111" i="18"/>
  <c r="Q110" i="18"/>
  <c r="P110" i="18"/>
  <c r="O110" i="18"/>
  <c r="N110" i="18"/>
  <c r="M110" i="18" s="1"/>
  <c r="H110" i="18"/>
  <c r="C110" i="18"/>
  <c r="Q109" i="18"/>
  <c r="P109" i="18"/>
  <c r="O109" i="18"/>
  <c r="N109" i="18"/>
  <c r="M109" i="18"/>
  <c r="H109" i="18"/>
  <c r="C109" i="18"/>
  <c r="Q108" i="18"/>
  <c r="P108" i="18"/>
  <c r="O108" i="18"/>
  <c r="N108" i="18"/>
  <c r="M108" i="18" s="1"/>
  <c r="H108" i="18"/>
  <c r="C108" i="18"/>
  <c r="Q107" i="18"/>
  <c r="P107" i="18"/>
  <c r="O107" i="18"/>
  <c r="N107" i="18"/>
  <c r="M107" i="18"/>
  <c r="H107" i="18"/>
  <c r="C107" i="18"/>
  <c r="Q106" i="18"/>
  <c r="P106" i="18"/>
  <c r="O106" i="18"/>
  <c r="N106" i="18"/>
  <c r="M106" i="18" s="1"/>
  <c r="H106" i="18"/>
  <c r="C106" i="18"/>
  <c r="Q105" i="18"/>
  <c r="P105" i="18"/>
  <c r="O105" i="18"/>
  <c r="N105" i="18"/>
  <c r="M105" i="18"/>
  <c r="H105" i="18"/>
  <c r="C105" i="18"/>
  <c r="Q104" i="18"/>
  <c r="P104" i="18"/>
  <c r="O104" i="18"/>
  <c r="N104" i="18"/>
  <c r="M104" i="18" s="1"/>
  <c r="H104" i="18"/>
  <c r="C104" i="18"/>
  <c r="Q103" i="18"/>
  <c r="Q102" i="18" s="1"/>
  <c r="P103" i="18"/>
  <c r="O103" i="18"/>
  <c r="O102" i="18" s="1"/>
  <c r="N103" i="18"/>
  <c r="M103" i="18"/>
  <c r="H103" i="18"/>
  <c r="C103" i="18"/>
  <c r="P102" i="18"/>
  <c r="N102" i="18"/>
  <c r="M102" i="18" s="1"/>
  <c r="L102" i="18"/>
  <c r="K102" i="18"/>
  <c r="J102" i="18"/>
  <c r="I102" i="18"/>
  <c r="H102" i="18"/>
  <c r="G102" i="18"/>
  <c r="F102" i="18"/>
  <c r="E102" i="18"/>
  <c r="D102" i="18"/>
  <c r="C102" i="18" s="1"/>
  <c r="Q101" i="18"/>
  <c r="P101" i="18"/>
  <c r="O101" i="18"/>
  <c r="N101" i="18"/>
  <c r="M101" i="18"/>
  <c r="H101" i="18"/>
  <c r="C101" i="18"/>
  <c r="Q100" i="18"/>
  <c r="P100" i="18"/>
  <c r="O100" i="18"/>
  <c r="N100" i="18"/>
  <c r="M100" i="18" s="1"/>
  <c r="H100" i="18"/>
  <c r="C100" i="18"/>
  <c r="Q99" i="18"/>
  <c r="P99" i="18"/>
  <c r="O99" i="18"/>
  <c r="N99" i="18"/>
  <c r="M99" i="18"/>
  <c r="H99" i="18"/>
  <c r="C99" i="18"/>
  <c r="Q98" i="18"/>
  <c r="P98" i="18"/>
  <c r="O98" i="18"/>
  <c r="N98" i="18"/>
  <c r="M98" i="18" s="1"/>
  <c r="H98" i="18"/>
  <c r="C98" i="18"/>
  <c r="Q97" i="18"/>
  <c r="P97" i="18"/>
  <c r="O97" i="18"/>
  <c r="N97" i="18"/>
  <c r="M97" i="18"/>
  <c r="H97" i="18"/>
  <c r="C97" i="18"/>
  <c r="Q96" i="18"/>
  <c r="P96" i="18"/>
  <c r="O96" i="18"/>
  <c r="N96" i="18"/>
  <c r="M96" i="18" s="1"/>
  <c r="H96" i="18"/>
  <c r="C96" i="18"/>
  <c r="Q95" i="18"/>
  <c r="Q94" i="18" s="1"/>
  <c r="P95" i="18"/>
  <c r="O95" i="18"/>
  <c r="O94" i="18" s="1"/>
  <c r="N95" i="18"/>
  <c r="M95" i="18"/>
  <c r="H95" i="18"/>
  <c r="C95" i="18"/>
  <c r="P94" i="18"/>
  <c r="N94" i="18"/>
  <c r="M94" i="18" s="1"/>
  <c r="L94" i="18"/>
  <c r="K94" i="18"/>
  <c r="J94" i="18"/>
  <c r="I94" i="18"/>
  <c r="H94" i="18"/>
  <c r="G94" i="18"/>
  <c r="F94" i="18"/>
  <c r="E94" i="18"/>
  <c r="D94" i="18"/>
  <c r="C94" i="18" s="1"/>
  <c r="Q93" i="18"/>
  <c r="P93" i="18"/>
  <c r="O93" i="18"/>
  <c r="N93" i="18"/>
  <c r="M93" i="18"/>
  <c r="H93" i="18"/>
  <c r="C93" i="18"/>
  <c r="Q92" i="18"/>
  <c r="P92" i="18"/>
  <c r="O92" i="18"/>
  <c r="N92" i="18"/>
  <c r="M92" i="18" s="1"/>
  <c r="H92" i="18"/>
  <c r="C92" i="18"/>
  <c r="Q91" i="18"/>
  <c r="P91" i="18"/>
  <c r="O91" i="18"/>
  <c r="N91" i="18"/>
  <c r="M91" i="18"/>
  <c r="H91" i="18"/>
  <c r="C91" i="18"/>
  <c r="Q90" i="18"/>
  <c r="P90" i="18"/>
  <c r="O90" i="18"/>
  <c r="N90" i="18"/>
  <c r="M90" i="18" s="1"/>
  <c r="H90" i="18"/>
  <c r="C90" i="18"/>
  <c r="Q89" i="18"/>
  <c r="Q88" i="18" s="1"/>
  <c r="P89" i="18"/>
  <c r="O89" i="18"/>
  <c r="O88" i="18" s="1"/>
  <c r="N89" i="18"/>
  <c r="M89" i="18"/>
  <c r="H89" i="18"/>
  <c r="C89" i="18"/>
  <c r="P88" i="18"/>
  <c r="N88" i="18"/>
  <c r="M88" i="18" s="1"/>
  <c r="L88" i="18"/>
  <c r="K88" i="18"/>
  <c r="J88" i="18"/>
  <c r="I88" i="18"/>
  <c r="H88" i="18"/>
  <c r="G88" i="18"/>
  <c r="F88" i="18"/>
  <c r="E88" i="18"/>
  <c r="D88" i="18"/>
  <c r="C88" i="18" s="1"/>
  <c r="Q87" i="18"/>
  <c r="P87" i="18"/>
  <c r="O87" i="18"/>
  <c r="N87" i="18"/>
  <c r="M87" i="18"/>
  <c r="H87" i="18"/>
  <c r="C87" i="18"/>
  <c r="Q86" i="18"/>
  <c r="P86" i="18"/>
  <c r="O86" i="18"/>
  <c r="N86" i="18"/>
  <c r="M86" i="18" s="1"/>
  <c r="H86" i="18"/>
  <c r="C86" i="18"/>
  <c r="Q85" i="18"/>
  <c r="P85" i="18"/>
  <c r="O85" i="18"/>
  <c r="N85" i="18"/>
  <c r="M85" i="18"/>
  <c r="H85" i="18"/>
  <c r="C85" i="18"/>
  <c r="Q84" i="18"/>
  <c r="P84" i="18"/>
  <c r="P83" i="18" s="1"/>
  <c r="P82" i="18" s="1"/>
  <c r="O84" i="18"/>
  <c r="N84" i="18"/>
  <c r="M84" i="18" s="1"/>
  <c r="H84" i="18"/>
  <c r="C84" i="18"/>
  <c r="Q83" i="18"/>
  <c r="Q82" i="18" s="1"/>
  <c r="O83" i="18"/>
  <c r="O82" i="18" s="1"/>
  <c r="L83" i="18"/>
  <c r="K83" i="18"/>
  <c r="K82" i="18" s="1"/>
  <c r="J83" i="18"/>
  <c r="I83" i="18"/>
  <c r="H83" i="18" s="1"/>
  <c r="G83" i="18"/>
  <c r="G82" i="18" s="1"/>
  <c r="F83" i="18"/>
  <c r="E83" i="18"/>
  <c r="E82" i="18" s="1"/>
  <c r="D83" i="18"/>
  <c r="C83" i="18"/>
  <c r="L82" i="18"/>
  <c r="J82" i="18"/>
  <c r="F82" i="18"/>
  <c r="D82" i="18"/>
  <c r="C82" i="18" s="1"/>
  <c r="Q81" i="18"/>
  <c r="P81" i="18"/>
  <c r="O81" i="18"/>
  <c r="N81" i="18"/>
  <c r="M81" i="18"/>
  <c r="H81" i="18"/>
  <c r="C81" i="18"/>
  <c r="Q80" i="18"/>
  <c r="P80" i="18"/>
  <c r="P79" i="18" s="1"/>
  <c r="O80" i="18"/>
  <c r="N80" i="18"/>
  <c r="M80" i="18" s="1"/>
  <c r="H80" i="18"/>
  <c r="C80" i="18"/>
  <c r="Q79" i="18"/>
  <c r="O79" i="18"/>
  <c r="L79" i="18"/>
  <c r="K79" i="18"/>
  <c r="J79" i="18"/>
  <c r="I79" i="18"/>
  <c r="H79" i="18" s="1"/>
  <c r="G79" i="18"/>
  <c r="F79" i="18"/>
  <c r="E79" i="18"/>
  <c r="D79" i="18"/>
  <c r="C79" i="18"/>
  <c r="Q78" i="18"/>
  <c r="P78" i="18"/>
  <c r="O78" i="18"/>
  <c r="N78" i="18"/>
  <c r="M78" i="18" s="1"/>
  <c r="H78" i="18"/>
  <c r="C78" i="18"/>
  <c r="Q77" i="18"/>
  <c r="Q76" i="18" s="1"/>
  <c r="Q75" i="18" s="1"/>
  <c r="P77" i="18"/>
  <c r="O77" i="18"/>
  <c r="O76" i="18" s="1"/>
  <c r="O75" i="18" s="1"/>
  <c r="N77" i="18"/>
  <c r="M77" i="18"/>
  <c r="H77" i="18"/>
  <c r="C77" i="18"/>
  <c r="P76" i="18"/>
  <c r="P75" i="18" s="1"/>
  <c r="N76" i="18"/>
  <c r="M76" i="18" s="1"/>
  <c r="L76" i="18"/>
  <c r="L75" i="18" s="1"/>
  <c r="L74" i="18" s="1"/>
  <c r="K76" i="18"/>
  <c r="J76" i="18"/>
  <c r="J75" i="18" s="1"/>
  <c r="J74" i="18" s="1"/>
  <c r="I76" i="18"/>
  <c r="H76" i="18"/>
  <c r="G76" i="18"/>
  <c r="F76" i="18"/>
  <c r="F75" i="18" s="1"/>
  <c r="F74" i="18" s="1"/>
  <c r="E76" i="18"/>
  <c r="D76" i="18"/>
  <c r="C76" i="18" s="1"/>
  <c r="K75" i="18"/>
  <c r="K74" i="18" s="1"/>
  <c r="I75" i="18"/>
  <c r="H75" i="18" s="1"/>
  <c r="G75" i="18"/>
  <c r="G74" i="18" s="1"/>
  <c r="E75" i="18"/>
  <c r="E74" i="18" s="1"/>
  <c r="Q73" i="18"/>
  <c r="P73" i="18"/>
  <c r="O73" i="18"/>
  <c r="N73" i="18"/>
  <c r="M73" i="18"/>
  <c r="H73" i="18"/>
  <c r="C73" i="18"/>
  <c r="Q72" i="18"/>
  <c r="P72" i="18"/>
  <c r="O72" i="18"/>
  <c r="N72" i="18"/>
  <c r="M72" i="18" s="1"/>
  <c r="H72" i="18"/>
  <c r="C72" i="18"/>
  <c r="Q71" i="18"/>
  <c r="P71" i="18"/>
  <c r="O71" i="18"/>
  <c r="N71" i="18"/>
  <c r="M71" i="18"/>
  <c r="H71" i="18"/>
  <c r="C71" i="18"/>
  <c r="Q70" i="18"/>
  <c r="P70" i="18"/>
  <c r="P69" i="18" s="1"/>
  <c r="O70" i="18"/>
  <c r="N70" i="18"/>
  <c r="M70" i="18" s="1"/>
  <c r="H70" i="18"/>
  <c r="C70" i="18"/>
  <c r="Q69" i="18"/>
  <c r="O69" i="18"/>
  <c r="L69" i="18"/>
  <c r="K69" i="18"/>
  <c r="J69" i="18"/>
  <c r="I69" i="18"/>
  <c r="H69" i="18" s="1"/>
  <c r="G69" i="18"/>
  <c r="F69" i="18"/>
  <c r="E69" i="18"/>
  <c r="D69" i="18"/>
  <c r="C69" i="18"/>
  <c r="Q68" i="18"/>
  <c r="P68" i="18"/>
  <c r="O68" i="18"/>
  <c r="N68" i="18"/>
  <c r="M68" i="18" s="1"/>
  <c r="H68" i="18"/>
  <c r="C68" i="18"/>
  <c r="Q67" i="18"/>
  <c r="O67" i="18"/>
  <c r="L67" i="18"/>
  <c r="K67" i="18"/>
  <c r="J67" i="18"/>
  <c r="I67" i="18"/>
  <c r="H67" i="18" s="1"/>
  <c r="G67" i="18"/>
  <c r="F67" i="18"/>
  <c r="E67" i="18"/>
  <c r="D67" i="18"/>
  <c r="C67" i="18"/>
  <c r="Q66" i="18"/>
  <c r="P66" i="18"/>
  <c r="O66" i="18"/>
  <c r="N66" i="18"/>
  <c r="M66" i="18" s="1"/>
  <c r="H66" i="18"/>
  <c r="C66" i="18"/>
  <c r="Q65" i="18"/>
  <c r="P65" i="18"/>
  <c r="O65" i="18"/>
  <c r="N65" i="18"/>
  <c r="M65" i="18"/>
  <c r="H65" i="18"/>
  <c r="C65" i="18"/>
  <c r="Q64" i="18"/>
  <c r="P64" i="18"/>
  <c r="O64" i="18"/>
  <c r="N64" i="18"/>
  <c r="M64" i="18" s="1"/>
  <c r="H64" i="18"/>
  <c r="C64" i="18"/>
  <c r="Q63" i="18"/>
  <c r="P63" i="18"/>
  <c r="O63" i="18"/>
  <c r="N63" i="18"/>
  <c r="M63" i="18"/>
  <c r="H63" i="18"/>
  <c r="C63" i="18"/>
  <c r="Q62" i="18"/>
  <c r="P62" i="18"/>
  <c r="O62" i="18"/>
  <c r="N62" i="18"/>
  <c r="M62" i="18" s="1"/>
  <c r="H62" i="18"/>
  <c r="C62" i="18"/>
  <c r="Q61" i="18"/>
  <c r="P61" i="18"/>
  <c r="O61" i="18"/>
  <c r="N61" i="18"/>
  <c r="M61" i="18"/>
  <c r="H61" i="18"/>
  <c r="C61" i="18"/>
  <c r="Q60" i="18"/>
  <c r="P60" i="18"/>
  <c r="O60" i="18"/>
  <c r="N60" i="18"/>
  <c r="M60" i="18" s="1"/>
  <c r="H60" i="18"/>
  <c r="C60" i="18"/>
  <c r="Q59" i="18"/>
  <c r="Q58" i="18" s="1"/>
  <c r="P59" i="18"/>
  <c r="O59" i="18"/>
  <c r="O58" i="18" s="1"/>
  <c r="N59" i="18"/>
  <c r="M59" i="18"/>
  <c r="H59" i="18"/>
  <c r="C59" i="18"/>
  <c r="P58" i="18"/>
  <c r="N58" i="18"/>
  <c r="M58" i="18" s="1"/>
  <c r="L58" i="18"/>
  <c r="K58" i="18"/>
  <c r="J58" i="18"/>
  <c r="I58" i="18"/>
  <c r="H58" i="18"/>
  <c r="G58" i="18"/>
  <c r="F58" i="18"/>
  <c r="E58" i="18"/>
  <c r="D58" i="18"/>
  <c r="C58" i="18" s="1"/>
  <c r="Q57" i="18"/>
  <c r="P57" i="18"/>
  <c r="O57" i="18"/>
  <c r="N57" i="18"/>
  <c r="M57" i="18"/>
  <c r="H57" i="18"/>
  <c r="C57" i="18"/>
  <c r="Q56" i="18"/>
  <c r="P56" i="18"/>
  <c r="P55" i="18" s="1"/>
  <c r="P54" i="18" s="1"/>
  <c r="O56" i="18"/>
  <c r="N56" i="18"/>
  <c r="M56" i="18" s="1"/>
  <c r="H56" i="18"/>
  <c r="C56" i="18"/>
  <c r="Q55" i="18"/>
  <c r="Q54" i="18" s="1"/>
  <c r="Q53" i="18" s="1"/>
  <c r="O55" i="18"/>
  <c r="O54" i="18" s="1"/>
  <c r="O53" i="18" s="1"/>
  <c r="L55" i="18"/>
  <c r="K55" i="18"/>
  <c r="K54" i="18" s="1"/>
  <c r="K53" i="18" s="1"/>
  <c r="K52" i="18" s="1"/>
  <c r="K51" i="18" s="1"/>
  <c r="K50" i="18" s="1"/>
  <c r="J55" i="18"/>
  <c r="I55" i="18"/>
  <c r="H55" i="18" s="1"/>
  <c r="G55" i="18"/>
  <c r="G54" i="18" s="1"/>
  <c r="G53" i="18" s="1"/>
  <c r="G52" i="18" s="1"/>
  <c r="F55" i="18"/>
  <c r="E55" i="18"/>
  <c r="E54" i="18" s="1"/>
  <c r="E53" i="18" s="1"/>
  <c r="E52" i="18" s="1"/>
  <c r="D55" i="18"/>
  <c r="C55" i="18"/>
  <c r="L54" i="18"/>
  <c r="L53" i="18" s="1"/>
  <c r="L52" i="18" s="1"/>
  <c r="L51" i="18" s="1"/>
  <c r="L50" i="18" s="1"/>
  <c r="J54" i="18"/>
  <c r="J53" i="18" s="1"/>
  <c r="J52" i="18" s="1"/>
  <c r="J51" i="18" s="1"/>
  <c r="F54" i="18"/>
  <c r="F53" i="18" s="1"/>
  <c r="F52" i="18" s="1"/>
  <c r="F51" i="18" s="1"/>
  <c r="F50" i="18" s="1"/>
  <c r="D54" i="18"/>
  <c r="C54" i="18" s="1"/>
  <c r="Q47" i="18"/>
  <c r="M47" i="18" s="1"/>
  <c r="H47" i="18"/>
  <c r="C47" i="18"/>
  <c r="Q46" i="18"/>
  <c r="M46" i="18" s="1"/>
  <c r="H46" i="18"/>
  <c r="C46" i="18"/>
  <c r="Q45" i="18"/>
  <c r="L45" i="18"/>
  <c r="G45" i="18"/>
  <c r="P44" i="18"/>
  <c r="O44" i="18"/>
  <c r="N44" i="18"/>
  <c r="M44" i="18" s="1"/>
  <c r="H44" i="18"/>
  <c r="C44" i="18"/>
  <c r="P43" i="18"/>
  <c r="O43" i="18"/>
  <c r="N43" i="18"/>
  <c r="M43" i="18" s="1"/>
  <c r="K43" i="18"/>
  <c r="J43" i="18"/>
  <c r="I43" i="18"/>
  <c r="H43" i="18" s="1"/>
  <c r="F43" i="18"/>
  <c r="E43" i="18"/>
  <c r="D43" i="18"/>
  <c r="C43" i="18" s="1"/>
  <c r="N42" i="18"/>
  <c r="M42" i="18" s="1"/>
  <c r="H42" i="18"/>
  <c r="C42" i="18"/>
  <c r="P41" i="18"/>
  <c r="M41" i="18" s="1"/>
  <c r="H41" i="18"/>
  <c r="C41" i="18"/>
  <c r="P40" i="18"/>
  <c r="M40" i="18" s="1"/>
  <c r="H40" i="18"/>
  <c r="C40" i="18"/>
  <c r="P39" i="18"/>
  <c r="M39" i="18" s="1"/>
  <c r="H39" i="18"/>
  <c r="C39" i="18"/>
  <c r="P38" i="18"/>
  <c r="M38" i="18" s="1"/>
  <c r="H38" i="18"/>
  <c r="C38" i="18"/>
  <c r="P37" i="18"/>
  <c r="M37" i="18" s="1"/>
  <c r="K37" i="18"/>
  <c r="H37" i="18" s="1"/>
  <c r="F37" i="18"/>
  <c r="C37" i="18" s="1"/>
  <c r="P36" i="18"/>
  <c r="M36" i="18" s="1"/>
  <c r="H36" i="18"/>
  <c r="C36" i="18"/>
  <c r="P35" i="18"/>
  <c r="M35" i="18" s="1"/>
  <c r="H35" i="18"/>
  <c r="C35" i="18"/>
  <c r="P34" i="18"/>
  <c r="M34" i="18" s="1"/>
  <c r="K34" i="18"/>
  <c r="H34" i="18" s="1"/>
  <c r="F34" i="18"/>
  <c r="C34" i="18" s="1"/>
  <c r="P33" i="18"/>
  <c r="M33" i="18" s="1"/>
  <c r="H33" i="18"/>
  <c r="C33" i="18"/>
  <c r="P32" i="18"/>
  <c r="M32" i="18" s="1"/>
  <c r="K32" i="18"/>
  <c r="H32" i="18" s="1"/>
  <c r="F32" i="18"/>
  <c r="C32" i="18" s="1"/>
  <c r="P31" i="18"/>
  <c r="M31" i="18" s="1"/>
  <c r="H31" i="18"/>
  <c r="C31" i="18"/>
  <c r="P30" i="18"/>
  <c r="M30" i="18" s="1"/>
  <c r="H30" i="18"/>
  <c r="C30" i="18"/>
  <c r="P29" i="18"/>
  <c r="M29" i="18" s="1"/>
  <c r="H29" i="18"/>
  <c r="C29" i="18"/>
  <c r="P28" i="18"/>
  <c r="M28" i="18" s="1"/>
  <c r="K28" i="18"/>
  <c r="H28" i="18" s="1"/>
  <c r="F28" i="18"/>
  <c r="C28" i="18" s="1"/>
  <c r="P27" i="18"/>
  <c r="K27" i="18"/>
  <c r="F27" i="18"/>
  <c r="N26" i="18"/>
  <c r="M26" i="18" s="1"/>
  <c r="H26" i="18"/>
  <c r="C26" i="18"/>
  <c r="O25" i="18"/>
  <c r="Q24" i="18"/>
  <c r="P24" i="18"/>
  <c r="O24" i="18"/>
  <c r="N24" i="18"/>
  <c r="M24" i="18" s="1"/>
  <c r="H24" i="18"/>
  <c r="C24" i="18"/>
  <c r="Q23" i="18"/>
  <c r="Q22" i="18" s="1"/>
  <c r="P23" i="18"/>
  <c r="O23" i="18"/>
  <c r="O22" i="18" s="1"/>
  <c r="N23" i="18"/>
  <c r="M23" i="18"/>
  <c r="H23" i="18"/>
  <c r="C23" i="18"/>
  <c r="P22" i="18"/>
  <c r="P307" i="18" s="1"/>
  <c r="P306" i="18" s="1"/>
  <c r="N22" i="18"/>
  <c r="N307" i="18" s="1"/>
  <c r="N306" i="18" s="1"/>
  <c r="L22" i="18"/>
  <c r="L307" i="18" s="1"/>
  <c r="L306" i="18" s="1"/>
  <c r="K22" i="18"/>
  <c r="K307" i="18" s="1"/>
  <c r="K306" i="18" s="1"/>
  <c r="J22" i="18"/>
  <c r="J307" i="18" s="1"/>
  <c r="J306" i="18" s="1"/>
  <c r="I22" i="18"/>
  <c r="I307" i="18" s="1"/>
  <c r="I306" i="18" s="1"/>
  <c r="H22" i="18"/>
  <c r="G22" i="18"/>
  <c r="G307" i="18" s="1"/>
  <c r="G306" i="18" s="1"/>
  <c r="F22" i="18"/>
  <c r="F307" i="18" s="1"/>
  <c r="F306" i="18" s="1"/>
  <c r="E22" i="18"/>
  <c r="E307" i="18" s="1"/>
  <c r="E306" i="18" s="1"/>
  <c r="D22" i="18"/>
  <c r="D307" i="18" s="1"/>
  <c r="D306" i="18" s="1"/>
  <c r="K21" i="18"/>
  <c r="G21" i="18"/>
  <c r="E21" i="18"/>
  <c r="Q319" i="17"/>
  <c r="P319" i="17"/>
  <c r="O319" i="17"/>
  <c r="N319" i="17"/>
  <c r="M319" i="17"/>
  <c r="H319" i="17"/>
  <c r="C319" i="17"/>
  <c r="Q317" i="17"/>
  <c r="P317" i="17"/>
  <c r="O317" i="17"/>
  <c r="N317" i="17"/>
  <c r="M317" i="17" s="1"/>
  <c r="H317" i="17"/>
  <c r="C317" i="17"/>
  <c r="Q315" i="17"/>
  <c r="P315" i="17"/>
  <c r="O315" i="17"/>
  <c r="N315" i="17"/>
  <c r="M315" i="17"/>
  <c r="H315" i="17"/>
  <c r="C315" i="17"/>
  <c r="Q314" i="17"/>
  <c r="P314" i="17"/>
  <c r="O314" i="17"/>
  <c r="N314" i="17"/>
  <c r="M314" i="17"/>
  <c r="H314" i="17"/>
  <c r="C314" i="17"/>
  <c r="Q313" i="17"/>
  <c r="P313" i="17"/>
  <c r="O313" i="17"/>
  <c r="N313" i="17"/>
  <c r="M313" i="17" s="1"/>
  <c r="H313" i="17"/>
  <c r="C313" i="17"/>
  <c r="Q312" i="17"/>
  <c r="P312" i="17"/>
  <c r="O312" i="17"/>
  <c r="N312" i="17"/>
  <c r="M312" i="17" s="1"/>
  <c r="H312" i="17"/>
  <c r="C312" i="17"/>
  <c r="Q311" i="17"/>
  <c r="P311" i="17"/>
  <c r="O311" i="17"/>
  <c r="N311" i="17"/>
  <c r="M311" i="17"/>
  <c r="H311" i="17"/>
  <c r="C311" i="17"/>
  <c r="Q310" i="17"/>
  <c r="P310" i="17"/>
  <c r="O310" i="17"/>
  <c r="N310" i="17"/>
  <c r="M310" i="17" s="1"/>
  <c r="M309" i="17" s="1"/>
  <c r="H310" i="17"/>
  <c r="C310" i="17"/>
  <c r="Q309" i="17"/>
  <c r="P309" i="17"/>
  <c r="O309" i="17"/>
  <c r="N309" i="17"/>
  <c r="L309" i="17"/>
  <c r="K309" i="17"/>
  <c r="J309" i="17"/>
  <c r="I309" i="17"/>
  <c r="H309" i="17"/>
  <c r="G309" i="17"/>
  <c r="F309" i="17"/>
  <c r="E309" i="17"/>
  <c r="D309" i="17"/>
  <c r="C309" i="17"/>
  <c r="Q301" i="17"/>
  <c r="P301" i="17"/>
  <c r="O301" i="17"/>
  <c r="N301" i="17"/>
  <c r="M301" i="17"/>
  <c r="H301" i="17"/>
  <c r="C301" i="17"/>
  <c r="Q300" i="17"/>
  <c r="P300" i="17"/>
  <c r="O300" i="17"/>
  <c r="N300" i="17"/>
  <c r="M300" i="17" s="1"/>
  <c r="H300" i="17"/>
  <c r="C300" i="17"/>
  <c r="Q299" i="17"/>
  <c r="P299" i="17"/>
  <c r="O299" i="17"/>
  <c r="N299" i="17"/>
  <c r="M299" i="17"/>
  <c r="L299" i="17"/>
  <c r="K299" i="17"/>
  <c r="J299" i="17"/>
  <c r="I299" i="17"/>
  <c r="G299" i="17"/>
  <c r="F299" i="17"/>
  <c r="E299" i="17"/>
  <c r="D299" i="17"/>
  <c r="C299" i="17"/>
  <c r="Q298" i="17"/>
  <c r="P298" i="17"/>
  <c r="O298" i="17"/>
  <c r="N298" i="17"/>
  <c r="M298" i="17" s="1"/>
  <c r="H298" i="17"/>
  <c r="C298" i="17"/>
  <c r="Q297" i="17"/>
  <c r="P297" i="17"/>
  <c r="O297" i="17"/>
  <c r="N297" i="17"/>
  <c r="M297" i="17"/>
  <c r="H297" i="17"/>
  <c r="C297" i="17"/>
  <c r="Q296" i="17"/>
  <c r="P296" i="17"/>
  <c r="O296" i="17"/>
  <c r="N296" i="17"/>
  <c r="M296" i="17" s="1"/>
  <c r="H296" i="17"/>
  <c r="C296" i="17"/>
  <c r="Q295" i="17"/>
  <c r="P295" i="17"/>
  <c r="O295" i="17"/>
  <c r="O294" i="17" s="1"/>
  <c r="N295" i="17"/>
  <c r="M295" i="17"/>
  <c r="H295" i="17"/>
  <c r="C295" i="17"/>
  <c r="Q294" i="17"/>
  <c r="P294" i="17"/>
  <c r="N294" i="17"/>
  <c r="L294" i="17"/>
  <c r="K294" i="17"/>
  <c r="J294" i="17"/>
  <c r="I294" i="17"/>
  <c r="H294" i="17"/>
  <c r="G294" i="17"/>
  <c r="F294" i="17"/>
  <c r="E294" i="17"/>
  <c r="D294" i="17"/>
  <c r="C294" i="17" s="1"/>
  <c r="Q293" i="17"/>
  <c r="P293" i="17"/>
  <c r="O293" i="17"/>
  <c r="N293" i="17"/>
  <c r="M293" i="17"/>
  <c r="H293" i="17"/>
  <c r="C293" i="17"/>
  <c r="Q292" i="17"/>
  <c r="P292" i="17"/>
  <c r="O292" i="17"/>
  <c r="N292" i="17"/>
  <c r="M292" i="17" s="1"/>
  <c r="H292" i="17"/>
  <c r="C292" i="17"/>
  <c r="Q291" i="17"/>
  <c r="Q290" i="17" s="1"/>
  <c r="P291" i="17"/>
  <c r="O291" i="17"/>
  <c r="O290" i="17" s="1"/>
  <c r="N291" i="17"/>
  <c r="M291" i="17"/>
  <c r="H291" i="17"/>
  <c r="C291" i="17"/>
  <c r="P290" i="17"/>
  <c r="N290" i="17"/>
  <c r="M290" i="17" s="1"/>
  <c r="L290" i="17"/>
  <c r="K290" i="17"/>
  <c r="J290" i="17"/>
  <c r="I290" i="17"/>
  <c r="H290" i="17"/>
  <c r="G290" i="17"/>
  <c r="F290" i="17"/>
  <c r="E290" i="17"/>
  <c r="D290" i="17"/>
  <c r="C290" i="17" s="1"/>
  <c r="Q289" i="17"/>
  <c r="Q288" i="17" s="1"/>
  <c r="Q287" i="17" s="1"/>
  <c r="P289" i="17"/>
  <c r="O289" i="17"/>
  <c r="O288" i="17" s="1"/>
  <c r="O287" i="17" s="1"/>
  <c r="M287" i="17" s="1"/>
  <c r="N289" i="17"/>
  <c r="M289" i="17"/>
  <c r="H289" i="17"/>
  <c r="C289" i="17"/>
  <c r="P288" i="17"/>
  <c r="N288" i="17"/>
  <c r="M288" i="17" s="1"/>
  <c r="L288" i="17"/>
  <c r="K288" i="17"/>
  <c r="J288" i="17"/>
  <c r="I288" i="17"/>
  <c r="H288" i="17"/>
  <c r="G288" i="17"/>
  <c r="F288" i="17"/>
  <c r="E288" i="17"/>
  <c r="D288" i="17"/>
  <c r="C288" i="17" s="1"/>
  <c r="P287" i="17"/>
  <c r="N287" i="17"/>
  <c r="L287" i="17"/>
  <c r="K287" i="17"/>
  <c r="J287" i="17"/>
  <c r="I287" i="17"/>
  <c r="H287" i="17" s="1"/>
  <c r="G287" i="17"/>
  <c r="F287" i="17"/>
  <c r="E287" i="17"/>
  <c r="D287" i="17"/>
  <c r="C287" i="17"/>
  <c r="Q286" i="17"/>
  <c r="P286" i="17"/>
  <c r="O286" i="17"/>
  <c r="N286" i="17"/>
  <c r="M286" i="17" s="1"/>
  <c r="H286" i="17"/>
  <c r="C286" i="17"/>
  <c r="Q285" i="17"/>
  <c r="P285" i="17"/>
  <c r="O285" i="17"/>
  <c r="N285" i="17"/>
  <c r="M285" i="17"/>
  <c r="H285" i="17"/>
  <c r="C285" i="17"/>
  <c r="Q284" i="17"/>
  <c r="P284" i="17"/>
  <c r="P283" i="17" s="1"/>
  <c r="O284" i="17"/>
  <c r="N284" i="17"/>
  <c r="M284" i="17" s="1"/>
  <c r="H284" i="17"/>
  <c r="C284" i="17"/>
  <c r="Q283" i="17"/>
  <c r="O283" i="17"/>
  <c r="L283" i="17"/>
  <c r="K283" i="17"/>
  <c r="J283" i="17"/>
  <c r="I283" i="17"/>
  <c r="H283" i="17" s="1"/>
  <c r="G283" i="17"/>
  <c r="F283" i="17"/>
  <c r="E283" i="17"/>
  <c r="D283" i="17"/>
  <c r="C283" i="17"/>
  <c r="Q282" i="17"/>
  <c r="P282" i="17"/>
  <c r="O282" i="17"/>
  <c r="N282" i="17"/>
  <c r="M282" i="17" s="1"/>
  <c r="H282" i="17"/>
  <c r="C282" i="17"/>
  <c r="Q281" i="17"/>
  <c r="P281" i="17"/>
  <c r="O281" i="17"/>
  <c r="N281" i="17"/>
  <c r="M281" i="17"/>
  <c r="H281" i="17"/>
  <c r="C281" i="17"/>
  <c r="Q280" i="17"/>
  <c r="P280" i="17"/>
  <c r="P279" i="17" s="1"/>
  <c r="P278" i="17" s="1"/>
  <c r="P267" i="17" s="1"/>
  <c r="O280" i="17"/>
  <c r="N280" i="17"/>
  <c r="M280" i="17" s="1"/>
  <c r="H280" i="17"/>
  <c r="C280" i="17"/>
  <c r="Q279" i="17"/>
  <c r="Q278" i="17" s="1"/>
  <c r="O279" i="17"/>
  <c r="O278" i="17" s="1"/>
  <c r="L279" i="17"/>
  <c r="K279" i="17"/>
  <c r="K278" i="17" s="1"/>
  <c r="J279" i="17"/>
  <c r="I279" i="17"/>
  <c r="H279" i="17" s="1"/>
  <c r="G279" i="17"/>
  <c r="G278" i="17" s="1"/>
  <c r="F279" i="17"/>
  <c r="E279" i="17"/>
  <c r="E278" i="17" s="1"/>
  <c r="D279" i="17"/>
  <c r="C279" i="17"/>
  <c r="L278" i="17"/>
  <c r="J278" i="17"/>
  <c r="F278" i="17"/>
  <c r="D278" i="17"/>
  <c r="C278" i="17" s="1"/>
  <c r="Q277" i="17"/>
  <c r="P277" i="17"/>
  <c r="O277" i="17"/>
  <c r="N277" i="17"/>
  <c r="M277" i="17"/>
  <c r="H277" i="17"/>
  <c r="C277" i="17"/>
  <c r="Q276" i="17"/>
  <c r="P276" i="17"/>
  <c r="O276" i="17"/>
  <c r="N276" i="17"/>
  <c r="M276" i="17" s="1"/>
  <c r="H276" i="17"/>
  <c r="C276" i="17"/>
  <c r="Q275" i="17"/>
  <c r="Q274" i="17" s="1"/>
  <c r="P275" i="17"/>
  <c r="O275" i="17"/>
  <c r="O274" i="17" s="1"/>
  <c r="N275" i="17"/>
  <c r="M275" i="17"/>
  <c r="H275" i="17"/>
  <c r="C275" i="17"/>
  <c r="P274" i="17"/>
  <c r="N274" i="17"/>
  <c r="M274" i="17" s="1"/>
  <c r="L274" i="17"/>
  <c r="K274" i="17"/>
  <c r="J274" i="17"/>
  <c r="I274" i="17"/>
  <c r="H274" i="17"/>
  <c r="G274" i="17"/>
  <c r="F274" i="17"/>
  <c r="E274" i="17"/>
  <c r="D274" i="17"/>
  <c r="C274" i="17" s="1"/>
  <c r="Q273" i="17"/>
  <c r="P273" i="17"/>
  <c r="O273" i="17"/>
  <c r="N273" i="17"/>
  <c r="M273" i="17"/>
  <c r="H273" i="17"/>
  <c r="C273" i="17"/>
  <c r="Q272" i="17"/>
  <c r="P272" i="17"/>
  <c r="O272" i="17"/>
  <c r="N272" i="17"/>
  <c r="M272" i="17" s="1"/>
  <c r="H272" i="17"/>
  <c r="C272" i="17"/>
  <c r="Q271" i="17"/>
  <c r="Q270" i="17" s="1"/>
  <c r="P271" i="17"/>
  <c r="O271" i="17"/>
  <c r="O270" i="17" s="1"/>
  <c r="N271" i="17"/>
  <c r="M271" i="17"/>
  <c r="H271" i="17"/>
  <c r="C271" i="17"/>
  <c r="P270" i="17"/>
  <c r="N270" i="17"/>
  <c r="M270" i="17" s="1"/>
  <c r="L270" i="17"/>
  <c r="K270" i="17"/>
  <c r="J270" i="17"/>
  <c r="I270" i="17"/>
  <c r="H270" i="17"/>
  <c r="G270" i="17"/>
  <c r="F270" i="17"/>
  <c r="E270" i="17"/>
  <c r="D270" i="17"/>
  <c r="C270" i="17" s="1"/>
  <c r="Q269" i="17"/>
  <c r="Q268" i="17" s="1"/>
  <c r="P269" i="17"/>
  <c r="O269" i="17"/>
  <c r="O268" i="17" s="1"/>
  <c r="N269" i="17"/>
  <c r="M269" i="17"/>
  <c r="H269" i="17"/>
  <c r="C269" i="17"/>
  <c r="P268" i="17"/>
  <c r="N268" i="17"/>
  <c r="M268" i="17" s="1"/>
  <c r="L268" i="17"/>
  <c r="L267" i="17" s="1"/>
  <c r="K268" i="17"/>
  <c r="J268" i="17"/>
  <c r="J267" i="17" s="1"/>
  <c r="I268" i="17"/>
  <c r="H268" i="17"/>
  <c r="G268" i="17"/>
  <c r="F268" i="17"/>
  <c r="E268" i="17"/>
  <c r="D268" i="17"/>
  <c r="C268" i="17" s="1"/>
  <c r="Q267" i="17"/>
  <c r="O267" i="17"/>
  <c r="K267" i="17"/>
  <c r="G267" i="17"/>
  <c r="F267" i="17"/>
  <c r="E267" i="17"/>
  <c r="D267" i="17"/>
  <c r="C267" i="17" s="1"/>
  <c r="Q266" i="17"/>
  <c r="P266" i="17"/>
  <c r="O266" i="17"/>
  <c r="N266" i="17"/>
  <c r="M266" i="17"/>
  <c r="H266" i="17"/>
  <c r="C266" i="17"/>
  <c r="Q265" i="17"/>
  <c r="P265" i="17"/>
  <c r="O265" i="17"/>
  <c r="N265" i="17"/>
  <c r="M265" i="17" s="1"/>
  <c r="H265" i="17"/>
  <c r="C265" i="17"/>
  <c r="Q264" i="17"/>
  <c r="Q263" i="17" s="1"/>
  <c r="P264" i="17"/>
  <c r="O264" i="17"/>
  <c r="O263" i="17" s="1"/>
  <c r="N264" i="17"/>
  <c r="M264" i="17"/>
  <c r="H264" i="17"/>
  <c r="C264" i="17"/>
  <c r="P263" i="17"/>
  <c r="N263" i="17"/>
  <c r="M263" i="17" s="1"/>
  <c r="L263" i="17"/>
  <c r="K263" i="17"/>
  <c r="J263" i="17"/>
  <c r="I263" i="17"/>
  <c r="H263" i="17"/>
  <c r="G263" i="17"/>
  <c r="F263" i="17"/>
  <c r="E263" i="17"/>
  <c r="D263" i="17"/>
  <c r="C263" i="17" s="1"/>
  <c r="Q262" i="17"/>
  <c r="P262" i="17"/>
  <c r="O262" i="17"/>
  <c r="N262" i="17"/>
  <c r="M262" i="17"/>
  <c r="H262" i="17"/>
  <c r="C262" i="17"/>
  <c r="Q261" i="17"/>
  <c r="P261" i="17"/>
  <c r="O261" i="17"/>
  <c r="N261" i="17"/>
  <c r="M261" i="17" s="1"/>
  <c r="H261" i="17"/>
  <c r="C261" i="17"/>
  <c r="Q260" i="17"/>
  <c r="Q259" i="17" s="1"/>
  <c r="Q258" i="17" s="1"/>
  <c r="P260" i="17"/>
  <c r="O260" i="17"/>
  <c r="O259" i="17" s="1"/>
  <c r="O258" i="17" s="1"/>
  <c r="M258" i="17" s="1"/>
  <c r="N260" i="17"/>
  <c r="M260" i="17"/>
  <c r="H260" i="17"/>
  <c r="C260" i="17"/>
  <c r="P259" i="17"/>
  <c r="N259" i="17"/>
  <c r="M259" i="17" s="1"/>
  <c r="L259" i="17"/>
  <c r="K259" i="17"/>
  <c r="J259" i="17"/>
  <c r="I259" i="17"/>
  <c r="H259" i="17"/>
  <c r="G259" i="17"/>
  <c r="F259" i="17"/>
  <c r="E259" i="17"/>
  <c r="D259" i="17"/>
  <c r="C259" i="17" s="1"/>
  <c r="P258" i="17"/>
  <c r="N258" i="17"/>
  <c r="L258" i="17"/>
  <c r="K258" i="17"/>
  <c r="J258" i="17"/>
  <c r="I258" i="17"/>
  <c r="H258" i="17" s="1"/>
  <c r="G258" i="17"/>
  <c r="F258" i="17"/>
  <c r="E258" i="17"/>
  <c r="D258" i="17"/>
  <c r="C258" i="17"/>
  <c r="Q257" i="17"/>
  <c r="P257" i="17"/>
  <c r="O257" i="17"/>
  <c r="N257" i="17"/>
  <c r="M257" i="17" s="1"/>
  <c r="H257" i="17"/>
  <c r="C257" i="17"/>
  <c r="Q256" i="17"/>
  <c r="P256" i="17"/>
  <c r="O256" i="17"/>
  <c r="N256" i="17"/>
  <c r="M256" i="17"/>
  <c r="H256" i="17"/>
  <c r="C256" i="17"/>
  <c r="Q255" i="17"/>
  <c r="P255" i="17"/>
  <c r="O255" i="17"/>
  <c r="N255" i="17"/>
  <c r="M255" i="17" s="1"/>
  <c r="H255" i="17"/>
  <c r="C255" i="17"/>
  <c r="Q254" i="17"/>
  <c r="P254" i="17"/>
  <c r="O254" i="17"/>
  <c r="N254" i="17"/>
  <c r="M254" i="17"/>
  <c r="H254" i="17"/>
  <c r="C254" i="17"/>
  <c r="Q253" i="17"/>
  <c r="P253" i="17"/>
  <c r="P252" i="17" s="1"/>
  <c r="P251" i="17" s="1"/>
  <c r="O253" i="17"/>
  <c r="N253" i="17"/>
  <c r="M253" i="17" s="1"/>
  <c r="H253" i="17"/>
  <c r="C253" i="17"/>
  <c r="Q252" i="17"/>
  <c r="O252" i="17"/>
  <c r="L252" i="17"/>
  <c r="K252" i="17"/>
  <c r="J252" i="17"/>
  <c r="I252" i="17"/>
  <c r="H252" i="17" s="1"/>
  <c r="G252" i="17"/>
  <c r="F252" i="17"/>
  <c r="E252" i="17"/>
  <c r="D252" i="17"/>
  <c r="C252" i="17"/>
  <c r="Q251" i="17"/>
  <c r="O251" i="17"/>
  <c r="L251" i="17"/>
  <c r="K251" i="17"/>
  <c r="J251" i="17"/>
  <c r="I251" i="17"/>
  <c r="H251" i="17"/>
  <c r="G251" i="17"/>
  <c r="F251" i="17"/>
  <c r="E251" i="17"/>
  <c r="D251" i="17"/>
  <c r="C251" i="17" s="1"/>
  <c r="Q250" i="17"/>
  <c r="P250" i="17"/>
  <c r="O250" i="17"/>
  <c r="N250" i="17"/>
  <c r="M250" i="17"/>
  <c r="H250" i="17"/>
  <c r="C250" i="17"/>
  <c r="Q249" i="17"/>
  <c r="P249" i="17"/>
  <c r="O249" i="17"/>
  <c r="N249" i="17"/>
  <c r="M249" i="17" s="1"/>
  <c r="H249" i="17"/>
  <c r="C249" i="17"/>
  <c r="Q248" i="17"/>
  <c r="P248" i="17"/>
  <c r="O248" i="17"/>
  <c r="N248" i="17"/>
  <c r="M248" i="17"/>
  <c r="H248" i="17"/>
  <c r="C248" i="17"/>
  <c r="Q247" i="17"/>
  <c r="P247" i="17"/>
  <c r="O247" i="17"/>
  <c r="N247" i="17"/>
  <c r="M247" i="17" s="1"/>
  <c r="H247" i="17"/>
  <c r="C247" i="17"/>
  <c r="Q246" i="17"/>
  <c r="P246" i="17"/>
  <c r="O246" i="17"/>
  <c r="L246" i="17"/>
  <c r="K246" i="17"/>
  <c r="J246" i="17"/>
  <c r="I246" i="17"/>
  <c r="H246" i="17" s="1"/>
  <c r="G246" i="17"/>
  <c r="F246" i="17"/>
  <c r="E246" i="17"/>
  <c r="D246" i="17"/>
  <c r="C246" i="17"/>
  <c r="Q245" i="17"/>
  <c r="P245" i="17"/>
  <c r="O245" i="17"/>
  <c r="N245" i="17"/>
  <c r="M245" i="17" s="1"/>
  <c r="H245" i="17"/>
  <c r="C245" i="17"/>
  <c r="Q244" i="17"/>
  <c r="P244" i="17"/>
  <c r="O244" i="17"/>
  <c r="N244" i="17"/>
  <c r="M244" i="17"/>
  <c r="H244" i="17"/>
  <c r="C244" i="17"/>
  <c r="Q243" i="17"/>
  <c r="P243" i="17"/>
  <c r="O243" i="17"/>
  <c r="N243" i="17"/>
  <c r="M243" i="17" s="1"/>
  <c r="H243" i="17"/>
  <c r="C243" i="17"/>
  <c r="Q242" i="17"/>
  <c r="P242" i="17"/>
  <c r="O242" i="17"/>
  <c r="N242" i="17"/>
  <c r="M242" i="17"/>
  <c r="H242" i="17"/>
  <c r="C242" i="17"/>
  <c r="Q241" i="17"/>
  <c r="P241" i="17"/>
  <c r="O241" i="17"/>
  <c r="N241" i="17"/>
  <c r="M241" i="17" s="1"/>
  <c r="H241" i="17"/>
  <c r="C241" i="17"/>
  <c r="Q240" i="17"/>
  <c r="P240" i="17"/>
  <c r="O240" i="17"/>
  <c r="N240" i="17"/>
  <c r="M240" i="17"/>
  <c r="H240" i="17"/>
  <c r="C240" i="17"/>
  <c r="Q239" i="17"/>
  <c r="P239" i="17"/>
  <c r="P238" i="17" s="1"/>
  <c r="P233" i="17" s="1"/>
  <c r="P232" i="17" s="1"/>
  <c r="O239" i="17"/>
  <c r="N239" i="17"/>
  <c r="M239" i="17" s="1"/>
  <c r="H239" i="17"/>
  <c r="C239" i="17"/>
  <c r="Q238" i="17"/>
  <c r="O238" i="17"/>
  <c r="L238" i="17"/>
  <c r="K238" i="17"/>
  <c r="J238" i="17"/>
  <c r="I238" i="17"/>
  <c r="H238" i="17" s="1"/>
  <c r="G238" i="17"/>
  <c r="F238" i="17"/>
  <c r="E238" i="17"/>
  <c r="D238" i="17"/>
  <c r="C238" i="17"/>
  <c r="Q237" i="17"/>
  <c r="P237" i="17"/>
  <c r="O237" i="17"/>
  <c r="N237" i="17"/>
  <c r="M237" i="17" s="1"/>
  <c r="H237" i="17"/>
  <c r="C237" i="17"/>
  <c r="Q236" i="17"/>
  <c r="Q235" i="17" s="1"/>
  <c r="Q233" i="17" s="1"/>
  <c r="Q232" i="17" s="1"/>
  <c r="P236" i="17"/>
  <c r="O236" i="17"/>
  <c r="O235" i="17" s="1"/>
  <c r="O233" i="17" s="1"/>
  <c r="O232" i="17" s="1"/>
  <c r="N236" i="17"/>
  <c r="M236" i="17"/>
  <c r="H236" i="17"/>
  <c r="C236" i="17"/>
  <c r="P235" i="17"/>
  <c r="N235" i="17"/>
  <c r="M235" i="17" s="1"/>
  <c r="L235" i="17"/>
  <c r="K235" i="17"/>
  <c r="J235" i="17"/>
  <c r="I235" i="17"/>
  <c r="H235" i="17"/>
  <c r="G235" i="17"/>
  <c r="F235" i="17"/>
  <c r="E235" i="17"/>
  <c r="D235" i="17"/>
  <c r="C235" i="17" s="1"/>
  <c r="Q234" i="17"/>
  <c r="P234" i="17"/>
  <c r="O234" i="17"/>
  <c r="N234" i="17"/>
  <c r="M234" i="17"/>
  <c r="H234" i="17"/>
  <c r="C234" i="17"/>
  <c r="L233" i="17"/>
  <c r="K233" i="17"/>
  <c r="J233" i="17"/>
  <c r="I233" i="17"/>
  <c r="H233" i="17"/>
  <c r="G233" i="17"/>
  <c r="F233" i="17"/>
  <c r="E233" i="17"/>
  <c r="D233" i="17"/>
  <c r="C233" i="17" s="1"/>
  <c r="L232" i="17"/>
  <c r="K232" i="17"/>
  <c r="J232" i="17"/>
  <c r="I232" i="17"/>
  <c r="H232" i="17" s="1"/>
  <c r="G232" i="17"/>
  <c r="F232" i="17"/>
  <c r="E232" i="17"/>
  <c r="D232" i="17"/>
  <c r="C232" i="17"/>
  <c r="Q231" i="17"/>
  <c r="P231" i="17"/>
  <c r="O231" i="17"/>
  <c r="N231" i="17"/>
  <c r="M231" i="17" s="1"/>
  <c r="H231" i="17"/>
  <c r="C231" i="17"/>
  <c r="Q230" i="17"/>
  <c r="P230" i="17"/>
  <c r="O230" i="17"/>
  <c r="N230" i="17"/>
  <c r="M230" i="17"/>
  <c r="L230" i="17"/>
  <c r="K230" i="17"/>
  <c r="J230" i="17"/>
  <c r="I230" i="17"/>
  <c r="H230" i="17" s="1"/>
  <c r="G230" i="17"/>
  <c r="F230" i="17"/>
  <c r="E230" i="17"/>
  <c r="D230" i="17"/>
  <c r="C230" i="17"/>
  <c r="Q229" i="17"/>
  <c r="P229" i="17"/>
  <c r="O229" i="17"/>
  <c r="N229" i="17"/>
  <c r="M229" i="17" s="1"/>
  <c r="H229" i="17"/>
  <c r="C229" i="17"/>
  <c r="Q228" i="17"/>
  <c r="P228" i="17"/>
  <c r="O228" i="17"/>
  <c r="N228" i="17"/>
  <c r="M228" i="17"/>
  <c r="L228" i="17"/>
  <c r="K228" i="17"/>
  <c r="J228" i="17"/>
  <c r="I228" i="17"/>
  <c r="H228" i="17" s="1"/>
  <c r="G228" i="17"/>
  <c r="F228" i="17"/>
  <c r="E228" i="17"/>
  <c r="D228" i="17"/>
  <c r="C228" i="17"/>
  <c r="Q227" i="17"/>
  <c r="P227" i="17"/>
  <c r="O227" i="17"/>
  <c r="N227" i="17"/>
  <c r="M227" i="17" s="1"/>
  <c r="H227" i="17"/>
  <c r="C227" i="17"/>
  <c r="Q226" i="17"/>
  <c r="P226" i="17"/>
  <c r="O226" i="17"/>
  <c r="N226" i="17"/>
  <c r="M226" i="17"/>
  <c r="H226" i="17"/>
  <c r="C226" i="17"/>
  <c r="Q225" i="17"/>
  <c r="P225" i="17"/>
  <c r="O225" i="17"/>
  <c r="N225" i="17"/>
  <c r="M225" i="17" s="1"/>
  <c r="L225" i="17"/>
  <c r="K225" i="17"/>
  <c r="J225" i="17"/>
  <c r="I225" i="17"/>
  <c r="H225" i="17"/>
  <c r="G225" i="17"/>
  <c r="F225" i="17"/>
  <c r="E225" i="17"/>
  <c r="D225" i="17"/>
  <c r="C225" i="17" s="1"/>
  <c r="Q224" i="17"/>
  <c r="P224" i="17"/>
  <c r="O224" i="17"/>
  <c r="N224" i="17"/>
  <c r="M224" i="17"/>
  <c r="H224" i="17"/>
  <c r="C224" i="17"/>
  <c r="Q223" i="17"/>
  <c r="P223" i="17"/>
  <c r="O223" i="17"/>
  <c r="N223" i="17"/>
  <c r="M223" i="17" s="1"/>
  <c r="H223" i="17"/>
  <c r="C223" i="17"/>
  <c r="Q222" i="17"/>
  <c r="P222" i="17"/>
  <c r="O222" i="17"/>
  <c r="N222" i="17"/>
  <c r="M222" i="17"/>
  <c r="H222" i="17"/>
  <c r="C222" i="17"/>
  <c r="Q221" i="17"/>
  <c r="P221" i="17"/>
  <c r="O221" i="17"/>
  <c r="N221" i="17"/>
  <c r="M221" i="17" s="1"/>
  <c r="H221" i="17"/>
  <c r="C221" i="17"/>
  <c r="Q220" i="17"/>
  <c r="P220" i="17"/>
  <c r="O220" i="17"/>
  <c r="N220" i="17"/>
  <c r="M220" i="17"/>
  <c r="H220" i="17"/>
  <c r="C220" i="17"/>
  <c r="Q219" i="17"/>
  <c r="P219" i="17"/>
  <c r="O219" i="17"/>
  <c r="N219" i="17"/>
  <c r="M219" i="17" s="1"/>
  <c r="H219" i="17"/>
  <c r="C219" i="17"/>
  <c r="Q218" i="17"/>
  <c r="P218" i="17"/>
  <c r="O218" i="17"/>
  <c r="N218" i="17"/>
  <c r="M218" i="17"/>
  <c r="H218" i="17"/>
  <c r="C218" i="17"/>
  <c r="Q217" i="17"/>
  <c r="P217" i="17"/>
  <c r="O217" i="17"/>
  <c r="N217" i="17"/>
  <c r="M217" i="17" s="1"/>
  <c r="H217" i="17"/>
  <c r="C217" i="17"/>
  <c r="Q216" i="17"/>
  <c r="P216" i="17"/>
  <c r="O216" i="17"/>
  <c r="N216" i="17"/>
  <c r="M216" i="17"/>
  <c r="H216" i="17"/>
  <c r="C216" i="17"/>
  <c r="Q215" i="17"/>
  <c r="P215" i="17"/>
  <c r="P214" i="17" s="1"/>
  <c r="P202" i="17" s="1"/>
  <c r="O215" i="17"/>
  <c r="N215" i="17"/>
  <c r="M215" i="17" s="1"/>
  <c r="H215" i="17"/>
  <c r="C215" i="17"/>
  <c r="Q214" i="17"/>
  <c r="O214" i="17"/>
  <c r="L214" i="17"/>
  <c r="K214" i="17"/>
  <c r="J214" i="17"/>
  <c r="I214" i="17"/>
  <c r="H214" i="17" s="1"/>
  <c r="G214" i="17"/>
  <c r="F214" i="17"/>
  <c r="E214" i="17"/>
  <c r="D214" i="17"/>
  <c r="C214" i="17"/>
  <c r="Q213" i="17"/>
  <c r="P213" i="17"/>
  <c r="O213" i="17"/>
  <c r="N213" i="17"/>
  <c r="M213" i="17" s="1"/>
  <c r="H213" i="17"/>
  <c r="C213" i="17"/>
  <c r="Q212" i="17"/>
  <c r="P212" i="17"/>
  <c r="O212" i="17"/>
  <c r="N212" i="17"/>
  <c r="M212" i="17"/>
  <c r="H212" i="17"/>
  <c r="C212" i="17"/>
  <c r="Q211" i="17"/>
  <c r="P211" i="17"/>
  <c r="O211" i="17"/>
  <c r="N211" i="17"/>
  <c r="M211" i="17" s="1"/>
  <c r="H211" i="17"/>
  <c r="C211" i="17"/>
  <c r="Q210" i="17"/>
  <c r="P210" i="17"/>
  <c r="O210" i="17"/>
  <c r="N210" i="17"/>
  <c r="M210" i="17"/>
  <c r="H210" i="17"/>
  <c r="C210" i="17"/>
  <c r="Q209" i="17"/>
  <c r="P209" i="17"/>
  <c r="O209" i="17"/>
  <c r="N209" i="17"/>
  <c r="M209" i="17" s="1"/>
  <c r="H209" i="17"/>
  <c r="C209" i="17"/>
  <c r="Q208" i="17"/>
  <c r="P208" i="17"/>
  <c r="O208" i="17"/>
  <c r="N208" i="17"/>
  <c r="M208" i="17"/>
  <c r="H208" i="17"/>
  <c r="C208" i="17"/>
  <c r="Q207" i="17"/>
  <c r="P207" i="17"/>
  <c r="O207" i="17"/>
  <c r="N207" i="17"/>
  <c r="M207" i="17" s="1"/>
  <c r="H207" i="17"/>
  <c r="C207" i="17"/>
  <c r="Q206" i="17"/>
  <c r="P206" i="17"/>
  <c r="O206" i="17"/>
  <c r="N206" i="17"/>
  <c r="M206" i="17"/>
  <c r="H206" i="17"/>
  <c r="C206" i="17"/>
  <c r="Q205" i="17"/>
  <c r="P205" i="17"/>
  <c r="O205" i="17"/>
  <c r="N205" i="17"/>
  <c r="M205" i="17" s="1"/>
  <c r="H205" i="17"/>
  <c r="C205" i="17"/>
  <c r="Q204" i="17"/>
  <c r="Q203" i="17" s="1"/>
  <c r="Q202" i="17" s="1"/>
  <c r="P204" i="17"/>
  <c r="O204" i="17"/>
  <c r="O203" i="17" s="1"/>
  <c r="O202" i="17" s="1"/>
  <c r="N204" i="17"/>
  <c r="M204" i="17"/>
  <c r="H204" i="17"/>
  <c r="C204" i="17"/>
  <c r="P203" i="17"/>
  <c r="N203" i="17"/>
  <c r="M203" i="17" s="1"/>
  <c r="L203" i="17"/>
  <c r="K203" i="17"/>
  <c r="J203" i="17"/>
  <c r="I203" i="17"/>
  <c r="H203" i="17"/>
  <c r="G203" i="17"/>
  <c r="F203" i="17"/>
  <c r="E203" i="17"/>
  <c r="D203" i="17"/>
  <c r="C203" i="17" s="1"/>
  <c r="L202" i="17"/>
  <c r="K202" i="17"/>
  <c r="J202" i="17"/>
  <c r="I202" i="17"/>
  <c r="H202" i="17" s="1"/>
  <c r="G202" i="17"/>
  <c r="F202" i="17"/>
  <c r="E202" i="17"/>
  <c r="D202" i="17"/>
  <c r="C202" i="17"/>
  <c r="Q201" i="17"/>
  <c r="P201" i="17"/>
  <c r="O201" i="17"/>
  <c r="N201" i="17"/>
  <c r="M201" i="17" s="1"/>
  <c r="H201" i="17"/>
  <c r="C201" i="17"/>
  <c r="Q200" i="17"/>
  <c r="P200" i="17"/>
  <c r="O200" i="17"/>
  <c r="N200" i="17"/>
  <c r="M200" i="17"/>
  <c r="H200" i="17"/>
  <c r="C200" i="17"/>
  <c r="Q199" i="17"/>
  <c r="P199" i="17"/>
  <c r="O199" i="17"/>
  <c r="N199" i="17"/>
  <c r="M199" i="17" s="1"/>
  <c r="H199" i="17"/>
  <c r="C199" i="17"/>
  <c r="Q198" i="17"/>
  <c r="P198" i="17"/>
  <c r="O198" i="17"/>
  <c r="N198" i="17"/>
  <c r="M198" i="17"/>
  <c r="H198" i="17"/>
  <c r="C198" i="17"/>
  <c r="Q197" i="17"/>
  <c r="P197" i="17"/>
  <c r="O197" i="17"/>
  <c r="N197" i="17"/>
  <c r="M197" i="17" s="1"/>
  <c r="H197" i="17"/>
  <c r="C197" i="17"/>
  <c r="Q196" i="17"/>
  <c r="P196" i="17"/>
  <c r="O196" i="17"/>
  <c r="L196" i="17"/>
  <c r="K196" i="17"/>
  <c r="J196" i="17"/>
  <c r="I196" i="17"/>
  <c r="H196" i="17" s="1"/>
  <c r="G196" i="17"/>
  <c r="F196" i="17"/>
  <c r="E196" i="17"/>
  <c r="D196" i="17"/>
  <c r="C196" i="17" s="1"/>
  <c r="Q195" i="17"/>
  <c r="Q194" i="17" s="1"/>
  <c r="Q193" i="17" s="1"/>
  <c r="Q192" i="17" s="1"/>
  <c r="P195" i="17"/>
  <c r="O195" i="17"/>
  <c r="O194" i="17" s="1"/>
  <c r="O193" i="17" s="1"/>
  <c r="O192" i="17" s="1"/>
  <c r="N195" i="17"/>
  <c r="M195" i="17"/>
  <c r="H195" i="17"/>
  <c r="C195" i="17"/>
  <c r="P194" i="17"/>
  <c r="L194" i="17"/>
  <c r="K194" i="17"/>
  <c r="J194" i="17"/>
  <c r="I194" i="17"/>
  <c r="H194" i="17"/>
  <c r="G194" i="17"/>
  <c r="F194" i="17"/>
  <c r="E194" i="17"/>
  <c r="D194" i="17"/>
  <c r="C194" i="17" s="1"/>
  <c r="P193" i="17"/>
  <c r="L193" i="17"/>
  <c r="K193" i="17"/>
  <c r="J193" i="17"/>
  <c r="I193" i="17"/>
  <c r="H193" i="17" s="1"/>
  <c r="G193" i="17"/>
  <c r="F193" i="17"/>
  <c r="E193" i="17"/>
  <c r="D193" i="17"/>
  <c r="C193" i="17"/>
  <c r="P192" i="17"/>
  <c r="L192" i="17"/>
  <c r="K192" i="17"/>
  <c r="J192" i="17"/>
  <c r="G192" i="17"/>
  <c r="F192" i="17"/>
  <c r="E192" i="17"/>
  <c r="D192" i="17"/>
  <c r="C192" i="17" s="1"/>
  <c r="Q191" i="17"/>
  <c r="P191" i="17"/>
  <c r="O191" i="17"/>
  <c r="O190" i="17" s="1"/>
  <c r="O189" i="17" s="1"/>
  <c r="N191" i="17"/>
  <c r="M191" i="17"/>
  <c r="H191" i="17"/>
  <c r="C191" i="17"/>
  <c r="Q190" i="17"/>
  <c r="P190" i="17"/>
  <c r="N190" i="17"/>
  <c r="M190" i="17" s="1"/>
  <c r="L190" i="17"/>
  <c r="K190" i="17"/>
  <c r="J190" i="17"/>
  <c r="I190" i="17"/>
  <c r="H190" i="17"/>
  <c r="G190" i="17"/>
  <c r="F190" i="17"/>
  <c r="E190" i="17"/>
  <c r="D190" i="17"/>
  <c r="C190" i="17" s="1"/>
  <c r="Q189" i="17"/>
  <c r="P189" i="17"/>
  <c r="N189" i="17"/>
  <c r="L189" i="17"/>
  <c r="K189" i="17"/>
  <c r="J189" i="17"/>
  <c r="I189" i="17"/>
  <c r="H189" i="17" s="1"/>
  <c r="G189" i="17"/>
  <c r="F189" i="17"/>
  <c r="E189" i="17"/>
  <c r="D189" i="17"/>
  <c r="C189" i="17"/>
  <c r="Q188" i="17"/>
  <c r="P188" i="17"/>
  <c r="O188" i="17"/>
  <c r="N188" i="17"/>
  <c r="M188" i="17" s="1"/>
  <c r="H188" i="17"/>
  <c r="C188" i="17"/>
  <c r="Q187" i="17"/>
  <c r="P187" i="17"/>
  <c r="O187" i="17"/>
  <c r="N187" i="17"/>
  <c r="M187" i="17"/>
  <c r="H187" i="17"/>
  <c r="C187" i="17"/>
  <c r="Q186" i="17"/>
  <c r="P186" i="17"/>
  <c r="O186" i="17"/>
  <c r="N186" i="17"/>
  <c r="M186" i="17" s="1"/>
  <c r="L186" i="17"/>
  <c r="K186" i="17"/>
  <c r="J186" i="17"/>
  <c r="I186" i="17"/>
  <c r="H186" i="17"/>
  <c r="G186" i="17"/>
  <c r="F186" i="17"/>
  <c r="E186" i="17"/>
  <c r="D186" i="17"/>
  <c r="C186" i="17" s="1"/>
  <c r="Q185" i="17"/>
  <c r="P185" i="17"/>
  <c r="N185" i="17"/>
  <c r="L185" i="17"/>
  <c r="K185" i="17"/>
  <c r="J185" i="17"/>
  <c r="I185" i="17"/>
  <c r="H185" i="17" s="1"/>
  <c r="G185" i="17"/>
  <c r="F185" i="17"/>
  <c r="E185" i="17"/>
  <c r="D185" i="17"/>
  <c r="C185" i="17"/>
  <c r="Q184" i="17"/>
  <c r="P184" i="17"/>
  <c r="O184" i="17"/>
  <c r="N184" i="17"/>
  <c r="M184" i="17" s="1"/>
  <c r="H184" i="17"/>
  <c r="C184" i="17"/>
  <c r="Q183" i="17"/>
  <c r="P183" i="17"/>
  <c r="O183" i="17"/>
  <c r="N183" i="17"/>
  <c r="M183" i="17"/>
  <c r="H183" i="17"/>
  <c r="C183" i="17"/>
  <c r="Q182" i="17"/>
  <c r="P182" i="17"/>
  <c r="O182" i="17"/>
  <c r="N182" i="17"/>
  <c r="M182" i="17" s="1"/>
  <c r="L182" i="17"/>
  <c r="K182" i="17"/>
  <c r="J182" i="17"/>
  <c r="I182" i="17"/>
  <c r="H182" i="17"/>
  <c r="G182" i="17"/>
  <c r="F182" i="17"/>
  <c r="E182" i="17"/>
  <c r="D182" i="17"/>
  <c r="C182" i="17" s="1"/>
  <c r="Q181" i="17"/>
  <c r="P181" i="17"/>
  <c r="O181" i="17"/>
  <c r="N181" i="17"/>
  <c r="M181" i="17"/>
  <c r="H181" i="17"/>
  <c r="C181" i="17"/>
  <c r="Q180" i="17"/>
  <c r="P180" i="17"/>
  <c r="O180" i="17"/>
  <c r="N180" i="17"/>
  <c r="M180" i="17" s="1"/>
  <c r="H180" i="17"/>
  <c r="C180" i="17"/>
  <c r="Q179" i="17"/>
  <c r="P179" i="17"/>
  <c r="O179" i="17"/>
  <c r="N179" i="17"/>
  <c r="M179" i="17"/>
  <c r="H179" i="17"/>
  <c r="C179" i="17"/>
  <c r="Q178" i="17"/>
  <c r="P178" i="17"/>
  <c r="O178" i="17"/>
  <c r="N178" i="17"/>
  <c r="M178" i="17" s="1"/>
  <c r="H178" i="17"/>
  <c r="C178" i="17"/>
  <c r="Q177" i="17"/>
  <c r="P177" i="17"/>
  <c r="O177" i="17"/>
  <c r="N177" i="17"/>
  <c r="M177" i="17"/>
  <c r="L177" i="17"/>
  <c r="K177" i="17"/>
  <c r="J177" i="17"/>
  <c r="I177" i="17"/>
  <c r="H177" i="17" s="1"/>
  <c r="G177" i="17"/>
  <c r="F177" i="17"/>
  <c r="E177" i="17"/>
  <c r="D177" i="17"/>
  <c r="C177" i="17"/>
  <c r="Q176" i="17"/>
  <c r="P176" i="17"/>
  <c r="O176" i="17"/>
  <c r="N176" i="17"/>
  <c r="M176" i="17" s="1"/>
  <c r="H176" i="17"/>
  <c r="C176" i="17"/>
  <c r="Q175" i="17"/>
  <c r="P175" i="17"/>
  <c r="O175" i="17"/>
  <c r="N175" i="17"/>
  <c r="M175" i="17"/>
  <c r="H175" i="17"/>
  <c r="C175" i="17"/>
  <c r="Q174" i="17"/>
  <c r="P174" i="17"/>
  <c r="O174" i="17"/>
  <c r="N174" i="17"/>
  <c r="M174" i="17" s="1"/>
  <c r="H174" i="17"/>
  <c r="C174" i="17"/>
  <c r="Q173" i="17"/>
  <c r="P173" i="17"/>
  <c r="O173" i="17"/>
  <c r="L173" i="17"/>
  <c r="K173" i="17"/>
  <c r="J173" i="17"/>
  <c r="I173" i="17"/>
  <c r="H173" i="17" s="1"/>
  <c r="G173" i="17"/>
  <c r="F173" i="17"/>
  <c r="E173" i="17"/>
  <c r="D173" i="17"/>
  <c r="C173" i="17"/>
  <c r="Q172" i="17"/>
  <c r="P172" i="17"/>
  <c r="O172" i="17"/>
  <c r="L172" i="17"/>
  <c r="K172" i="17"/>
  <c r="J172" i="17"/>
  <c r="I172" i="17"/>
  <c r="H172" i="17"/>
  <c r="G172" i="17"/>
  <c r="F172" i="17"/>
  <c r="E172" i="17"/>
  <c r="D172" i="17"/>
  <c r="C172" i="17" s="1"/>
  <c r="Q171" i="17"/>
  <c r="P171" i="17"/>
  <c r="O171" i="17"/>
  <c r="L171" i="17"/>
  <c r="K171" i="17"/>
  <c r="J171" i="17"/>
  <c r="I171" i="17"/>
  <c r="H171" i="17" s="1"/>
  <c r="G171" i="17"/>
  <c r="F171" i="17"/>
  <c r="E171" i="17"/>
  <c r="D171" i="17"/>
  <c r="C171" i="17"/>
  <c r="Q170" i="17"/>
  <c r="P170" i="17"/>
  <c r="O170" i="17"/>
  <c r="N170" i="17"/>
  <c r="M170" i="17" s="1"/>
  <c r="H170" i="17"/>
  <c r="C170" i="17"/>
  <c r="Q169" i="17"/>
  <c r="P169" i="17"/>
  <c r="O169" i="17"/>
  <c r="N169" i="17"/>
  <c r="M169" i="17"/>
  <c r="H169" i="17"/>
  <c r="C169" i="17"/>
  <c r="Q168" i="17"/>
  <c r="P168" i="17"/>
  <c r="O168" i="17"/>
  <c r="N168" i="17"/>
  <c r="M168" i="17" s="1"/>
  <c r="H168" i="17"/>
  <c r="C168" i="17"/>
  <c r="Q167" i="17"/>
  <c r="P167" i="17"/>
  <c r="O167" i="17"/>
  <c r="N167" i="17"/>
  <c r="M167" i="17"/>
  <c r="H167" i="17"/>
  <c r="C167" i="17"/>
  <c r="Q166" i="17"/>
  <c r="P166" i="17"/>
  <c r="O166" i="17"/>
  <c r="N166" i="17"/>
  <c r="M166" i="17" s="1"/>
  <c r="H166" i="17"/>
  <c r="C166" i="17"/>
  <c r="Q165" i="17"/>
  <c r="P165" i="17"/>
  <c r="O165" i="17"/>
  <c r="N165" i="17"/>
  <c r="M165" i="17"/>
  <c r="H165" i="17"/>
  <c r="C165" i="17"/>
  <c r="Q164" i="17"/>
  <c r="P164" i="17"/>
  <c r="O164" i="17"/>
  <c r="N164" i="17"/>
  <c r="M164" i="17" s="1"/>
  <c r="L164" i="17"/>
  <c r="K164" i="17"/>
  <c r="J164" i="17"/>
  <c r="I164" i="17"/>
  <c r="H164" i="17"/>
  <c r="G164" i="17"/>
  <c r="F164" i="17"/>
  <c r="E164" i="17"/>
  <c r="D164" i="17"/>
  <c r="C164" i="17" s="1"/>
  <c r="Q163" i="17"/>
  <c r="P163" i="17"/>
  <c r="O163" i="17"/>
  <c r="N163" i="17"/>
  <c r="M163" i="17"/>
  <c r="L163" i="17"/>
  <c r="K163" i="17"/>
  <c r="J163" i="17"/>
  <c r="I163" i="17"/>
  <c r="H163" i="17" s="1"/>
  <c r="G163" i="17"/>
  <c r="F163" i="17"/>
  <c r="E163" i="17"/>
  <c r="D163" i="17"/>
  <c r="C163" i="17"/>
  <c r="Q162" i="17"/>
  <c r="P162" i="17"/>
  <c r="O162" i="17"/>
  <c r="N162" i="17"/>
  <c r="M162" i="17" s="1"/>
  <c r="H162" i="17"/>
  <c r="C162" i="17"/>
  <c r="Q161" i="17"/>
  <c r="P161" i="17"/>
  <c r="O161" i="17"/>
  <c r="N161" i="17"/>
  <c r="M161" i="17"/>
  <c r="H161" i="17"/>
  <c r="C161" i="17"/>
  <c r="Q160" i="17"/>
  <c r="P160" i="17"/>
  <c r="O160" i="17"/>
  <c r="N160" i="17"/>
  <c r="M160" i="17" s="1"/>
  <c r="H160" i="17"/>
  <c r="C160" i="17"/>
  <c r="Q159" i="17"/>
  <c r="P159" i="17"/>
  <c r="O159" i="17"/>
  <c r="O158" i="17" s="1"/>
  <c r="N159" i="17"/>
  <c r="M159" i="17"/>
  <c r="H159" i="17"/>
  <c r="C159" i="17"/>
  <c r="Q158" i="17"/>
  <c r="P158" i="17"/>
  <c r="N158" i="17"/>
  <c r="L158" i="17"/>
  <c r="K158" i="17"/>
  <c r="J158" i="17"/>
  <c r="I158" i="17"/>
  <c r="H158" i="17"/>
  <c r="G158" i="17"/>
  <c r="F158" i="17"/>
  <c r="E158" i="17"/>
  <c r="D158" i="17"/>
  <c r="C158" i="17" s="1"/>
  <c r="Q157" i="17"/>
  <c r="P157" i="17"/>
  <c r="O157" i="17"/>
  <c r="N157" i="17"/>
  <c r="M157" i="17"/>
  <c r="H157" i="17"/>
  <c r="C157" i="17"/>
  <c r="Q156" i="17"/>
  <c r="P156" i="17"/>
  <c r="O156" i="17"/>
  <c r="N156" i="17"/>
  <c r="M156" i="17" s="1"/>
  <c r="H156" i="17"/>
  <c r="C156" i="17"/>
  <c r="Q155" i="17"/>
  <c r="P155" i="17"/>
  <c r="O155" i="17"/>
  <c r="N155" i="17"/>
  <c r="M155" i="17"/>
  <c r="H155" i="17"/>
  <c r="C155" i="17"/>
  <c r="Q154" i="17"/>
  <c r="P154" i="17"/>
  <c r="O154" i="17"/>
  <c r="N154" i="17"/>
  <c r="M154" i="17" s="1"/>
  <c r="H154" i="17"/>
  <c r="C154" i="17"/>
  <c r="Q153" i="17"/>
  <c r="P153" i="17"/>
  <c r="O153" i="17"/>
  <c r="N153" i="17"/>
  <c r="M153" i="17"/>
  <c r="H153" i="17"/>
  <c r="C153" i="17"/>
  <c r="Q152" i="17"/>
  <c r="P152" i="17"/>
  <c r="O152" i="17"/>
  <c r="N152" i="17"/>
  <c r="M152" i="17" s="1"/>
  <c r="H152" i="17"/>
  <c r="C152" i="17"/>
  <c r="Q151" i="17"/>
  <c r="P151" i="17"/>
  <c r="O151" i="17"/>
  <c r="N151" i="17"/>
  <c r="M151" i="17"/>
  <c r="H151" i="17"/>
  <c r="C151" i="17"/>
  <c r="Q150" i="17"/>
  <c r="P150" i="17"/>
  <c r="O150" i="17"/>
  <c r="N150" i="17"/>
  <c r="M150" i="17" s="1"/>
  <c r="H150" i="17"/>
  <c r="C150" i="17"/>
  <c r="Q149" i="17"/>
  <c r="P149" i="17"/>
  <c r="O149" i="17"/>
  <c r="L149" i="17"/>
  <c r="K149" i="17"/>
  <c r="J149" i="17"/>
  <c r="I149" i="17"/>
  <c r="H149" i="17" s="1"/>
  <c r="G149" i="17"/>
  <c r="F149" i="17"/>
  <c r="E149" i="17"/>
  <c r="D149" i="17"/>
  <c r="C149" i="17"/>
  <c r="Q148" i="17"/>
  <c r="P148" i="17"/>
  <c r="O148" i="17"/>
  <c r="N148" i="17"/>
  <c r="M148" i="17" s="1"/>
  <c r="H148" i="17"/>
  <c r="C148" i="17"/>
  <c r="Q147" i="17"/>
  <c r="P147" i="17"/>
  <c r="O147" i="17"/>
  <c r="N147" i="17"/>
  <c r="M147" i="17"/>
  <c r="H147" i="17"/>
  <c r="C147" i="17"/>
  <c r="Q146" i="17"/>
  <c r="P146" i="17"/>
  <c r="O146" i="17"/>
  <c r="N146" i="17"/>
  <c r="M146" i="17" s="1"/>
  <c r="H146" i="17"/>
  <c r="C146" i="17"/>
  <c r="Q145" i="17"/>
  <c r="P145" i="17"/>
  <c r="O145" i="17"/>
  <c r="N145" i="17"/>
  <c r="M145" i="17"/>
  <c r="H145" i="17"/>
  <c r="C145" i="17"/>
  <c r="Q144" i="17"/>
  <c r="P144" i="17"/>
  <c r="O144" i="17"/>
  <c r="N144" i="17"/>
  <c r="M144" i="17" s="1"/>
  <c r="H144" i="17"/>
  <c r="C144" i="17"/>
  <c r="Q143" i="17"/>
  <c r="P143" i="17"/>
  <c r="O143" i="17"/>
  <c r="O142" i="17" s="1"/>
  <c r="N143" i="17"/>
  <c r="M143" i="17"/>
  <c r="H143" i="17"/>
  <c r="C143" i="17"/>
  <c r="Q142" i="17"/>
  <c r="P142" i="17"/>
  <c r="N142" i="17"/>
  <c r="M142" i="17" s="1"/>
  <c r="L142" i="17"/>
  <c r="K142" i="17"/>
  <c r="J142" i="17"/>
  <c r="I142" i="17"/>
  <c r="H142" i="17"/>
  <c r="G142" i="17"/>
  <c r="F142" i="17"/>
  <c r="E142" i="17"/>
  <c r="D142" i="17"/>
  <c r="C142" i="17" s="1"/>
  <c r="Q141" i="17"/>
  <c r="P141" i="17"/>
  <c r="O141" i="17"/>
  <c r="N141" i="17"/>
  <c r="M141" i="17"/>
  <c r="H141" i="17"/>
  <c r="C141" i="17"/>
  <c r="Q140" i="17"/>
  <c r="P140" i="17"/>
  <c r="O140" i="17"/>
  <c r="N140" i="17"/>
  <c r="M140" i="17" s="1"/>
  <c r="H140" i="17"/>
  <c r="C140" i="17"/>
  <c r="Q139" i="17"/>
  <c r="P139" i="17"/>
  <c r="O139" i="17"/>
  <c r="N139" i="17"/>
  <c r="M139" i="17"/>
  <c r="L139" i="17"/>
  <c r="K139" i="17"/>
  <c r="J139" i="17"/>
  <c r="I139" i="17"/>
  <c r="H139" i="17" s="1"/>
  <c r="G139" i="17"/>
  <c r="F139" i="17"/>
  <c r="E139" i="17"/>
  <c r="D139" i="17"/>
  <c r="C139" i="17"/>
  <c r="Q138" i="17"/>
  <c r="P138" i="17"/>
  <c r="O138" i="17"/>
  <c r="N138" i="17"/>
  <c r="M138" i="17" s="1"/>
  <c r="H138" i="17"/>
  <c r="C138" i="17"/>
  <c r="Q137" i="17"/>
  <c r="P137" i="17"/>
  <c r="O137" i="17"/>
  <c r="N137" i="17"/>
  <c r="M137" i="17"/>
  <c r="H137" i="17"/>
  <c r="C137" i="17"/>
  <c r="Q136" i="17"/>
  <c r="P136" i="17"/>
  <c r="O136" i="17"/>
  <c r="N136" i="17"/>
  <c r="M136" i="17" s="1"/>
  <c r="H136" i="17"/>
  <c r="C136" i="17"/>
  <c r="Q135" i="17"/>
  <c r="P135" i="17"/>
  <c r="O135" i="17"/>
  <c r="N135" i="17"/>
  <c r="M135" i="17"/>
  <c r="H135" i="17"/>
  <c r="C135" i="17"/>
  <c r="Q134" i="17"/>
  <c r="P134" i="17"/>
  <c r="O134" i="17"/>
  <c r="N134" i="17"/>
  <c r="M134" i="17" s="1"/>
  <c r="L134" i="17"/>
  <c r="K134" i="17"/>
  <c r="J134" i="17"/>
  <c r="I134" i="17"/>
  <c r="H134" i="17"/>
  <c r="G134" i="17"/>
  <c r="F134" i="17"/>
  <c r="E134" i="17"/>
  <c r="D134" i="17"/>
  <c r="C134" i="17" s="1"/>
  <c r="Q133" i="17"/>
  <c r="P133" i="17"/>
  <c r="O133" i="17"/>
  <c r="N133" i="17"/>
  <c r="M133" i="17"/>
  <c r="H133" i="17"/>
  <c r="C133" i="17"/>
  <c r="Q132" i="17"/>
  <c r="P132" i="17"/>
  <c r="O132" i="17"/>
  <c r="N132" i="17"/>
  <c r="M132" i="17" s="1"/>
  <c r="H132" i="17"/>
  <c r="C132" i="17"/>
  <c r="Q131" i="17"/>
  <c r="P131" i="17"/>
  <c r="O131" i="17"/>
  <c r="O130" i="17" s="1"/>
  <c r="O129" i="17" s="1"/>
  <c r="N131" i="17"/>
  <c r="M131" i="17"/>
  <c r="H131" i="17"/>
  <c r="C131" i="17"/>
  <c r="Q130" i="17"/>
  <c r="P130" i="17"/>
  <c r="N130" i="17"/>
  <c r="M130" i="17" s="1"/>
  <c r="L130" i="17"/>
  <c r="K130" i="17"/>
  <c r="J130" i="17"/>
  <c r="I130" i="17"/>
  <c r="H130" i="17"/>
  <c r="G130" i="17"/>
  <c r="F130" i="17"/>
  <c r="E130" i="17"/>
  <c r="D130" i="17"/>
  <c r="C130" i="17" s="1"/>
  <c r="Q129" i="17"/>
  <c r="P129" i="17"/>
  <c r="L129" i="17"/>
  <c r="K129" i="17"/>
  <c r="J129" i="17"/>
  <c r="I129" i="17"/>
  <c r="H129" i="17"/>
  <c r="G129" i="17"/>
  <c r="F129" i="17"/>
  <c r="E129" i="17"/>
  <c r="D129" i="17"/>
  <c r="C129" i="17" s="1"/>
  <c r="Q128" i="17"/>
  <c r="P128" i="17"/>
  <c r="O128" i="17"/>
  <c r="N128" i="17"/>
  <c r="M128" i="17"/>
  <c r="H128" i="17"/>
  <c r="C128" i="17"/>
  <c r="Q127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D127" i="17"/>
  <c r="C127" i="17"/>
  <c r="Q126" i="17"/>
  <c r="P126" i="17"/>
  <c r="O126" i="17"/>
  <c r="N126" i="17"/>
  <c r="M126" i="17"/>
  <c r="H126" i="17"/>
  <c r="C126" i="17"/>
  <c r="Q125" i="17"/>
  <c r="P125" i="17"/>
  <c r="O125" i="17"/>
  <c r="N125" i="17"/>
  <c r="M125" i="17" s="1"/>
  <c r="H125" i="17"/>
  <c r="C125" i="17"/>
  <c r="Q124" i="17"/>
  <c r="P124" i="17"/>
  <c r="O124" i="17"/>
  <c r="N124" i="17"/>
  <c r="M124" i="17"/>
  <c r="H124" i="17"/>
  <c r="C124" i="17"/>
  <c r="Q123" i="17"/>
  <c r="P123" i="17"/>
  <c r="O123" i="17"/>
  <c r="N123" i="17"/>
  <c r="M123" i="17" s="1"/>
  <c r="H123" i="17"/>
  <c r="C123" i="17"/>
  <c r="Q122" i="17"/>
  <c r="Q121" i="17" s="1"/>
  <c r="P122" i="17"/>
  <c r="O122" i="17"/>
  <c r="O121" i="17" s="1"/>
  <c r="N122" i="17"/>
  <c r="M122" i="17"/>
  <c r="H122" i="17"/>
  <c r="C122" i="17"/>
  <c r="P121" i="17"/>
  <c r="N121" i="17"/>
  <c r="M121" i="17" s="1"/>
  <c r="L121" i="17"/>
  <c r="K121" i="17"/>
  <c r="J121" i="17"/>
  <c r="I121" i="17"/>
  <c r="H121" i="17"/>
  <c r="G121" i="17"/>
  <c r="F121" i="17"/>
  <c r="E121" i="17"/>
  <c r="D121" i="17"/>
  <c r="C121" i="17" s="1"/>
  <c r="Q120" i="17"/>
  <c r="P120" i="17"/>
  <c r="O120" i="17"/>
  <c r="N120" i="17"/>
  <c r="M120" i="17"/>
  <c r="H120" i="17"/>
  <c r="C120" i="17"/>
  <c r="Q119" i="17"/>
  <c r="P119" i="17"/>
  <c r="O119" i="17"/>
  <c r="N119" i="17"/>
  <c r="M119" i="17" s="1"/>
  <c r="H119" i="17"/>
  <c r="C119" i="17"/>
  <c r="Q118" i="17"/>
  <c r="P118" i="17"/>
  <c r="O118" i="17"/>
  <c r="N118" i="17"/>
  <c r="M118" i="17"/>
  <c r="H118" i="17"/>
  <c r="C118" i="17"/>
  <c r="Q117" i="17"/>
  <c r="P117" i="17"/>
  <c r="O117" i="17"/>
  <c r="N117" i="17"/>
  <c r="M117" i="17" s="1"/>
  <c r="H117" i="17"/>
  <c r="C117" i="17"/>
  <c r="Q116" i="17"/>
  <c r="Q115" i="17" s="1"/>
  <c r="P116" i="17"/>
  <c r="O116" i="17"/>
  <c r="O115" i="17" s="1"/>
  <c r="N116" i="17"/>
  <c r="M116" i="17"/>
  <c r="H116" i="17"/>
  <c r="C116" i="17"/>
  <c r="P115" i="17"/>
  <c r="N115" i="17"/>
  <c r="M115" i="17" s="1"/>
  <c r="L115" i="17"/>
  <c r="K115" i="17"/>
  <c r="J115" i="17"/>
  <c r="I115" i="17"/>
  <c r="H115" i="17"/>
  <c r="G115" i="17"/>
  <c r="F115" i="17"/>
  <c r="E115" i="17"/>
  <c r="D115" i="17"/>
  <c r="C115" i="17" s="1"/>
  <c r="Q114" i="17"/>
  <c r="P114" i="17"/>
  <c r="O114" i="17"/>
  <c r="N114" i="17"/>
  <c r="M114" i="17"/>
  <c r="H114" i="17"/>
  <c r="C114" i="17"/>
  <c r="Q113" i="17"/>
  <c r="P113" i="17"/>
  <c r="O113" i="17"/>
  <c r="N113" i="17"/>
  <c r="M113" i="17" s="1"/>
  <c r="H113" i="17"/>
  <c r="C113" i="17"/>
  <c r="Q112" i="17"/>
  <c r="Q111" i="17" s="1"/>
  <c r="P112" i="17"/>
  <c r="O112" i="17"/>
  <c r="O111" i="17" s="1"/>
  <c r="N112" i="17"/>
  <c r="M112" i="17"/>
  <c r="H112" i="17"/>
  <c r="C112" i="17"/>
  <c r="P111" i="17"/>
  <c r="N111" i="17"/>
  <c r="M111" i="17" s="1"/>
  <c r="L111" i="17"/>
  <c r="K111" i="17"/>
  <c r="J111" i="17"/>
  <c r="I111" i="17"/>
  <c r="H111" i="17"/>
  <c r="G111" i="17"/>
  <c r="F111" i="17"/>
  <c r="E111" i="17"/>
  <c r="D111" i="17"/>
  <c r="C111" i="17" s="1"/>
  <c r="Q110" i="17"/>
  <c r="P110" i="17"/>
  <c r="O110" i="17"/>
  <c r="N110" i="17"/>
  <c r="M110" i="17"/>
  <c r="H110" i="17"/>
  <c r="C110" i="17"/>
  <c r="Q109" i="17"/>
  <c r="P109" i="17"/>
  <c r="O109" i="17"/>
  <c r="N109" i="17"/>
  <c r="M109" i="17" s="1"/>
  <c r="H109" i="17"/>
  <c r="C109" i="17"/>
  <c r="Q108" i="17"/>
  <c r="P108" i="17"/>
  <c r="O108" i="17"/>
  <c r="N108" i="17"/>
  <c r="M108" i="17"/>
  <c r="H108" i="17"/>
  <c r="C108" i="17"/>
  <c r="Q107" i="17"/>
  <c r="P107" i="17"/>
  <c r="O107" i="17"/>
  <c r="N107" i="17"/>
  <c r="M107" i="17" s="1"/>
  <c r="H107" i="17"/>
  <c r="C107" i="17"/>
  <c r="Q106" i="17"/>
  <c r="P106" i="17"/>
  <c r="O106" i="17"/>
  <c r="N106" i="17"/>
  <c r="M106" i="17"/>
  <c r="H106" i="17"/>
  <c r="C106" i="17"/>
  <c r="Q105" i="17"/>
  <c r="P105" i="17"/>
  <c r="O105" i="17"/>
  <c r="N105" i="17"/>
  <c r="M105" i="17" s="1"/>
  <c r="H105" i="17"/>
  <c r="C105" i="17"/>
  <c r="Q104" i="17"/>
  <c r="P104" i="17"/>
  <c r="O104" i="17"/>
  <c r="N104" i="17"/>
  <c r="M104" i="17"/>
  <c r="H104" i="17"/>
  <c r="C104" i="17"/>
  <c r="Q103" i="17"/>
  <c r="P103" i="17"/>
  <c r="P102" i="17" s="1"/>
  <c r="O103" i="17"/>
  <c r="N103" i="17"/>
  <c r="M103" i="17" s="1"/>
  <c r="H103" i="17"/>
  <c r="C103" i="17"/>
  <c r="Q102" i="17"/>
  <c r="O102" i="17"/>
  <c r="L102" i="17"/>
  <c r="K102" i="17"/>
  <c r="J102" i="17"/>
  <c r="I102" i="17"/>
  <c r="H102" i="17" s="1"/>
  <c r="G102" i="17"/>
  <c r="F102" i="17"/>
  <c r="E102" i="17"/>
  <c r="D102" i="17"/>
  <c r="C102" i="17"/>
  <c r="Q101" i="17"/>
  <c r="P101" i="17"/>
  <c r="O101" i="17"/>
  <c r="N101" i="17"/>
  <c r="M101" i="17" s="1"/>
  <c r="H101" i="17"/>
  <c r="C101" i="17"/>
  <c r="Q100" i="17"/>
  <c r="P100" i="17"/>
  <c r="O100" i="17"/>
  <c r="N100" i="17"/>
  <c r="M100" i="17"/>
  <c r="H100" i="17"/>
  <c r="C100" i="17"/>
  <c r="Q99" i="17"/>
  <c r="P99" i="17"/>
  <c r="O99" i="17"/>
  <c r="N99" i="17"/>
  <c r="M99" i="17" s="1"/>
  <c r="H99" i="17"/>
  <c r="C99" i="17"/>
  <c r="Q98" i="17"/>
  <c r="P98" i="17"/>
  <c r="O98" i="17"/>
  <c r="N98" i="17"/>
  <c r="M98" i="17"/>
  <c r="H98" i="17"/>
  <c r="C98" i="17"/>
  <c r="Q97" i="17"/>
  <c r="P97" i="17"/>
  <c r="O97" i="17"/>
  <c r="N97" i="17"/>
  <c r="M97" i="17" s="1"/>
  <c r="H97" i="17"/>
  <c r="C97" i="17"/>
  <c r="Q96" i="17"/>
  <c r="P96" i="17"/>
  <c r="O96" i="17"/>
  <c r="N96" i="17"/>
  <c r="M96" i="17"/>
  <c r="H96" i="17"/>
  <c r="C96" i="17"/>
  <c r="Q95" i="17"/>
  <c r="P95" i="17"/>
  <c r="P94" i="17" s="1"/>
  <c r="O95" i="17"/>
  <c r="N95" i="17"/>
  <c r="M95" i="17" s="1"/>
  <c r="H95" i="17"/>
  <c r="C95" i="17"/>
  <c r="Q94" i="17"/>
  <c r="O94" i="17"/>
  <c r="L94" i="17"/>
  <c r="K94" i="17"/>
  <c r="J94" i="17"/>
  <c r="I94" i="17"/>
  <c r="H94" i="17" s="1"/>
  <c r="G94" i="17"/>
  <c r="F94" i="17"/>
  <c r="E94" i="17"/>
  <c r="D94" i="17"/>
  <c r="C94" i="17"/>
  <c r="Q93" i="17"/>
  <c r="P93" i="17"/>
  <c r="O93" i="17"/>
  <c r="N93" i="17"/>
  <c r="M93" i="17" s="1"/>
  <c r="H93" i="17"/>
  <c r="C93" i="17"/>
  <c r="Q92" i="17"/>
  <c r="P92" i="17"/>
  <c r="O92" i="17"/>
  <c r="N92" i="17"/>
  <c r="M92" i="17"/>
  <c r="H92" i="17"/>
  <c r="C92" i="17"/>
  <c r="Q91" i="17"/>
  <c r="P91" i="17"/>
  <c r="O91" i="17"/>
  <c r="N91" i="17"/>
  <c r="M91" i="17" s="1"/>
  <c r="H91" i="17"/>
  <c r="C91" i="17"/>
  <c r="Q90" i="17"/>
  <c r="P90" i="17"/>
  <c r="O90" i="17"/>
  <c r="N90" i="17"/>
  <c r="M90" i="17"/>
  <c r="H90" i="17"/>
  <c r="C90" i="17"/>
  <c r="Q89" i="17"/>
  <c r="P89" i="17"/>
  <c r="P88" i="17" s="1"/>
  <c r="O89" i="17"/>
  <c r="N89" i="17"/>
  <c r="M89" i="17" s="1"/>
  <c r="H89" i="17"/>
  <c r="C89" i="17"/>
  <c r="Q88" i="17"/>
  <c r="O88" i="17"/>
  <c r="L88" i="17"/>
  <c r="K88" i="17"/>
  <c r="J88" i="17"/>
  <c r="I88" i="17"/>
  <c r="H88" i="17" s="1"/>
  <c r="G88" i="17"/>
  <c r="F88" i="17"/>
  <c r="E88" i="17"/>
  <c r="D88" i="17"/>
  <c r="C88" i="17"/>
  <c r="Q87" i="17"/>
  <c r="P87" i="17"/>
  <c r="O87" i="17"/>
  <c r="N87" i="17"/>
  <c r="M87" i="17" s="1"/>
  <c r="H87" i="17"/>
  <c r="C87" i="17"/>
  <c r="Q86" i="17"/>
  <c r="P86" i="17"/>
  <c r="O86" i="17"/>
  <c r="N86" i="17"/>
  <c r="M86" i="17"/>
  <c r="H86" i="17"/>
  <c r="C86" i="17"/>
  <c r="Q85" i="17"/>
  <c r="P85" i="17"/>
  <c r="O85" i="17"/>
  <c r="N85" i="17"/>
  <c r="M85" i="17" s="1"/>
  <c r="H85" i="17"/>
  <c r="C85" i="17"/>
  <c r="Q84" i="17"/>
  <c r="Q83" i="17" s="1"/>
  <c r="Q82" i="17" s="1"/>
  <c r="P84" i="17"/>
  <c r="O84" i="17"/>
  <c r="O83" i="17" s="1"/>
  <c r="O82" i="17" s="1"/>
  <c r="N84" i="17"/>
  <c r="M84" i="17"/>
  <c r="H84" i="17"/>
  <c r="C84" i="17"/>
  <c r="P83" i="17"/>
  <c r="P82" i="17" s="1"/>
  <c r="N83" i="17"/>
  <c r="M83" i="17" s="1"/>
  <c r="L83" i="17"/>
  <c r="L82" i="17" s="1"/>
  <c r="K83" i="17"/>
  <c r="J83" i="17"/>
  <c r="J82" i="17" s="1"/>
  <c r="I83" i="17"/>
  <c r="H83" i="17"/>
  <c r="G83" i="17"/>
  <c r="F83" i="17"/>
  <c r="F82" i="17" s="1"/>
  <c r="E83" i="17"/>
  <c r="D83" i="17"/>
  <c r="C83" i="17" s="1"/>
  <c r="K82" i="17"/>
  <c r="I82" i="17"/>
  <c r="H82" i="17" s="1"/>
  <c r="G82" i="17"/>
  <c r="E82" i="17"/>
  <c r="Q81" i="17"/>
  <c r="P81" i="17"/>
  <c r="O81" i="17"/>
  <c r="N81" i="17"/>
  <c r="M81" i="17" s="1"/>
  <c r="H81" i="17"/>
  <c r="C81" i="17"/>
  <c r="Q80" i="17"/>
  <c r="Q79" i="17" s="1"/>
  <c r="P80" i="17"/>
  <c r="O80" i="17"/>
  <c r="O79" i="17" s="1"/>
  <c r="N80" i="17"/>
  <c r="M80" i="17"/>
  <c r="H80" i="17"/>
  <c r="C80" i="17"/>
  <c r="P79" i="17"/>
  <c r="N79" i="17"/>
  <c r="M79" i="17" s="1"/>
  <c r="L79" i="17"/>
  <c r="K79" i="17"/>
  <c r="J79" i="17"/>
  <c r="I79" i="17"/>
  <c r="H79" i="17"/>
  <c r="G79" i="17"/>
  <c r="F79" i="17"/>
  <c r="E79" i="17"/>
  <c r="D79" i="17"/>
  <c r="C79" i="17" s="1"/>
  <c r="Q78" i="17"/>
  <c r="P78" i="17"/>
  <c r="O78" i="17"/>
  <c r="N78" i="17"/>
  <c r="M78" i="17"/>
  <c r="H78" i="17"/>
  <c r="C78" i="17"/>
  <c r="Q77" i="17"/>
  <c r="P77" i="17"/>
  <c r="P76" i="17" s="1"/>
  <c r="P75" i="17" s="1"/>
  <c r="P74" i="17" s="1"/>
  <c r="O77" i="17"/>
  <c r="N77" i="17"/>
  <c r="M77" i="17" s="1"/>
  <c r="H77" i="17"/>
  <c r="C77" i="17"/>
  <c r="Q76" i="17"/>
  <c r="Q75" i="17" s="1"/>
  <c r="Q74" i="17" s="1"/>
  <c r="O76" i="17"/>
  <c r="O75" i="17" s="1"/>
  <c r="O74" i="17" s="1"/>
  <c r="L76" i="17"/>
  <c r="K76" i="17"/>
  <c r="K75" i="17" s="1"/>
  <c r="K74" i="17" s="1"/>
  <c r="J76" i="17"/>
  <c r="I76" i="17"/>
  <c r="H76" i="17" s="1"/>
  <c r="G76" i="17"/>
  <c r="G75" i="17" s="1"/>
  <c r="G74" i="17" s="1"/>
  <c r="F76" i="17"/>
  <c r="E76" i="17"/>
  <c r="E75" i="17" s="1"/>
  <c r="E74" i="17" s="1"/>
  <c r="D76" i="17"/>
  <c r="C76" i="17"/>
  <c r="L75" i="17"/>
  <c r="L74" i="17" s="1"/>
  <c r="J75" i="17"/>
  <c r="J74" i="17" s="1"/>
  <c r="F75" i="17"/>
  <c r="F74" i="17" s="1"/>
  <c r="D75" i="17"/>
  <c r="C75" i="17" s="1"/>
  <c r="Q73" i="17"/>
  <c r="P73" i="17"/>
  <c r="O73" i="17"/>
  <c r="N73" i="17"/>
  <c r="M73" i="17" s="1"/>
  <c r="H73" i="17"/>
  <c r="C73" i="17"/>
  <c r="Q72" i="17"/>
  <c r="P72" i="17"/>
  <c r="O72" i="17"/>
  <c r="N72" i="17"/>
  <c r="M72" i="17"/>
  <c r="H72" i="17"/>
  <c r="C72" i="17"/>
  <c r="Q71" i="17"/>
  <c r="P71" i="17"/>
  <c r="O71" i="17"/>
  <c r="N71" i="17"/>
  <c r="M71" i="17" s="1"/>
  <c r="H71" i="17"/>
  <c r="C71" i="17"/>
  <c r="Q70" i="17"/>
  <c r="Q69" i="17" s="1"/>
  <c r="P70" i="17"/>
  <c r="O70" i="17"/>
  <c r="O69" i="17" s="1"/>
  <c r="N70" i="17"/>
  <c r="M70" i="17"/>
  <c r="H70" i="17"/>
  <c r="C70" i="17"/>
  <c r="P69" i="17"/>
  <c r="N69" i="17"/>
  <c r="M69" i="17" s="1"/>
  <c r="L69" i="17"/>
  <c r="K69" i="17"/>
  <c r="J69" i="17"/>
  <c r="I69" i="17"/>
  <c r="H69" i="17"/>
  <c r="G69" i="17"/>
  <c r="F69" i="17"/>
  <c r="E69" i="17"/>
  <c r="D69" i="17"/>
  <c r="C69" i="17" s="1"/>
  <c r="Q68" i="17"/>
  <c r="Q67" i="17" s="1"/>
  <c r="P68" i="17"/>
  <c r="O68" i="17"/>
  <c r="O67" i="17" s="1"/>
  <c r="N68" i="17"/>
  <c r="M68" i="17"/>
  <c r="H68" i="17"/>
  <c r="C68" i="17"/>
  <c r="P67" i="17"/>
  <c r="N67" i="17"/>
  <c r="M67" i="17" s="1"/>
  <c r="L67" i="17"/>
  <c r="K67" i="17"/>
  <c r="J67" i="17"/>
  <c r="I67" i="17"/>
  <c r="H67" i="17"/>
  <c r="G67" i="17"/>
  <c r="F67" i="17"/>
  <c r="E67" i="17"/>
  <c r="D67" i="17"/>
  <c r="C67" i="17" s="1"/>
  <c r="Q66" i="17"/>
  <c r="P66" i="17"/>
  <c r="O66" i="17"/>
  <c r="N66" i="17"/>
  <c r="M66" i="17"/>
  <c r="H66" i="17"/>
  <c r="C66" i="17"/>
  <c r="Q65" i="17"/>
  <c r="P65" i="17"/>
  <c r="O65" i="17"/>
  <c r="N65" i="17"/>
  <c r="M65" i="17" s="1"/>
  <c r="H65" i="17"/>
  <c r="C65" i="17"/>
  <c r="Q64" i="17"/>
  <c r="P64" i="17"/>
  <c r="O64" i="17"/>
  <c r="N64" i="17"/>
  <c r="M64" i="17"/>
  <c r="H64" i="17"/>
  <c r="C64" i="17"/>
  <c r="Q63" i="17"/>
  <c r="P63" i="17"/>
  <c r="O63" i="17"/>
  <c r="N63" i="17"/>
  <c r="M63" i="17" s="1"/>
  <c r="H63" i="17"/>
  <c r="C63" i="17"/>
  <c r="Q62" i="17"/>
  <c r="P62" i="17"/>
  <c r="O62" i="17"/>
  <c r="N62" i="17"/>
  <c r="M62" i="17"/>
  <c r="H62" i="17"/>
  <c r="C62" i="17"/>
  <c r="Q61" i="17"/>
  <c r="P61" i="17"/>
  <c r="O61" i="17"/>
  <c r="N61" i="17"/>
  <c r="M61" i="17" s="1"/>
  <c r="H61" i="17"/>
  <c r="C61" i="17"/>
  <c r="Q60" i="17"/>
  <c r="P60" i="17"/>
  <c r="O60" i="17"/>
  <c r="N60" i="17"/>
  <c r="M60" i="17"/>
  <c r="H60" i="17"/>
  <c r="C60" i="17"/>
  <c r="Q59" i="17"/>
  <c r="P59" i="17"/>
  <c r="P58" i="17" s="1"/>
  <c r="O59" i="17"/>
  <c r="N59" i="17"/>
  <c r="M59" i="17" s="1"/>
  <c r="H59" i="17"/>
  <c r="C59" i="17"/>
  <c r="Q58" i="17"/>
  <c r="O58" i="17"/>
  <c r="L58" i="17"/>
  <c r="K58" i="17"/>
  <c r="J58" i="17"/>
  <c r="I58" i="17"/>
  <c r="H58" i="17" s="1"/>
  <c r="G58" i="17"/>
  <c r="F58" i="17"/>
  <c r="E58" i="17"/>
  <c r="D58" i="17"/>
  <c r="C58" i="17"/>
  <c r="Q57" i="17"/>
  <c r="P57" i="17"/>
  <c r="O57" i="17"/>
  <c r="N57" i="17"/>
  <c r="M57" i="17" s="1"/>
  <c r="H57" i="17"/>
  <c r="C57" i="17"/>
  <c r="Q56" i="17"/>
  <c r="Q55" i="17" s="1"/>
  <c r="Q54" i="17" s="1"/>
  <c r="Q53" i="17" s="1"/>
  <c r="Q52" i="17" s="1"/>
  <c r="Q51" i="17" s="1"/>
  <c r="Q50" i="17" s="1"/>
  <c r="P56" i="17"/>
  <c r="O56" i="17"/>
  <c r="O55" i="17" s="1"/>
  <c r="O54" i="17" s="1"/>
  <c r="O53" i="17" s="1"/>
  <c r="N56" i="17"/>
  <c r="M56" i="17"/>
  <c r="H56" i="17"/>
  <c r="C56" i="17"/>
  <c r="P55" i="17"/>
  <c r="P54" i="17" s="1"/>
  <c r="P53" i="17" s="1"/>
  <c r="P52" i="17" s="1"/>
  <c r="P51" i="17" s="1"/>
  <c r="P50" i="17" s="1"/>
  <c r="N55" i="17"/>
  <c r="M55" i="17" s="1"/>
  <c r="L55" i="17"/>
  <c r="L54" i="17" s="1"/>
  <c r="L53" i="17" s="1"/>
  <c r="L52" i="17" s="1"/>
  <c r="L51" i="17" s="1"/>
  <c r="L50" i="17" s="1"/>
  <c r="K55" i="17"/>
  <c r="J55" i="17"/>
  <c r="J54" i="17" s="1"/>
  <c r="J53" i="17" s="1"/>
  <c r="J52" i="17" s="1"/>
  <c r="J51" i="17" s="1"/>
  <c r="I55" i="17"/>
  <c r="H55" i="17"/>
  <c r="G55" i="17"/>
  <c r="F55" i="17"/>
  <c r="F54" i="17" s="1"/>
  <c r="F53" i="17" s="1"/>
  <c r="F52" i="17" s="1"/>
  <c r="F51" i="17" s="1"/>
  <c r="F50" i="17" s="1"/>
  <c r="E55" i="17"/>
  <c r="D55" i="17"/>
  <c r="C55" i="17" s="1"/>
  <c r="K54" i="17"/>
  <c r="K53" i="17" s="1"/>
  <c r="K52" i="17" s="1"/>
  <c r="K51" i="17" s="1"/>
  <c r="K50" i="17" s="1"/>
  <c r="I54" i="17"/>
  <c r="H54" i="17" s="1"/>
  <c r="G54" i="17"/>
  <c r="G53" i="17" s="1"/>
  <c r="G52" i="17" s="1"/>
  <c r="G51" i="17" s="1"/>
  <c r="G50" i="17" s="1"/>
  <c r="E54" i="17"/>
  <c r="E53" i="17" s="1"/>
  <c r="E52" i="17" s="1"/>
  <c r="E51" i="17" s="1"/>
  <c r="Q47" i="17"/>
  <c r="M47" i="17"/>
  <c r="H47" i="17"/>
  <c r="C47" i="17"/>
  <c r="Q46" i="17"/>
  <c r="M46" i="17"/>
  <c r="H46" i="17"/>
  <c r="C46" i="17"/>
  <c r="Q45" i="17"/>
  <c r="M45" i="17"/>
  <c r="L45" i="17"/>
  <c r="H45" i="17"/>
  <c r="G45" i="17"/>
  <c r="C45" i="17"/>
  <c r="P44" i="17"/>
  <c r="O44" i="17"/>
  <c r="N44" i="17"/>
  <c r="M44" i="17"/>
  <c r="H44" i="17"/>
  <c r="C44" i="17"/>
  <c r="P43" i="17"/>
  <c r="O43" i="17"/>
  <c r="N43" i="17"/>
  <c r="M43" i="17"/>
  <c r="K43" i="17"/>
  <c r="J43" i="17"/>
  <c r="I43" i="17"/>
  <c r="H43" i="17"/>
  <c r="F43" i="17"/>
  <c r="E43" i="17"/>
  <c r="D43" i="17"/>
  <c r="C43" i="17"/>
  <c r="N42" i="17"/>
  <c r="M42" i="17"/>
  <c r="H42" i="17"/>
  <c r="C42" i="17"/>
  <c r="P41" i="17"/>
  <c r="M41" i="17"/>
  <c r="H41" i="17"/>
  <c r="C41" i="17"/>
  <c r="P40" i="17"/>
  <c r="M40" i="17"/>
  <c r="H40" i="17"/>
  <c r="C40" i="17"/>
  <c r="P39" i="17"/>
  <c r="M39" i="17"/>
  <c r="H39" i="17"/>
  <c r="C39" i="17"/>
  <c r="P38" i="17"/>
  <c r="M38" i="17"/>
  <c r="H38" i="17"/>
  <c r="C38" i="17"/>
  <c r="P37" i="17"/>
  <c r="M37" i="17"/>
  <c r="K37" i="17"/>
  <c r="H37" i="17"/>
  <c r="F37" i="17"/>
  <c r="C37" i="17"/>
  <c r="P36" i="17"/>
  <c r="M36" i="17"/>
  <c r="H36" i="17"/>
  <c r="C36" i="17"/>
  <c r="P35" i="17"/>
  <c r="M35" i="17"/>
  <c r="H35" i="17"/>
  <c r="C35" i="17"/>
  <c r="P34" i="17"/>
  <c r="M34" i="17"/>
  <c r="K34" i="17"/>
  <c r="H34" i="17"/>
  <c r="F34" i="17"/>
  <c r="C34" i="17"/>
  <c r="P33" i="17"/>
  <c r="M33" i="17"/>
  <c r="H33" i="17"/>
  <c r="C33" i="17"/>
  <c r="P32" i="17"/>
  <c r="M32" i="17"/>
  <c r="K32" i="17"/>
  <c r="H32" i="17"/>
  <c r="F32" i="17"/>
  <c r="C32" i="17"/>
  <c r="P31" i="17"/>
  <c r="M31" i="17"/>
  <c r="H31" i="17"/>
  <c r="C31" i="17"/>
  <c r="P30" i="17"/>
  <c r="M30" i="17"/>
  <c r="H30" i="17"/>
  <c r="C30" i="17"/>
  <c r="P29" i="17"/>
  <c r="M29" i="17"/>
  <c r="H29" i="17"/>
  <c r="C29" i="17"/>
  <c r="P28" i="17"/>
  <c r="M28" i="17"/>
  <c r="K28" i="17"/>
  <c r="H28" i="17"/>
  <c r="F28" i="17"/>
  <c r="C28" i="17"/>
  <c r="P27" i="17"/>
  <c r="M27" i="17"/>
  <c r="K27" i="17"/>
  <c r="H27" i="17"/>
  <c r="F27" i="17"/>
  <c r="C27" i="17"/>
  <c r="N26" i="17"/>
  <c r="M26" i="17"/>
  <c r="H26" i="17"/>
  <c r="C26" i="17"/>
  <c r="O25" i="17"/>
  <c r="Q24" i="17"/>
  <c r="P24" i="17"/>
  <c r="O24" i="17"/>
  <c r="N24" i="17"/>
  <c r="M24" i="17"/>
  <c r="H24" i="17"/>
  <c r="C24" i="17"/>
  <c r="Q23" i="17"/>
  <c r="P23" i="17"/>
  <c r="P22" i="17" s="1"/>
  <c r="O23" i="17"/>
  <c r="N23" i="17"/>
  <c r="M23" i="17" s="1"/>
  <c r="H23" i="17"/>
  <c r="C23" i="17"/>
  <c r="Q22" i="17"/>
  <c r="Q307" i="17" s="1"/>
  <c r="Q306" i="17" s="1"/>
  <c r="O22" i="17"/>
  <c r="O307" i="17" s="1"/>
  <c r="O306" i="17" s="1"/>
  <c r="L22" i="17"/>
  <c r="L307" i="17" s="1"/>
  <c r="L306" i="17" s="1"/>
  <c r="K22" i="17"/>
  <c r="K307" i="17" s="1"/>
  <c r="K306" i="17" s="1"/>
  <c r="J22" i="17"/>
  <c r="J307" i="17" s="1"/>
  <c r="J306" i="17" s="1"/>
  <c r="I22" i="17"/>
  <c r="I307" i="17" s="1"/>
  <c r="I306" i="17" s="1"/>
  <c r="G22" i="17"/>
  <c r="G307" i="17" s="1"/>
  <c r="G306" i="17" s="1"/>
  <c r="F22" i="17"/>
  <c r="F307" i="17" s="1"/>
  <c r="F306" i="17" s="1"/>
  <c r="E22" i="17"/>
  <c r="E307" i="17" s="1"/>
  <c r="E306" i="17" s="1"/>
  <c r="D22" i="17"/>
  <c r="D307" i="17" s="1"/>
  <c r="D306" i="17" s="1"/>
  <c r="C22" i="17"/>
  <c r="C307" i="17" s="1"/>
  <c r="C306" i="17" s="1"/>
  <c r="Q21" i="17"/>
  <c r="O21" i="17"/>
  <c r="L21" i="17"/>
  <c r="K21" i="17"/>
  <c r="J21" i="17"/>
  <c r="G21" i="17"/>
  <c r="F21" i="17"/>
  <c r="E21" i="17"/>
  <c r="Q319" i="16"/>
  <c r="P319" i="16"/>
  <c r="O319" i="16"/>
  <c r="N319" i="16"/>
  <c r="M319" i="16"/>
  <c r="H319" i="16"/>
  <c r="C319" i="16"/>
  <c r="Q317" i="16"/>
  <c r="P317" i="16"/>
  <c r="O317" i="16"/>
  <c r="N317" i="16"/>
  <c r="M317" i="16" s="1"/>
  <c r="H317" i="16"/>
  <c r="C317" i="16"/>
  <c r="Q315" i="16"/>
  <c r="P315" i="16"/>
  <c r="O315" i="16"/>
  <c r="N315" i="16"/>
  <c r="M315" i="16" s="1"/>
  <c r="H315" i="16"/>
  <c r="C315" i="16"/>
  <c r="Q314" i="16"/>
  <c r="P314" i="16"/>
  <c r="O314" i="16"/>
  <c r="N314" i="16"/>
  <c r="M314" i="16" s="1"/>
  <c r="H314" i="16"/>
  <c r="C314" i="16"/>
  <c r="Q313" i="16"/>
  <c r="P313" i="16"/>
  <c r="O313" i="16"/>
  <c r="N313" i="16"/>
  <c r="M313" i="16" s="1"/>
  <c r="H313" i="16"/>
  <c r="C313" i="16"/>
  <c r="Q312" i="16"/>
  <c r="P312" i="16"/>
  <c r="O312" i="16"/>
  <c r="N312" i="16"/>
  <c r="M312" i="16"/>
  <c r="H312" i="16"/>
  <c r="C312" i="16"/>
  <c r="Q311" i="16"/>
  <c r="P311" i="16"/>
  <c r="O311" i="16"/>
  <c r="N311" i="16"/>
  <c r="M311" i="16" s="1"/>
  <c r="H311" i="16"/>
  <c r="C311" i="16"/>
  <c r="Q310" i="16"/>
  <c r="P310" i="16"/>
  <c r="O310" i="16"/>
  <c r="N310" i="16"/>
  <c r="M310" i="16"/>
  <c r="H310" i="16"/>
  <c r="C310" i="16"/>
  <c r="Q309" i="16"/>
  <c r="P309" i="16"/>
  <c r="O309" i="16"/>
  <c r="N309" i="16"/>
  <c r="L309" i="16"/>
  <c r="K309" i="16"/>
  <c r="J309" i="16"/>
  <c r="I309" i="16"/>
  <c r="H309" i="16"/>
  <c r="G309" i="16"/>
  <c r="F309" i="16"/>
  <c r="E309" i="16"/>
  <c r="D309" i="16"/>
  <c r="C309" i="16"/>
  <c r="Q301" i="16"/>
  <c r="P301" i="16"/>
  <c r="O301" i="16"/>
  <c r="N301" i="16"/>
  <c r="M301" i="16"/>
  <c r="H301" i="16"/>
  <c r="C301" i="16"/>
  <c r="Q300" i="16"/>
  <c r="P300" i="16"/>
  <c r="O300" i="16"/>
  <c r="N300" i="16"/>
  <c r="M300" i="16" s="1"/>
  <c r="H300" i="16"/>
  <c r="C300" i="16"/>
  <c r="Q299" i="16"/>
  <c r="P299" i="16"/>
  <c r="O299" i="16"/>
  <c r="N299" i="16"/>
  <c r="M299" i="16"/>
  <c r="L299" i="16"/>
  <c r="K299" i="16"/>
  <c r="J299" i="16"/>
  <c r="I299" i="16"/>
  <c r="G299" i="16"/>
  <c r="F299" i="16"/>
  <c r="E299" i="16"/>
  <c r="D299" i="16"/>
  <c r="C299" i="16"/>
  <c r="Q298" i="16"/>
  <c r="P298" i="16"/>
  <c r="O298" i="16"/>
  <c r="N298" i="16"/>
  <c r="M298" i="16" s="1"/>
  <c r="H298" i="16"/>
  <c r="C298" i="16"/>
  <c r="Q297" i="16"/>
  <c r="P297" i="16"/>
  <c r="O297" i="16"/>
  <c r="N297" i="16"/>
  <c r="M297" i="16"/>
  <c r="H297" i="16"/>
  <c r="C297" i="16"/>
  <c r="Q296" i="16"/>
  <c r="P296" i="16"/>
  <c r="O296" i="16"/>
  <c r="N296" i="16"/>
  <c r="M296" i="16" s="1"/>
  <c r="H296" i="16"/>
  <c r="C296" i="16"/>
  <c r="Q295" i="16"/>
  <c r="Q294" i="16" s="1"/>
  <c r="P295" i="16"/>
  <c r="O295" i="16"/>
  <c r="O294" i="16" s="1"/>
  <c r="N295" i="16"/>
  <c r="M295" i="16"/>
  <c r="H295" i="16"/>
  <c r="C295" i="16"/>
  <c r="P294" i="16"/>
  <c r="N294" i="16"/>
  <c r="M294" i="16" s="1"/>
  <c r="L294" i="16"/>
  <c r="K294" i="16"/>
  <c r="J294" i="16"/>
  <c r="I294" i="16"/>
  <c r="H294" i="16"/>
  <c r="G294" i="16"/>
  <c r="F294" i="16"/>
  <c r="E294" i="16"/>
  <c r="D294" i="16"/>
  <c r="C294" i="16" s="1"/>
  <c r="Q293" i="16"/>
  <c r="P293" i="16"/>
  <c r="O293" i="16"/>
  <c r="N293" i="16"/>
  <c r="M293" i="16"/>
  <c r="H293" i="16"/>
  <c r="C293" i="16"/>
  <c r="Q292" i="16"/>
  <c r="P292" i="16"/>
  <c r="O292" i="16"/>
  <c r="N292" i="16"/>
  <c r="M292" i="16" s="1"/>
  <c r="H292" i="16"/>
  <c r="C292" i="16"/>
  <c r="Q291" i="16"/>
  <c r="Q290" i="16" s="1"/>
  <c r="P291" i="16"/>
  <c r="O291" i="16"/>
  <c r="O290" i="16" s="1"/>
  <c r="N291" i="16"/>
  <c r="M291" i="16"/>
  <c r="H291" i="16"/>
  <c r="C291" i="16"/>
  <c r="P290" i="16"/>
  <c r="N290" i="16"/>
  <c r="M290" i="16" s="1"/>
  <c r="L290" i="16"/>
  <c r="K290" i="16"/>
  <c r="J290" i="16"/>
  <c r="I290" i="16"/>
  <c r="H290" i="16"/>
  <c r="G290" i="16"/>
  <c r="F290" i="16"/>
  <c r="E290" i="16"/>
  <c r="D290" i="16"/>
  <c r="C290" i="16" s="1"/>
  <c r="Q289" i="16"/>
  <c r="Q288" i="16" s="1"/>
  <c r="Q287" i="16" s="1"/>
  <c r="P289" i="16"/>
  <c r="O289" i="16"/>
  <c r="O288" i="16" s="1"/>
  <c r="O287" i="16" s="1"/>
  <c r="M287" i="16" s="1"/>
  <c r="N289" i="16"/>
  <c r="M289" i="16"/>
  <c r="H289" i="16"/>
  <c r="C289" i="16"/>
  <c r="P288" i="16"/>
  <c r="N288" i="16"/>
  <c r="M288" i="16" s="1"/>
  <c r="L288" i="16"/>
  <c r="K288" i="16"/>
  <c r="J288" i="16"/>
  <c r="I288" i="16"/>
  <c r="H288" i="16"/>
  <c r="G288" i="16"/>
  <c r="F288" i="16"/>
  <c r="F287" i="16" s="1"/>
  <c r="E288" i="16"/>
  <c r="D288" i="16"/>
  <c r="C288" i="16" s="1"/>
  <c r="P287" i="16"/>
  <c r="N287" i="16"/>
  <c r="L287" i="16"/>
  <c r="K287" i="16"/>
  <c r="J287" i="16"/>
  <c r="I287" i="16"/>
  <c r="H287" i="16" s="1"/>
  <c r="G287" i="16"/>
  <c r="E287" i="16"/>
  <c r="Q286" i="16"/>
  <c r="P286" i="16"/>
  <c r="O286" i="16"/>
  <c r="N286" i="16"/>
  <c r="M286" i="16" s="1"/>
  <c r="H286" i="16"/>
  <c r="C286" i="16"/>
  <c r="Q285" i="16"/>
  <c r="P285" i="16"/>
  <c r="O285" i="16"/>
  <c r="N285" i="16"/>
  <c r="M285" i="16"/>
  <c r="H285" i="16"/>
  <c r="C285" i="16"/>
  <c r="Q284" i="16"/>
  <c r="P284" i="16"/>
  <c r="P283" i="16" s="1"/>
  <c r="O284" i="16"/>
  <c r="N284" i="16"/>
  <c r="M284" i="16" s="1"/>
  <c r="H284" i="16"/>
  <c r="C284" i="16"/>
  <c r="Q283" i="16"/>
  <c r="O283" i="16"/>
  <c r="L283" i="16"/>
  <c r="K283" i="16"/>
  <c r="J283" i="16"/>
  <c r="I283" i="16"/>
  <c r="H283" i="16" s="1"/>
  <c r="G283" i="16"/>
  <c r="F283" i="16"/>
  <c r="E283" i="16"/>
  <c r="D283" i="16"/>
  <c r="C283" i="16"/>
  <c r="Q282" i="16"/>
  <c r="P282" i="16"/>
  <c r="O282" i="16"/>
  <c r="N282" i="16"/>
  <c r="M282" i="16" s="1"/>
  <c r="H282" i="16"/>
  <c r="C282" i="16"/>
  <c r="Q281" i="16"/>
  <c r="P281" i="16"/>
  <c r="O281" i="16"/>
  <c r="N281" i="16"/>
  <c r="M281" i="16"/>
  <c r="H281" i="16"/>
  <c r="C281" i="16"/>
  <c r="Q280" i="16"/>
  <c r="P280" i="16"/>
  <c r="P279" i="16" s="1"/>
  <c r="P278" i="16" s="1"/>
  <c r="O280" i="16"/>
  <c r="N280" i="16"/>
  <c r="M280" i="16" s="1"/>
  <c r="H280" i="16"/>
  <c r="C280" i="16"/>
  <c r="Q279" i="16"/>
  <c r="Q278" i="16" s="1"/>
  <c r="O279" i="16"/>
  <c r="O278" i="16" s="1"/>
  <c r="L279" i="16"/>
  <c r="K279" i="16"/>
  <c r="K278" i="16" s="1"/>
  <c r="J279" i="16"/>
  <c r="I279" i="16"/>
  <c r="H279" i="16" s="1"/>
  <c r="G279" i="16"/>
  <c r="G278" i="16" s="1"/>
  <c r="F279" i="16"/>
  <c r="E279" i="16"/>
  <c r="E278" i="16" s="1"/>
  <c r="D279" i="16"/>
  <c r="C279" i="16"/>
  <c r="L278" i="16"/>
  <c r="J278" i="16"/>
  <c r="F278" i="16"/>
  <c r="D278" i="16"/>
  <c r="C278" i="16" s="1"/>
  <c r="Q277" i="16"/>
  <c r="P277" i="16"/>
  <c r="O277" i="16"/>
  <c r="N277" i="16"/>
  <c r="M277" i="16"/>
  <c r="H277" i="16"/>
  <c r="C277" i="16"/>
  <c r="Q276" i="16"/>
  <c r="P276" i="16"/>
  <c r="O276" i="16"/>
  <c r="N276" i="16"/>
  <c r="M276" i="16" s="1"/>
  <c r="H276" i="16"/>
  <c r="C276" i="16"/>
  <c r="Q275" i="16"/>
  <c r="Q274" i="16" s="1"/>
  <c r="P275" i="16"/>
  <c r="O275" i="16"/>
  <c r="O274" i="16" s="1"/>
  <c r="N275" i="16"/>
  <c r="M275" i="16"/>
  <c r="H275" i="16"/>
  <c r="C275" i="16"/>
  <c r="P274" i="16"/>
  <c r="N274" i="16"/>
  <c r="M274" i="16" s="1"/>
  <c r="L274" i="16"/>
  <c r="K274" i="16"/>
  <c r="J274" i="16"/>
  <c r="I274" i="16"/>
  <c r="H274" i="16"/>
  <c r="G274" i="16"/>
  <c r="F274" i="16"/>
  <c r="E274" i="16"/>
  <c r="D274" i="16"/>
  <c r="C274" i="16" s="1"/>
  <c r="Q273" i="16"/>
  <c r="P273" i="16"/>
  <c r="O273" i="16"/>
  <c r="N273" i="16"/>
  <c r="M273" i="16"/>
  <c r="H273" i="16"/>
  <c r="C273" i="16"/>
  <c r="Q272" i="16"/>
  <c r="P272" i="16"/>
  <c r="O272" i="16"/>
  <c r="N272" i="16"/>
  <c r="M272" i="16" s="1"/>
  <c r="H272" i="16"/>
  <c r="C272" i="16"/>
  <c r="Q271" i="16"/>
  <c r="Q270" i="16" s="1"/>
  <c r="P271" i="16"/>
  <c r="O271" i="16"/>
  <c r="O270" i="16" s="1"/>
  <c r="N271" i="16"/>
  <c r="M271" i="16"/>
  <c r="H271" i="16"/>
  <c r="C271" i="16"/>
  <c r="P270" i="16"/>
  <c r="N270" i="16"/>
  <c r="M270" i="16" s="1"/>
  <c r="L270" i="16"/>
  <c r="K270" i="16"/>
  <c r="J270" i="16"/>
  <c r="I270" i="16"/>
  <c r="H270" i="16"/>
  <c r="G270" i="16"/>
  <c r="F270" i="16"/>
  <c r="E270" i="16"/>
  <c r="D270" i="16"/>
  <c r="C270" i="16" s="1"/>
  <c r="Q269" i="16"/>
  <c r="Q268" i="16" s="1"/>
  <c r="Q267" i="16" s="1"/>
  <c r="P269" i="16"/>
  <c r="O269" i="16"/>
  <c r="O268" i="16" s="1"/>
  <c r="O267" i="16" s="1"/>
  <c r="N269" i="16"/>
  <c r="M269" i="16"/>
  <c r="H269" i="16"/>
  <c r="C269" i="16"/>
  <c r="P268" i="16"/>
  <c r="N268" i="16"/>
  <c r="M268" i="16" s="1"/>
  <c r="L268" i="16"/>
  <c r="K268" i="16"/>
  <c r="K267" i="16" s="1"/>
  <c r="J268" i="16"/>
  <c r="I268" i="16"/>
  <c r="H268" i="16" s="1"/>
  <c r="G268" i="16"/>
  <c r="G267" i="16" s="1"/>
  <c r="F268" i="16"/>
  <c r="E268" i="16"/>
  <c r="E267" i="16" s="1"/>
  <c r="D268" i="16"/>
  <c r="C268" i="16"/>
  <c r="P267" i="16"/>
  <c r="L267" i="16"/>
  <c r="J267" i="16"/>
  <c r="F267" i="16"/>
  <c r="D267" i="16"/>
  <c r="C267" i="16" s="1"/>
  <c r="Q266" i="16"/>
  <c r="P266" i="16"/>
  <c r="O266" i="16"/>
  <c r="N266" i="16"/>
  <c r="M266" i="16"/>
  <c r="H266" i="16"/>
  <c r="C266" i="16"/>
  <c r="Q265" i="16"/>
  <c r="P265" i="16"/>
  <c r="O265" i="16"/>
  <c r="N265" i="16"/>
  <c r="M265" i="16" s="1"/>
  <c r="H265" i="16"/>
  <c r="C265" i="16"/>
  <c r="Q264" i="16"/>
  <c r="Q263" i="16" s="1"/>
  <c r="P264" i="16"/>
  <c r="O264" i="16"/>
  <c r="O263" i="16" s="1"/>
  <c r="N264" i="16"/>
  <c r="M264" i="16"/>
  <c r="H264" i="16"/>
  <c r="C264" i="16"/>
  <c r="P263" i="16"/>
  <c r="N263" i="16"/>
  <c r="M263" i="16" s="1"/>
  <c r="L263" i="16"/>
  <c r="K263" i="16"/>
  <c r="J263" i="16"/>
  <c r="I263" i="16"/>
  <c r="H263" i="16"/>
  <c r="G263" i="16"/>
  <c r="F263" i="16"/>
  <c r="E263" i="16"/>
  <c r="D263" i="16"/>
  <c r="C263" i="16" s="1"/>
  <c r="Q262" i="16"/>
  <c r="P262" i="16"/>
  <c r="O262" i="16"/>
  <c r="N262" i="16"/>
  <c r="M262" i="16"/>
  <c r="H262" i="16"/>
  <c r="C262" i="16"/>
  <c r="Q261" i="16"/>
  <c r="P261" i="16"/>
  <c r="O261" i="16"/>
  <c r="N261" i="16"/>
  <c r="M261" i="16" s="1"/>
  <c r="H261" i="16"/>
  <c r="C261" i="16"/>
  <c r="Q260" i="16"/>
  <c r="Q259" i="16" s="1"/>
  <c r="Q258" i="16" s="1"/>
  <c r="P260" i="16"/>
  <c r="O260" i="16"/>
  <c r="O259" i="16" s="1"/>
  <c r="O258" i="16" s="1"/>
  <c r="N260" i="16"/>
  <c r="M260" i="16"/>
  <c r="H260" i="16"/>
  <c r="C260" i="16"/>
  <c r="P259" i="16"/>
  <c r="P258" i="16" s="1"/>
  <c r="N259" i="16"/>
  <c r="M259" i="16" s="1"/>
  <c r="L259" i="16"/>
  <c r="L258" i="16" s="1"/>
  <c r="K259" i="16"/>
  <c r="J259" i="16"/>
  <c r="J258" i="16" s="1"/>
  <c r="I259" i="16"/>
  <c r="H259" i="16"/>
  <c r="G259" i="16"/>
  <c r="F259" i="16"/>
  <c r="F258" i="16" s="1"/>
  <c r="E259" i="16"/>
  <c r="D259" i="16"/>
  <c r="C259" i="16" s="1"/>
  <c r="K258" i="16"/>
  <c r="I258" i="16"/>
  <c r="H258" i="16" s="1"/>
  <c r="G258" i="16"/>
  <c r="E258" i="16"/>
  <c r="Q257" i="16"/>
  <c r="P257" i="16"/>
  <c r="O257" i="16"/>
  <c r="N257" i="16"/>
  <c r="M257" i="16" s="1"/>
  <c r="H257" i="16"/>
  <c r="C257" i="16"/>
  <c r="Q256" i="16"/>
  <c r="P256" i="16"/>
  <c r="O256" i="16"/>
  <c r="N256" i="16"/>
  <c r="M256" i="16"/>
  <c r="H256" i="16"/>
  <c r="C256" i="16"/>
  <c r="Q255" i="16"/>
  <c r="P255" i="16"/>
  <c r="O255" i="16"/>
  <c r="N255" i="16"/>
  <c r="M255" i="16" s="1"/>
  <c r="H255" i="16"/>
  <c r="C255" i="16"/>
  <c r="Q254" i="16"/>
  <c r="P254" i="16"/>
  <c r="O254" i="16"/>
  <c r="N254" i="16"/>
  <c r="M254" i="16"/>
  <c r="H254" i="16"/>
  <c r="C254" i="16"/>
  <c r="Q253" i="16"/>
  <c r="P253" i="16"/>
  <c r="P252" i="16" s="1"/>
  <c r="P251" i="16" s="1"/>
  <c r="O253" i="16"/>
  <c r="N253" i="16"/>
  <c r="M253" i="16" s="1"/>
  <c r="H253" i="16"/>
  <c r="C253" i="16"/>
  <c r="Q252" i="16"/>
  <c r="Q251" i="16" s="1"/>
  <c r="O252" i="16"/>
  <c r="O251" i="16" s="1"/>
  <c r="L252" i="16"/>
  <c r="K252" i="16"/>
  <c r="K251" i="16" s="1"/>
  <c r="K232" i="16" s="1"/>
  <c r="J252" i="16"/>
  <c r="I252" i="16"/>
  <c r="H252" i="16" s="1"/>
  <c r="G252" i="16"/>
  <c r="G251" i="16" s="1"/>
  <c r="G232" i="16" s="1"/>
  <c r="F252" i="16"/>
  <c r="E252" i="16"/>
  <c r="E251" i="16" s="1"/>
  <c r="E232" i="16" s="1"/>
  <c r="D252" i="16"/>
  <c r="C252" i="16"/>
  <c r="L251" i="16"/>
  <c r="J251" i="16"/>
  <c r="F251" i="16"/>
  <c r="D251" i="16"/>
  <c r="C251" i="16" s="1"/>
  <c r="Q250" i="16"/>
  <c r="P250" i="16"/>
  <c r="O250" i="16"/>
  <c r="N250" i="16"/>
  <c r="M250" i="16"/>
  <c r="H250" i="16"/>
  <c r="C250" i="16"/>
  <c r="Q249" i="16"/>
  <c r="P249" i="16"/>
  <c r="O249" i="16"/>
  <c r="N249" i="16"/>
  <c r="M249" i="16" s="1"/>
  <c r="H249" i="16"/>
  <c r="C249" i="16"/>
  <c r="Q248" i="16"/>
  <c r="P248" i="16"/>
  <c r="O248" i="16"/>
  <c r="N248" i="16"/>
  <c r="M248" i="16"/>
  <c r="H248" i="16"/>
  <c r="C248" i="16"/>
  <c r="Q247" i="16"/>
  <c r="P247" i="16"/>
  <c r="P246" i="16" s="1"/>
  <c r="O247" i="16"/>
  <c r="N247" i="16"/>
  <c r="M247" i="16" s="1"/>
  <c r="H247" i="16"/>
  <c r="C247" i="16"/>
  <c r="Q246" i="16"/>
  <c r="O246" i="16"/>
  <c r="L246" i="16"/>
  <c r="K246" i="16"/>
  <c r="J246" i="16"/>
  <c r="I246" i="16"/>
  <c r="H246" i="16" s="1"/>
  <c r="G246" i="16"/>
  <c r="F246" i="16"/>
  <c r="E246" i="16"/>
  <c r="D246" i="16"/>
  <c r="C246" i="16"/>
  <c r="Q245" i="16"/>
  <c r="P245" i="16"/>
  <c r="O245" i="16"/>
  <c r="N245" i="16"/>
  <c r="M245" i="16" s="1"/>
  <c r="H245" i="16"/>
  <c r="C245" i="16"/>
  <c r="Q244" i="16"/>
  <c r="P244" i="16"/>
  <c r="O244" i="16"/>
  <c r="N244" i="16"/>
  <c r="M244" i="16"/>
  <c r="H244" i="16"/>
  <c r="C244" i="16"/>
  <c r="Q243" i="16"/>
  <c r="P243" i="16"/>
  <c r="O243" i="16"/>
  <c r="N243" i="16"/>
  <c r="M243" i="16" s="1"/>
  <c r="H243" i="16"/>
  <c r="C243" i="16"/>
  <c r="Q242" i="16"/>
  <c r="P242" i="16"/>
  <c r="O242" i="16"/>
  <c r="N242" i="16"/>
  <c r="M242" i="16"/>
  <c r="H242" i="16"/>
  <c r="C242" i="16"/>
  <c r="Q241" i="16"/>
  <c r="P241" i="16"/>
  <c r="O241" i="16"/>
  <c r="N241" i="16"/>
  <c r="M241" i="16" s="1"/>
  <c r="H241" i="16"/>
  <c r="C241" i="16"/>
  <c r="Q240" i="16"/>
  <c r="P240" i="16"/>
  <c r="O240" i="16"/>
  <c r="N240" i="16"/>
  <c r="M240" i="16"/>
  <c r="H240" i="16"/>
  <c r="C240" i="16"/>
  <c r="Q239" i="16"/>
  <c r="P239" i="16"/>
  <c r="P238" i="16" s="1"/>
  <c r="P233" i="16" s="1"/>
  <c r="P232" i="16" s="1"/>
  <c r="O239" i="16"/>
  <c r="N239" i="16"/>
  <c r="M239" i="16" s="1"/>
  <c r="H239" i="16"/>
  <c r="C239" i="16"/>
  <c r="Q238" i="16"/>
  <c r="O238" i="16"/>
  <c r="L238" i="16"/>
  <c r="K238" i="16"/>
  <c r="J238" i="16"/>
  <c r="I238" i="16"/>
  <c r="H238" i="16" s="1"/>
  <c r="G238" i="16"/>
  <c r="F238" i="16"/>
  <c r="E238" i="16"/>
  <c r="D238" i="16"/>
  <c r="C238" i="16"/>
  <c r="Q237" i="16"/>
  <c r="P237" i="16"/>
  <c r="O237" i="16"/>
  <c r="N237" i="16"/>
  <c r="M237" i="16" s="1"/>
  <c r="H237" i="16"/>
  <c r="C237" i="16"/>
  <c r="Q236" i="16"/>
  <c r="Q235" i="16" s="1"/>
  <c r="P236" i="16"/>
  <c r="O236" i="16"/>
  <c r="O235" i="16" s="1"/>
  <c r="N236" i="16"/>
  <c r="M236" i="16"/>
  <c r="H236" i="16"/>
  <c r="C236" i="16"/>
  <c r="P235" i="16"/>
  <c r="N235" i="16"/>
  <c r="M235" i="16" s="1"/>
  <c r="L235" i="16"/>
  <c r="K235" i="16"/>
  <c r="J235" i="16"/>
  <c r="I235" i="16"/>
  <c r="H235" i="16"/>
  <c r="G235" i="16"/>
  <c r="F235" i="16"/>
  <c r="E235" i="16"/>
  <c r="D235" i="16"/>
  <c r="C235" i="16" s="1"/>
  <c r="Q234" i="16"/>
  <c r="Q233" i="16" s="1"/>
  <c r="Q232" i="16" s="1"/>
  <c r="P234" i="16"/>
  <c r="O234" i="16"/>
  <c r="O233" i="16" s="1"/>
  <c r="O232" i="16" s="1"/>
  <c r="N234" i="16"/>
  <c r="M234" i="16"/>
  <c r="H234" i="16"/>
  <c r="C234" i="16"/>
  <c r="L233" i="16"/>
  <c r="L232" i="16" s="1"/>
  <c r="K233" i="16"/>
  <c r="J233" i="16"/>
  <c r="J232" i="16" s="1"/>
  <c r="I233" i="16"/>
  <c r="H233" i="16"/>
  <c r="G233" i="16"/>
  <c r="F233" i="16"/>
  <c r="F232" i="16" s="1"/>
  <c r="E233" i="16"/>
  <c r="D233" i="16"/>
  <c r="C233" i="16" s="1"/>
  <c r="Q231" i="16"/>
  <c r="P231" i="16"/>
  <c r="P230" i="16" s="1"/>
  <c r="O231" i="16"/>
  <c r="N231" i="16"/>
  <c r="M231" i="16" s="1"/>
  <c r="H231" i="16"/>
  <c r="C231" i="16"/>
  <c r="Q230" i="16"/>
  <c r="O230" i="16"/>
  <c r="L230" i="16"/>
  <c r="K230" i="16"/>
  <c r="J230" i="16"/>
  <c r="I230" i="16"/>
  <c r="H230" i="16" s="1"/>
  <c r="G230" i="16"/>
  <c r="F230" i="16"/>
  <c r="E230" i="16"/>
  <c r="D230" i="16"/>
  <c r="C230" i="16"/>
  <c r="Q229" i="16"/>
  <c r="P229" i="16"/>
  <c r="P228" i="16" s="1"/>
  <c r="O229" i="16"/>
  <c r="N229" i="16"/>
  <c r="M229" i="16" s="1"/>
  <c r="H229" i="16"/>
  <c r="C229" i="16"/>
  <c r="Q228" i="16"/>
  <c r="O228" i="16"/>
  <c r="L228" i="16"/>
  <c r="K228" i="16"/>
  <c r="J228" i="16"/>
  <c r="I228" i="16"/>
  <c r="H228" i="16" s="1"/>
  <c r="G228" i="16"/>
  <c r="F228" i="16"/>
  <c r="E228" i="16"/>
  <c r="D228" i="16"/>
  <c r="C228" i="16"/>
  <c r="Q227" i="16"/>
  <c r="P227" i="16"/>
  <c r="O227" i="16"/>
  <c r="N227" i="16"/>
  <c r="M227" i="16" s="1"/>
  <c r="H227" i="16"/>
  <c r="C227" i="16"/>
  <c r="Q226" i="16"/>
  <c r="Q225" i="16" s="1"/>
  <c r="P226" i="16"/>
  <c r="O226" i="16"/>
  <c r="N226" i="16"/>
  <c r="M226" i="16"/>
  <c r="H226" i="16"/>
  <c r="C226" i="16"/>
  <c r="P225" i="16"/>
  <c r="O225" i="16"/>
  <c r="N225" i="16"/>
  <c r="M225" i="16"/>
  <c r="L225" i="16"/>
  <c r="K225" i="16"/>
  <c r="J225" i="16"/>
  <c r="I225" i="16"/>
  <c r="H225" i="16" s="1"/>
  <c r="G225" i="16"/>
  <c r="F225" i="16"/>
  <c r="E225" i="16"/>
  <c r="D225" i="16"/>
  <c r="C225" i="16"/>
  <c r="Q224" i="16"/>
  <c r="P224" i="16"/>
  <c r="O224" i="16"/>
  <c r="N224" i="16"/>
  <c r="M224" i="16" s="1"/>
  <c r="H224" i="16"/>
  <c r="C224" i="16"/>
  <c r="Q223" i="16"/>
  <c r="P223" i="16"/>
  <c r="O223" i="16"/>
  <c r="N223" i="16"/>
  <c r="M223" i="16"/>
  <c r="H223" i="16"/>
  <c r="C223" i="16"/>
  <c r="Q222" i="16"/>
  <c r="P222" i="16"/>
  <c r="O222" i="16"/>
  <c r="N222" i="16"/>
  <c r="M222" i="16" s="1"/>
  <c r="H222" i="16"/>
  <c r="C222" i="16"/>
  <c r="Q221" i="16"/>
  <c r="P221" i="16"/>
  <c r="O221" i="16"/>
  <c r="N221" i="16"/>
  <c r="M221" i="16"/>
  <c r="H221" i="16"/>
  <c r="C221" i="16"/>
  <c r="Q220" i="16"/>
  <c r="P220" i="16"/>
  <c r="O220" i="16"/>
  <c r="N220" i="16"/>
  <c r="M220" i="16" s="1"/>
  <c r="H220" i="16"/>
  <c r="C220" i="16"/>
  <c r="Q219" i="16"/>
  <c r="P219" i="16"/>
  <c r="O219" i="16"/>
  <c r="N219" i="16"/>
  <c r="M219" i="16"/>
  <c r="H219" i="16"/>
  <c r="C219" i="16"/>
  <c r="Q218" i="16"/>
  <c r="P218" i="16"/>
  <c r="O218" i="16"/>
  <c r="N218" i="16"/>
  <c r="M218" i="16" s="1"/>
  <c r="H218" i="16"/>
  <c r="C218" i="16"/>
  <c r="Q217" i="16"/>
  <c r="P217" i="16"/>
  <c r="O217" i="16"/>
  <c r="N217" i="16"/>
  <c r="M217" i="16"/>
  <c r="H217" i="16"/>
  <c r="C217" i="16"/>
  <c r="Q216" i="16"/>
  <c r="P216" i="16"/>
  <c r="O216" i="16"/>
  <c r="N216" i="16"/>
  <c r="M216" i="16" s="1"/>
  <c r="H216" i="16"/>
  <c r="C216" i="16"/>
  <c r="Q215" i="16"/>
  <c r="Q214" i="16" s="1"/>
  <c r="P215" i="16"/>
  <c r="O215" i="16"/>
  <c r="O214" i="16" s="1"/>
  <c r="N215" i="16"/>
  <c r="M215" i="16"/>
  <c r="H215" i="16"/>
  <c r="C215" i="16"/>
  <c r="P214" i="16"/>
  <c r="N214" i="16"/>
  <c r="M214" i="16" s="1"/>
  <c r="L214" i="16"/>
  <c r="K214" i="16"/>
  <c r="J214" i="16"/>
  <c r="I214" i="16"/>
  <c r="H214" i="16"/>
  <c r="G214" i="16"/>
  <c r="F214" i="16"/>
  <c r="E214" i="16"/>
  <c r="D214" i="16"/>
  <c r="C214" i="16" s="1"/>
  <c r="Q213" i="16"/>
  <c r="P213" i="16"/>
  <c r="O213" i="16"/>
  <c r="N213" i="16"/>
  <c r="M213" i="16"/>
  <c r="H213" i="16"/>
  <c r="C213" i="16"/>
  <c r="Q212" i="16"/>
  <c r="P212" i="16"/>
  <c r="O212" i="16"/>
  <c r="N212" i="16"/>
  <c r="M212" i="16" s="1"/>
  <c r="H212" i="16"/>
  <c r="C212" i="16"/>
  <c r="Q211" i="16"/>
  <c r="P211" i="16"/>
  <c r="O211" i="16"/>
  <c r="N211" i="16"/>
  <c r="M211" i="16"/>
  <c r="H211" i="16"/>
  <c r="C211" i="16"/>
  <c r="Q210" i="16"/>
  <c r="P210" i="16"/>
  <c r="O210" i="16"/>
  <c r="N210" i="16"/>
  <c r="M210" i="16" s="1"/>
  <c r="H210" i="16"/>
  <c r="C210" i="16"/>
  <c r="Q209" i="16"/>
  <c r="P209" i="16"/>
  <c r="O209" i="16"/>
  <c r="N209" i="16"/>
  <c r="M209" i="16"/>
  <c r="H209" i="16"/>
  <c r="C209" i="16"/>
  <c r="Q208" i="16"/>
  <c r="P208" i="16"/>
  <c r="O208" i="16"/>
  <c r="N208" i="16"/>
  <c r="M208" i="16" s="1"/>
  <c r="H208" i="16"/>
  <c r="C208" i="16"/>
  <c r="Q207" i="16"/>
  <c r="P207" i="16"/>
  <c r="O207" i="16"/>
  <c r="N207" i="16"/>
  <c r="M207" i="16"/>
  <c r="H207" i="16"/>
  <c r="C207" i="16"/>
  <c r="Q206" i="16"/>
  <c r="P206" i="16"/>
  <c r="O206" i="16"/>
  <c r="N206" i="16"/>
  <c r="M206" i="16" s="1"/>
  <c r="H206" i="16"/>
  <c r="C206" i="16"/>
  <c r="Q205" i="16"/>
  <c r="P205" i="16"/>
  <c r="O205" i="16"/>
  <c r="N205" i="16"/>
  <c r="M205" i="16"/>
  <c r="H205" i="16"/>
  <c r="C205" i="16"/>
  <c r="Q204" i="16"/>
  <c r="P204" i="16"/>
  <c r="P203" i="16" s="1"/>
  <c r="P202" i="16" s="1"/>
  <c r="O204" i="16"/>
  <c r="N204" i="16"/>
  <c r="M204" i="16" s="1"/>
  <c r="H204" i="16"/>
  <c r="C204" i="16"/>
  <c r="Q203" i="16"/>
  <c r="Q202" i="16" s="1"/>
  <c r="O203" i="16"/>
  <c r="O202" i="16" s="1"/>
  <c r="L203" i="16"/>
  <c r="K203" i="16"/>
  <c r="K202" i="16" s="1"/>
  <c r="K193" i="16" s="1"/>
  <c r="K192" i="16" s="1"/>
  <c r="J203" i="16"/>
  <c r="I203" i="16"/>
  <c r="H203" i="16" s="1"/>
  <c r="G203" i="16"/>
  <c r="G202" i="16" s="1"/>
  <c r="G193" i="16" s="1"/>
  <c r="G192" i="16" s="1"/>
  <c r="F203" i="16"/>
  <c r="E203" i="16"/>
  <c r="E202" i="16" s="1"/>
  <c r="E193" i="16" s="1"/>
  <c r="E192" i="16" s="1"/>
  <c r="D203" i="16"/>
  <c r="C203" i="16"/>
  <c r="L202" i="16"/>
  <c r="J202" i="16"/>
  <c r="F202" i="16"/>
  <c r="D202" i="16"/>
  <c r="C202" i="16" s="1"/>
  <c r="Q201" i="16"/>
  <c r="P201" i="16"/>
  <c r="O201" i="16"/>
  <c r="N201" i="16"/>
  <c r="M201" i="16"/>
  <c r="H201" i="16"/>
  <c r="C201" i="16"/>
  <c r="Q200" i="16"/>
  <c r="P200" i="16"/>
  <c r="O200" i="16"/>
  <c r="N200" i="16"/>
  <c r="M200" i="16" s="1"/>
  <c r="H200" i="16"/>
  <c r="C200" i="16"/>
  <c r="Q199" i="16"/>
  <c r="P199" i="16"/>
  <c r="O199" i="16"/>
  <c r="N199" i="16"/>
  <c r="M199" i="16"/>
  <c r="H199" i="16"/>
  <c r="C199" i="16"/>
  <c r="Q198" i="16"/>
  <c r="P198" i="16"/>
  <c r="O198" i="16"/>
  <c r="N198" i="16"/>
  <c r="M198" i="16" s="1"/>
  <c r="H198" i="16"/>
  <c r="C198" i="16"/>
  <c r="Q197" i="16"/>
  <c r="Q196" i="16" s="1"/>
  <c r="P197" i="16"/>
  <c r="O197" i="16"/>
  <c r="O196" i="16" s="1"/>
  <c r="N197" i="16"/>
  <c r="M197" i="16"/>
  <c r="H197" i="16"/>
  <c r="C197" i="16"/>
  <c r="P196" i="16"/>
  <c r="N196" i="16"/>
  <c r="M196" i="16" s="1"/>
  <c r="L196" i="16"/>
  <c r="K196" i="16"/>
  <c r="J196" i="16"/>
  <c r="I196" i="16"/>
  <c r="H196" i="16"/>
  <c r="G196" i="16"/>
  <c r="F196" i="16"/>
  <c r="E196" i="16"/>
  <c r="D196" i="16"/>
  <c r="C196" i="16" s="1"/>
  <c r="Q195" i="16"/>
  <c r="Q194" i="16" s="1"/>
  <c r="Q193" i="16" s="1"/>
  <c r="Q192" i="16" s="1"/>
  <c r="P195" i="16"/>
  <c r="O195" i="16"/>
  <c r="O194" i="16" s="1"/>
  <c r="O193" i="16" s="1"/>
  <c r="O192" i="16" s="1"/>
  <c r="N195" i="16"/>
  <c r="M195" i="16"/>
  <c r="H195" i="16"/>
  <c r="C195" i="16"/>
  <c r="P194" i="16"/>
  <c r="P193" i="16" s="1"/>
  <c r="P192" i="16" s="1"/>
  <c r="N194" i="16"/>
  <c r="M194" i="16" s="1"/>
  <c r="L194" i="16"/>
  <c r="L193" i="16" s="1"/>
  <c r="L192" i="16" s="1"/>
  <c r="K194" i="16"/>
  <c r="J194" i="16"/>
  <c r="J193" i="16" s="1"/>
  <c r="J192" i="16" s="1"/>
  <c r="I194" i="16"/>
  <c r="H194" i="16"/>
  <c r="G194" i="16"/>
  <c r="F194" i="16"/>
  <c r="F193" i="16" s="1"/>
  <c r="F192" i="16" s="1"/>
  <c r="E194" i="16"/>
  <c r="D194" i="16"/>
  <c r="C194" i="16" s="1"/>
  <c r="Q191" i="16"/>
  <c r="Q190" i="16" s="1"/>
  <c r="Q189" i="16" s="1"/>
  <c r="P191" i="16"/>
  <c r="O191" i="16"/>
  <c r="O190" i="16" s="1"/>
  <c r="O189" i="16" s="1"/>
  <c r="N191" i="16"/>
  <c r="M191" i="16"/>
  <c r="H191" i="16"/>
  <c r="C191" i="16"/>
  <c r="P190" i="16"/>
  <c r="P189" i="16" s="1"/>
  <c r="N190" i="16"/>
  <c r="M190" i="16" s="1"/>
  <c r="L190" i="16"/>
  <c r="L189" i="16" s="1"/>
  <c r="K190" i="16"/>
  <c r="J190" i="16"/>
  <c r="J189" i="16" s="1"/>
  <c r="I190" i="16"/>
  <c r="H190" i="16"/>
  <c r="G190" i="16"/>
  <c r="F190" i="16"/>
  <c r="F189" i="16" s="1"/>
  <c r="E190" i="16"/>
  <c r="D190" i="16"/>
  <c r="C190" i="16" s="1"/>
  <c r="K189" i="16"/>
  <c r="I189" i="16"/>
  <c r="H189" i="16" s="1"/>
  <c r="G189" i="16"/>
  <c r="E189" i="16"/>
  <c r="Q188" i="16"/>
  <c r="P188" i="16"/>
  <c r="O188" i="16"/>
  <c r="N188" i="16"/>
  <c r="M188" i="16" s="1"/>
  <c r="H188" i="16"/>
  <c r="C188" i="16"/>
  <c r="Q187" i="16"/>
  <c r="Q186" i="16" s="1"/>
  <c r="Q185" i="16" s="1"/>
  <c r="P187" i="16"/>
  <c r="O187" i="16"/>
  <c r="O186" i="16" s="1"/>
  <c r="O185" i="16" s="1"/>
  <c r="N187" i="16"/>
  <c r="M187" i="16"/>
  <c r="H187" i="16"/>
  <c r="C187" i="16"/>
  <c r="P186" i="16"/>
  <c r="P185" i="16" s="1"/>
  <c r="N186" i="16"/>
  <c r="M186" i="16" s="1"/>
  <c r="L186" i="16"/>
  <c r="L185" i="16" s="1"/>
  <c r="K186" i="16"/>
  <c r="J186" i="16"/>
  <c r="J185" i="16" s="1"/>
  <c r="I186" i="16"/>
  <c r="H186" i="16"/>
  <c r="G186" i="16"/>
  <c r="F186" i="16"/>
  <c r="F185" i="16" s="1"/>
  <c r="E186" i="16"/>
  <c r="D186" i="16"/>
  <c r="C186" i="16" s="1"/>
  <c r="K185" i="16"/>
  <c r="I185" i="16"/>
  <c r="H185" i="16" s="1"/>
  <c r="G185" i="16"/>
  <c r="E185" i="16"/>
  <c r="Q184" i="16"/>
  <c r="P184" i="16"/>
  <c r="O184" i="16"/>
  <c r="N184" i="16"/>
  <c r="M184" i="16" s="1"/>
  <c r="H184" i="16"/>
  <c r="C184" i="16"/>
  <c r="Q183" i="16"/>
  <c r="Q182" i="16" s="1"/>
  <c r="P183" i="16"/>
  <c r="O183" i="16"/>
  <c r="O182" i="16" s="1"/>
  <c r="N183" i="16"/>
  <c r="M183" i="16"/>
  <c r="H183" i="16"/>
  <c r="C183" i="16"/>
  <c r="P182" i="16"/>
  <c r="N182" i="16"/>
  <c r="M182" i="16" s="1"/>
  <c r="L182" i="16"/>
  <c r="K182" i="16"/>
  <c r="J182" i="16"/>
  <c r="I182" i="16"/>
  <c r="H182" i="16"/>
  <c r="G182" i="16"/>
  <c r="F182" i="16"/>
  <c r="E182" i="16"/>
  <c r="D182" i="16"/>
  <c r="C182" i="16" s="1"/>
  <c r="Q181" i="16"/>
  <c r="P181" i="16"/>
  <c r="O181" i="16"/>
  <c r="N181" i="16"/>
  <c r="M181" i="16"/>
  <c r="H181" i="16"/>
  <c r="C181" i="16"/>
  <c r="Q180" i="16"/>
  <c r="P180" i="16"/>
  <c r="O180" i="16"/>
  <c r="N180" i="16"/>
  <c r="M180" i="16" s="1"/>
  <c r="H180" i="16"/>
  <c r="C180" i="16"/>
  <c r="Q179" i="16"/>
  <c r="P179" i="16"/>
  <c r="O179" i="16"/>
  <c r="N179" i="16"/>
  <c r="M179" i="16"/>
  <c r="H179" i="16"/>
  <c r="C179" i="16"/>
  <c r="Q178" i="16"/>
  <c r="P178" i="16"/>
  <c r="P177" i="16" s="1"/>
  <c r="O178" i="16"/>
  <c r="N178" i="16"/>
  <c r="M178" i="16" s="1"/>
  <c r="H178" i="16"/>
  <c r="C178" i="16"/>
  <c r="Q177" i="16"/>
  <c r="O177" i="16"/>
  <c r="L177" i="16"/>
  <c r="K177" i="16"/>
  <c r="J177" i="16"/>
  <c r="I177" i="16"/>
  <c r="H177" i="16" s="1"/>
  <c r="G177" i="16"/>
  <c r="F177" i="16"/>
  <c r="E177" i="16"/>
  <c r="D177" i="16"/>
  <c r="C177" i="16"/>
  <c r="Q176" i="16"/>
  <c r="P176" i="16"/>
  <c r="O176" i="16"/>
  <c r="N176" i="16"/>
  <c r="M176" i="16" s="1"/>
  <c r="H176" i="16"/>
  <c r="C176" i="16"/>
  <c r="Q175" i="16"/>
  <c r="P175" i="16"/>
  <c r="O175" i="16"/>
  <c r="N175" i="16"/>
  <c r="M175" i="16"/>
  <c r="H175" i="16"/>
  <c r="C175" i="16"/>
  <c r="Q174" i="16"/>
  <c r="P174" i="16"/>
  <c r="P173" i="16" s="1"/>
  <c r="P172" i="16" s="1"/>
  <c r="P171" i="16" s="1"/>
  <c r="O174" i="16"/>
  <c r="N174" i="16"/>
  <c r="M174" i="16" s="1"/>
  <c r="H174" i="16"/>
  <c r="C174" i="16"/>
  <c r="Q173" i="16"/>
  <c r="Q172" i="16" s="1"/>
  <c r="Q171" i="16" s="1"/>
  <c r="O173" i="16"/>
  <c r="O172" i="16" s="1"/>
  <c r="O171" i="16" s="1"/>
  <c r="L173" i="16"/>
  <c r="K173" i="16"/>
  <c r="K172" i="16" s="1"/>
  <c r="K171" i="16" s="1"/>
  <c r="J173" i="16"/>
  <c r="I173" i="16"/>
  <c r="H173" i="16" s="1"/>
  <c r="G173" i="16"/>
  <c r="G172" i="16" s="1"/>
  <c r="G171" i="16" s="1"/>
  <c r="F173" i="16"/>
  <c r="E173" i="16"/>
  <c r="E172" i="16" s="1"/>
  <c r="E171" i="16" s="1"/>
  <c r="D173" i="16"/>
  <c r="C173" i="16"/>
  <c r="L172" i="16"/>
  <c r="L171" i="16" s="1"/>
  <c r="J172" i="16"/>
  <c r="J171" i="16" s="1"/>
  <c r="F172" i="16"/>
  <c r="F171" i="16" s="1"/>
  <c r="D172" i="16"/>
  <c r="C172" i="16" s="1"/>
  <c r="Q170" i="16"/>
  <c r="P170" i="16"/>
  <c r="O170" i="16"/>
  <c r="N170" i="16"/>
  <c r="M170" i="16" s="1"/>
  <c r="H170" i="16"/>
  <c r="C170" i="16"/>
  <c r="Q169" i="16"/>
  <c r="P169" i="16"/>
  <c r="O169" i="16"/>
  <c r="N169" i="16"/>
  <c r="M169" i="16"/>
  <c r="H169" i="16"/>
  <c r="C169" i="16"/>
  <c r="Q168" i="16"/>
  <c r="P168" i="16"/>
  <c r="O168" i="16"/>
  <c r="N168" i="16"/>
  <c r="M168" i="16" s="1"/>
  <c r="H168" i="16"/>
  <c r="C168" i="16"/>
  <c r="Q167" i="16"/>
  <c r="P167" i="16"/>
  <c r="O167" i="16"/>
  <c r="N167" i="16"/>
  <c r="M167" i="16"/>
  <c r="H167" i="16"/>
  <c r="C167" i="16"/>
  <c r="Q166" i="16"/>
  <c r="P166" i="16"/>
  <c r="O166" i="16"/>
  <c r="N166" i="16"/>
  <c r="M166" i="16" s="1"/>
  <c r="H166" i="16"/>
  <c r="C166" i="16"/>
  <c r="Q165" i="16"/>
  <c r="Q164" i="16" s="1"/>
  <c r="Q163" i="16" s="1"/>
  <c r="P165" i="16"/>
  <c r="O165" i="16"/>
  <c r="O164" i="16" s="1"/>
  <c r="O163" i="16" s="1"/>
  <c r="N165" i="16"/>
  <c r="M165" i="16"/>
  <c r="H165" i="16"/>
  <c r="C165" i="16"/>
  <c r="P164" i="16"/>
  <c r="P163" i="16" s="1"/>
  <c r="N164" i="16"/>
  <c r="M164" i="16" s="1"/>
  <c r="L164" i="16"/>
  <c r="L163" i="16" s="1"/>
  <c r="K164" i="16"/>
  <c r="J164" i="16"/>
  <c r="J163" i="16" s="1"/>
  <c r="I164" i="16"/>
  <c r="H164" i="16"/>
  <c r="G164" i="16"/>
  <c r="F164" i="16"/>
  <c r="F163" i="16" s="1"/>
  <c r="E164" i="16"/>
  <c r="D164" i="16"/>
  <c r="C164" i="16" s="1"/>
  <c r="K163" i="16"/>
  <c r="I163" i="16"/>
  <c r="H163" i="16" s="1"/>
  <c r="G163" i="16"/>
  <c r="E163" i="16"/>
  <c r="Q162" i="16"/>
  <c r="P162" i="16"/>
  <c r="O162" i="16"/>
  <c r="N162" i="16"/>
  <c r="M162" i="16" s="1"/>
  <c r="H162" i="16"/>
  <c r="C162" i="16"/>
  <c r="Q161" i="16"/>
  <c r="P161" i="16"/>
  <c r="O161" i="16"/>
  <c r="N161" i="16"/>
  <c r="M161" i="16"/>
  <c r="H161" i="16"/>
  <c r="C161" i="16"/>
  <c r="Q160" i="16"/>
  <c r="P160" i="16"/>
  <c r="O160" i="16"/>
  <c r="N160" i="16"/>
  <c r="M160" i="16" s="1"/>
  <c r="H160" i="16"/>
  <c r="C160" i="16"/>
  <c r="Q159" i="16"/>
  <c r="Q158" i="16" s="1"/>
  <c r="P159" i="16"/>
  <c r="O159" i="16"/>
  <c r="O158" i="16" s="1"/>
  <c r="N159" i="16"/>
  <c r="M159" i="16"/>
  <c r="H159" i="16"/>
  <c r="C159" i="16"/>
  <c r="P158" i="16"/>
  <c r="N158" i="16"/>
  <c r="M158" i="16" s="1"/>
  <c r="L158" i="16"/>
  <c r="K158" i="16"/>
  <c r="J158" i="16"/>
  <c r="I158" i="16"/>
  <c r="H158" i="16"/>
  <c r="G158" i="16"/>
  <c r="F158" i="16"/>
  <c r="E158" i="16"/>
  <c r="D158" i="16"/>
  <c r="C158" i="16" s="1"/>
  <c r="Q157" i="16"/>
  <c r="P157" i="16"/>
  <c r="O157" i="16"/>
  <c r="N157" i="16"/>
  <c r="M157" i="16"/>
  <c r="H157" i="16"/>
  <c r="C157" i="16"/>
  <c r="Q156" i="16"/>
  <c r="P156" i="16"/>
  <c r="O156" i="16"/>
  <c r="N156" i="16"/>
  <c r="M156" i="16" s="1"/>
  <c r="H156" i="16"/>
  <c r="C156" i="16"/>
  <c r="Q155" i="16"/>
  <c r="P155" i="16"/>
  <c r="O155" i="16"/>
  <c r="N155" i="16"/>
  <c r="M155" i="16"/>
  <c r="H155" i="16"/>
  <c r="C155" i="16"/>
  <c r="Q154" i="16"/>
  <c r="P154" i="16"/>
  <c r="O154" i="16"/>
  <c r="N154" i="16"/>
  <c r="M154" i="16" s="1"/>
  <c r="H154" i="16"/>
  <c r="C154" i="16"/>
  <c r="Q153" i="16"/>
  <c r="P153" i="16"/>
  <c r="O153" i="16"/>
  <c r="N153" i="16"/>
  <c r="M153" i="16"/>
  <c r="H153" i="16"/>
  <c r="C153" i="16"/>
  <c r="Q152" i="16"/>
  <c r="P152" i="16"/>
  <c r="O152" i="16"/>
  <c r="N152" i="16"/>
  <c r="M152" i="16" s="1"/>
  <c r="H152" i="16"/>
  <c r="C152" i="16"/>
  <c r="Q151" i="16"/>
  <c r="P151" i="16"/>
  <c r="O151" i="16"/>
  <c r="N151" i="16"/>
  <c r="M151" i="16"/>
  <c r="H151" i="16"/>
  <c r="C151" i="16"/>
  <c r="Q150" i="16"/>
  <c r="P150" i="16"/>
  <c r="P149" i="16" s="1"/>
  <c r="O150" i="16"/>
  <c r="N150" i="16"/>
  <c r="M150" i="16" s="1"/>
  <c r="H150" i="16"/>
  <c r="C150" i="16"/>
  <c r="Q149" i="16"/>
  <c r="O149" i="16"/>
  <c r="L149" i="16"/>
  <c r="K149" i="16"/>
  <c r="J149" i="16"/>
  <c r="I149" i="16"/>
  <c r="H149" i="16" s="1"/>
  <c r="G149" i="16"/>
  <c r="F149" i="16"/>
  <c r="E149" i="16"/>
  <c r="D149" i="16"/>
  <c r="C149" i="16"/>
  <c r="Q148" i="16"/>
  <c r="P148" i="16"/>
  <c r="O148" i="16"/>
  <c r="N148" i="16"/>
  <c r="M148" i="16" s="1"/>
  <c r="H148" i="16"/>
  <c r="C148" i="16"/>
  <c r="Q147" i="16"/>
  <c r="P147" i="16"/>
  <c r="O147" i="16"/>
  <c r="N147" i="16"/>
  <c r="M147" i="16"/>
  <c r="H147" i="16"/>
  <c r="C147" i="16"/>
  <c r="Q146" i="16"/>
  <c r="P146" i="16"/>
  <c r="O146" i="16"/>
  <c r="N146" i="16"/>
  <c r="M146" i="16" s="1"/>
  <c r="H146" i="16"/>
  <c r="C146" i="16"/>
  <c r="Q145" i="16"/>
  <c r="P145" i="16"/>
  <c r="O145" i="16"/>
  <c r="N145" i="16"/>
  <c r="M145" i="16"/>
  <c r="H145" i="16"/>
  <c r="C145" i="16"/>
  <c r="Q144" i="16"/>
  <c r="P144" i="16"/>
  <c r="O144" i="16"/>
  <c r="N144" i="16"/>
  <c r="M144" i="16" s="1"/>
  <c r="H144" i="16"/>
  <c r="C144" i="16"/>
  <c r="Q143" i="16"/>
  <c r="Q142" i="16" s="1"/>
  <c r="P143" i="16"/>
  <c r="O143" i="16"/>
  <c r="O142" i="16" s="1"/>
  <c r="N143" i="16"/>
  <c r="M143" i="16"/>
  <c r="H143" i="16"/>
  <c r="C143" i="16"/>
  <c r="P142" i="16"/>
  <c r="N142" i="16"/>
  <c r="M142" i="16" s="1"/>
  <c r="L142" i="16"/>
  <c r="K142" i="16"/>
  <c r="J142" i="16"/>
  <c r="I142" i="16"/>
  <c r="H142" i="16"/>
  <c r="G142" i="16"/>
  <c r="F142" i="16"/>
  <c r="E142" i="16"/>
  <c r="D142" i="16"/>
  <c r="C142" i="16" s="1"/>
  <c r="Q141" i="16"/>
  <c r="P141" i="16"/>
  <c r="O141" i="16"/>
  <c r="N141" i="16"/>
  <c r="M141" i="16"/>
  <c r="H141" i="16"/>
  <c r="C141" i="16"/>
  <c r="Q140" i="16"/>
  <c r="P140" i="16"/>
  <c r="P139" i="16" s="1"/>
  <c r="O140" i="16"/>
  <c r="N140" i="16"/>
  <c r="M140" i="16" s="1"/>
  <c r="H140" i="16"/>
  <c r="C140" i="16"/>
  <c r="Q139" i="16"/>
  <c r="O139" i="16"/>
  <c r="L139" i="16"/>
  <c r="K139" i="16"/>
  <c r="J139" i="16"/>
  <c r="I139" i="16"/>
  <c r="H139" i="16" s="1"/>
  <c r="G139" i="16"/>
  <c r="F139" i="16"/>
  <c r="E139" i="16"/>
  <c r="D139" i="16"/>
  <c r="C139" i="16"/>
  <c r="Q138" i="16"/>
  <c r="P138" i="16"/>
  <c r="O138" i="16"/>
  <c r="N138" i="16"/>
  <c r="M138" i="16" s="1"/>
  <c r="H138" i="16"/>
  <c r="C138" i="16"/>
  <c r="Q137" i="16"/>
  <c r="P137" i="16"/>
  <c r="O137" i="16"/>
  <c r="N137" i="16"/>
  <c r="M137" i="16"/>
  <c r="H137" i="16"/>
  <c r="C137" i="16"/>
  <c r="Q136" i="16"/>
  <c r="P136" i="16"/>
  <c r="O136" i="16"/>
  <c r="N136" i="16"/>
  <c r="M136" i="16" s="1"/>
  <c r="H136" i="16"/>
  <c r="C136" i="16"/>
  <c r="Q135" i="16"/>
  <c r="Q134" i="16" s="1"/>
  <c r="P135" i="16"/>
  <c r="O135" i="16"/>
  <c r="O134" i="16" s="1"/>
  <c r="N135" i="16"/>
  <c r="M135" i="16"/>
  <c r="H135" i="16"/>
  <c r="C135" i="16"/>
  <c r="P134" i="16"/>
  <c r="N134" i="16"/>
  <c r="M134" i="16" s="1"/>
  <c r="L134" i="16"/>
  <c r="K134" i="16"/>
  <c r="J134" i="16"/>
  <c r="I134" i="16"/>
  <c r="H134" i="16"/>
  <c r="G134" i="16"/>
  <c r="F134" i="16"/>
  <c r="E134" i="16"/>
  <c r="D134" i="16"/>
  <c r="C134" i="16" s="1"/>
  <c r="Q133" i="16"/>
  <c r="P133" i="16"/>
  <c r="O133" i="16"/>
  <c r="N133" i="16"/>
  <c r="M133" i="16"/>
  <c r="H133" i="16"/>
  <c r="C133" i="16"/>
  <c r="Q132" i="16"/>
  <c r="P132" i="16"/>
  <c r="O132" i="16"/>
  <c r="N132" i="16"/>
  <c r="M132" i="16" s="1"/>
  <c r="H132" i="16"/>
  <c r="C132" i="16"/>
  <c r="Q131" i="16"/>
  <c r="Q130" i="16" s="1"/>
  <c r="Q129" i="16" s="1"/>
  <c r="P131" i="16"/>
  <c r="O131" i="16"/>
  <c r="O130" i="16" s="1"/>
  <c r="O129" i="16" s="1"/>
  <c r="N131" i="16"/>
  <c r="M131" i="16"/>
  <c r="H131" i="16"/>
  <c r="C131" i="16"/>
  <c r="P130" i="16"/>
  <c r="P129" i="16" s="1"/>
  <c r="N130" i="16"/>
  <c r="M130" i="16" s="1"/>
  <c r="L130" i="16"/>
  <c r="L129" i="16" s="1"/>
  <c r="K130" i="16"/>
  <c r="J130" i="16"/>
  <c r="J129" i="16" s="1"/>
  <c r="I130" i="16"/>
  <c r="H130" i="16"/>
  <c r="G130" i="16"/>
  <c r="F130" i="16"/>
  <c r="F129" i="16" s="1"/>
  <c r="E130" i="16"/>
  <c r="D130" i="16"/>
  <c r="C130" i="16" s="1"/>
  <c r="K129" i="16"/>
  <c r="I129" i="16"/>
  <c r="H129" i="16" s="1"/>
  <c r="G129" i="16"/>
  <c r="E129" i="16"/>
  <c r="Q128" i="16"/>
  <c r="P128" i="16"/>
  <c r="P127" i="16" s="1"/>
  <c r="O128" i="16"/>
  <c r="N128" i="16"/>
  <c r="H128" i="16"/>
  <c r="H127" i="16" s="1"/>
  <c r="C128" i="16"/>
  <c r="Q127" i="16"/>
  <c r="O127" i="16"/>
  <c r="L127" i="16"/>
  <c r="K127" i="16"/>
  <c r="J127" i="16"/>
  <c r="I127" i="16"/>
  <c r="G127" i="16"/>
  <c r="F127" i="16"/>
  <c r="E127" i="16"/>
  <c r="D127" i="16"/>
  <c r="C127" i="16"/>
  <c r="Q126" i="16"/>
  <c r="P126" i="16"/>
  <c r="O126" i="16"/>
  <c r="N126" i="16"/>
  <c r="M126" i="16" s="1"/>
  <c r="H126" i="16"/>
  <c r="C126" i="16"/>
  <c r="Q125" i="16"/>
  <c r="P125" i="16"/>
  <c r="O125" i="16"/>
  <c r="N125" i="16"/>
  <c r="M125" i="16"/>
  <c r="H125" i="16"/>
  <c r="C125" i="16"/>
  <c r="Q124" i="16"/>
  <c r="P124" i="16"/>
  <c r="O124" i="16"/>
  <c r="N124" i="16"/>
  <c r="M124" i="16" s="1"/>
  <c r="H124" i="16"/>
  <c r="C124" i="16"/>
  <c r="Q123" i="16"/>
  <c r="P123" i="16"/>
  <c r="O123" i="16"/>
  <c r="C123" i="16"/>
  <c r="Q122" i="16"/>
  <c r="P122" i="16"/>
  <c r="P121" i="16" s="1"/>
  <c r="O122" i="16"/>
  <c r="N122" i="16"/>
  <c r="H122" i="16"/>
  <c r="C122" i="16"/>
  <c r="Q121" i="16"/>
  <c r="O121" i="16"/>
  <c r="L121" i="16"/>
  <c r="K121" i="16"/>
  <c r="J121" i="16"/>
  <c r="G121" i="16"/>
  <c r="F121" i="16"/>
  <c r="E121" i="16"/>
  <c r="D121" i="16"/>
  <c r="C121" i="16"/>
  <c r="Q120" i="16"/>
  <c r="P120" i="16"/>
  <c r="O120" i="16"/>
  <c r="N120" i="16"/>
  <c r="M120" i="16" s="1"/>
  <c r="H120" i="16"/>
  <c r="C120" i="16"/>
  <c r="Q119" i="16"/>
  <c r="P119" i="16"/>
  <c r="O119" i="16"/>
  <c r="N119" i="16"/>
  <c r="M119" i="16"/>
  <c r="H119" i="16"/>
  <c r="C119" i="16"/>
  <c r="Q118" i="16"/>
  <c r="P118" i="16"/>
  <c r="O118" i="16"/>
  <c r="N118" i="16"/>
  <c r="M118" i="16" s="1"/>
  <c r="H118" i="16"/>
  <c r="C118" i="16"/>
  <c r="Q117" i="16"/>
  <c r="P117" i="16"/>
  <c r="O117" i="16"/>
  <c r="N117" i="16"/>
  <c r="M117" i="16"/>
  <c r="H117" i="16"/>
  <c r="C117" i="16"/>
  <c r="Q116" i="16"/>
  <c r="P116" i="16"/>
  <c r="O116" i="16"/>
  <c r="N116" i="16"/>
  <c r="M116" i="16" s="1"/>
  <c r="H116" i="16"/>
  <c r="C116" i="16"/>
  <c r="Q115" i="16"/>
  <c r="P115" i="16"/>
  <c r="O115" i="16"/>
  <c r="L115" i="16"/>
  <c r="K115" i="16"/>
  <c r="J115" i="16"/>
  <c r="I115" i="16"/>
  <c r="H115" i="16" s="1"/>
  <c r="G115" i="16"/>
  <c r="F115" i="16"/>
  <c r="E115" i="16"/>
  <c r="D115" i="16"/>
  <c r="C115" i="16"/>
  <c r="Q114" i="16"/>
  <c r="P114" i="16"/>
  <c r="O114" i="16"/>
  <c r="N114" i="16"/>
  <c r="M114" i="16" s="1"/>
  <c r="H114" i="16"/>
  <c r="C114" i="16"/>
  <c r="Q113" i="16"/>
  <c r="P113" i="16"/>
  <c r="O113" i="16"/>
  <c r="N113" i="16"/>
  <c r="M113" i="16"/>
  <c r="H113" i="16"/>
  <c r="C113" i="16"/>
  <c r="Q112" i="16"/>
  <c r="P112" i="16"/>
  <c r="O112" i="16"/>
  <c r="N112" i="16"/>
  <c r="M112" i="16" s="1"/>
  <c r="H112" i="16"/>
  <c r="C112" i="16"/>
  <c r="Q111" i="16"/>
  <c r="P111" i="16"/>
  <c r="O111" i="16"/>
  <c r="N111" i="16"/>
  <c r="M111" i="16"/>
  <c r="L111" i="16"/>
  <c r="K111" i="16"/>
  <c r="J111" i="16"/>
  <c r="I111" i="16"/>
  <c r="H111" i="16" s="1"/>
  <c r="G111" i="16"/>
  <c r="F111" i="16"/>
  <c r="E111" i="16"/>
  <c r="D111" i="16"/>
  <c r="C111" i="16"/>
  <c r="Q110" i="16"/>
  <c r="P110" i="16"/>
  <c r="O110" i="16"/>
  <c r="N110" i="16"/>
  <c r="M110" i="16" s="1"/>
  <c r="H110" i="16"/>
  <c r="C110" i="16"/>
  <c r="Q109" i="16"/>
  <c r="P109" i="16"/>
  <c r="O109" i="16"/>
  <c r="N109" i="16"/>
  <c r="M109" i="16"/>
  <c r="H109" i="16"/>
  <c r="C109" i="16"/>
  <c r="Q108" i="16"/>
  <c r="P108" i="16"/>
  <c r="O108" i="16"/>
  <c r="N108" i="16"/>
  <c r="M108" i="16" s="1"/>
  <c r="H108" i="16"/>
  <c r="C108" i="16"/>
  <c r="Q107" i="16"/>
  <c r="P107" i="16"/>
  <c r="O107" i="16"/>
  <c r="N107" i="16"/>
  <c r="M107" i="16"/>
  <c r="H107" i="16"/>
  <c r="C107" i="16"/>
  <c r="Q106" i="16"/>
  <c r="P106" i="16"/>
  <c r="O106" i="16"/>
  <c r="N106" i="16"/>
  <c r="M106" i="16" s="1"/>
  <c r="H106" i="16"/>
  <c r="C106" i="16"/>
  <c r="Q105" i="16"/>
  <c r="P105" i="16"/>
  <c r="O105" i="16"/>
  <c r="N105" i="16"/>
  <c r="M105" i="16"/>
  <c r="H105" i="16"/>
  <c r="C105" i="16"/>
  <c r="Q104" i="16"/>
  <c r="P104" i="16"/>
  <c r="O104" i="16"/>
  <c r="N104" i="16"/>
  <c r="M104" i="16" s="1"/>
  <c r="H104" i="16"/>
  <c r="C104" i="16"/>
  <c r="Q103" i="16"/>
  <c r="P103" i="16"/>
  <c r="O103" i="16"/>
  <c r="N103" i="16"/>
  <c r="M103" i="16"/>
  <c r="H103" i="16"/>
  <c r="C103" i="16"/>
  <c r="Q102" i="16"/>
  <c r="P102" i="16"/>
  <c r="O102" i="16"/>
  <c r="N102" i="16"/>
  <c r="M102" i="16" s="1"/>
  <c r="L102" i="16"/>
  <c r="K102" i="16"/>
  <c r="J102" i="16"/>
  <c r="I102" i="16"/>
  <c r="H102" i="16"/>
  <c r="G102" i="16"/>
  <c r="F102" i="16"/>
  <c r="E102" i="16"/>
  <c r="D102" i="16"/>
  <c r="C102" i="16" s="1"/>
  <c r="Q101" i="16"/>
  <c r="P101" i="16"/>
  <c r="O101" i="16"/>
  <c r="N101" i="16"/>
  <c r="M101" i="16"/>
  <c r="H101" i="16"/>
  <c r="C101" i="16"/>
  <c r="Q100" i="16"/>
  <c r="P100" i="16"/>
  <c r="O100" i="16"/>
  <c r="N100" i="16"/>
  <c r="M100" i="16" s="1"/>
  <c r="H100" i="16"/>
  <c r="C100" i="16"/>
  <c r="Q99" i="16"/>
  <c r="P99" i="16"/>
  <c r="O99" i="16"/>
  <c r="N99" i="16"/>
  <c r="M99" i="16"/>
  <c r="H99" i="16"/>
  <c r="C99" i="16"/>
  <c r="Q98" i="16"/>
  <c r="P98" i="16"/>
  <c r="O98" i="16"/>
  <c r="N98" i="16"/>
  <c r="M98" i="16" s="1"/>
  <c r="H98" i="16"/>
  <c r="C98" i="16"/>
  <c r="Q97" i="16"/>
  <c r="P97" i="16"/>
  <c r="O97" i="16"/>
  <c r="N97" i="16"/>
  <c r="M97" i="16"/>
  <c r="H97" i="16"/>
  <c r="C97" i="16"/>
  <c r="Q96" i="16"/>
  <c r="P96" i="16"/>
  <c r="O96" i="16"/>
  <c r="N96" i="16"/>
  <c r="M96" i="16" s="1"/>
  <c r="H96" i="16"/>
  <c r="C96" i="16"/>
  <c r="Q95" i="16"/>
  <c r="Q94" i="16" s="1"/>
  <c r="P95" i="16"/>
  <c r="O95" i="16"/>
  <c r="O94" i="16" s="1"/>
  <c r="N95" i="16"/>
  <c r="M95" i="16"/>
  <c r="H95" i="16"/>
  <c r="C95" i="16"/>
  <c r="P94" i="16"/>
  <c r="N94" i="16"/>
  <c r="M94" i="16" s="1"/>
  <c r="L94" i="16"/>
  <c r="K94" i="16"/>
  <c r="J94" i="16"/>
  <c r="I94" i="16"/>
  <c r="H94" i="16"/>
  <c r="G94" i="16"/>
  <c r="F94" i="16"/>
  <c r="E94" i="16"/>
  <c r="D94" i="16"/>
  <c r="C94" i="16" s="1"/>
  <c r="Q93" i="16"/>
  <c r="P93" i="16"/>
  <c r="O93" i="16"/>
  <c r="N93" i="16"/>
  <c r="M93" i="16"/>
  <c r="H93" i="16"/>
  <c r="C93" i="16"/>
  <c r="Q92" i="16"/>
  <c r="P92" i="16"/>
  <c r="O92" i="16"/>
  <c r="N92" i="16"/>
  <c r="M92" i="16" s="1"/>
  <c r="H92" i="16"/>
  <c r="C92" i="16"/>
  <c r="Q91" i="16"/>
  <c r="P91" i="16"/>
  <c r="O91" i="16"/>
  <c r="N91" i="16"/>
  <c r="M91" i="16"/>
  <c r="H91" i="16"/>
  <c r="C91" i="16"/>
  <c r="Q90" i="16"/>
  <c r="P90" i="16"/>
  <c r="O90" i="16"/>
  <c r="N90" i="16"/>
  <c r="M90" i="16" s="1"/>
  <c r="H90" i="16"/>
  <c r="C90" i="16"/>
  <c r="Q89" i="16"/>
  <c r="Q88" i="16" s="1"/>
  <c r="Q82" i="16" s="1"/>
  <c r="Q74" i="16" s="1"/>
  <c r="P89" i="16"/>
  <c r="O89" i="16"/>
  <c r="O88" i="16" s="1"/>
  <c r="O82" i="16" s="1"/>
  <c r="O74" i="16" s="1"/>
  <c r="N89" i="16"/>
  <c r="M89" i="16"/>
  <c r="H89" i="16"/>
  <c r="C89" i="16"/>
  <c r="P88" i="16"/>
  <c r="N88" i="16"/>
  <c r="M88" i="16" s="1"/>
  <c r="L88" i="16"/>
  <c r="K88" i="16"/>
  <c r="J88" i="16"/>
  <c r="I88" i="16"/>
  <c r="H88" i="16"/>
  <c r="G88" i="16"/>
  <c r="F88" i="16"/>
  <c r="E88" i="16"/>
  <c r="D88" i="16"/>
  <c r="C88" i="16" s="1"/>
  <c r="Q87" i="16"/>
  <c r="P87" i="16"/>
  <c r="O87" i="16"/>
  <c r="N87" i="16"/>
  <c r="M87" i="16"/>
  <c r="H87" i="16"/>
  <c r="C87" i="16"/>
  <c r="Q86" i="16"/>
  <c r="P86" i="16"/>
  <c r="O86" i="16"/>
  <c r="N86" i="16"/>
  <c r="M86" i="16" s="1"/>
  <c r="H86" i="16"/>
  <c r="C86" i="16"/>
  <c r="Q85" i="16"/>
  <c r="P85" i="16"/>
  <c r="O85" i="16"/>
  <c r="N85" i="16"/>
  <c r="M85" i="16"/>
  <c r="H85" i="16"/>
  <c r="C85" i="16"/>
  <c r="Q84" i="16"/>
  <c r="P84" i="16"/>
  <c r="P83" i="16" s="1"/>
  <c r="P82" i="16" s="1"/>
  <c r="P74" i="16" s="1"/>
  <c r="O84" i="16"/>
  <c r="N84" i="16"/>
  <c r="M84" i="16" s="1"/>
  <c r="H84" i="16"/>
  <c r="C84" i="16"/>
  <c r="Q83" i="16"/>
  <c r="O83" i="16"/>
  <c r="L83" i="16"/>
  <c r="K83" i="16"/>
  <c r="J83" i="16"/>
  <c r="I83" i="16"/>
  <c r="H83" i="16" s="1"/>
  <c r="G83" i="16"/>
  <c r="F83" i="16"/>
  <c r="E83" i="16"/>
  <c r="D83" i="16"/>
  <c r="C83" i="16"/>
  <c r="L82" i="16"/>
  <c r="K82" i="16"/>
  <c r="J82" i="16"/>
  <c r="G82" i="16"/>
  <c r="F82" i="16"/>
  <c r="E82" i="16"/>
  <c r="D82" i="16"/>
  <c r="C82" i="16" s="1"/>
  <c r="Q81" i="16"/>
  <c r="P81" i="16"/>
  <c r="O81" i="16"/>
  <c r="N81" i="16"/>
  <c r="M81" i="16"/>
  <c r="H81" i="16"/>
  <c r="C81" i="16"/>
  <c r="Q80" i="16"/>
  <c r="P80" i="16"/>
  <c r="O80" i="16"/>
  <c r="N80" i="16"/>
  <c r="M80" i="16" s="1"/>
  <c r="H80" i="16"/>
  <c r="C80" i="16"/>
  <c r="Q79" i="16"/>
  <c r="P79" i="16"/>
  <c r="O79" i="16"/>
  <c r="L79" i="16"/>
  <c r="K79" i="16"/>
  <c r="J79" i="16"/>
  <c r="I79" i="16"/>
  <c r="H79" i="16" s="1"/>
  <c r="G79" i="16"/>
  <c r="F79" i="16"/>
  <c r="E79" i="16"/>
  <c r="D79" i="16"/>
  <c r="C79" i="16"/>
  <c r="Q78" i="16"/>
  <c r="P78" i="16"/>
  <c r="O78" i="16"/>
  <c r="N78" i="16"/>
  <c r="M78" i="16" s="1"/>
  <c r="H78" i="16"/>
  <c r="C78" i="16"/>
  <c r="Q77" i="16"/>
  <c r="P77" i="16"/>
  <c r="O77" i="16"/>
  <c r="N77" i="16"/>
  <c r="M77" i="16"/>
  <c r="H77" i="16"/>
  <c r="C77" i="16"/>
  <c r="Q76" i="16"/>
  <c r="P76" i="16"/>
  <c r="O76" i="16"/>
  <c r="N76" i="16"/>
  <c r="M76" i="16" s="1"/>
  <c r="L76" i="16"/>
  <c r="K76" i="16"/>
  <c r="J76" i="16"/>
  <c r="I76" i="16"/>
  <c r="H76" i="16"/>
  <c r="G76" i="16"/>
  <c r="F76" i="16"/>
  <c r="E76" i="16"/>
  <c r="D76" i="16"/>
  <c r="C76" i="16" s="1"/>
  <c r="Q75" i="16"/>
  <c r="P75" i="16"/>
  <c r="O75" i="16"/>
  <c r="L75" i="16"/>
  <c r="K75" i="16"/>
  <c r="J75" i="16"/>
  <c r="I75" i="16"/>
  <c r="H75" i="16" s="1"/>
  <c r="G75" i="16"/>
  <c r="F75" i="16"/>
  <c r="E75" i="16"/>
  <c r="D75" i="16"/>
  <c r="C75" i="16"/>
  <c r="L74" i="16"/>
  <c r="K74" i="16"/>
  <c r="J74" i="16"/>
  <c r="G74" i="16"/>
  <c r="F74" i="16"/>
  <c r="E74" i="16"/>
  <c r="Q73" i="16"/>
  <c r="P73" i="16"/>
  <c r="O73" i="16"/>
  <c r="N73" i="16"/>
  <c r="M73" i="16" s="1"/>
  <c r="H73" i="16"/>
  <c r="C73" i="16"/>
  <c r="Q72" i="16"/>
  <c r="P72" i="16"/>
  <c r="O72" i="16"/>
  <c r="N72" i="16"/>
  <c r="M72" i="16"/>
  <c r="H72" i="16"/>
  <c r="C72" i="16"/>
  <c r="Q71" i="16"/>
  <c r="P71" i="16"/>
  <c r="O71" i="16"/>
  <c r="N71" i="16"/>
  <c r="M71" i="16" s="1"/>
  <c r="H71" i="16"/>
  <c r="C71" i="16"/>
  <c r="Q70" i="16"/>
  <c r="P70" i="16"/>
  <c r="O70" i="16"/>
  <c r="O69" i="16" s="1"/>
  <c r="N70" i="16"/>
  <c r="M70" i="16"/>
  <c r="H70" i="16"/>
  <c r="C70" i="16"/>
  <c r="Q69" i="16"/>
  <c r="P69" i="16"/>
  <c r="N69" i="16"/>
  <c r="M69" i="16" s="1"/>
  <c r="L69" i="16"/>
  <c r="K69" i="16"/>
  <c r="J69" i="16"/>
  <c r="I69" i="16"/>
  <c r="H69" i="16"/>
  <c r="G69" i="16"/>
  <c r="F69" i="16"/>
  <c r="E69" i="16"/>
  <c r="D69" i="16"/>
  <c r="C69" i="16" s="1"/>
  <c r="Q68" i="16"/>
  <c r="Q67" i="16" s="1"/>
  <c r="P68" i="16"/>
  <c r="O68" i="16"/>
  <c r="O67" i="16" s="1"/>
  <c r="N68" i="16"/>
  <c r="M68" i="16"/>
  <c r="H68" i="16"/>
  <c r="C68" i="16"/>
  <c r="P67" i="16"/>
  <c r="N67" i="16"/>
  <c r="M67" i="16" s="1"/>
  <c r="L67" i="16"/>
  <c r="K67" i="16"/>
  <c r="J67" i="16"/>
  <c r="I67" i="16"/>
  <c r="H67" i="16"/>
  <c r="G67" i="16"/>
  <c r="F67" i="16"/>
  <c r="E67" i="16"/>
  <c r="D67" i="16"/>
  <c r="C67" i="16" s="1"/>
  <c r="Q66" i="16"/>
  <c r="P66" i="16"/>
  <c r="O66" i="16"/>
  <c r="N66" i="16"/>
  <c r="M66" i="16"/>
  <c r="H66" i="16"/>
  <c r="C66" i="16"/>
  <c r="Q65" i="16"/>
  <c r="P65" i="16"/>
  <c r="O65" i="16"/>
  <c r="N65" i="16"/>
  <c r="M65" i="16" s="1"/>
  <c r="H65" i="16"/>
  <c r="C65" i="16"/>
  <c r="Q64" i="16"/>
  <c r="P64" i="16"/>
  <c r="O64" i="16"/>
  <c r="N64" i="16"/>
  <c r="M64" i="16"/>
  <c r="H64" i="16"/>
  <c r="C64" i="16"/>
  <c r="Q63" i="16"/>
  <c r="P63" i="16"/>
  <c r="O63" i="16"/>
  <c r="N63" i="16"/>
  <c r="M63" i="16" s="1"/>
  <c r="H63" i="16"/>
  <c r="C63" i="16"/>
  <c r="Q62" i="16"/>
  <c r="P62" i="16"/>
  <c r="O62" i="16"/>
  <c r="N62" i="16"/>
  <c r="M62" i="16"/>
  <c r="H62" i="16"/>
  <c r="C62" i="16"/>
  <c r="Q61" i="16"/>
  <c r="P61" i="16"/>
  <c r="O61" i="16"/>
  <c r="N61" i="16"/>
  <c r="M61" i="16" s="1"/>
  <c r="H61" i="16"/>
  <c r="C61" i="16"/>
  <c r="Q60" i="16"/>
  <c r="P60" i="16"/>
  <c r="O60" i="16"/>
  <c r="N60" i="16"/>
  <c r="M60" i="16"/>
  <c r="H60" i="16"/>
  <c r="C60" i="16"/>
  <c r="Q59" i="16"/>
  <c r="P59" i="16"/>
  <c r="P58" i="16" s="1"/>
  <c r="O59" i="16"/>
  <c r="N59" i="16"/>
  <c r="M59" i="16" s="1"/>
  <c r="H59" i="16"/>
  <c r="C59" i="16"/>
  <c r="Q58" i="16"/>
  <c r="O58" i="16"/>
  <c r="L58" i="16"/>
  <c r="K58" i="16"/>
  <c r="J58" i="16"/>
  <c r="I58" i="16"/>
  <c r="H58" i="16" s="1"/>
  <c r="G58" i="16"/>
  <c r="F58" i="16"/>
  <c r="E58" i="16"/>
  <c r="D58" i="16"/>
  <c r="C58" i="16"/>
  <c r="Q57" i="16"/>
  <c r="P57" i="16"/>
  <c r="O57" i="16"/>
  <c r="N57" i="16"/>
  <c r="M57" i="16" s="1"/>
  <c r="H57" i="16"/>
  <c r="C57" i="16"/>
  <c r="Q56" i="16"/>
  <c r="Q55" i="16" s="1"/>
  <c r="Q54" i="16" s="1"/>
  <c r="Q53" i="16" s="1"/>
  <c r="Q52" i="16" s="1"/>
  <c r="Q51" i="16" s="1"/>
  <c r="Q50" i="16" s="1"/>
  <c r="P56" i="16"/>
  <c r="O56" i="16"/>
  <c r="O55" i="16" s="1"/>
  <c r="O54" i="16" s="1"/>
  <c r="O53" i="16" s="1"/>
  <c r="O52" i="16" s="1"/>
  <c r="O51" i="16" s="1"/>
  <c r="N56" i="16"/>
  <c r="M56" i="16"/>
  <c r="H56" i="16"/>
  <c r="C56" i="16"/>
  <c r="P55" i="16"/>
  <c r="P54" i="16" s="1"/>
  <c r="P53" i="16" s="1"/>
  <c r="P52" i="16" s="1"/>
  <c r="P51" i="16" s="1"/>
  <c r="P50" i="16" s="1"/>
  <c r="N55" i="16"/>
  <c r="M55" i="16" s="1"/>
  <c r="L55" i="16"/>
  <c r="L54" i="16" s="1"/>
  <c r="L53" i="16" s="1"/>
  <c r="L52" i="16" s="1"/>
  <c r="L51" i="16" s="1"/>
  <c r="L50" i="16" s="1"/>
  <c r="K55" i="16"/>
  <c r="J55" i="16"/>
  <c r="J54" i="16" s="1"/>
  <c r="J53" i="16" s="1"/>
  <c r="J52" i="16" s="1"/>
  <c r="J51" i="16" s="1"/>
  <c r="I55" i="16"/>
  <c r="H55" i="16"/>
  <c r="G55" i="16"/>
  <c r="F55" i="16"/>
  <c r="F54" i="16" s="1"/>
  <c r="F53" i="16" s="1"/>
  <c r="F52" i="16" s="1"/>
  <c r="F51" i="16" s="1"/>
  <c r="F50" i="16" s="1"/>
  <c r="E55" i="16"/>
  <c r="D55" i="16"/>
  <c r="C55" i="16" s="1"/>
  <c r="K54" i="16"/>
  <c r="K53" i="16" s="1"/>
  <c r="K52" i="16" s="1"/>
  <c r="K51" i="16" s="1"/>
  <c r="K50" i="16" s="1"/>
  <c r="I54" i="16"/>
  <c r="H54" i="16" s="1"/>
  <c r="G54" i="16"/>
  <c r="G53" i="16" s="1"/>
  <c r="G52" i="16" s="1"/>
  <c r="G51" i="16" s="1"/>
  <c r="G50" i="16" s="1"/>
  <c r="E54" i="16"/>
  <c r="E53" i="16" s="1"/>
  <c r="E52" i="16" s="1"/>
  <c r="E51" i="16" s="1"/>
  <c r="Q47" i="16"/>
  <c r="M47" i="16"/>
  <c r="H47" i="16"/>
  <c r="C47" i="16"/>
  <c r="Q46" i="16"/>
  <c r="M46" i="16"/>
  <c r="H46" i="16"/>
  <c r="C46" i="16"/>
  <c r="Q45" i="16"/>
  <c r="M45" i="16"/>
  <c r="L45" i="16"/>
  <c r="H45" i="16"/>
  <c r="G45" i="16"/>
  <c r="C45" i="16"/>
  <c r="P44" i="16"/>
  <c r="O44" i="16"/>
  <c r="N44" i="16"/>
  <c r="M44" i="16"/>
  <c r="H44" i="16"/>
  <c r="C44" i="16"/>
  <c r="P43" i="16"/>
  <c r="O43" i="16"/>
  <c r="N43" i="16"/>
  <c r="M43" i="16"/>
  <c r="K43" i="16"/>
  <c r="J43" i="16"/>
  <c r="I43" i="16"/>
  <c r="H43" i="16"/>
  <c r="F43" i="16"/>
  <c r="E43" i="16"/>
  <c r="D43" i="16"/>
  <c r="C43" i="16"/>
  <c r="N42" i="16"/>
  <c r="M42" i="16"/>
  <c r="H42" i="16"/>
  <c r="C42" i="16"/>
  <c r="P41" i="16"/>
  <c r="M41" i="16"/>
  <c r="H41" i="16"/>
  <c r="C41" i="16"/>
  <c r="P40" i="16"/>
  <c r="M40" i="16"/>
  <c r="H40" i="16"/>
  <c r="C40" i="16"/>
  <c r="P39" i="16"/>
  <c r="M39" i="16"/>
  <c r="H39" i="16"/>
  <c r="C39" i="16"/>
  <c r="P38" i="16"/>
  <c r="M38" i="16"/>
  <c r="H38" i="16"/>
  <c r="C38" i="16"/>
  <c r="P37" i="16"/>
  <c r="M37" i="16"/>
  <c r="K37" i="16"/>
  <c r="H37" i="16"/>
  <c r="F37" i="16"/>
  <c r="C37" i="16"/>
  <c r="P36" i="16"/>
  <c r="M36" i="16"/>
  <c r="H36" i="16"/>
  <c r="C36" i="16"/>
  <c r="P35" i="16"/>
  <c r="M35" i="16"/>
  <c r="H35" i="16"/>
  <c r="C35" i="16"/>
  <c r="P34" i="16"/>
  <c r="M34" i="16"/>
  <c r="K34" i="16"/>
  <c r="H34" i="16"/>
  <c r="F34" i="16"/>
  <c r="C34" i="16"/>
  <c r="P33" i="16"/>
  <c r="M33" i="16"/>
  <c r="H33" i="16"/>
  <c r="C33" i="16"/>
  <c r="P32" i="16"/>
  <c r="M32" i="16" s="1"/>
  <c r="K32" i="16"/>
  <c r="H32" i="16" s="1"/>
  <c r="F32" i="16"/>
  <c r="C32" i="16"/>
  <c r="P31" i="16"/>
  <c r="M31" i="16" s="1"/>
  <c r="H31" i="16"/>
  <c r="C31" i="16"/>
  <c r="P30" i="16"/>
  <c r="M30" i="16" s="1"/>
  <c r="H30" i="16"/>
  <c r="C30" i="16"/>
  <c r="P29" i="16"/>
  <c r="M29" i="16" s="1"/>
  <c r="H29" i="16"/>
  <c r="C29" i="16"/>
  <c r="P28" i="16"/>
  <c r="M28" i="16" s="1"/>
  <c r="K28" i="16"/>
  <c r="H28" i="16" s="1"/>
  <c r="F28" i="16"/>
  <c r="C28" i="16" s="1"/>
  <c r="P27" i="16"/>
  <c r="M27" i="16" s="1"/>
  <c r="K27" i="16"/>
  <c r="H27" i="16" s="1"/>
  <c r="F27" i="16"/>
  <c r="C27" i="16" s="1"/>
  <c r="N26" i="16"/>
  <c r="M26" i="16" s="1"/>
  <c r="H26" i="16"/>
  <c r="C26" i="16"/>
  <c r="O25" i="16"/>
  <c r="Q24" i="16"/>
  <c r="P24" i="16"/>
  <c r="O24" i="16"/>
  <c r="N24" i="16"/>
  <c r="M24" i="16" s="1"/>
  <c r="H24" i="16"/>
  <c r="C24" i="16"/>
  <c r="Q23" i="16"/>
  <c r="Q22" i="16" s="1"/>
  <c r="P23" i="16"/>
  <c r="O23" i="16"/>
  <c r="O22" i="16" s="1"/>
  <c r="N23" i="16"/>
  <c r="M23" i="16"/>
  <c r="H23" i="16"/>
  <c r="C23" i="16"/>
  <c r="P22" i="16"/>
  <c r="P307" i="16" s="1"/>
  <c r="P306" i="16" s="1"/>
  <c r="N22" i="16"/>
  <c r="N307" i="16" s="1"/>
  <c r="N306" i="16" s="1"/>
  <c r="L22" i="16"/>
  <c r="L307" i="16" s="1"/>
  <c r="L306" i="16" s="1"/>
  <c r="K22" i="16"/>
  <c r="K307" i="16" s="1"/>
  <c r="K306" i="16" s="1"/>
  <c r="J22" i="16"/>
  <c r="J307" i="16" s="1"/>
  <c r="J306" i="16" s="1"/>
  <c r="I22" i="16"/>
  <c r="I307" i="16" s="1"/>
  <c r="I306" i="16" s="1"/>
  <c r="H22" i="16"/>
  <c r="G22" i="16"/>
  <c r="G307" i="16" s="1"/>
  <c r="G306" i="16" s="1"/>
  <c r="F22" i="16"/>
  <c r="F307" i="16" s="1"/>
  <c r="F306" i="16" s="1"/>
  <c r="E22" i="16"/>
  <c r="E307" i="16" s="1"/>
  <c r="E306" i="16" s="1"/>
  <c r="D22" i="16"/>
  <c r="D307" i="16" s="1"/>
  <c r="D306" i="16" s="1"/>
  <c r="P21" i="16"/>
  <c r="L21" i="16"/>
  <c r="K21" i="16"/>
  <c r="G21" i="16"/>
  <c r="E21" i="16"/>
  <c r="Q319" i="15"/>
  <c r="P319" i="15"/>
  <c r="O319" i="15"/>
  <c r="N319" i="15"/>
  <c r="M319" i="15"/>
  <c r="H319" i="15"/>
  <c r="C319" i="15"/>
  <c r="Q317" i="15"/>
  <c r="P317" i="15"/>
  <c r="O317" i="15"/>
  <c r="N317" i="15"/>
  <c r="M317" i="15" s="1"/>
  <c r="H317" i="15"/>
  <c r="C317" i="15"/>
  <c r="Q315" i="15"/>
  <c r="P315" i="15"/>
  <c r="O315" i="15"/>
  <c r="N315" i="15"/>
  <c r="M315" i="15" s="1"/>
  <c r="H315" i="15"/>
  <c r="C315" i="15"/>
  <c r="Q314" i="15"/>
  <c r="P314" i="15"/>
  <c r="O314" i="15"/>
  <c r="N314" i="15"/>
  <c r="M314" i="15"/>
  <c r="H314" i="15"/>
  <c r="C314" i="15"/>
  <c r="Q313" i="15"/>
  <c r="P313" i="15"/>
  <c r="O313" i="15"/>
  <c r="N313" i="15"/>
  <c r="M313" i="15" s="1"/>
  <c r="H313" i="15"/>
  <c r="C313" i="15"/>
  <c r="Q312" i="15"/>
  <c r="P312" i="15"/>
  <c r="O312" i="15"/>
  <c r="N312" i="15"/>
  <c r="M312" i="15"/>
  <c r="H312" i="15"/>
  <c r="C312" i="15"/>
  <c r="Q311" i="15"/>
  <c r="P311" i="15"/>
  <c r="O311" i="15"/>
  <c r="N311" i="15"/>
  <c r="M311" i="15" s="1"/>
  <c r="M309" i="15" s="1"/>
  <c r="H311" i="15"/>
  <c r="C311" i="15"/>
  <c r="Q310" i="15"/>
  <c r="P310" i="15"/>
  <c r="O310" i="15"/>
  <c r="N310" i="15"/>
  <c r="M310" i="15"/>
  <c r="H310" i="15"/>
  <c r="C310" i="15"/>
  <c r="Q309" i="15"/>
  <c r="P309" i="15"/>
  <c r="O309" i="15"/>
  <c r="N309" i="15"/>
  <c r="L309" i="15"/>
  <c r="K309" i="15"/>
  <c r="J309" i="15"/>
  <c r="I309" i="15"/>
  <c r="H309" i="15"/>
  <c r="G309" i="15"/>
  <c r="F309" i="15"/>
  <c r="E309" i="15"/>
  <c r="D309" i="15"/>
  <c r="C309" i="15"/>
  <c r="Q301" i="15"/>
  <c r="P301" i="15"/>
  <c r="O301" i="15"/>
  <c r="N301" i="15"/>
  <c r="M301" i="15"/>
  <c r="H301" i="15"/>
  <c r="C301" i="15"/>
  <c r="Q300" i="15"/>
  <c r="P300" i="15"/>
  <c r="O300" i="15"/>
  <c r="N300" i="15"/>
  <c r="M300" i="15" s="1"/>
  <c r="H300" i="15"/>
  <c r="C300" i="15"/>
  <c r="Q299" i="15"/>
  <c r="P299" i="15"/>
  <c r="O299" i="15"/>
  <c r="N299" i="15"/>
  <c r="M299" i="15"/>
  <c r="L299" i="15"/>
  <c r="K299" i="15"/>
  <c r="J299" i="15"/>
  <c r="I299" i="15"/>
  <c r="G299" i="15"/>
  <c r="F299" i="15"/>
  <c r="E299" i="15"/>
  <c r="D299" i="15"/>
  <c r="C299" i="15"/>
  <c r="Q298" i="15"/>
  <c r="P298" i="15"/>
  <c r="O298" i="15"/>
  <c r="N298" i="15"/>
  <c r="M298" i="15" s="1"/>
  <c r="H298" i="15"/>
  <c r="C298" i="15"/>
  <c r="Q297" i="15"/>
  <c r="P297" i="15"/>
  <c r="O297" i="15"/>
  <c r="N297" i="15"/>
  <c r="M297" i="15"/>
  <c r="H297" i="15"/>
  <c r="C297" i="15"/>
  <c r="Q296" i="15"/>
  <c r="P296" i="15"/>
  <c r="O296" i="15"/>
  <c r="N296" i="15"/>
  <c r="M296" i="15" s="1"/>
  <c r="H296" i="15"/>
  <c r="C296" i="15"/>
  <c r="Q295" i="15"/>
  <c r="P295" i="15"/>
  <c r="O295" i="15"/>
  <c r="N295" i="15"/>
  <c r="M295" i="15"/>
  <c r="H295" i="15"/>
  <c r="C295" i="15"/>
  <c r="Q294" i="15"/>
  <c r="P294" i="15"/>
  <c r="O294" i="15"/>
  <c r="N294" i="15"/>
  <c r="M294" i="15" s="1"/>
  <c r="L294" i="15"/>
  <c r="K294" i="15"/>
  <c r="J294" i="15"/>
  <c r="I294" i="15"/>
  <c r="H294" i="15"/>
  <c r="G294" i="15"/>
  <c r="F294" i="15"/>
  <c r="E294" i="15"/>
  <c r="D294" i="15"/>
  <c r="C294" i="15" s="1"/>
  <c r="Q293" i="15"/>
  <c r="P293" i="15"/>
  <c r="O293" i="15"/>
  <c r="N293" i="15"/>
  <c r="M293" i="15"/>
  <c r="H293" i="15"/>
  <c r="C293" i="15"/>
  <c r="Q292" i="15"/>
  <c r="P292" i="15"/>
  <c r="O292" i="15"/>
  <c r="N292" i="15"/>
  <c r="M292" i="15" s="1"/>
  <c r="H292" i="15"/>
  <c r="C292" i="15"/>
  <c r="Q291" i="15"/>
  <c r="Q290" i="15" s="1"/>
  <c r="Q288" i="15" s="1"/>
  <c r="Q287" i="15" s="1"/>
  <c r="P291" i="15"/>
  <c r="O291" i="15"/>
  <c r="O290" i="15" s="1"/>
  <c r="N291" i="15"/>
  <c r="M291" i="15"/>
  <c r="H291" i="15"/>
  <c r="C291" i="15"/>
  <c r="P290" i="15"/>
  <c r="N290" i="15"/>
  <c r="M290" i="15" s="1"/>
  <c r="L290" i="15"/>
  <c r="K290" i="15"/>
  <c r="J290" i="15"/>
  <c r="I290" i="15"/>
  <c r="H290" i="15"/>
  <c r="G290" i="15"/>
  <c r="F290" i="15"/>
  <c r="E290" i="15"/>
  <c r="D290" i="15"/>
  <c r="C290" i="15" s="1"/>
  <c r="Q289" i="15"/>
  <c r="P289" i="15"/>
  <c r="O289" i="15"/>
  <c r="O288" i="15" s="1"/>
  <c r="O287" i="15" s="1"/>
  <c r="M287" i="15" s="1"/>
  <c r="N289" i="15"/>
  <c r="M289" i="15"/>
  <c r="H289" i="15"/>
  <c r="C289" i="15"/>
  <c r="P288" i="15"/>
  <c r="N288" i="15"/>
  <c r="M288" i="15" s="1"/>
  <c r="L288" i="15"/>
  <c r="K288" i="15"/>
  <c r="J288" i="15"/>
  <c r="I288" i="15"/>
  <c r="H288" i="15"/>
  <c r="G288" i="15"/>
  <c r="F288" i="15"/>
  <c r="E288" i="15"/>
  <c r="D288" i="15"/>
  <c r="C288" i="15" s="1"/>
  <c r="P287" i="15"/>
  <c r="N287" i="15"/>
  <c r="L287" i="15"/>
  <c r="K287" i="15"/>
  <c r="J287" i="15"/>
  <c r="I287" i="15"/>
  <c r="H287" i="15" s="1"/>
  <c r="G287" i="15"/>
  <c r="F287" i="15"/>
  <c r="E287" i="15"/>
  <c r="D287" i="15"/>
  <c r="C287" i="15"/>
  <c r="Q286" i="15"/>
  <c r="P286" i="15"/>
  <c r="O286" i="15"/>
  <c r="N286" i="15"/>
  <c r="M286" i="15" s="1"/>
  <c r="H286" i="15"/>
  <c r="C286" i="15"/>
  <c r="Q285" i="15"/>
  <c r="P285" i="15"/>
  <c r="O285" i="15"/>
  <c r="N285" i="15"/>
  <c r="M285" i="15"/>
  <c r="H285" i="15"/>
  <c r="C285" i="15"/>
  <c r="Q284" i="15"/>
  <c r="P284" i="15"/>
  <c r="P283" i="15" s="1"/>
  <c r="O284" i="15"/>
  <c r="N284" i="15"/>
  <c r="M284" i="15" s="1"/>
  <c r="H284" i="15"/>
  <c r="C284" i="15"/>
  <c r="Q283" i="15"/>
  <c r="O283" i="15"/>
  <c r="L283" i="15"/>
  <c r="K283" i="15"/>
  <c r="J283" i="15"/>
  <c r="I283" i="15"/>
  <c r="H283" i="15" s="1"/>
  <c r="G283" i="15"/>
  <c r="F283" i="15"/>
  <c r="E283" i="15"/>
  <c r="D283" i="15"/>
  <c r="C283" i="15"/>
  <c r="Q282" i="15"/>
  <c r="P282" i="15"/>
  <c r="O282" i="15"/>
  <c r="N282" i="15"/>
  <c r="M282" i="15" s="1"/>
  <c r="H282" i="15"/>
  <c r="C282" i="15"/>
  <c r="Q281" i="15"/>
  <c r="P281" i="15"/>
  <c r="O281" i="15"/>
  <c r="N281" i="15"/>
  <c r="M281" i="15"/>
  <c r="H281" i="15"/>
  <c r="C281" i="15"/>
  <c r="Q280" i="15"/>
  <c r="P280" i="15"/>
  <c r="P279" i="15" s="1"/>
  <c r="P278" i="15" s="1"/>
  <c r="P267" i="15" s="1"/>
  <c r="O280" i="15"/>
  <c r="N280" i="15"/>
  <c r="M280" i="15" s="1"/>
  <c r="H280" i="15"/>
  <c r="C280" i="15"/>
  <c r="Q279" i="15"/>
  <c r="Q278" i="15" s="1"/>
  <c r="O279" i="15"/>
  <c r="O278" i="15" s="1"/>
  <c r="L279" i="15"/>
  <c r="K279" i="15"/>
  <c r="K278" i="15" s="1"/>
  <c r="J279" i="15"/>
  <c r="I279" i="15"/>
  <c r="H279" i="15" s="1"/>
  <c r="G279" i="15"/>
  <c r="G278" i="15" s="1"/>
  <c r="F279" i="15"/>
  <c r="E279" i="15"/>
  <c r="D279" i="15"/>
  <c r="C279" i="15"/>
  <c r="L278" i="15"/>
  <c r="J278" i="15"/>
  <c r="F278" i="15"/>
  <c r="E278" i="15"/>
  <c r="D278" i="15"/>
  <c r="C278" i="15" s="1"/>
  <c r="Q277" i="15"/>
  <c r="P277" i="15"/>
  <c r="O277" i="15"/>
  <c r="N277" i="15"/>
  <c r="M277" i="15"/>
  <c r="H277" i="15"/>
  <c r="C277" i="15"/>
  <c r="Q276" i="15"/>
  <c r="P276" i="15"/>
  <c r="O276" i="15"/>
  <c r="N276" i="15"/>
  <c r="M276" i="15" s="1"/>
  <c r="H276" i="15"/>
  <c r="C276" i="15"/>
  <c r="Q275" i="15"/>
  <c r="Q274" i="15" s="1"/>
  <c r="P275" i="15"/>
  <c r="O275" i="15"/>
  <c r="O274" i="15" s="1"/>
  <c r="N275" i="15"/>
  <c r="M275" i="15"/>
  <c r="H275" i="15"/>
  <c r="C275" i="15"/>
  <c r="P274" i="15"/>
  <c r="N274" i="15"/>
  <c r="M274" i="15" s="1"/>
  <c r="L274" i="15"/>
  <c r="K274" i="15"/>
  <c r="J274" i="15"/>
  <c r="I274" i="15"/>
  <c r="H274" i="15"/>
  <c r="G274" i="15"/>
  <c r="F274" i="15"/>
  <c r="E274" i="15"/>
  <c r="D274" i="15"/>
  <c r="C274" i="15" s="1"/>
  <c r="Q273" i="15"/>
  <c r="P273" i="15"/>
  <c r="O273" i="15"/>
  <c r="N273" i="15"/>
  <c r="M273" i="15"/>
  <c r="H273" i="15"/>
  <c r="C273" i="15"/>
  <c r="Q272" i="15"/>
  <c r="P272" i="15"/>
  <c r="O272" i="15"/>
  <c r="N272" i="15"/>
  <c r="M272" i="15" s="1"/>
  <c r="H272" i="15"/>
  <c r="C272" i="15"/>
  <c r="Q271" i="15"/>
  <c r="Q270" i="15" s="1"/>
  <c r="P271" i="15"/>
  <c r="O271" i="15"/>
  <c r="O270" i="15" s="1"/>
  <c r="N271" i="15"/>
  <c r="M271" i="15"/>
  <c r="H271" i="15"/>
  <c r="C271" i="15"/>
  <c r="P270" i="15"/>
  <c r="N270" i="15"/>
  <c r="M270" i="15" s="1"/>
  <c r="L270" i="15"/>
  <c r="K270" i="15"/>
  <c r="J270" i="15"/>
  <c r="I270" i="15"/>
  <c r="H270" i="15"/>
  <c r="G270" i="15"/>
  <c r="F270" i="15"/>
  <c r="E270" i="15"/>
  <c r="D270" i="15"/>
  <c r="C270" i="15" s="1"/>
  <c r="Q269" i="15"/>
  <c r="P269" i="15"/>
  <c r="O269" i="15"/>
  <c r="N269" i="15"/>
  <c r="M269" i="15"/>
  <c r="H269" i="15"/>
  <c r="C269" i="15"/>
  <c r="P268" i="15"/>
  <c r="N268" i="15"/>
  <c r="L268" i="15"/>
  <c r="L267" i="15" s="1"/>
  <c r="K268" i="15"/>
  <c r="J268" i="15"/>
  <c r="J267" i="15" s="1"/>
  <c r="I268" i="15"/>
  <c r="H268" i="15"/>
  <c r="G268" i="15"/>
  <c r="F268" i="15"/>
  <c r="E268" i="15"/>
  <c r="D268" i="15"/>
  <c r="C268" i="15" s="1"/>
  <c r="K267" i="15"/>
  <c r="G267" i="15"/>
  <c r="F267" i="15"/>
  <c r="E267" i="15"/>
  <c r="D267" i="15"/>
  <c r="C267" i="15" s="1"/>
  <c r="Q266" i="15"/>
  <c r="P266" i="15"/>
  <c r="O266" i="15"/>
  <c r="N266" i="15"/>
  <c r="M266" i="15"/>
  <c r="H266" i="15"/>
  <c r="C266" i="15"/>
  <c r="Q265" i="15"/>
  <c r="P265" i="15"/>
  <c r="O265" i="15"/>
  <c r="M265" i="15"/>
  <c r="H265" i="15"/>
  <c r="C265" i="15"/>
  <c r="Q264" i="15"/>
  <c r="P264" i="15"/>
  <c r="P263" i="15" s="1"/>
  <c r="O264" i="15"/>
  <c r="N264" i="15"/>
  <c r="M264" i="15" s="1"/>
  <c r="H264" i="15"/>
  <c r="C264" i="15"/>
  <c r="Q263" i="15"/>
  <c r="O263" i="15"/>
  <c r="L263" i="15"/>
  <c r="K263" i="15"/>
  <c r="J263" i="15"/>
  <c r="I263" i="15"/>
  <c r="H263" i="15" s="1"/>
  <c r="G263" i="15"/>
  <c r="F263" i="15"/>
  <c r="E263" i="15"/>
  <c r="D263" i="15"/>
  <c r="C263" i="15"/>
  <c r="Q262" i="15"/>
  <c r="P262" i="15"/>
  <c r="O262" i="15"/>
  <c r="N262" i="15"/>
  <c r="M262" i="15" s="1"/>
  <c r="H262" i="15"/>
  <c r="C262" i="15"/>
  <c r="Q261" i="15"/>
  <c r="P261" i="15"/>
  <c r="O261" i="15"/>
  <c r="N261" i="15"/>
  <c r="M261" i="15"/>
  <c r="H261" i="15"/>
  <c r="C261" i="15"/>
  <c r="Q260" i="15"/>
  <c r="P260" i="15"/>
  <c r="P259" i="15" s="1"/>
  <c r="P258" i="15" s="1"/>
  <c r="O260" i="15"/>
  <c r="N260" i="15"/>
  <c r="M260" i="15" s="1"/>
  <c r="H260" i="15"/>
  <c r="C260" i="15"/>
  <c r="Q259" i="15"/>
  <c r="Q258" i="15" s="1"/>
  <c r="O259" i="15"/>
  <c r="O258" i="15" s="1"/>
  <c r="L259" i="15"/>
  <c r="K259" i="15"/>
  <c r="K258" i="15" s="1"/>
  <c r="J259" i="15"/>
  <c r="I259" i="15"/>
  <c r="H259" i="15" s="1"/>
  <c r="G259" i="15"/>
  <c r="G258" i="15" s="1"/>
  <c r="F259" i="15"/>
  <c r="E259" i="15"/>
  <c r="E258" i="15" s="1"/>
  <c r="D259" i="15"/>
  <c r="C259" i="15"/>
  <c r="L258" i="15"/>
  <c r="J258" i="15"/>
  <c r="F258" i="15"/>
  <c r="D258" i="15"/>
  <c r="C258" i="15" s="1"/>
  <c r="Q257" i="15"/>
  <c r="P257" i="15"/>
  <c r="O257" i="15"/>
  <c r="N257" i="15"/>
  <c r="M257" i="15"/>
  <c r="H257" i="15"/>
  <c r="C257" i="15"/>
  <c r="Q256" i="15"/>
  <c r="P256" i="15"/>
  <c r="O256" i="15"/>
  <c r="N256" i="15"/>
  <c r="M256" i="15" s="1"/>
  <c r="H256" i="15"/>
  <c r="C256" i="15"/>
  <c r="Q255" i="15"/>
  <c r="P255" i="15"/>
  <c r="O255" i="15"/>
  <c r="N255" i="15"/>
  <c r="M255" i="15"/>
  <c r="H255" i="15"/>
  <c r="C255" i="15"/>
  <c r="Q254" i="15"/>
  <c r="P254" i="15"/>
  <c r="O254" i="15"/>
  <c r="N254" i="15"/>
  <c r="M254" i="15" s="1"/>
  <c r="H254" i="15"/>
  <c r="C254" i="15"/>
  <c r="Q253" i="15"/>
  <c r="Q252" i="15" s="1"/>
  <c r="Q251" i="15" s="1"/>
  <c r="P253" i="15"/>
  <c r="O253" i="15"/>
  <c r="O252" i="15" s="1"/>
  <c r="O251" i="15" s="1"/>
  <c r="N253" i="15"/>
  <c r="M253" i="15"/>
  <c r="H253" i="15"/>
  <c r="C253" i="15"/>
  <c r="P252" i="15"/>
  <c r="P251" i="15" s="1"/>
  <c r="N252" i="15"/>
  <c r="M252" i="15" s="1"/>
  <c r="L252" i="15"/>
  <c r="L251" i="15" s="1"/>
  <c r="L232" i="15" s="1"/>
  <c r="K252" i="15"/>
  <c r="J252" i="15"/>
  <c r="J251" i="15" s="1"/>
  <c r="J232" i="15" s="1"/>
  <c r="I252" i="15"/>
  <c r="H252" i="15"/>
  <c r="G252" i="15"/>
  <c r="F252" i="15"/>
  <c r="F251" i="15" s="1"/>
  <c r="F232" i="15" s="1"/>
  <c r="E252" i="15"/>
  <c r="D252" i="15"/>
  <c r="C252" i="15" s="1"/>
  <c r="K251" i="15"/>
  <c r="I251" i="15"/>
  <c r="H251" i="15" s="1"/>
  <c r="G251" i="15"/>
  <c r="E251" i="15"/>
  <c r="Q250" i="15"/>
  <c r="P250" i="15"/>
  <c r="O250" i="15"/>
  <c r="N250" i="15"/>
  <c r="M250" i="15" s="1"/>
  <c r="H250" i="15"/>
  <c r="C250" i="15"/>
  <c r="Q249" i="15"/>
  <c r="P249" i="15"/>
  <c r="O249" i="15"/>
  <c r="N249" i="15"/>
  <c r="M249" i="15"/>
  <c r="H249" i="15"/>
  <c r="C249" i="15"/>
  <c r="Q248" i="15"/>
  <c r="P248" i="15"/>
  <c r="O248" i="15"/>
  <c r="N248" i="15"/>
  <c r="M248" i="15" s="1"/>
  <c r="H248" i="15"/>
  <c r="C248" i="15"/>
  <c r="Q247" i="15"/>
  <c r="Q246" i="15" s="1"/>
  <c r="P247" i="15"/>
  <c r="O247" i="15"/>
  <c r="O246" i="15" s="1"/>
  <c r="N247" i="15"/>
  <c r="M247" i="15"/>
  <c r="H247" i="15"/>
  <c r="C247" i="15"/>
  <c r="P246" i="15"/>
  <c r="N246" i="15"/>
  <c r="M246" i="15" s="1"/>
  <c r="L246" i="15"/>
  <c r="K246" i="15"/>
  <c r="J246" i="15"/>
  <c r="I246" i="15"/>
  <c r="H246" i="15"/>
  <c r="G246" i="15"/>
  <c r="F246" i="15"/>
  <c r="E246" i="15"/>
  <c r="D246" i="15"/>
  <c r="C246" i="15" s="1"/>
  <c r="Q245" i="15"/>
  <c r="P245" i="15"/>
  <c r="O245" i="15"/>
  <c r="N245" i="15"/>
  <c r="M245" i="15"/>
  <c r="H245" i="15"/>
  <c r="C245" i="15"/>
  <c r="Q244" i="15"/>
  <c r="P244" i="15"/>
  <c r="O244" i="15"/>
  <c r="N244" i="15"/>
  <c r="M244" i="15" s="1"/>
  <c r="H244" i="15"/>
  <c r="C244" i="15"/>
  <c r="Q243" i="15"/>
  <c r="P243" i="15"/>
  <c r="O243" i="15"/>
  <c r="N243" i="15"/>
  <c r="M243" i="15"/>
  <c r="H243" i="15"/>
  <c r="C243" i="15"/>
  <c r="Q242" i="15"/>
  <c r="P242" i="15"/>
  <c r="O242" i="15"/>
  <c r="N242" i="15"/>
  <c r="M242" i="15" s="1"/>
  <c r="H242" i="15"/>
  <c r="C242" i="15"/>
  <c r="Q241" i="15"/>
  <c r="P241" i="15"/>
  <c r="O241" i="15"/>
  <c r="N241" i="15"/>
  <c r="M241" i="15"/>
  <c r="H241" i="15"/>
  <c r="C241" i="15"/>
  <c r="Q240" i="15"/>
  <c r="P240" i="15"/>
  <c r="O240" i="15"/>
  <c r="N240" i="15"/>
  <c r="M240" i="15" s="1"/>
  <c r="H240" i="15"/>
  <c r="C240" i="15"/>
  <c r="Q239" i="15"/>
  <c r="Q238" i="15" s="1"/>
  <c r="Q233" i="15" s="1"/>
  <c r="Q232" i="15" s="1"/>
  <c r="P239" i="15"/>
  <c r="O239" i="15"/>
  <c r="O238" i="15" s="1"/>
  <c r="O233" i="15" s="1"/>
  <c r="O232" i="15" s="1"/>
  <c r="N239" i="15"/>
  <c r="M239" i="15"/>
  <c r="H239" i="15"/>
  <c r="C239" i="15"/>
  <c r="P238" i="15"/>
  <c r="N238" i="15"/>
  <c r="M238" i="15" s="1"/>
  <c r="L238" i="15"/>
  <c r="K238" i="15"/>
  <c r="J238" i="15"/>
  <c r="I238" i="15"/>
  <c r="H238" i="15"/>
  <c r="G238" i="15"/>
  <c r="F238" i="15"/>
  <c r="E238" i="15"/>
  <c r="D238" i="15"/>
  <c r="C238" i="15" s="1"/>
  <c r="Q237" i="15"/>
  <c r="P237" i="15"/>
  <c r="O237" i="15"/>
  <c r="N237" i="15"/>
  <c r="M237" i="15"/>
  <c r="H237" i="15"/>
  <c r="C237" i="15"/>
  <c r="Q236" i="15"/>
  <c r="P236" i="15"/>
  <c r="P235" i="15" s="1"/>
  <c r="O236" i="15"/>
  <c r="N236" i="15"/>
  <c r="M236" i="15" s="1"/>
  <c r="H236" i="15"/>
  <c r="C236" i="15"/>
  <c r="Q235" i="15"/>
  <c r="O235" i="15"/>
  <c r="L235" i="15"/>
  <c r="K235" i="15"/>
  <c r="J235" i="15"/>
  <c r="I235" i="15"/>
  <c r="H235" i="15" s="1"/>
  <c r="G235" i="15"/>
  <c r="F235" i="15"/>
  <c r="E235" i="15"/>
  <c r="D235" i="15"/>
  <c r="C235" i="15"/>
  <c r="Q234" i="15"/>
  <c r="P234" i="15"/>
  <c r="O234" i="15"/>
  <c r="N234" i="15"/>
  <c r="M234" i="15" s="1"/>
  <c r="H234" i="15"/>
  <c r="C234" i="15"/>
  <c r="L233" i="15"/>
  <c r="K233" i="15"/>
  <c r="K232" i="15" s="1"/>
  <c r="J233" i="15"/>
  <c r="I233" i="15"/>
  <c r="H233" i="15" s="1"/>
  <c r="G233" i="15"/>
  <c r="G232" i="15" s="1"/>
  <c r="F233" i="15"/>
  <c r="E233" i="15"/>
  <c r="E232" i="15" s="1"/>
  <c r="D233" i="15"/>
  <c r="C233" i="15"/>
  <c r="Q231" i="15"/>
  <c r="Q230" i="15" s="1"/>
  <c r="P231" i="15"/>
  <c r="O231" i="15"/>
  <c r="O230" i="15" s="1"/>
  <c r="N231" i="15"/>
  <c r="M231" i="15"/>
  <c r="H231" i="15"/>
  <c r="C231" i="15"/>
  <c r="P230" i="15"/>
  <c r="N230" i="15"/>
  <c r="M230" i="15" s="1"/>
  <c r="L230" i="15"/>
  <c r="K230" i="15"/>
  <c r="J230" i="15"/>
  <c r="I230" i="15"/>
  <c r="H230" i="15"/>
  <c r="G230" i="15"/>
  <c r="F230" i="15"/>
  <c r="E230" i="15"/>
  <c r="D230" i="15"/>
  <c r="C230" i="15" s="1"/>
  <c r="Q229" i="15"/>
  <c r="Q228" i="15" s="1"/>
  <c r="P229" i="15"/>
  <c r="O229" i="15"/>
  <c r="O228" i="15" s="1"/>
  <c r="N229" i="15"/>
  <c r="M229" i="15"/>
  <c r="H229" i="15"/>
  <c r="C229" i="15"/>
  <c r="P228" i="15"/>
  <c r="N228" i="15"/>
  <c r="M228" i="15" s="1"/>
  <c r="L228" i="15"/>
  <c r="K228" i="15"/>
  <c r="J228" i="15"/>
  <c r="I228" i="15"/>
  <c r="H228" i="15"/>
  <c r="G228" i="15"/>
  <c r="F228" i="15"/>
  <c r="E228" i="15"/>
  <c r="D228" i="15"/>
  <c r="C228" i="15" s="1"/>
  <c r="Q227" i="15"/>
  <c r="P227" i="15"/>
  <c r="O227" i="15"/>
  <c r="N227" i="15"/>
  <c r="M227" i="15"/>
  <c r="H227" i="15"/>
  <c r="C227" i="15"/>
  <c r="Q226" i="15"/>
  <c r="P226" i="15"/>
  <c r="P225" i="15" s="1"/>
  <c r="O226" i="15"/>
  <c r="N226" i="15"/>
  <c r="M226" i="15" s="1"/>
  <c r="H226" i="15"/>
  <c r="C226" i="15"/>
  <c r="Q225" i="15"/>
  <c r="O225" i="15"/>
  <c r="L225" i="15"/>
  <c r="K225" i="15"/>
  <c r="J225" i="15"/>
  <c r="I225" i="15"/>
  <c r="H225" i="15" s="1"/>
  <c r="G225" i="15"/>
  <c r="F225" i="15"/>
  <c r="E225" i="15"/>
  <c r="D225" i="15"/>
  <c r="C225" i="15"/>
  <c r="Q224" i="15"/>
  <c r="P224" i="15"/>
  <c r="O224" i="15"/>
  <c r="N224" i="15"/>
  <c r="M224" i="15" s="1"/>
  <c r="H224" i="15"/>
  <c r="C224" i="15"/>
  <c r="Q223" i="15"/>
  <c r="P223" i="15"/>
  <c r="O223" i="15"/>
  <c r="N223" i="15"/>
  <c r="M223" i="15"/>
  <c r="H223" i="15"/>
  <c r="C223" i="15"/>
  <c r="Q222" i="15"/>
  <c r="P222" i="15"/>
  <c r="O222" i="15"/>
  <c r="N222" i="15"/>
  <c r="M222" i="15" s="1"/>
  <c r="H222" i="15"/>
  <c r="C222" i="15"/>
  <c r="Q221" i="15"/>
  <c r="P221" i="15"/>
  <c r="O221" i="15"/>
  <c r="N221" i="15"/>
  <c r="M221" i="15"/>
  <c r="H221" i="15"/>
  <c r="C221" i="15"/>
  <c r="Q220" i="15"/>
  <c r="P220" i="15"/>
  <c r="O220" i="15"/>
  <c r="N220" i="15"/>
  <c r="M220" i="15" s="1"/>
  <c r="H220" i="15"/>
  <c r="C220" i="15"/>
  <c r="Q219" i="15"/>
  <c r="P219" i="15"/>
  <c r="O219" i="15"/>
  <c r="N219" i="15"/>
  <c r="M219" i="15"/>
  <c r="H219" i="15"/>
  <c r="C219" i="15"/>
  <c r="Q218" i="15"/>
  <c r="P218" i="15"/>
  <c r="O218" i="15"/>
  <c r="N218" i="15"/>
  <c r="M218" i="15" s="1"/>
  <c r="H218" i="15"/>
  <c r="C218" i="15"/>
  <c r="Q217" i="15"/>
  <c r="P217" i="15"/>
  <c r="O217" i="15"/>
  <c r="N217" i="15"/>
  <c r="M217" i="15"/>
  <c r="H217" i="15"/>
  <c r="C217" i="15"/>
  <c r="Q216" i="15"/>
  <c r="P216" i="15"/>
  <c r="O216" i="15"/>
  <c r="N216" i="15"/>
  <c r="M216" i="15" s="1"/>
  <c r="H216" i="15"/>
  <c r="C216" i="15"/>
  <c r="Q215" i="15"/>
  <c r="Q214" i="15" s="1"/>
  <c r="P215" i="15"/>
  <c r="O215" i="15"/>
  <c r="O214" i="15" s="1"/>
  <c r="N215" i="15"/>
  <c r="M215" i="15"/>
  <c r="H215" i="15"/>
  <c r="C215" i="15"/>
  <c r="P214" i="15"/>
  <c r="N214" i="15"/>
  <c r="M214" i="15" s="1"/>
  <c r="L214" i="15"/>
  <c r="K214" i="15"/>
  <c r="J214" i="15"/>
  <c r="I214" i="15"/>
  <c r="H214" i="15"/>
  <c r="G214" i="15"/>
  <c r="F214" i="15"/>
  <c r="E214" i="15"/>
  <c r="D214" i="15"/>
  <c r="C214" i="15" s="1"/>
  <c r="Q213" i="15"/>
  <c r="P213" i="15"/>
  <c r="O213" i="15"/>
  <c r="N213" i="15"/>
  <c r="M213" i="15"/>
  <c r="H213" i="15"/>
  <c r="C213" i="15"/>
  <c r="Q212" i="15"/>
  <c r="P212" i="15"/>
  <c r="O212" i="15"/>
  <c r="N212" i="15"/>
  <c r="M212" i="15" s="1"/>
  <c r="H212" i="15"/>
  <c r="C212" i="15"/>
  <c r="Q211" i="15"/>
  <c r="P211" i="15"/>
  <c r="O211" i="15"/>
  <c r="N211" i="15"/>
  <c r="M211" i="15"/>
  <c r="H211" i="15"/>
  <c r="C211" i="15"/>
  <c r="Q210" i="15"/>
  <c r="P210" i="15"/>
  <c r="O210" i="15"/>
  <c r="N210" i="15"/>
  <c r="M210" i="15" s="1"/>
  <c r="H210" i="15"/>
  <c r="C210" i="15"/>
  <c r="Q209" i="15"/>
  <c r="P209" i="15"/>
  <c r="O209" i="15"/>
  <c r="N209" i="15"/>
  <c r="M209" i="15"/>
  <c r="H209" i="15"/>
  <c r="C209" i="15"/>
  <c r="Q208" i="15"/>
  <c r="P208" i="15"/>
  <c r="O208" i="15"/>
  <c r="N208" i="15"/>
  <c r="M208" i="15" s="1"/>
  <c r="H208" i="15"/>
  <c r="C208" i="15"/>
  <c r="Q207" i="15"/>
  <c r="P207" i="15"/>
  <c r="O207" i="15"/>
  <c r="N207" i="15"/>
  <c r="M207" i="15"/>
  <c r="H207" i="15"/>
  <c r="C207" i="15"/>
  <c r="Q206" i="15"/>
  <c r="P206" i="15"/>
  <c r="O206" i="15"/>
  <c r="N206" i="15"/>
  <c r="M206" i="15" s="1"/>
  <c r="H206" i="15"/>
  <c r="C206" i="15"/>
  <c r="Q205" i="15"/>
  <c r="P205" i="15"/>
  <c r="O205" i="15"/>
  <c r="N205" i="15"/>
  <c r="M205" i="15"/>
  <c r="H205" i="15"/>
  <c r="C205" i="15"/>
  <c r="Q204" i="15"/>
  <c r="P204" i="15"/>
  <c r="P203" i="15" s="1"/>
  <c r="P202" i="15" s="1"/>
  <c r="O204" i="15"/>
  <c r="N204" i="15"/>
  <c r="M204" i="15" s="1"/>
  <c r="H204" i="15"/>
  <c r="C204" i="15"/>
  <c r="Q203" i="15"/>
  <c r="Q202" i="15" s="1"/>
  <c r="O203" i="15"/>
  <c r="O202" i="15" s="1"/>
  <c r="L203" i="15"/>
  <c r="K203" i="15"/>
  <c r="K202" i="15" s="1"/>
  <c r="K193" i="15" s="1"/>
  <c r="K192" i="15" s="1"/>
  <c r="J203" i="15"/>
  <c r="I203" i="15"/>
  <c r="H203" i="15" s="1"/>
  <c r="G203" i="15"/>
  <c r="G202" i="15" s="1"/>
  <c r="G193" i="15" s="1"/>
  <c r="G192" i="15" s="1"/>
  <c r="F203" i="15"/>
  <c r="E203" i="15"/>
  <c r="E202" i="15" s="1"/>
  <c r="E193" i="15" s="1"/>
  <c r="E192" i="15" s="1"/>
  <c r="D203" i="15"/>
  <c r="C203" i="15"/>
  <c r="L202" i="15"/>
  <c r="J202" i="15"/>
  <c r="F202" i="15"/>
  <c r="D202" i="15"/>
  <c r="C202" i="15" s="1"/>
  <c r="Q201" i="15"/>
  <c r="P201" i="15"/>
  <c r="O201" i="15"/>
  <c r="N201" i="15"/>
  <c r="M201" i="15"/>
  <c r="H201" i="15"/>
  <c r="C201" i="15"/>
  <c r="Q200" i="15"/>
  <c r="P200" i="15"/>
  <c r="O200" i="15"/>
  <c r="N200" i="15"/>
  <c r="M200" i="15" s="1"/>
  <c r="H200" i="15"/>
  <c r="C200" i="15"/>
  <c r="Q199" i="15"/>
  <c r="P199" i="15"/>
  <c r="O199" i="15"/>
  <c r="N199" i="15"/>
  <c r="M199" i="15"/>
  <c r="H199" i="15"/>
  <c r="C199" i="15"/>
  <c r="Q198" i="15"/>
  <c r="P198" i="15"/>
  <c r="O198" i="15"/>
  <c r="N198" i="15"/>
  <c r="M198" i="15" s="1"/>
  <c r="H198" i="15"/>
  <c r="C198" i="15"/>
  <c r="Q197" i="15"/>
  <c r="Q196" i="15" s="1"/>
  <c r="P197" i="15"/>
  <c r="O197" i="15"/>
  <c r="O196" i="15" s="1"/>
  <c r="N197" i="15"/>
  <c r="M197" i="15"/>
  <c r="H197" i="15"/>
  <c r="C197" i="15"/>
  <c r="P196" i="15"/>
  <c r="N196" i="15"/>
  <c r="M196" i="15" s="1"/>
  <c r="L196" i="15"/>
  <c r="K196" i="15"/>
  <c r="J196" i="15"/>
  <c r="I196" i="15"/>
  <c r="H196" i="15"/>
  <c r="G196" i="15"/>
  <c r="F196" i="15"/>
  <c r="E196" i="15"/>
  <c r="D196" i="15"/>
  <c r="C196" i="15" s="1"/>
  <c r="Q195" i="15"/>
  <c r="Q194" i="15" s="1"/>
  <c r="Q193" i="15" s="1"/>
  <c r="P195" i="15"/>
  <c r="O195" i="15"/>
  <c r="O194" i="15" s="1"/>
  <c r="O193" i="15" s="1"/>
  <c r="N195" i="15"/>
  <c r="M195" i="15"/>
  <c r="H195" i="15"/>
  <c r="C195" i="15"/>
  <c r="P194" i="15"/>
  <c r="P193" i="15" s="1"/>
  <c r="N194" i="15"/>
  <c r="M194" i="15" s="1"/>
  <c r="L194" i="15"/>
  <c r="L193" i="15" s="1"/>
  <c r="L192" i="15" s="1"/>
  <c r="K194" i="15"/>
  <c r="J194" i="15"/>
  <c r="J193" i="15" s="1"/>
  <c r="J192" i="15" s="1"/>
  <c r="I194" i="15"/>
  <c r="H194" i="15"/>
  <c r="G194" i="15"/>
  <c r="F194" i="15"/>
  <c r="F193" i="15" s="1"/>
  <c r="F192" i="15" s="1"/>
  <c r="E194" i="15"/>
  <c r="D194" i="15"/>
  <c r="C194" i="15" s="1"/>
  <c r="Q191" i="15"/>
  <c r="Q190" i="15" s="1"/>
  <c r="Q189" i="15" s="1"/>
  <c r="P191" i="15"/>
  <c r="O191" i="15"/>
  <c r="O190" i="15" s="1"/>
  <c r="O189" i="15" s="1"/>
  <c r="N191" i="15"/>
  <c r="M191" i="15"/>
  <c r="H191" i="15"/>
  <c r="C191" i="15"/>
  <c r="P190" i="15"/>
  <c r="P189" i="15" s="1"/>
  <c r="N190" i="15"/>
  <c r="M190" i="15" s="1"/>
  <c r="L190" i="15"/>
  <c r="L189" i="15" s="1"/>
  <c r="K190" i="15"/>
  <c r="J190" i="15"/>
  <c r="J189" i="15" s="1"/>
  <c r="I190" i="15"/>
  <c r="H190" i="15"/>
  <c r="G190" i="15"/>
  <c r="F190" i="15"/>
  <c r="F189" i="15" s="1"/>
  <c r="E190" i="15"/>
  <c r="D190" i="15"/>
  <c r="C190" i="15" s="1"/>
  <c r="K189" i="15"/>
  <c r="I189" i="15"/>
  <c r="H189" i="15" s="1"/>
  <c r="G189" i="15"/>
  <c r="E189" i="15"/>
  <c r="Q188" i="15"/>
  <c r="P188" i="15"/>
  <c r="O188" i="15"/>
  <c r="N188" i="15"/>
  <c r="M188" i="15" s="1"/>
  <c r="H188" i="15"/>
  <c r="C188" i="15"/>
  <c r="Q187" i="15"/>
  <c r="Q186" i="15" s="1"/>
  <c r="Q185" i="15" s="1"/>
  <c r="P187" i="15"/>
  <c r="O187" i="15"/>
  <c r="O186" i="15" s="1"/>
  <c r="O185" i="15" s="1"/>
  <c r="N187" i="15"/>
  <c r="M187" i="15"/>
  <c r="H187" i="15"/>
  <c r="C187" i="15"/>
  <c r="P186" i="15"/>
  <c r="P185" i="15" s="1"/>
  <c r="N186" i="15"/>
  <c r="M186" i="15" s="1"/>
  <c r="L186" i="15"/>
  <c r="L185" i="15" s="1"/>
  <c r="K186" i="15"/>
  <c r="J186" i="15"/>
  <c r="J185" i="15" s="1"/>
  <c r="I186" i="15"/>
  <c r="H186" i="15"/>
  <c r="G186" i="15"/>
  <c r="F186" i="15"/>
  <c r="F185" i="15" s="1"/>
  <c r="E186" i="15"/>
  <c r="D186" i="15"/>
  <c r="C186" i="15" s="1"/>
  <c r="K185" i="15"/>
  <c r="I185" i="15"/>
  <c r="H185" i="15" s="1"/>
  <c r="G185" i="15"/>
  <c r="E185" i="15"/>
  <c r="Q184" i="15"/>
  <c r="P184" i="15"/>
  <c r="O184" i="15"/>
  <c r="N184" i="15"/>
  <c r="M184" i="15" s="1"/>
  <c r="H184" i="15"/>
  <c r="C184" i="15"/>
  <c r="Q183" i="15"/>
  <c r="Q182" i="15" s="1"/>
  <c r="P183" i="15"/>
  <c r="O183" i="15"/>
  <c r="O182" i="15" s="1"/>
  <c r="N183" i="15"/>
  <c r="M183" i="15"/>
  <c r="H183" i="15"/>
  <c r="C183" i="15"/>
  <c r="P182" i="15"/>
  <c r="N182" i="15"/>
  <c r="M182" i="15" s="1"/>
  <c r="L182" i="15"/>
  <c r="K182" i="15"/>
  <c r="J182" i="15"/>
  <c r="I182" i="15"/>
  <c r="H182" i="15"/>
  <c r="G182" i="15"/>
  <c r="F182" i="15"/>
  <c r="E182" i="15"/>
  <c r="D182" i="15"/>
  <c r="C182" i="15" s="1"/>
  <c r="Q181" i="15"/>
  <c r="P181" i="15"/>
  <c r="O181" i="15"/>
  <c r="N181" i="15"/>
  <c r="M181" i="15"/>
  <c r="H181" i="15"/>
  <c r="C181" i="15"/>
  <c r="Q180" i="15"/>
  <c r="P180" i="15"/>
  <c r="O180" i="15"/>
  <c r="N180" i="15"/>
  <c r="M180" i="15" s="1"/>
  <c r="H180" i="15"/>
  <c r="C180" i="15"/>
  <c r="Q179" i="15"/>
  <c r="P179" i="15"/>
  <c r="O179" i="15"/>
  <c r="N179" i="15"/>
  <c r="M179" i="15"/>
  <c r="H179" i="15"/>
  <c r="C179" i="15"/>
  <c r="Q178" i="15"/>
  <c r="P178" i="15"/>
  <c r="P177" i="15" s="1"/>
  <c r="O178" i="15"/>
  <c r="N178" i="15"/>
  <c r="M178" i="15" s="1"/>
  <c r="H178" i="15"/>
  <c r="C178" i="15"/>
  <c r="Q177" i="15"/>
  <c r="O177" i="15"/>
  <c r="L177" i="15"/>
  <c r="K177" i="15"/>
  <c r="J177" i="15"/>
  <c r="I177" i="15"/>
  <c r="H177" i="15" s="1"/>
  <c r="G177" i="15"/>
  <c r="F177" i="15"/>
  <c r="E177" i="15"/>
  <c r="D177" i="15"/>
  <c r="C177" i="15"/>
  <c r="Q176" i="15"/>
  <c r="P176" i="15"/>
  <c r="O176" i="15"/>
  <c r="N176" i="15"/>
  <c r="M176" i="15" s="1"/>
  <c r="H176" i="15"/>
  <c r="C176" i="15"/>
  <c r="Q175" i="15"/>
  <c r="P175" i="15"/>
  <c r="O175" i="15"/>
  <c r="N175" i="15"/>
  <c r="M175" i="15"/>
  <c r="H175" i="15"/>
  <c r="C175" i="15"/>
  <c r="Q174" i="15"/>
  <c r="P174" i="15"/>
  <c r="P173" i="15" s="1"/>
  <c r="P172" i="15" s="1"/>
  <c r="P171" i="15" s="1"/>
  <c r="O174" i="15"/>
  <c r="N174" i="15"/>
  <c r="M174" i="15" s="1"/>
  <c r="H174" i="15"/>
  <c r="C174" i="15"/>
  <c r="Q173" i="15"/>
  <c r="Q172" i="15" s="1"/>
  <c r="Q171" i="15" s="1"/>
  <c r="O173" i="15"/>
  <c r="O172" i="15" s="1"/>
  <c r="O171" i="15" s="1"/>
  <c r="L173" i="15"/>
  <c r="K173" i="15"/>
  <c r="K172" i="15" s="1"/>
  <c r="K171" i="15" s="1"/>
  <c r="J173" i="15"/>
  <c r="I173" i="15"/>
  <c r="H173" i="15" s="1"/>
  <c r="G173" i="15"/>
  <c r="G172" i="15" s="1"/>
  <c r="G171" i="15" s="1"/>
  <c r="F173" i="15"/>
  <c r="E173" i="15"/>
  <c r="E172" i="15" s="1"/>
  <c r="E171" i="15" s="1"/>
  <c r="D173" i="15"/>
  <c r="C173" i="15"/>
  <c r="L172" i="15"/>
  <c r="L171" i="15" s="1"/>
  <c r="J172" i="15"/>
  <c r="J171" i="15" s="1"/>
  <c r="F172" i="15"/>
  <c r="F171" i="15" s="1"/>
  <c r="D172" i="15"/>
  <c r="C172" i="15" s="1"/>
  <c r="Q170" i="15"/>
  <c r="P170" i="15"/>
  <c r="O170" i="15"/>
  <c r="N170" i="15"/>
  <c r="M170" i="15" s="1"/>
  <c r="H170" i="15"/>
  <c r="C170" i="15"/>
  <c r="Q169" i="15"/>
  <c r="P169" i="15"/>
  <c r="O169" i="15"/>
  <c r="N169" i="15"/>
  <c r="M169" i="15"/>
  <c r="H169" i="15"/>
  <c r="C169" i="15"/>
  <c r="Q168" i="15"/>
  <c r="P168" i="15"/>
  <c r="O168" i="15"/>
  <c r="N168" i="15"/>
  <c r="M168" i="15" s="1"/>
  <c r="H168" i="15"/>
  <c r="C168" i="15"/>
  <c r="Q167" i="15"/>
  <c r="P167" i="15"/>
  <c r="O167" i="15"/>
  <c r="N167" i="15"/>
  <c r="M167" i="15"/>
  <c r="H167" i="15"/>
  <c r="C167" i="15"/>
  <c r="Q166" i="15"/>
  <c r="P166" i="15"/>
  <c r="O166" i="15"/>
  <c r="N166" i="15"/>
  <c r="M166" i="15" s="1"/>
  <c r="H166" i="15"/>
  <c r="C166" i="15"/>
  <c r="Q165" i="15"/>
  <c r="Q164" i="15" s="1"/>
  <c r="Q163" i="15" s="1"/>
  <c r="P165" i="15"/>
  <c r="O165" i="15"/>
  <c r="O164" i="15" s="1"/>
  <c r="O163" i="15" s="1"/>
  <c r="N165" i="15"/>
  <c r="M165" i="15"/>
  <c r="H165" i="15"/>
  <c r="C165" i="15"/>
  <c r="P164" i="15"/>
  <c r="P163" i="15" s="1"/>
  <c r="N164" i="15"/>
  <c r="M164" i="15" s="1"/>
  <c r="L164" i="15"/>
  <c r="L163" i="15" s="1"/>
  <c r="K164" i="15"/>
  <c r="J164" i="15"/>
  <c r="J163" i="15" s="1"/>
  <c r="I164" i="15"/>
  <c r="H164" i="15"/>
  <c r="G164" i="15"/>
  <c r="F164" i="15"/>
  <c r="F163" i="15" s="1"/>
  <c r="E164" i="15"/>
  <c r="D164" i="15"/>
  <c r="C164" i="15" s="1"/>
  <c r="K163" i="15"/>
  <c r="I163" i="15"/>
  <c r="H163" i="15" s="1"/>
  <c r="G163" i="15"/>
  <c r="E163" i="15"/>
  <c r="Q162" i="15"/>
  <c r="P162" i="15"/>
  <c r="O162" i="15"/>
  <c r="N162" i="15"/>
  <c r="M162" i="15" s="1"/>
  <c r="H162" i="15"/>
  <c r="C162" i="15"/>
  <c r="Q161" i="15"/>
  <c r="P161" i="15"/>
  <c r="O161" i="15"/>
  <c r="M161" i="15"/>
  <c r="H161" i="15"/>
  <c r="C161" i="15"/>
  <c r="Q160" i="15"/>
  <c r="P160" i="15"/>
  <c r="O160" i="15"/>
  <c r="N160" i="15"/>
  <c r="M160" i="15"/>
  <c r="H160" i="15"/>
  <c r="C160" i="15"/>
  <c r="Q159" i="15"/>
  <c r="P159" i="15"/>
  <c r="P158" i="15" s="1"/>
  <c r="O159" i="15"/>
  <c r="N159" i="15"/>
  <c r="M159" i="15" s="1"/>
  <c r="H159" i="15"/>
  <c r="C159" i="15"/>
  <c r="Q158" i="15"/>
  <c r="O158" i="15"/>
  <c r="L158" i="15"/>
  <c r="K158" i="15"/>
  <c r="J158" i="15"/>
  <c r="I158" i="15"/>
  <c r="H158" i="15" s="1"/>
  <c r="G158" i="15"/>
  <c r="F158" i="15"/>
  <c r="E158" i="15"/>
  <c r="D158" i="15"/>
  <c r="C158" i="15"/>
  <c r="Q157" i="15"/>
  <c r="P157" i="15"/>
  <c r="O157" i="15"/>
  <c r="N157" i="15"/>
  <c r="M157" i="15" s="1"/>
  <c r="H157" i="15"/>
  <c r="C157" i="15"/>
  <c r="Q156" i="15"/>
  <c r="P156" i="15"/>
  <c r="O156" i="15"/>
  <c r="N156" i="15"/>
  <c r="M156" i="15"/>
  <c r="H156" i="15"/>
  <c r="C156" i="15"/>
  <c r="Q155" i="15"/>
  <c r="P155" i="15"/>
  <c r="O155" i="15"/>
  <c r="N155" i="15"/>
  <c r="M155" i="15" s="1"/>
  <c r="H155" i="15"/>
  <c r="C155" i="15"/>
  <c r="Q154" i="15"/>
  <c r="P154" i="15"/>
  <c r="O154" i="15"/>
  <c r="N154" i="15"/>
  <c r="M154" i="15"/>
  <c r="H154" i="15"/>
  <c r="C154" i="15"/>
  <c r="Q153" i="15"/>
  <c r="P153" i="15"/>
  <c r="O153" i="15"/>
  <c r="N153" i="15"/>
  <c r="M153" i="15" s="1"/>
  <c r="H153" i="15"/>
  <c r="C153" i="15"/>
  <c r="Q152" i="15"/>
  <c r="P152" i="15"/>
  <c r="O152" i="15"/>
  <c r="N152" i="15"/>
  <c r="M152" i="15"/>
  <c r="H152" i="15"/>
  <c r="C152" i="15"/>
  <c r="Q151" i="15"/>
  <c r="P151" i="15"/>
  <c r="O151" i="15"/>
  <c r="N151" i="15"/>
  <c r="M151" i="15" s="1"/>
  <c r="H151" i="15"/>
  <c r="C151" i="15"/>
  <c r="Q150" i="15"/>
  <c r="Q149" i="15" s="1"/>
  <c r="P150" i="15"/>
  <c r="O150" i="15"/>
  <c r="O149" i="15" s="1"/>
  <c r="N150" i="15"/>
  <c r="M150" i="15"/>
  <c r="H150" i="15"/>
  <c r="C150" i="15"/>
  <c r="P149" i="15"/>
  <c r="N149" i="15"/>
  <c r="M149" i="15" s="1"/>
  <c r="L149" i="15"/>
  <c r="K149" i="15"/>
  <c r="J149" i="15"/>
  <c r="I149" i="15"/>
  <c r="H149" i="15"/>
  <c r="G149" i="15"/>
  <c r="F149" i="15"/>
  <c r="E149" i="15"/>
  <c r="D149" i="15"/>
  <c r="C149" i="15" s="1"/>
  <c r="Q148" i="15"/>
  <c r="P148" i="15"/>
  <c r="O148" i="15"/>
  <c r="N148" i="15"/>
  <c r="M148" i="15"/>
  <c r="H148" i="15"/>
  <c r="C148" i="15"/>
  <c r="Q147" i="15"/>
  <c r="P147" i="15"/>
  <c r="O147" i="15"/>
  <c r="N147" i="15"/>
  <c r="M147" i="15" s="1"/>
  <c r="H147" i="15"/>
  <c r="C147" i="15"/>
  <c r="Q146" i="15"/>
  <c r="P146" i="15"/>
  <c r="O146" i="15"/>
  <c r="N146" i="15"/>
  <c r="M146" i="15"/>
  <c r="H146" i="15"/>
  <c r="C146" i="15"/>
  <c r="Q145" i="15"/>
  <c r="P145" i="15"/>
  <c r="O145" i="15"/>
  <c r="N145" i="15"/>
  <c r="M145" i="15" s="1"/>
  <c r="H145" i="15"/>
  <c r="C145" i="15"/>
  <c r="Q144" i="15"/>
  <c r="P144" i="15"/>
  <c r="O144" i="15"/>
  <c r="N144" i="15"/>
  <c r="M144" i="15"/>
  <c r="H144" i="15"/>
  <c r="C144" i="15"/>
  <c r="Q143" i="15"/>
  <c r="P143" i="15"/>
  <c r="P142" i="15" s="1"/>
  <c r="O143" i="15"/>
  <c r="N143" i="15"/>
  <c r="M143" i="15" s="1"/>
  <c r="H143" i="15"/>
  <c r="C143" i="15"/>
  <c r="Q142" i="15"/>
  <c r="O142" i="15"/>
  <c r="L142" i="15"/>
  <c r="K142" i="15"/>
  <c r="J142" i="15"/>
  <c r="I142" i="15"/>
  <c r="H142" i="15" s="1"/>
  <c r="G142" i="15"/>
  <c r="F142" i="15"/>
  <c r="E142" i="15"/>
  <c r="D142" i="15"/>
  <c r="C142" i="15"/>
  <c r="Q141" i="15"/>
  <c r="P141" i="15"/>
  <c r="O141" i="15"/>
  <c r="N141" i="15"/>
  <c r="M141" i="15" s="1"/>
  <c r="H141" i="15"/>
  <c r="C141" i="15"/>
  <c r="Q140" i="15"/>
  <c r="Q139" i="15" s="1"/>
  <c r="P140" i="15"/>
  <c r="O140" i="15"/>
  <c r="O139" i="15" s="1"/>
  <c r="N140" i="15"/>
  <c r="M140" i="15"/>
  <c r="H140" i="15"/>
  <c r="C140" i="15"/>
  <c r="P139" i="15"/>
  <c r="N139" i="15"/>
  <c r="M139" i="15" s="1"/>
  <c r="L139" i="15"/>
  <c r="K139" i="15"/>
  <c r="J139" i="15"/>
  <c r="I139" i="15"/>
  <c r="H139" i="15"/>
  <c r="G139" i="15"/>
  <c r="F139" i="15"/>
  <c r="E139" i="15"/>
  <c r="D139" i="15"/>
  <c r="C139" i="15" s="1"/>
  <c r="Q138" i="15"/>
  <c r="P138" i="15"/>
  <c r="O138" i="15"/>
  <c r="N138" i="15"/>
  <c r="M138" i="15"/>
  <c r="H138" i="15"/>
  <c r="C138" i="15"/>
  <c r="Q137" i="15"/>
  <c r="P137" i="15"/>
  <c r="O137" i="15"/>
  <c r="N137" i="15"/>
  <c r="M137" i="15" s="1"/>
  <c r="H137" i="15"/>
  <c r="C137" i="15"/>
  <c r="Q136" i="15"/>
  <c r="P136" i="15"/>
  <c r="O136" i="15"/>
  <c r="N136" i="15"/>
  <c r="M136" i="15"/>
  <c r="H136" i="15"/>
  <c r="C136" i="15"/>
  <c r="Q135" i="15"/>
  <c r="P135" i="15"/>
  <c r="P134" i="15" s="1"/>
  <c r="O135" i="15"/>
  <c r="N135" i="15"/>
  <c r="M135" i="15" s="1"/>
  <c r="H135" i="15"/>
  <c r="C135" i="15"/>
  <c r="Q134" i="15"/>
  <c r="O134" i="15"/>
  <c r="L134" i="15"/>
  <c r="K134" i="15"/>
  <c r="J134" i="15"/>
  <c r="I134" i="15"/>
  <c r="H134" i="15" s="1"/>
  <c r="G134" i="15"/>
  <c r="F134" i="15"/>
  <c r="E134" i="15"/>
  <c r="D134" i="15"/>
  <c r="C134" i="15"/>
  <c r="Q133" i="15"/>
  <c r="P133" i="15"/>
  <c r="O133" i="15"/>
  <c r="N133" i="15"/>
  <c r="M133" i="15" s="1"/>
  <c r="H133" i="15"/>
  <c r="C133" i="15"/>
  <c r="Q132" i="15"/>
  <c r="P132" i="15"/>
  <c r="O132" i="15"/>
  <c r="N132" i="15"/>
  <c r="M132" i="15"/>
  <c r="H132" i="15"/>
  <c r="C132" i="15"/>
  <c r="Q131" i="15"/>
  <c r="P131" i="15"/>
  <c r="P130" i="15" s="1"/>
  <c r="P129" i="15" s="1"/>
  <c r="O131" i="15"/>
  <c r="N131" i="15"/>
  <c r="M131" i="15" s="1"/>
  <c r="H131" i="15"/>
  <c r="C131" i="15"/>
  <c r="Q130" i="15"/>
  <c r="Q129" i="15" s="1"/>
  <c r="O130" i="15"/>
  <c r="O129" i="15" s="1"/>
  <c r="L130" i="15"/>
  <c r="K130" i="15"/>
  <c r="K129" i="15" s="1"/>
  <c r="J130" i="15"/>
  <c r="I130" i="15"/>
  <c r="H130" i="15" s="1"/>
  <c r="G130" i="15"/>
  <c r="G129" i="15" s="1"/>
  <c r="F130" i="15"/>
  <c r="E130" i="15"/>
  <c r="E129" i="15" s="1"/>
  <c r="D130" i="15"/>
  <c r="C130" i="15"/>
  <c r="L129" i="15"/>
  <c r="J129" i="15"/>
  <c r="F129" i="15"/>
  <c r="D129" i="15"/>
  <c r="Q128" i="15"/>
  <c r="Q127" i="15" s="1"/>
  <c r="P128" i="15"/>
  <c r="O128" i="15"/>
  <c r="O127" i="15" s="1"/>
  <c r="N128" i="15"/>
  <c r="M128" i="15"/>
  <c r="M127" i="15" s="1"/>
  <c r="H128" i="15"/>
  <c r="C128" i="15"/>
  <c r="C127" i="15" s="1"/>
  <c r="P127" i="15"/>
  <c r="N127" i="15"/>
  <c r="L127" i="15"/>
  <c r="K127" i="15"/>
  <c r="J127" i="15"/>
  <c r="I127" i="15"/>
  <c r="H127" i="15"/>
  <c r="G127" i="15"/>
  <c r="F127" i="15"/>
  <c r="E127" i="15"/>
  <c r="D127" i="15"/>
  <c r="Q126" i="15"/>
  <c r="P126" i="15"/>
  <c r="O126" i="15"/>
  <c r="N126" i="15"/>
  <c r="M126" i="15"/>
  <c r="H126" i="15"/>
  <c r="C126" i="15"/>
  <c r="Q125" i="15"/>
  <c r="P125" i="15"/>
  <c r="P121" i="15" s="1"/>
  <c r="O125" i="15"/>
  <c r="N125" i="15"/>
  <c r="M125" i="15" s="1"/>
  <c r="H125" i="15"/>
  <c r="C125" i="15"/>
  <c r="Q124" i="15"/>
  <c r="P124" i="15"/>
  <c r="O124" i="15"/>
  <c r="N124" i="15"/>
  <c r="M124" i="15"/>
  <c r="H124" i="15"/>
  <c r="C124" i="15"/>
  <c r="Q123" i="15"/>
  <c r="P123" i="15"/>
  <c r="O123" i="15"/>
  <c r="N123" i="15"/>
  <c r="M123" i="15" s="1"/>
  <c r="H123" i="15"/>
  <c r="C123" i="15"/>
  <c r="Q122" i="15"/>
  <c r="Q121" i="15" s="1"/>
  <c r="P122" i="15"/>
  <c r="O122" i="15"/>
  <c r="O121" i="15" s="1"/>
  <c r="N122" i="15"/>
  <c r="M122" i="15"/>
  <c r="H122" i="15"/>
  <c r="C122" i="15"/>
  <c r="N121" i="15"/>
  <c r="L121" i="15"/>
  <c r="K121" i="15"/>
  <c r="J121" i="15"/>
  <c r="I121" i="15"/>
  <c r="H121" i="15" s="1"/>
  <c r="G121" i="15"/>
  <c r="F121" i="15"/>
  <c r="E121" i="15"/>
  <c r="D121" i="15"/>
  <c r="C121" i="15"/>
  <c r="Q120" i="15"/>
  <c r="P120" i="15"/>
  <c r="O120" i="15"/>
  <c r="N120" i="15"/>
  <c r="M120" i="15" s="1"/>
  <c r="H120" i="15"/>
  <c r="C120" i="15"/>
  <c r="Q119" i="15"/>
  <c r="P119" i="15"/>
  <c r="O119" i="15"/>
  <c r="N119" i="15"/>
  <c r="M119" i="15"/>
  <c r="H119" i="15"/>
  <c r="C119" i="15"/>
  <c r="Q118" i="15"/>
  <c r="P118" i="15"/>
  <c r="O118" i="15"/>
  <c r="N118" i="15"/>
  <c r="M118" i="15" s="1"/>
  <c r="H118" i="15"/>
  <c r="C118" i="15"/>
  <c r="Q117" i="15"/>
  <c r="P117" i="15"/>
  <c r="O117" i="15"/>
  <c r="N117" i="15"/>
  <c r="M117" i="15"/>
  <c r="H117" i="15"/>
  <c r="C117" i="15"/>
  <c r="Q116" i="15"/>
  <c r="P116" i="15"/>
  <c r="P115" i="15" s="1"/>
  <c r="O116" i="15"/>
  <c r="N116" i="15"/>
  <c r="M116" i="15" s="1"/>
  <c r="H116" i="15"/>
  <c r="C116" i="15"/>
  <c r="Q115" i="15"/>
  <c r="O115" i="15"/>
  <c r="L115" i="15"/>
  <c r="K115" i="15"/>
  <c r="J115" i="15"/>
  <c r="I115" i="15"/>
  <c r="H115" i="15" s="1"/>
  <c r="G115" i="15"/>
  <c r="F115" i="15"/>
  <c r="E115" i="15"/>
  <c r="D115" i="15"/>
  <c r="C115" i="15"/>
  <c r="Q114" i="15"/>
  <c r="P114" i="15"/>
  <c r="O114" i="15"/>
  <c r="N114" i="15"/>
  <c r="M114" i="15" s="1"/>
  <c r="H114" i="15"/>
  <c r="C114" i="15"/>
  <c r="Q113" i="15"/>
  <c r="P113" i="15"/>
  <c r="O113" i="15"/>
  <c r="N113" i="15"/>
  <c r="M113" i="15"/>
  <c r="H113" i="15"/>
  <c r="C113" i="15"/>
  <c r="Q112" i="15"/>
  <c r="P112" i="15"/>
  <c r="P111" i="15" s="1"/>
  <c r="O112" i="15"/>
  <c r="N112" i="15"/>
  <c r="M112" i="15" s="1"/>
  <c r="H112" i="15"/>
  <c r="C112" i="15"/>
  <c r="Q111" i="15"/>
  <c r="O111" i="15"/>
  <c r="L111" i="15"/>
  <c r="K111" i="15"/>
  <c r="J111" i="15"/>
  <c r="I111" i="15"/>
  <c r="H111" i="15" s="1"/>
  <c r="G111" i="15"/>
  <c r="F111" i="15"/>
  <c r="E111" i="15"/>
  <c r="D111" i="15"/>
  <c r="C111" i="15"/>
  <c r="Q110" i="15"/>
  <c r="P110" i="15"/>
  <c r="O110" i="15"/>
  <c r="N110" i="15"/>
  <c r="M110" i="15" s="1"/>
  <c r="H110" i="15"/>
  <c r="C110" i="15"/>
  <c r="Q109" i="15"/>
  <c r="P109" i="15"/>
  <c r="O109" i="15"/>
  <c r="N109" i="15"/>
  <c r="M109" i="15"/>
  <c r="H109" i="15"/>
  <c r="C109" i="15"/>
  <c r="Q108" i="15"/>
  <c r="P108" i="15"/>
  <c r="O108" i="15"/>
  <c r="N108" i="15"/>
  <c r="M108" i="15" s="1"/>
  <c r="H108" i="15"/>
  <c r="C108" i="15"/>
  <c r="Q107" i="15"/>
  <c r="P107" i="15"/>
  <c r="O107" i="15"/>
  <c r="N107" i="15"/>
  <c r="M107" i="15"/>
  <c r="H107" i="15"/>
  <c r="C107" i="15"/>
  <c r="Q106" i="15"/>
  <c r="P106" i="15"/>
  <c r="O106" i="15"/>
  <c r="N106" i="15"/>
  <c r="M106" i="15" s="1"/>
  <c r="H106" i="15"/>
  <c r="C106" i="15"/>
  <c r="Q105" i="15"/>
  <c r="P105" i="15"/>
  <c r="O105" i="15"/>
  <c r="N105" i="15"/>
  <c r="M105" i="15"/>
  <c r="H105" i="15"/>
  <c r="C105" i="15"/>
  <c r="Q104" i="15"/>
  <c r="P104" i="15"/>
  <c r="O104" i="15"/>
  <c r="N104" i="15"/>
  <c r="M104" i="15" s="1"/>
  <c r="H104" i="15"/>
  <c r="C104" i="15"/>
  <c r="Q103" i="15"/>
  <c r="Q102" i="15" s="1"/>
  <c r="P103" i="15"/>
  <c r="O103" i="15"/>
  <c r="O102" i="15" s="1"/>
  <c r="N103" i="15"/>
  <c r="M103" i="15"/>
  <c r="H103" i="15"/>
  <c r="C103" i="15"/>
  <c r="P102" i="15"/>
  <c r="N102" i="15"/>
  <c r="M102" i="15" s="1"/>
  <c r="L102" i="15"/>
  <c r="K102" i="15"/>
  <c r="J102" i="15"/>
  <c r="I102" i="15"/>
  <c r="H102" i="15"/>
  <c r="G102" i="15"/>
  <c r="F102" i="15"/>
  <c r="E102" i="15"/>
  <c r="D102" i="15"/>
  <c r="C102" i="15" s="1"/>
  <c r="Q101" i="15"/>
  <c r="P101" i="15"/>
  <c r="O101" i="15"/>
  <c r="N101" i="15"/>
  <c r="M101" i="15"/>
  <c r="H101" i="15"/>
  <c r="C101" i="15"/>
  <c r="Q100" i="15"/>
  <c r="P100" i="15"/>
  <c r="O100" i="15"/>
  <c r="N100" i="15"/>
  <c r="M100" i="15" s="1"/>
  <c r="H100" i="15"/>
  <c r="C100" i="15"/>
  <c r="Q99" i="15"/>
  <c r="P99" i="15"/>
  <c r="O99" i="15"/>
  <c r="N99" i="15"/>
  <c r="M99" i="15"/>
  <c r="H99" i="15"/>
  <c r="C99" i="15"/>
  <c r="Q98" i="15"/>
  <c r="P98" i="15"/>
  <c r="O98" i="15"/>
  <c r="N98" i="15"/>
  <c r="M98" i="15" s="1"/>
  <c r="H98" i="15"/>
  <c r="C98" i="15"/>
  <c r="Q97" i="15"/>
  <c r="Q94" i="15" s="1"/>
  <c r="P97" i="15"/>
  <c r="O97" i="15"/>
  <c r="O94" i="15" s="1"/>
  <c r="N97" i="15"/>
  <c r="M97" i="15"/>
  <c r="H97" i="15"/>
  <c r="C97" i="15"/>
  <c r="Q96" i="15"/>
  <c r="P96" i="15"/>
  <c r="O96" i="15"/>
  <c r="M96" i="15"/>
  <c r="H96" i="15"/>
  <c r="C96" i="15"/>
  <c r="Q95" i="15"/>
  <c r="P95" i="15"/>
  <c r="O95" i="15"/>
  <c r="M95" i="15"/>
  <c r="H95" i="15"/>
  <c r="C95" i="15"/>
  <c r="P94" i="15"/>
  <c r="N94" i="15"/>
  <c r="M94" i="15" s="1"/>
  <c r="L94" i="15"/>
  <c r="K94" i="15"/>
  <c r="J94" i="15"/>
  <c r="G94" i="15"/>
  <c r="F94" i="15"/>
  <c r="E94" i="15"/>
  <c r="D94" i="15"/>
  <c r="C94" i="15" s="1"/>
  <c r="Q93" i="15"/>
  <c r="P93" i="15"/>
  <c r="O93" i="15"/>
  <c r="N93" i="15"/>
  <c r="M93" i="15"/>
  <c r="H93" i="15"/>
  <c r="C93" i="15"/>
  <c r="Q92" i="15"/>
  <c r="P92" i="15"/>
  <c r="O92" i="15"/>
  <c r="N92" i="15"/>
  <c r="M92" i="15" s="1"/>
  <c r="H92" i="15"/>
  <c r="C92" i="15"/>
  <c r="Q91" i="15"/>
  <c r="P91" i="15"/>
  <c r="O91" i="15"/>
  <c r="N91" i="15"/>
  <c r="M91" i="15"/>
  <c r="H91" i="15"/>
  <c r="C91" i="15"/>
  <c r="Q90" i="15"/>
  <c r="P90" i="15"/>
  <c r="O90" i="15"/>
  <c r="N90" i="15"/>
  <c r="M90" i="15" s="1"/>
  <c r="H90" i="15"/>
  <c r="C90" i="15"/>
  <c r="Q89" i="15"/>
  <c r="Q88" i="15" s="1"/>
  <c r="P89" i="15"/>
  <c r="O89" i="15"/>
  <c r="O88" i="15" s="1"/>
  <c r="N89" i="15"/>
  <c r="M89" i="15"/>
  <c r="H89" i="15"/>
  <c r="C89" i="15"/>
  <c r="P88" i="15"/>
  <c r="N88" i="15"/>
  <c r="M88" i="15" s="1"/>
  <c r="L88" i="15"/>
  <c r="K88" i="15"/>
  <c r="J88" i="15"/>
  <c r="I88" i="15"/>
  <c r="H88" i="15"/>
  <c r="G88" i="15"/>
  <c r="F88" i="15"/>
  <c r="E88" i="15"/>
  <c r="D88" i="15"/>
  <c r="C88" i="15" s="1"/>
  <c r="Q87" i="15"/>
  <c r="P87" i="15"/>
  <c r="O87" i="15"/>
  <c r="N87" i="15"/>
  <c r="M87" i="15"/>
  <c r="H87" i="15"/>
  <c r="C87" i="15"/>
  <c r="Q86" i="15"/>
  <c r="P86" i="15"/>
  <c r="O86" i="15"/>
  <c r="N86" i="15"/>
  <c r="M86" i="15" s="1"/>
  <c r="H86" i="15"/>
  <c r="C86" i="15"/>
  <c r="Q85" i="15"/>
  <c r="P85" i="15"/>
  <c r="O85" i="15"/>
  <c r="N85" i="15"/>
  <c r="M85" i="15"/>
  <c r="H85" i="15"/>
  <c r="C85" i="15"/>
  <c r="Q84" i="15"/>
  <c r="P84" i="15"/>
  <c r="P83" i="15" s="1"/>
  <c r="P82" i="15" s="1"/>
  <c r="O84" i="15"/>
  <c r="N84" i="15"/>
  <c r="M84" i="15" s="1"/>
  <c r="H84" i="15"/>
  <c r="C84" i="15"/>
  <c r="Q83" i="15"/>
  <c r="Q82" i="15" s="1"/>
  <c r="O83" i="15"/>
  <c r="O82" i="15" s="1"/>
  <c r="L83" i="15"/>
  <c r="K83" i="15"/>
  <c r="K82" i="15" s="1"/>
  <c r="J83" i="15"/>
  <c r="I83" i="15"/>
  <c r="H83" i="15" s="1"/>
  <c r="G83" i="15"/>
  <c r="G82" i="15" s="1"/>
  <c r="F83" i="15"/>
  <c r="E83" i="15"/>
  <c r="E82" i="15" s="1"/>
  <c r="D83" i="15"/>
  <c r="C83" i="15"/>
  <c r="L82" i="15"/>
  <c r="J82" i="15"/>
  <c r="F82" i="15"/>
  <c r="D82" i="15"/>
  <c r="C82" i="15" s="1"/>
  <c r="Q81" i="15"/>
  <c r="P81" i="15"/>
  <c r="O81" i="15"/>
  <c r="M81" i="15"/>
  <c r="H81" i="15"/>
  <c r="C81" i="15"/>
  <c r="Q80" i="15"/>
  <c r="P80" i="15"/>
  <c r="O80" i="15"/>
  <c r="M80" i="15"/>
  <c r="H80" i="15"/>
  <c r="C80" i="15"/>
  <c r="Q79" i="15"/>
  <c r="P79" i="15"/>
  <c r="O79" i="15"/>
  <c r="N79" i="15"/>
  <c r="M79" i="15" s="1"/>
  <c r="L79" i="15"/>
  <c r="K79" i="15"/>
  <c r="J79" i="15"/>
  <c r="I79" i="15"/>
  <c r="H79" i="15" s="1"/>
  <c r="G79" i="15"/>
  <c r="F79" i="15"/>
  <c r="E79" i="15"/>
  <c r="D79" i="15"/>
  <c r="C79" i="15"/>
  <c r="Q78" i="15"/>
  <c r="P78" i="15"/>
  <c r="O78" i="15"/>
  <c r="M78" i="15"/>
  <c r="H78" i="15"/>
  <c r="C78" i="15"/>
  <c r="Q77" i="15"/>
  <c r="P77" i="15"/>
  <c r="O77" i="15"/>
  <c r="M77" i="15"/>
  <c r="H77" i="15"/>
  <c r="C77" i="15"/>
  <c r="Q76" i="15"/>
  <c r="P76" i="15"/>
  <c r="P75" i="15" s="1"/>
  <c r="P74" i="15" s="1"/>
  <c r="O76" i="15"/>
  <c r="N76" i="15"/>
  <c r="M76" i="15" s="1"/>
  <c r="L76" i="15"/>
  <c r="L75" i="15" s="1"/>
  <c r="L74" i="15" s="1"/>
  <c r="K76" i="15"/>
  <c r="J76" i="15"/>
  <c r="J75" i="15" s="1"/>
  <c r="J74" i="15" s="1"/>
  <c r="G76" i="15"/>
  <c r="F76" i="15"/>
  <c r="F75" i="15" s="1"/>
  <c r="F74" i="15" s="1"/>
  <c r="E76" i="15"/>
  <c r="D76" i="15"/>
  <c r="C76" i="15" s="1"/>
  <c r="Q75" i="15"/>
  <c r="Q74" i="15" s="1"/>
  <c r="O75" i="15"/>
  <c r="O74" i="15" s="1"/>
  <c r="K75" i="15"/>
  <c r="K74" i="15" s="1"/>
  <c r="G75" i="15"/>
  <c r="G74" i="15" s="1"/>
  <c r="E75" i="15"/>
  <c r="E74" i="15" s="1"/>
  <c r="Q73" i="15"/>
  <c r="P73" i="15"/>
  <c r="O73" i="15"/>
  <c r="N73" i="15"/>
  <c r="M73" i="15"/>
  <c r="H73" i="15"/>
  <c r="C73" i="15"/>
  <c r="Q72" i="15"/>
  <c r="P72" i="15"/>
  <c r="O72" i="15"/>
  <c r="N72" i="15"/>
  <c r="M72" i="15" s="1"/>
  <c r="H72" i="15"/>
  <c r="C72" i="15"/>
  <c r="Q71" i="15"/>
  <c r="P71" i="15"/>
  <c r="O71" i="15"/>
  <c r="N71" i="15"/>
  <c r="M71" i="15"/>
  <c r="H71" i="15"/>
  <c r="C71" i="15"/>
  <c r="Q70" i="15"/>
  <c r="P70" i="15"/>
  <c r="P69" i="15" s="1"/>
  <c r="O70" i="15"/>
  <c r="N70" i="15"/>
  <c r="M70" i="15" s="1"/>
  <c r="H70" i="15"/>
  <c r="C70" i="15"/>
  <c r="Q69" i="15"/>
  <c r="O69" i="15"/>
  <c r="L69" i="15"/>
  <c r="K69" i="15"/>
  <c r="J69" i="15"/>
  <c r="I69" i="15"/>
  <c r="H69" i="15" s="1"/>
  <c r="G69" i="15"/>
  <c r="F69" i="15"/>
  <c r="E69" i="15"/>
  <c r="D69" i="15"/>
  <c r="C69" i="15"/>
  <c r="Q68" i="15"/>
  <c r="P68" i="15"/>
  <c r="P67" i="15" s="1"/>
  <c r="O68" i="15"/>
  <c r="N68" i="15"/>
  <c r="M68" i="15" s="1"/>
  <c r="H68" i="15"/>
  <c r="C68" i="15"/>
  <c r="Q67" i="15"/>
  <c r="O67" i="15"/>
  <c r="L67" i="15"/>
  <c r="K67" i="15"/>
  <c r="J67" i="15"/>
  <c r="I67" i="15"/>
  <c r="H67" i="15" s="1"/>
  <c r="G67" i="15"/>
  <c r="F67" i="15"/>
  <c r="E67" i="15"/>
  <c r="D67" i="15"/>
  <c r="C67" i="15"/>
  <c r="Q66" i="15"/>
  <c r="P66" i="15"/>
  <c r="O66" i="15"/>
  <c r="N66" i="15"/>
  <c r="M66" i="15" s="1"/>
  <c r="H66" i="15"/>
  <c r="C66" i="15"/>
  <c r="Q65" i="15"/>
  <c r="P65" i="15"/>
  <c r="O65" i="15"/>
  <c r="N65" i="15"/>
  <c r="M65" i="15"/>
  <c r="H65" i="15"/>
  <c r="C65" i="15"/>
  <c r="Q64" i="15"/>
  <c r="P64" i="15"/>
  <c r="O64" i="15"/>
  <c r="N64" i="15"/>
  <c r="M64" i="15" s="1"/>
  <c r="H64" i="15"/>
  <c r="C64" i="15"/>
  <c r="Q63" i="15"/>
  <c r="P63" i="15"/>
  <c r="O63" i="15"/>
  <c r="N63" i="15"/>
  <c r="M63" i="15"/>
  <c r="H63" i="15"/>
  <c r="C63" i="15"/>
  <c r="Q62" i="15"/>
  <c r="P62" i="15"/>
  <c r="O62" i="15"/>
  <c r="N62" i="15"/>
  <c r="M62" i="15" s="1"/>
  <c r="H62" i="15"/>
  <c r="C62" i="15"/>
  <c r="Q61" i="15"/>
  <c r="P61" i="15"/>
  <c r="O61" i="15"/>
  <c r="N61" i="15"/>
  <c r="M61" i="15"/>
  <c r="H61" i="15"/>
  <c r="C61" i="15"/>
  <c r="Q60" i="15"/>
  <c r="P60" i="15"/>
  <c r="O60" i="15"/>
  <c r="N60" i="15"/>
  <c r="M60" i="15" s="1"/>
  <c r="H60" i="15"/>
  <c r="C60" i="15"/>
  <c r="Q59" i="15"/>
  <c r="Q58" i="15" s="1"/>
  <c r="P59" i="15"/>
  <c r="O59" i="15"/>
  <c r="O58" i="15" s="1"/>
  <c r="N59" i="15"/>
  <c r="M59" i="15"/>
  <c r="H59" i="15"/>
  <c r="C59" i="15"/>
  <c r="P58" i="15"/>
  <c r="N58" i="15"/>
  <c r="M58" i="15" s="1"/>
  <c r="L58" i="15"/>
  <c r="K58" i="15"/>
  <c r="J58" i="15"/>
  <c r="I58" i="15"/>
  <c r="H58" i="15"/>
  <c r="G58" i="15"/>
  <c r="F58" i="15"/>
  <c r="E58" i="15"/>
  <c r="D58" i="15"/>
  <c r="C58" i="15" s="1"/>
  <c r="Q57" i="15"/>
  <c r="P57" i="15"/>
  <c r="O57" i="15"/>
  <c r="N57" i="15"/>
  <c r="M57" i="15"/>
  <c r="H57" i="15"/>
  <c r="C57" i="15"/>
  <c r="Q56" i="15"/>
  <c r="P56" i="15"/>
  <c r="P55" i="15" s="1"/>
  <c r="P54" i="15" s="1"/>
  <c r="P53" i="15" s="1"/>
  <c r="P52" i="15" s="1"/>
  <c r="O56" i="15"/>
  <c r="N56" i="15"/>
  <c r="M56" i="15" s="1"/>
  <c r="H56" i="15"/>
  <c r="C56" i="15"/>
  <c r="Q55" i="15"/>
  <c r="Q54" i="15" s="1"/>
  <c r="Q53" i="15" s="1"/>
  <c r="Q52" i="15" s="1"/>
  <c r="O55" i="15"/>
  <c r="O54" i="15" s="1"/>
  <c r="O53" i="15" s="1"/>
  <c r="O52" i="15" s="1"/>
  <c r="L55" i="15"/>
  <c r="K55" i="15"/>
  <c r="K54" i="15" s="1"/>
  <c r="K53" i="15" s="1"/>
  <c r="K52" i="15" s="1"/>
  <c r="K51" i="15" s="1"/>
  <c r="K50" i="15" s="1"/>
  <c r="J55" i="15"/>
  <c r="I55" i="15"/>
  <c r="H55" i="15" s="1"/>
  <c r="G55" i="15"/>
  <c r="G54" i="15" s="1"/>
  <c r="G53" i="15" s="1"/>
  <c r="G52" i="15" s="1"/>
  <c r="G51" i="15" s="1"/>
  <c r="G50" i="15" s="1"/>
  <c r="F55" i="15"/>
  <c r="E55" i="15"/>
  <c r="E54" i="15" s="1"/>
  <c r="E53" i="15" s="1"/>
  <c r="E52" i="15" s="1"/>
  <c r="E51" i="15" s="1"/>
  <c r="D55" i="15"/>
  <c r="C55" i="15"/>
  <c r="L54" i="15"/>
  <c r="L53" i="15" s="1"/>
  <c r="L52" i="15" s="1"/>
  <c r="L51" i="15" s="1"/>
  <c r="L50" i="15" s="1"/>
  <c r="J54" i="15"/>
  <c r="J53" i="15" s="1"/>
  <c r="J52" i="15" s="1"/>
  <c r="J51" i="15" s="1"/>
  <c r="F54" i="15"/>
  <c r="F53" i="15" s="1"/>
  <c r="F52" i="15" s="1"/>
  <c r="F51" i="15" s="1"/>
  <c r="F50" i="15" s="1"/>
  <c r="D54" i="15"/>
  <c r="C54" i="15" s="1"/>
  <c r="Q47" i="15"/>
  <c r="M47" i="15" s="1"/>
  <c r="H47" i="15"/>
  <c r="C47" i="15"/>
  <c r="Q46" i="15"/>
  <c r="M46" i="15" s="1"/>
  <c r="H46" i="15"/>
  <c r="C46" i="15"/>
  <c r="Q45" i="15"/>
  <c r="L45" i="15"/>
  <c r="G45" i="15"/>
  <c r="P44" i="15"/>
  <c r="O44" i="15"/>
  <c r="N44" i="15"/>
  <c r="M44" i="15" s="1"/>
  <c r="H44" i="15"/>
  <c r="C44" i="15"/>
  <c r="P43" i="15"/>
  <c r="O43" i="15"/>
  <c r="N43" i="15"/>
  <c r="M43" i="15" s="1"/>
  <c r="K43" i="15"/>
  <c r="J43" i="15"/>
  <c r="I43" i="15"/>
  <c r="H43" i="15" s="1"/>
  <c r="F43" i="15"/>
  <c r="E43" i="15"/>
  <c r="D43" i="15"/>
  <c r="C43" i="15" s="1"/>
  <c r="N42" i="15"/>
  <c r="M42" i="15" s="1"/>
  <c r="H42" i="15"/>
  <c r="C42" i="15"/>
  <c r="P41" i="15"/>
  <c r="M41" i="15" s="1"/>
  <c r="H41" i="15"/>
  <c r="C41" i="15"/>
  <c r="P40" i="15"/>
  <c r="M40" i="15" s="1"/>
  <c r="H40" i="15"/>
  <c r="C40" i="15"/>
  <c r="P39" i="15"/>
  <c r="M39" i="15" s="1"/>
  <c r="H39" i="15"/>
  <c r="C39" i="15"/>
  <c r="P38" i="15"/>
  <c r="M38" i="15" s="1"/>
  <c r="H38" i="15"/>
  <c r="C38" i="15"/>
  <c r="P37" i="15"/>
  <c r="M37" i="15" s="1"/>
  <c r="K37" i="15"/>
  <c r="H37" i="15" s="1"/>
  <c r="F37" i="15"/>
  <c r="C37" i="15" s="1"/>
  <c r="P36" i="15"/>
  <c r="M36" i="15" s="1"/>
  <c r="H36" i="15"/>
  <c r="C36" i="15"/>
  <c r="P35" i="15"/>
  <c r="M35" i="15" s="1"/>
  <c r="H35" i="15"/>
  <c r="C35" i="15"/>
  <c r="P34" i="15"/>
  <c r="M34" i="15" s="1"/>
  <c r="K34" i="15"/>
  <c r="H34" i="15" s="1"/>
  <c r="F34" i="15"/>
  <c r="C34" i="15" s="1"/>
  <c r="P33" i="15"/>
  <c r="M33" i="15" s="1"/>
  <c r="H33" i="15"/>
  <c r="C33" i="15"/>
  <c r="P32" i="15"/>
  <c r="M32" i="15" s="1"/>
  <c r="K32" i="15"/>
  <c r="H32" i="15" s="1"/>
  <c r="F32" i="15"/>
  <c r="C32" i="15" s="1"/>
  <c r="P31" i="15"/>
  <c r="M31" i="15" s="1"/>
  <c r="H31" i="15"/>
  <c r="C31" i="15"/>
  <c r="P30" i="15"/>
  <c r="M30" i="15" s="1"/>
  <c r="H30" i="15"/>
  <c r="C30" i="15"/>
  <c r="P29" i="15"/>
  <c r="M29" i="15" s="1"/>
  <c r="H29" i="15"/>
  <c r="C29" i="15"/>
  <c r="P28" i="15"/>
  <c r="M28" i="15" s="1"/>
  <c r="K28" i="15"/>
  <c r="H28" i="15" s="1"/>
  <c r="F28" i="15"/>
  <c r="C28" i="15" s="1"/>
  <c r="P27" i="15"/>
  <c r="K27" i="15"/>
  <c r="F27" i="15"/>
  <c r="N26" i="15"/>
  <c r="M26" i="15" s="1"/>
  <c r="H26" i="15"/>
  <c r="C26" i="15"/>
  <c r="O25" i="15"/>
  <c r="C25" i="15"/>
  <c r="Q24" i="15"/>
  <c r="P24" i="15"/>
  <c r="O24" i="15"/>
  <c r="N24" i="15"/>
  <c r="M24" i="15"/>
  <c r="H24" i="15"/>
  <c r="C24" i="15"/>
  <c r="Q23" i="15"/>
  <c r="P23" i="15"/>
  <c r="P22" i="15" s="1"/>
  <c r="O23" i="15"/>
  <c r="N23" i="15"/>
  <c r="M23" i="15" s="1"/>
  <c r="H23" i="15"/>
  <c r="C23" i="15"/>
  <c r="Q22" i="15"/>
  <c r="Q307" i="15" s="1"/>
  <c r="Q306" i="15" s="1"/>
  <c r="O22" i="15"/>
  <c r="O307" i="15" s="1"/>
  <c r="O306" i="15" s="1"/>
  <c r="L22" i="15"/>
  <c r="L307" i="15" s="1"/>
  <c r="L306" i="15" s="1"/>
  <c r="K22" i="15"/>
  <c r="K307" i="15" s="1"/>
  <c r="K306" i="15" s="1"/>
  <c r="J22" i="15"/>
  <c r="J307" i="15" s="1"/>
  <c r="J306" i="15" s="1"/>
  <c r="I22" i="15"/>
  <c r="I307" i="15" s="1"/>
  <c r="I306" i="15" s="1"/>
  <c r="G22" i="15"/>
  <c r="G307" i="15" s="1"/>
  <c r="G306" i="15" s="1"/>
  <c r="F22" i="15"/>
  <c r="F307" i="15" s="1"/>
  <c r="F306" i="15" s="1"/>
  <c r="E22" i="15"/>
  <c r="E307" i="15" s="1"/>
  <c r="E306" i="15" s="1"/>
  <c r="D22" i="15"/>
  <c r="D307" i="15" s="1"/>
  <c r="D306" i="15" s="1"/>
  <c r="C22" i="15"/>
  <c r="C307" i="15" s="1"/>
  <c r="C306" i="15" s="1"/>
  <c r="L21" i="15"/>
  <c r="J21" i="15"/>
  <c r="F21" i="15"/>
  <c r="D21" i="15"/>
  <c r="Q319" i="14"/>
  <c r="P319" i="14"/>
  <c r="O319" i="14"/>
  <c r="N319" i="14"/>
  <c r="M319" i="14"/>
  <c r="H319" i="14"/>
  <c r="C319" i="14"/>
  <c r="Q317" i="14"/>
  <c r="P317" i="14"/>
  <c r="O317" i="14"/>
  <c r="N317" i="14"/>
  <c r="M317" i="14" s="1"/>
  <c r="H317" i="14"/>
  <c r="C317" i="14"/>
  <c r="Q315" i="14"/>
  <c r="P315" i="14"/>
  <c r="O315" i="14"/>
  <c r="N315" i="14"/>
  <c r="M315" i="14" s="1"/>
  <c r="H315" i="14"/>
  <c r="C315" i="14"/>
  <c r="Q314" i="14"/>
  <c r="P314" i="14"/>
  <c r="O314" i="14"/>
  <c r="N314" i="14"/>
  <c r="M314" i="14"/>
  <c r="H314" i="14"/>
  <c r="C314" i="14"/>
  <c r="Q313" i="14"/>
  <c r="P313" i="14"/>
  <c r="O313" i="14"/>
  <c r="N313" i="14"/>
  <c r="M313" i="14" s="1"/>
  <c r="H313" i="14"/>
  <c r="C313" i="14"/>
  <c r="Q312" i="14"/>
  <c r="P312" i="14"/>
  <c r="O312" i="14"/>
  <c r="N312" i="14"/>
  <c r="M312" i="14"/>
  <c r="H312" i="14"/>
  <c r="C312" i="14"/>
  <c r="Q311" i="14"/>
  <c r="P311" i="14"/>
  <c r="O311" i="14"/>
  <c r="N311" i="14"/>
  <c r="M311" i="14" s="1"/>
  <c r="M309" i="14" s="1"/>
  <c r="H311" i="14"/>
  <c r="C311" i="14"/>
  <c r="Q310" i="14"/>
  <c r="P310" i="14"/>
  <c r="O310" i="14"/>
  <c r="N310" i="14"/>
  <c r="M310" i="14"/>
  <c r="H310" i="14"/>
  <c r="C310" i="14"/>
  <c r="Q309" i="14"/>
  <c r="P309" i="14"/>
  <c r="O309" i="14"/>
  <c r="N309" i="14"/>
  <c r="L309" i="14"/>
  <c r="K309" i="14"/>
  <c r="J309" i="14"/>
  <c r="I309" i="14"/>
  <c r="H309" i="14"/>
  <c r="G309" i="14"/>
  <c r="F309" i="14"/>
  <c r="E309" i="14"/>
  <c r="D309" i="14"/>
  <c r="C309" i="14"/>
  <c r="Q301" i="14"/>
  <c r="P301" i="14"/>
  <c r="O301" i="14"/>
  <c r="N301" i="14"/>
  <c r="M301" i="14"/>
  <c r="H301" i="14"/>
  <c r="Q300" i="14"/>
  <c r="P300" i="14"/>
  <c r="O300" i="14"/>
  <c r="N300" i="14"/>
  <c r="M300" i="14"/>
  <c r="H300" i="14"/>
  <c r="C300" i="14"/>
  <c r="Q299" i="14"/>
  <c r="P299" i="14"/>
  <c r="O299" i="14"/>
  <c r="N299" i="14"/>
  <c r="M299" i="14" s="1"/>
  <c r="L299" i="14"/>
  <c r="K299" i="14"/>
  <c r="J299" i="14"/>
  <c r="I299" i="14"/>
  <c r="H299" i="14"/>
  <c r="G299" i="14"/>
  <c r="F299" i="14"/>
  <c r="E299" i="14"/>
  <c r="Q298" i="14"/>
  <c r="P298" i="14"/>
  <c r="O298" i="14"/>
  <c r="N298" i="14"/>
  <c r="M298" i="14"/>
  <c r="H298" i="14"/>
  <c r="C298" i="14"/>
  <c r="Q297" i="14"/>
  <c r="P297" i="14"/>
  <c r="O297" i="14"/>
  <c r="N297" i="14"/>
  <c r="M297" i="14" s="1"/>
  <c r="H297" i="14"/>
  <c r="C297" i="14"/>
  <c r="Q296" i="14"/>
  <c r="P296" i="14"/>
  <c r="O296" i="14"/>
  <c r="N296" i="14"/>
  <c r="M296" i="14"/>
  <c r="H296" i="14"/>
  <c r="C296" i="14"/>
  <c r="Q295" i="14"/>
  <c r="P295" i="14"/>
  <c r="P294" i="14" s="1"/>
  <c r="O295" i="14"/>
  <c r="N295" i="14"/>
  <c r="M295" i="14" s="1"/>
  <c r="H295" i="14"/>
  <c r="C295" i="14"/>
  <c r="Q294" i="14"/>
  <c r="O294" i="14"/>
  <c r="L294" i="14"/>
  <c r="K294" i="14"/>
  <c r="J294" i="14"/>
  <c r="I294" i="14"/>
  <c r="H294" i="14" s="1"/>
  <c r="G294" i="14"/>
  <c r="F294" i="14"/>
  <c r="E294" i="14"/>
  <c r="D294" i="14"/>
  <c r="C294" i="14"/>
  <c r="Q293" i="14"/>
  <c r="P293" i="14"/>
  <c r="O293" i="14"/>
  <c r="N293" i="14"/>
  <c r="M293" i="14" s="1"/>
  <c r="H293" i="14"/>
  <c r="C293" i="14"/>
  <c r="Q292" i="14"/>
  <c r="P292" i="14"/>
  <c r="O292" i="14"/>
  <c r="N292" i="14"/>
  <c r="M292" i="14"/>
  <c r="H292" i="14"/>
  <c r="C292" i="14"/>
  <c r="Q291" i="14"/>
  <c r="P291" i="14"/>
  <c r="P290" i="14" s="1"/>
  <c r="O291" i="14"/>
  <c r="N291" i="14"/>
  <c r="M291" i="14" s="1"/>
  <c r="H291" i="14"/>
  <c r="C291" i="14"/>
  <c r="Q290" i="14"/>
  <c r="O290" i="14"/>
  <c r="L290" i="14"/>
  <c r="K290" i="14"/>
  <c r="J290" i="14"/>
  <c r="I290" i="14"/>
  <c r="H290" i="14" s="1"/>
  <c r="G290" i="14"/>
  <c r="F290" i="14"/>
  <c r="E290" i="14"/>
  <c r="D290" i="14"/>
  <c r="C290" i="14"/>
  <c r="Q289" i="14"/>
  <c r="P289" i="14"/>
  <c r="O289" i="14"/>
  <c r="N289" i="14"/>
  <c r="M289" i="14" s="1"/>
  <c r="H289" i="14"/>
  <c r="C289" i="14"/>
  <c r="Q288" i="14"/>
  <c r="O288" i="14"/>
  <c r="L288" i="14"/>
  <c r="K288" i="14"/>
  <c r="K287" i="14" s="1"/>
  <c r="J288" i="14"/>
  <c r="I288" i="14"/>
  <c r="H288" i="14" s="1"/>
  <c r="G288" i="14"/>
  <c r="G287" i="14" s="1"/>
  <c r="F288" i="14"/>
  <c r="E288" i="14"/>
  <c r="E287" i="14" s="1"/>
  <c r="D288" i="14"/>
  <c r="C288" i="14"/>
  <c r="Q287" i="14"/>
  <c r="O287" i="14"/>
  <c r="L287" i="14"/>
  <c r="J287" i="14"/>
  <c r="F287" i="14"/>
  <c r="D287" i="14"/>
  <c r="C287" i="14" s="1"/>
  <c r="Q286" i="14"/>
  <c r="P286" i="14"/>
  <c r="O286" i="14"/>
  <c r="N286" i="14"/>
  <c r="M286" i="14"/>
  <c r="H286" i="14"/>
  <c r="C286" i="14"/>
  <c r="Q285" i="14"/>
  <c r="P285" i="14"/>
  <c r="O285" i="14"/>
  <c r="N285" i="14"/>
  <c r="M285" i="14" s="1"/>
  <c r="H285" i="14"/>
  <c r="C285" i="14"/>
  <c r="Q284" i="14"/>
  <c r="Q283" i="14" s="1"/>
  <c r="P284" i="14"/>
  <c r="O284" i="14"/>
  <c r="O283" i="14" s="1"/>
  <c r="N284" i="14"/>
  <c r="M284" i="14"/>
  <c r="H284" i="14"/>
  <c r="C284" i="14"/>
  <c r="P283" i="14"/>
  <c r="N283" i="14"/>
  <c r="M283" i="14" s="1"/>
  <c r="L283" i="14"/>
  <c r="K283" i="14"/>
  <c r="J283" i="14"/>
  <c r="I283" i="14"/>
  <c r="H283" i="14"/>
  <c r="G283" i="14"/>
  <c r="F283" i="14"/>
  <c r="E283" i="14"/>
  <c r="D283" i="14"/>
  <c r="C283" i="14" s="1"/>
  <c r="Q282" i="14"/>
  <c r="P282" i="14"/>
  <c r="O282" i="14"/>
  <c r="N282" i="14"/>
  <c r="M282" i="14"/>
  <c r="H282" i="14"/>
  <c r="C282" i="14"/>
  <c r="Q281" i="14"/>
  <c r="P281" i="14"/>
  <c r="O281" i="14"/>
  <c r="N281" i="14"/>
  <c r="M281" i="14" s="1"/>
  <c r="H281" i="14"/>
  <c r="C281" i="14"/>
  <c r="Q280" i="14"/>
  <c r="Q279" i="14" s="1"/>
  <c r="Q278" i="14" s="1"/>
  <c r="P280" i="14"/>
  <c r="O280" i="14"/>
  <c r="O279" i="14" s="1"/>
  <c r="O278" i="14" s="1"/>
  <c r="N280" i="14"/>
  <c r="M280" i="14"/>
  <c r="H280" i="14"/>
  <c r="C280" i="14"/>
  <c r="P279" i="14"/>
  <c r="P278" i="14" s="1"/>
  <c r="N279" i="14"/>
  <c r="M279" i="14" s="1"/>
  <c r="L279" i="14"/>
  <c r="L278" i="14" s="1"/>
  <c r="K279" i="14"/>
  <c r="J279" i="14"/>
  <c r="J278" i="14" s="1"/>
  <c r="I279" i="14"/>
  <c r="H279" i="14"/>
  <c r="G279" i="14"/>
  <c r="F279" i="14"/>
  <c r="F278" i="14" s="1"/>
  <c r="E279" i="14"/>
  <c r="D279" i="14"/>
  <c r="C279" i="14" s="1"/>
  <c r="K278" i="14"/>
  <c r="I278" i="14"/>
  <c r="H278" i="14" s="1"/>
  <c r="G278" i="14"/>
  <c r="E278" i="14"/>
  <c r="Q277" i="14"/>
  <c r="P277" i="14"/>
  <c r="O277" i="14"/>
  <c r="N277" i="14"/>
  <c r="M277" i="14" s="1"/>
  <c r="H277" i="14"/>
  <c r="C277" i="14"/>
  <c r="Q276" i="14"/>
  <c r="P276" i="14"/>
  <c r="O276" i="14"/>
  <c r="N276" i="14"/>
  <c r="M276" i="14"/>
  <c r="H276" i="14"/>
  <c r="C276" i="14"/>
  <c r="Q275" i="14"/>
  <c r="P275" i="14"/>
  <c r="P274" i="14" s="1"/>
  <c r="O275" i="14"/>
  <c r="N275" i="14"/>
  <c r="M275" i="14" s="1"/>
  <c r="H275" i="14"/>
  <c r="C275" i="14"/>
  <c r="Q274" i="14"/>
  <c r="O274" i="14"/>
  <c r="L274" i="14"/>
  <c r="K274" i="14"/>
  <c r="J274" i="14"/>
  <c r="I274" i="14"/>
  <c r="H274" i="14" s="1"/>
  <c r="G274" i="14"/>
  <c r="F274" i="14"/>
  <c r="E274" i="14"/>
  <c r="D274" i="14"/>
  <c r="C274" i="14"/>
  <c r="Q273" i="14"/>
  <c r="P273" i="14"/>
  <c r="O273" i="14"/>
  <c r="N273" i="14"/>
  <c r="M273" i="14" s="1"/>
  <c r="H273" i="14"/>
  <c r="C273" i="14"/>
  <c r="Q272" i="14"/>
  <c r="P272" i="14"/>
  <c r="O272" i="14"/>
  <c r="N272" i="14"/>
  <c r="M272" i="14"/>
  <c r="H272" i="14"/>
  <c r="C272" i="14"/>
  <c r="Q271" i="14"/>
  <c r="P271" i="14"/>
  <c r="P270" i="14" s="1"/>
  <c r="O271" i="14"/>
  <c r="N271" i="14"/>
  <c r="H271" i="14"/>
  <c r="C271" i="14"/>
  <c r="Q270" i="14"/>
  <c r="O270" i="14"/>
  <c r="L270" i="14"/>
  <c r="K270" i="14"/>
  <c r="J270" i="14"/>
  <c r="I270" i="14"/>
  <c r="H270" i="14" s="1"/>
  <c r="G270" i="14"/>
  <c r="F270" i="14"/>
  <c r="E270" i="14"/>
  <c r="D270" i="14"/>
  <c r="C270" i="14"/>
  <c r="Q269" i="14"/>
  <c r="P269" i="14"/>
  <c r="O269" i="14"/>
  <c r="N269" i="14"/>
  <c r="M269" i="14" s="1"/>
  <c r="H269" i="14"/>
  <c r="C269" i="14"/>
  <c r="Q268" i="14"/>
  <c r="P268" i="14"/>
  <c r="O268" i="14"/>
  <c r="L268" i="14"/>
  <c r="K268" i="14"/>
  <c r="J268" i="14"/>
  <c r="I268" i="14"/>
  <c r="H268" i="14"/>
  <c r="G268" i="14"/>
  <c r="F268" i="14"/>
  <c r="E268" i="14"/>
  <c r="D268" i="14"/>
  <c r="C268" i="14" s="1"/>
  <c r="Q267" i="14"/>
  <c r="P267" i="14"/>
  <c r="O267" i="14"/>
  <c r="L267" i="14"/>
  <c r="K267" i="14"/>
  <c r="J267" i="14"/>
  <c r="I267" i="14"/>
  <c r="H267" i="14" s="1"/>
  <c r="G267" i="14"/>
  <c r="F267" i="14"/>
  <c r="E267" i="14"/>
  <c r="Q266" i="14"/>
  <c r="P266" i="14"/>
  <c r="O266" i="14"/>
  <c r="N266" i="14"/>
  <c r="M266" i="14"/>
  <c r="H266" i="14"/>
  <c r="C266" i="14"/>
  <c r="Q265" i="14"/>
  <c r="P265" i="14"/>
  <c r="O265" i="14"/>
  <c r="N265" i="14"/>
  <c r="M265" i="14"/>
  <c r="H265" i="14"/>
  <c r="C265" i="14"/>
  <c r="Q264" i="14"/>
  <c r="P264" i="14"/>
  <c r="O264" i="14"/>
  <c r="N264" i="14"/>
  <c r="M264" i="14" s="1"/>
  <c r="H264" i="14"/>
  <c r="C264" i="14"/>
  <c r="Q263" i="14"/>
  <c r="P263" i="14"/>
  <c r="O263" i="14"/>
  <c r="N263" i="14"/>
  <c r="M263" i="14"/>
  <c r="L263" i="14"/>
  <c r="K263" i="14"/>
  <c r="J263" i="14"/>
  <c r="I263" i="14"/>
  <c r="H263" i="14" s="1"/>
  <c r="G263" i="14"/>
  <c r="F263" i="14"/>
  <c r="E263" i="14"/>
  <c r="D263" i="14"/>
  <c r="C263" i="14"/>
  <c r="Q262" i="14"/>
  <c r="P262" i="14"/>
  <c r="O262" i="14"/>
  <c r="N262" i="14"/>
  <c r="M262" i="14" s="1"/>
  <c r="H262" i="14"/>
  <c r="C262" i="14"/>
  <c r="Q261" i="14"/>
  <c r="P261" i="14"/>
  <c r="O261" i="14"/>
  <c r="N261" i="14"/>
  <c r="M261" i="14"/>
  <c r="H261" i="14"/>
  <c r="C261" i="14"/>
  <c r="Q260" i="14"/>
  <c r="P260" i="14"/>
  <c r="O260" i="14"/>
  <c r="N260" i="14"/>
  <c r="M260" i="14" s="1"/>
  <c r="H260" i="14"/>
  <c r="C260" i="14"/>
  <c r="Q259" i="14"/>
  <c r="P259" i="14"/>
  <c r="O259" i="14"/>
  <c r="L259" i="14"/>
  <c r="K259" i="14"/>
  <c r="J259" i="14"/>
  <c r="I259" i="14"/>
  <c r="H259" i="14" s="1"/>
  <c r="G259" i="14"/>
  <c r="F259" i="14"/>
  <c r="E259" i="14"/>
  <c r="D259" i="14"/>
  <c r="C259" i="14"/>
  <c r="Q258" i="14"/>
  <c r="P258" i="14"/>
  <c r="O258" i="14"/>
  <c r="L258" i="14"/>
  <c r="K258" i="14"/>
  <c r="J258" i="14"/>
  <c r="I258" i="14"/>
  <c r="H258" i="14"/>
  <c r="G258" i="14"/>
  <c r="F258" i="14"/>
  <c r="E258" i="14"/>
  <c r="D258" i="14"/>
  <c r="C258" i="14" s="1"/>
  <c r="Q257" i="14"/>
  <c r="P257" i="14"/>
  <c r="O257" i="14"/>
  <c r="N257" i="14"/>
  <c r="M257" i="14"/>
  <c r="H257" i="14"/>
  <c r="C257" i="14"/>
  <c r="Q256" i="14"/>
  <c r="P256" i="14"/>
  <c r="O256" i="14"/>
  <c r="N256" i="14"/>
  <c r="M256" i="14" s="1"/>
  <c r="H256" i="14"/>
  <c r="C256" i="14"/>
  <c r="Q255" i="14"/>
  <c r="P255" i="14"/>
  <c r="O255" i="14"/>
  <c r="N255" i="14"/>
  <c r="M255" i="14"/>
  <c r="H255" i="14"/>
  <c r="C255" i="14"/>
  <c r="Q254" i="14"/>
  <c r="P254" i="14"/>
  <c r="O254" i="14"/>
  <c r="N254" i="14"/>
  <c r="M254" i="14" s="1"/>
  <c r="H254" i="14"/>
  <c r="C254" i="14"/>
  <c r="Q253" i="14"/>
  <c r="P253" i="14"/>
  <c r="O253" i="14"/>
  <c r="O252" i="14" s="1"/>
  <c r="O251" i="14" s="1"/>
  <c r="M251" i="14" s="1"/>
  <c r="N253" i="14"/>
  <c r="M253" i="14"/>
  <c r="H253" i="14"/>
  <c r="C253" i="14"/>
  <c r="Q252" i="14"/>
  <c r="P252" i="14"/>
  <c r="N252" i="14"/>
  <c r="L252" i="14"/>
  <c r="K252" i="14"/>
  <c r="J252" i="14"/>
  <c r="I252" i="14"/>
  <c r="H252" i="14"/>
  <c r="G252" i="14"/>
  <c r="F252" i="14"/>
  <c r="E252" i="14"/>
  <c r="D252" i="14"/>
  <c r="C252" i="14" s="1"/>
  <c r="Q251" i="14"/>
  <c r="P251" i="14"/>
  <c r="N251" i="14"/>
  <c r="L251" i="14"/>
  <c r="K251" i="14"/>
  <c r="J251" i="14"/>
  <c r="I251" i="14"/>
  <c r="H251" i="14" s="1"/>
  <c r="G251" i="14"/>
  <c r="F251" i="14"/>
  <c r="E251" i="14"/>
  <c r="D251" i="14"/>
  <c r="C251" i="14"/>
  <c r="Q250" i="14"/>
  <c r="P250" i="14"/>
  <c r="O250" i="14"/>
  <c r="N250" i="14"/>
  <c r="M250" i="14" s="1"/>
  <c r="H250" i="14"/>
  <c r="C250" i="14"/>
  <c r="Q249" i="14"/>
  <c r="P249" i="14"/>
  <c r="O249" i="14"/>
  <c r="N249" i="14"/>
  <c r="M249" i="14"/>
  <c r="H249" i="14"/>
  <c r="C249" i="14"/>
  <c r="Q248" i="14"/>
  <c r="P248" i="14"/>
  <c r="O248" i="14"/>
  <c r="N248" i="14"/>
  <c r="M248" i="14" s="1"/>
  <c r="H248" i="14"/>
  <c r="C248" i="14"/>
  <c r="Q247" i="14"/>
  <c r="P247" i="14"/>
  <c r="O247" i="14"/>
  <c r="O246" i="14" s="1"/>
  <c r="N247" i="14"/>
  <c r="M247" i="14"/>
  <c r="H247" i="14"/>
  <c r="C247" i="14"/>
  <c r="Q246" i="14"/>
  <c r="P246" i="14"/>
  <c r="N246" i="14"/>
  <c r="L246" i="14"/>
  <c r="K246" i="14"/>
  <c r="J246" i="14"/>
  <c r="I246" i="14"/>
  <c r="H246" i="14"/>
  <c r="G246" i="14"/>
  <c r="F246" i="14"/>
  <c r="E246" i="14"/>
  <c r="D246" i="14"/>
  <c r="C246" i="14" s="1"/>
  <c r="Q245" i="14"/>
  <c r="P245" i="14"/>
  <c r="O245" i="14"/>
  <c r="N245" i="14"/>
  <c r="M245" i="14"/>
  <c r="H245" i="14"/>
  <c r="C245" i="14"/>
  <c r="Q244" i="14"/>
  <c r="P244" i="14"/>
  <c r="O244" i="14"/>
  <c r="N244" i="14"/>
  <c r="M244" i="14" s="1"/>
  <c r="H244" i="14"/>
  <c r="C244" i="14"/>
  <c r="Q243" i="14"/>
  <c r="P243" i="14"/>
  <c r="O243" i="14"/>
  <c r="N243" i="14"/>
  <c r="M243" i="14"/>
  <c r="H243" i="14"/>
  <c r="C243" i="14"/>
  <c r="Q242" i="14"/>
  <c r="P242" i="14"/>
  <c r="O242" i="14"/>
  <c r="N242" i="14"/>
  <c r="M242" i="14" s="1"/>
  <c r="H242" i="14"/>
  <c r="C242" i="14"/>
  <c r="Q241" i="14"/>
  <c r="P241" i="14"/>
  <c r="O241" i="14"/>
  <c r="N241" i="14"/>
  <c r="M241" i="14"/>
  <c r="H241" i="14"/>
  <c r="C241" i="14"/>
  <c r="Q240" i="14"/>
  <c r="P240" i="14"/>
  <c r="O240" i="14"/>
  <c r="N240" i="14"/>
  <c r="M240" i="14" s="1"/>
  <c r="H240" i="14"/>
  <c r="C240" i="14"/>
  <c r="Q239" i="14"/>
  <c r="Q238" i="14" s="1"/>
  <c r="Q233" i="14" s="1"/>
  <c r="Q232" i="14" s="1"/>
  <c r="P239" i="14"/>
  <c r="O239" i="14"/>
  <c r="O238" i="14" s="1"/>
  <c r="O233" i="14" s="1"/>
  <c r="O232" i="14" s="1"/>
  <c r="N239" i="14"/>
  <c r="M239" i="14"/>
  <c r="H239" i="14"/>
  <c r="C239" i="14"/>
  <c r="P238" i="14"/>
  <c r="N238" i="14"/>
  <c r="M238" i="14" s="1"/>
  <c r="L238" i="14"/>
  <c r="K238" i="14"/>
  <c r="J238" i="14"/>
  <c r="I238" i="14"/>
  <c r="H238" i="14"/>
  <c r="G238" i="14"/>
  <c r="F238" i="14"/>
  <c r="E238" i="14"/>
  <c r="D238" i="14"/>
  <c r="C238" i="14" s="1"/>
  <c r="Q237" i="14"/>
  <c r="P237" i="14"/>
  <c r="O237" i="14"/>
  <c r="N237" i="14"/>
  <c r="M237" i="14"/>
  <c r="H237" i="14"/>
  <c r="C237" i="14"/>
  <c r="Q236" i="14"/>
  <c r="P236" i="14"/>
  <c r="P235" i="14" s="1"/>
  <c r="O236" i="14"/>
  <c r="N236" i="14"/>
  <c r="M236" i="14" s="1"/>
  <c r="H236" i="14"/>
  <c r="C236" i="14"/>
  <c r="Q235" i="14"/>
  <c r="O235" i="14"/>
  <c r="L235" i="14"/>
  <c r="K235" i="14"/>
  <c r="J235" i="14"/>
  <c r="I235" i="14"/>
  <c r="H235" i="14" s="1"/>
  <c r="G235" i="14"/>
  <c r="F235" i="14"/>
  <c r="E235" i="14"/>
  <c r="D235" i="14"/>
  <c r="C235" i="14"/>
  <c r="Q234" i="14"/>
  <c r="P234" i="14"/>
  <c r="O234" i="14"/>
  <c r="N234" i="14"/>
  <c r="M234" i="14" s="1"/>
  <c r="H234" i="14"/>
  <c r="C234" i="14"/>
  <c r="L233" i="14"/>
  <c r="K233" i="14"/>
  <c r="J233" i="14"/>
  <c r="I233" i="14"/>
  <c r="H233" i="14" s="1"/>
  <c r="G233" i="14"/>
  <c r="F233" i="14"/>
  <c r="E233" i="14"/>
  <c r="D233" i="14"/>
  <c r="C233" i="14"/>
  <c r="L232" i="14"/>
  <c r="K232" i="14"/>
  <c r="J232" i="14"/>
  <c r="I232" i="14"/>
  <c r="H232" i="14"/>
  <c r="G232" i="14"/>
  <c r="F232" i="14"/>
  <c r="E232" i="14"/>
  <c r="D232" i="14"/>
  <c r="C232" i="14" s="1"/>
  <c r="Q231" i="14"/>
  <c r="P231" i="14"/>
  <c r="O231" i="14"/>
  <c r="O230" i="14" s="1"/>
  <c r="O228" i="14" s="1"/>
  <c r="N231" i="14"/>
  <c r="M231" i="14"/>
  <c r="H231" i="14"/>
  <c r="C231" i="14"/>
  <c r="Q230" i="14"/>
  <c r="P230" i="14"/>
  <c r="N230" i="14"/>
  <c r="L230" i="14"/>
  <c r="K230" i="14"/>
  <c r="J230" i="14"/>
  <c r="I230" i="14"/>
  <c r="H230" i="14"/>
  <c r="G230" i="14"/>
  <c r="F230" i="14"/>
  <c r="E230" i="14"/>
  <c r="D230" i="14"/>
  <c r="C230" i="14" s="1"/>
  <c r="Q229" i="14"/>
  <c r="P229" i="14"/>
  <c r="O229" i="14"/>
  <c r="N229" i="14"/>
  <c r="M229" i="14"/>
  <c r="H229" i="14"/>
  <c r="C229" i="14"/>
  <c r="Q228" i="14"/>
  <c r="P228" i="14"/>
  <c r="N228" i="14"/>
  <c r="M228" i="14" s="1"/>
  <c r="L228" i="14"/>
  <c r="K228" i="14"/>
  <c r="J228" i="14"/>
  <c r="I228" i="14"/>
  <c r="H228" i="14"/>
  <c r="G228" i="14"/>
  <c r="F228" i="14"/>
  <c r="E228" i="14"/>
  <c r="D228" i="14"/>
  <c r="C228" i="14" s="1"/>
  <c r="Q227" i="14"/>
  <c r="P227" i="14"/>
  <c r="O227" i="14"/>
  <c r="N227" i="14"/>
  <c r="M227" i="14"/>
  <c r="H227" i="14"/>
  <c r="C227" i="14"/>
  <c r="Q226" i="14"/>
  <c r="P226" i="14"/>
  <c r="O226" i="14"/>
  <c r="N226" i="14"/>
  <c r="M226" i="14" s="1"/>
  <c r="H226" i="14"/>
  <c r="C226" i="14"/>
  <c r="Q225" i="14"/>
  <c r="P225" i="14"/>
  <c r="O225" i="14"/>
  <c r="N225" i="14"/>
  <c r="M225" i="14"/>
  <c r="L225" i="14"/>
  <c r="K225" i="14"/>
  <c r="J225" i="14"/>
  <c r="I225" i="14"/>
  <c r="H225" i="14" s="1"/>
  <c r="G225" i="14"/>
  <c r="F225" i="14"/>
  <c r="E225" i="14"/>
  <c r="D225" i="14"/>
  <c r="C225" i="14"/>
  <c r="Q224" i="14"/>
  <c r="P224" i="14"/>
  <c r="O224" i="14"/>
  <c r="N224" i="14"/>
  <c r="M224" i="14" s="1"/>
  <c r="H224" i="14"/>
  <c r="C224" i="14"/>
  <c r="Q223" i="14"/>
  <c r="P223" i="14"/>
  <c r="O223" i="14"/>
  <c r="N223" i="14"/>
  <c r="M223" i="14" s="1"/>
  <c r="H223" i="14"/>
  <c r="C223" i="14"/>
  <c r="Q222" i="14"/>
  <c r="P222" i="14"/>
  <c r="O222" i="14"/>
  <c r="M222" i="14"/>
  <c r="H222" i="14"/>
  <c r="D222" i="14"/>
  <c r="C222" i="14"/>
  <c r="Q221" i="14"/>
  <c r="P221" i="14"/>
  <c r="O221" i="14"/>
  <c r="N221" i="14"/>
  <c r="M221" i="14" s="1"/>
  <c r="H221" i="14"/>
  <c r="C221" i="14"/>
  <c r="Q220" i="14"/>
  <c r="P220" i="14"/>
  <c r="O220" i="14"/>
  <c r="N220" i="14"/>
  <c r="M220" i="14"/>
  <c r="H220" i="14"/>
  <c r="C220" i="14"/>
  <c r="Q219" i="14"/>
  <c r="P219" i="14"/>
  <c r="O219" i="14"/>
  <c r="N219" i="14"/>
  <c r="M219" i="14" s="1"/>
  <c r="H219" i="14"/>
  <c r="C219" i="14"/>
  <c r="Q218" i="14"/>
  <c r="P218" i="14"/>
  <c r="O218" i="14"/>
  <c r="N218" i="14"/>
  <c r="M218" i="14"/>
  <c r="H218" i="14"/>
  <c r="C218" i="14"/>
  <c r="Q217" i="14"/>
  <c r="P217" i="14"/>
  <c r="O217" i="14"/>
  <c r="N217" i="14"/>
  <c r="M217" i="14" s="1"/>
  <c r="H217" i="14"/>
  <c r="C217" i="14"/>
  <c r="Q216" i="14"/>
  <c r="P216" i="14"/>
  <c r="O216" i="14"/>
  <c r="N216" i="14"/>
  <c r="M216" i="14"/>
  <c r="H216" i="14"/>
  <c r="C216" i="14"/>
  <c r="Q215" i="14"/>
  <c r="P215" i="14"/>
  <c r="O215" i="14"/>
  <c r="N215" i="14"/>
  <c r="M215" i="14" s="1"/>
  <c r="H215" i="14"/>
  <c r="C215" i="14"/>
  <c r="Q214" i="14"/>
  <c r="P214" i="14"/>
  <c r="O214" i="14"/>
  <c r="N214" i="14"/>
  <c r="M214" i="14" s="1"/>
  <c r="L214" i="14"/>
  <c r="K214" i="14"/>
  <c r="J214" i="14"/>
  <c r="G214" i="14"/>
  <c r="F214" i="14"/>
  <c r="E214" i="14"/>
  <c r="D214" i="14"/>
  <c r="C214" i="14" s="1"/>
  <c r="Q213" i="14"/>
  <c r="P213" i="14"/>
  <c r="O213" i="14"/>
  <c r="N213" i="14"/>
  <c r="M213" i="14"/>
  <c r="H213" i="14"/>
  <c r="C213" i="14"/>
  <c r="Q212" i="14"/>
  <c r="P212" i="14"/>
  <c r="O212" i="14"/>
  <c r="M212" i="14"/>
  <c r="H212" i="14"/>
  <c r="D212" i="14"/>
  <c r="C212" i="14" s="1"/>
  <c r="Q211" i="14"/>
  <c r="P211" i="14"/>
  <c r="O211" i="14"/>
  <c r="N211" i="14"/>
  <c r="M211" i="14"/>
  <c r="H211" i="14"/>
  <c r="C211" i="14"/>
  <c r="Q210" i="14"/>
  <c r="P210" i="14"/>
  <c r="O210" i="14"/>
  <c r="M210" i="14"/>
  <c r="H210" i="14"/>
  <c r="D210" i="14"/>
  <c r="C210" i="14" s="1"/>
  <c r="Q209" i="14"/>
  <c r="P209" i="14"/>
  <c r="O209" i="14"/>
  <c r="M209" i="14"/>
  <c r="H209" i="14"/>
  <c r="C209" i="14"/>
  <c r="Q208" i="14"/>
  <c r="P208" i="14"/>
  <c r="O208" i="14"/>
  <c r="N208" i="14"/>
  <c r="M208" i="14"/>
  <c r="H208" i="14"/>
  <c r="C208" i="14"/>
  <c r="Q207" i="14"/>
  <c r="P207" i="14"/>
  <c r="O207" i="14"/>
  <c r="N207" i="14"/>
  <c r="M207" i="14" s="1"/>
  <c r="H207" i="14"/>
  <c r="C207" i="14"/>
  <c r="Q206" i="14"/>
  <c r="P206" i="14"/>
  <c r="O206" i="14"/>
  <c r="M206" i="14"/>
  <c r="H206" i="14"/>
  <c r="C206" i="14"/>
  <c r="Q205" i="14"/>
  <c r="P205" i="14"/>
  <c r="O205" i="14"/>
  <c r="N205" i="14"/>
  <c r="M205" i="14"/>
  <c r="H205" i="14"/>
  <c r="C205" i="14"/>
  <c r="Q204" i="14"/>
  <c r="P204" i="14"/>
  <c r="P203" i="14" s="1"/>
  <c r="P202" i="14" s="1"/>
  <c r="O204" i="14"/>
  <c r="N204" i="14"/>
  <c r="M204" i="14" s="1"/>
  <c r="H204" i="14"/>
  <c r="C204" i="14"/>
  <c r="Q203" i="14"/>
  <c r="Q202" i="14" s="1"/>
  <c r="O203" i="14"/>
  <c r="O202" i="14" s="1"/>
  <c r="L203" i="14"/>
  <c r="K203" i="14"/>
  <c r="K202" i="14" s="1"/>
  <c r="K193" i="14" s="1"/>
  <c r="K192" i="14" s="1"/>
  <c r="J203" i="14"/>
  <c r="I203" i="14"/>
  <c r="H203" i="14" s="1"/>
  <c r="G203" i="14"/>
  <c r="G202" i="14" s="1"/>
  <c r="G193" i="14" s="1"/>
  <c r="G192" i="14" s="1"/>
  <c r="F203" i="14"/>
  <c r="E203" i="14"/>
  <c r="E202" i="14" s="1"/>
  <c r="E193" i="14" s="1"/>
  <c r="E192" i="14" s="1"/>
  <c r="D203" i="14"/>
  <c r="C203" i="14"/>
  <c r="L202" i="14"/>
  <c r="J202" i="14"/>
  <c r="F202" i="14"/>
  <c r="D202" i="14"/>
  <c r="C202" i="14" s="1"/>
  <c r="Q201" i="14"/>
  <c r="P201" i="14"/>
  <c r="O201" i="14"/>
  <c r="N201" i="14"/>
  <c r="M201" i="14"/>
  <c r="H201" i="14"/>
  <c r="C201" i="14"/>
  <c r="Q200" i="14"/>
  <c r="P200" i="14"/>
  <c r="O200" i="14"/>
  <c r="N200" i="14"/>
  <c r="M200" i="14" s="1"/>
  <c r="H200" i="14"/>
  <c r="C200" i="14"/>
  <c r="Q199" i="14"/>
  <c r="P199" i="14"/>
  <c r="O199" i="14"/>
  <c r="N199" i="14"/>
  <c r="M199" i="14"/>
  <c r="H199" i="14"/>
  <c r="C199" i="14"/>
  <c r="Q198" i="14"/>
  <c r="P198" i="14"/>
  <c r="O198" i="14"/>
  <c r="N198" i="14"/>
  <c r="M198" i="14" s="1"/>
  <c r="H198" i="14"/>
  <c r="C198" i="14"/>
  <c r="Q197" i="14"/>
  <c r="Q196" i="14" s="1"/>
  <c r="P197" i="14"/>
  <c r="O197" i="14"/>
  <c r="O196" i="14" s="1"/>
  <c r="N197" i="14"/>
  <c r="M197" i="14"/>
  <c r="H197" i="14"/>
  <c r="C197" i="14"/>
  <c r="P196" i="14"/>
  <c r="N196" i="14"/>
  <c r="M196" i="14" s="1"/>
  <c r="L196" i="14"/>
  <c r="K196" i="14"/>
  <c r="J196" i="14"/>
  <c r="I196" i="14"/>
  <c r="H196" i="14"/>
  <c r="G196" i="14"/>
  <c r="F196" i="14"/>
  <c r="E196" i="14"/>
  <c r="D196" i="14"/>
  <c r="C196" i="14" s="1"/>
  <c r="Q195" i="14"/>
  <c r="Q194" i="14" s="1"/>
  <c r="Q193" i="14" s="1"/>
  <c r="Q192" i="14" s="1"/>
  <c r="P195" i="14"/>
  <c r="O195" i="14"/>
  <c r="O194" i="14" s="1"/>
  <c r="O193" i="14" s="1"/>
  <c r="O192" i="14" s="1"/>
  <c r="N195" i="14"/>
  <c r="M195" i="14"/>
  <c r="H195" i="14"/>
  <c r="C195" i="14"/>
  <c r="P194" i="14"/>
  <c r="P193" i="14" s="1"/>
  <c r="N194" i="14"/>
  <c r="M194" i="14" s="1"/>
  <c r="L194" i="14"/>
  <c r="L193" i="14" s="1"/>
  <c r="L192" i="14" s="1"/>
  <c r="K194" i="14"/>
  <c r="J194" i="14"/>
  <c r="J193" i="14" s="1"/>
  <c r="J192" i="14" s="1"/>
  <c r="I194" i="14"/>
  <c r="H194" i="14"/>
  <c r="G194" i="14"/>
  <c r="F194" i="14"/>
  <c r="F193" i="14" s="1"/>
  <c r="F192" i="14" s="1"/>
  <c r="E194" i="14"/>
  <c r="D194" i="14"/>
  <c r="C194" i="14" s="1"/>
  <c r="Q191" i="14"/>
  <c r="Q190" i="14" s="1"/>
  <c r="Q189" i="14" s="1"/>
  <c r="P191" i="14"/>
  <c r="O191" i="14"/>
  <c r="O190" i="14" s="1"/>
  <c r="O189" i="14" s="1"/>
  <c r="N191" i="14"/>
  <c r="M191" i="14"/>
  <c r="H191" i="14"/>
  <c r="C191" i="14"/>
  <c r="P190" i="14"/>
  <c r="P189" i="14" s="1"/>
  <c r="N190" i="14"/>
  <c r="M190" i="14" s="1"/>
  <c r="L190" i="14"/>
  <c r="L189" i="14" s="1"/>
  <c r="K190" i="14"/>
  <c r="J190" i="14"/>
  <c r="J189" i="14" s="1"/>
  <c r="I190" i="14"/>
  <c r="H190" i="14"/>
  <c r="G190" i="14"/>
  <c r="F190" i="14"/>
  <c r="F189" i="14" s="1"/>
  <c r="E190" i="14"/>
  <c r="D190" i="14"/>
  <c r="C190" i="14" s="1"/>
  <c r="K189" i="14"/>
  <c r="I189" i="14"/>
  <c r="H189" i="14" s="1"/>
  <c r="G189" i="14"/>
  <c r="E189" i="14"/>
  <c r="Q188" i="14"/>
  <c r="P188" i="14"/>
  <c r="O188" i="14"/>
  <c r="N188" i="14"/>
  <c r="M188" i="14" s="1"/>
  <c r="H188" i="14"/>
  <c r="C188" i="14"/>
  <c r="Q187" i="14"/>
  <c r="Q186" i="14" s="1"/>
  <c r="Q185" i="14" s="1"/>
  <c r="P187" i="14"/>
  <c r="O187" i="14"/>
  <c r="O186" i="14" s="1"/>
  <c r="O185" i="14" s="1"/>
  <c r="N187" i="14"/>
  <c r="M187" i="14"/>
  <c r="H187" i="14"/>
  <c r="C187" i="14"/>
  <c r="P186" i="14"/>
  <c r="P185" i="14" s="1"/>
  <c r="N186" i="14"/>
  <c r="M186" i="14" s="1"/>
  <c r="L186" i="14"/>
  <c r="L185" i="14" s="1"/>
  <c r="K186" i="14"/>
  <c r="J186" i="14"/>
  <c r="J185" i="14" s="1"/>
  <c r="I186" i="14"/>
  <c r="H186" i="14"/>
  <c r="G186" i="14"/>
  <c r="F186" i="14"/>
  <c r="F185" i="14" s="1"/>
  <c r="E186" i="14"/>
  <c r="D186" i="14"/>
  <c r="C186" i="14" s="1"/>
  <c r="K185" i="14"/>
  <c r="I185" i="14"/>
  <c r="H185" i="14" s="1"/>
  <c r="G185" i="14"/>
  <c r="E185" i="14"/>
  <c r="Q184" i="14"/>
  <c r="P184" i="14"/>
  <c r="O184" i="14"/>
  <c r="N184" i="14"/>
  <c r="M184" i="14" s="1"/>
  <c r="H184" i="14"/>
  <c r="C184" i="14"/>
  <c r="Q183" i="14"/>
  <c r="Q182" i="14" s="1"/>
  <c r="P183" i="14"/>
  <c r="O183" i="14"/>
  <c r="O182" i="14" s="1"/>
  <c r="N183" i="14"/>
  <c r="M183" i="14"/>
  <c r="H183" i="14"/>
  <c r="C183" i="14"/>
  <c r="P182" i="14"/>
  <c r="N182" i="14"/>
  <c r="M182" i="14" s="1"/>
  <c r="L182" i="14"/>
  <c r="K182" i="14"/>
  <c r="J182" i="14"/>
  <c r="I182" i="14"/>
  <c r="H182" i="14"/>
  <c r="G182" i="14"/>
  <c r="F182" i="14"/>
  <c r="E182" i="14"/>
  <c r="D182" i="14"/>
  <c r="C182" i="14" s="1"/>
  <c r="Q181" i="14"/>
  <c r="P181" i="14"/>
  <c r="O181" i="14"/>
  <c r="N181" i="14"/>
  <c r="M181" i="14"/>
  <c r="H181" i="14"/>
  <c r="C181" i="14"/>
  <c r="Q180" i="14"/>
  <c r="P180" i="14"/>
  <c r="O180" i="14"/>
  <c r="N180" i="14"/>
  <c r="M180" i="14" s="1"/>
  <c r="H180" i="14"/>
  <c r="C180" i="14"/>
  <c r="Q179" i="14"/>
  <c r="P179" i="14"/>
  <c r="O179" i="14"/>
  <c r="N179" i="14"/>
  <c r="M179" i="14"/>
  <c r="H179" i="14"/>
  <c r="C179" i="14"/>
  <c r="Q178" i="14"/>
  <c r="P178" i="14"/>
  <c r="P177" i="14" s="1"/>
  <c r="O178" i="14"/>
  <c r="N178" i="14"/>
  <c r="M178" i="14" s="1"/>
  <c r="H178" i="14"/>
  <c r="C178" i="14"/>
  <c r="Q177" i="14"/>
  <c r="O177" i="14"/>
  <c r="L177" i="14"/>
  <c r="K177" i="14"/>
  <c r="J177" i="14"/>
  <c r="I177" i="14"/>
  <c r="H177" i="14" s="1"/>
  <c r="G177" i="14"/>
  <c r="F177" i="14"/>
  <c r="E177" i="14"/>
  <c r="D177" i="14"/>
  <c r="C177" i="14"/>
  <c r="Q176" i="14"/>
  <c r="P176" i="14"/>
  <c r="O176" i="14"/>
  <c r="N176" i="14"/>
  <c r="M176" i="14" s="1"/>
  <c r="H176" i="14"/>
  <c r="C176" i="14"/>
  <c r="Q175" i="14"/>
  <c r="P175" i="14"/>
  <c r="O175" i="14"/>
  <c r="N175" i="14"/>
  <c r="M175" i="14"/>
  <c r="H175" i="14"/>
  <c r="C175" i="14"/>
  <c r="Q174" i="14"/>
  <c r="P174" i="14"/>
  <c r="P173" i="14" s="1"/>
  <c r="P172" i="14" s="1"/>
  <c r="P171" i="14" s="1"/>
  <c r="O174" i="14"/>
  <c r="N174" i="14"/>
  <c r="M174" i="14" s="1"/>
  <c r="H174" i="14"/>
  <c r="C174" i="14"/>
  <c r="Q173" i="14"/>
  <c r="Q172" i="14" s="1"/>
  <c r="Q171" i="14" s="1"/>
  <c r="O173" i="14"/>
  <c r="O172" i="14" s="1"/>
  <c r="O171" i="14" s="1"/>
  <c r="L173" i="14"/>
  <c r="K173" i="14"/>
  <c r="K172" i="14" s="1"/>
  <c r="K171" i="14" s="1"/>
  <c r="J173" i="14"/>
  <c r="I173" i="14"/>
  <c r="H173" i="14" s="1"/>
  <c r="G173" i="14"/>
  <c r="G172" i="14" s="1"/>
  <c r="G171" i="14" s="1"/>
  <c r="F173" i="14"/>
  <c r="E173" i="14"/>
  <c r="E172" i="14" s="1"/>
  <c r="E171" i="14" s="1"/>
  <c r="D173" i="14"/>
  <c r="C173" i="14"/>
  <c r="L172" i="14"/>
  <c r="L171" i="14" s="1"/>
  <c r="J172" i="14"/>
  <c r="J171" i="14" s="1"/>
  <c r="F172" i="14"/>
  <c r="F171" i="14" s="1"/>
  <c r="D172" i="14"/>
  <c r="C172" i="14" s="1"/>
  <c r="Q170" i="14"/>
  <c r="P170" i="14"/>
  <c r="O170" i="14"/>
  <c r="N170" i="14"/>
  <c r="M170" i="14" s="1"/>
  <c r="H170" i="14"/>
  <c r="C170" i="14"/>
  <c r="Q169" i="14"/>
  <c r="P169" i="14"/>
  <c r="O169" i="14"/>
  <c r="N169" i="14"/>
  <c r="M169" i="14"/>
  <c r="H169" i="14"/>
  <c r="C169" i="14"/>
  <c r="Q168" i="14"/>
  <c r="P168" i="14"/>
  <c r="P164" i="14" s="1"/>
  <c r="P163" i="14" s="1"/>
  <c r="O168" i="14"/>
  <c r="M168" i="14"/>
  <c r="D168" i="14"/>
  <c r="C168" i="14" s="1"/>
  <c r="Q167" i="14"/>
  <c r="P167" i="14"/>
  <c r="O167" i="14"/>
  <c r="N167" i="14"/>
  <c r="M167" i="14"/>
  <c r="H167" i="14"/>
  <c r="C167" i="14"/>
  <c r="Q166" i="14"/>
  <c r="P166" i="14"/>
  <c r="O166" i="14"/>
  <c r="N166" i="14"/>
  <c r="M166" i="14" s="1"/>
  <c r="H166" i="14"/>
  <c r="C166" i="14"/>
  <c r="Q165" i="14"/>
  <c r="Q164" i="14" s="1"/>
  <c r="Q163" i="14" s="1"/>
  <c r="P165" i="14"/>
  <c r="O165" i="14"/>
  <c r="O164" i="14" s="1"/>
  <c r="N165" i="14"/>
  <c r="M165" i="14"/>
  <c r="H165" i="14"/>
  <c r="C165" i="14"/>
  <c r="L164" i="14"/>
  <c r="K164" i="14"/>
  <c r="J164" i="14"/>
  <c r="G164" i="14"/>
  <c r="F164" i="14"/>
  <c r="F163" i="14" s="1"/>
  <c r="E164" i="14"/>
  <c r="D164" i="14"/>
  <c r="C164" i="14" s="1"/>
  <c r="O163" i="14"/>
  <c r="L163" i="14"/>
  <c r="K163" i="14"/>
  <c r="J163" i="14"/>
  <c r="G163" i="14"/>
  <c r="E163" i="14"/>
  <c r="Q162" i="14"/>
  <c r="P162" i="14"/>
  <c r="O162" i="14"/>
  <c r="N162" i="14"/>
  <c r="M162" i="14" s="1"/>
  <c r="H162" i="14"/>
  <c r="C162" i="14"/>
  <c r="Q161" i="14"/>
  <c r="P161" i="14"/>
  <c r="O161" i="14"/>
  <c r="N161" i="14"/>
  <c r="M161" i="14"/>
  <c r="H161" i="14"/>
  <c r="C161" i="14"/>
  <c r="Q160" i="14"/>
  <c r="P160" i="14"/>
  <c r="O160" i="14"/>
  <c r="N160" i="14"/>
  <c r="M160" i="14" s="1"/>
  <c r="H160" i="14"/>
  <c r="C160" i="14"/>
  <c r="Q159" i="14"/>
  <c r="Q158" i="14" s="1"/>
  <c r="P159" i="14"/>
  <c r="O159" i="14"/>
  <c r="O158" i="14" s="1"/>
  <c r="N159" i="14"/>
  <c r="M159" i="14"/>
  <c r="H159" i="14"/>
  <c r="C159" i="14"/>
  <c r="P158" i="14"/>
  <c r="N158" i="14"/>
  <c r="M158" i="14" s="1"/>
  <c r="L158" i="14"/>
  <c r="K158" i="14"/>
  <c r="J158" i="14"/>
  <c r="I158" i="14"/>
  <c r="H158" i="14"/>
  <c r="G158" i="14"/>
  <c r="F158" i="14"/>
  <c r="E158" i="14"/>
  <c r="D158" i="14"/>
  <c r="C158" i="14" s="1"/>
  <c r="Q157" i="14"/>
  <c r="P157" i="14"/>
  <c r="O157" i="14"/>
  <c r="N157" i="14"/>
  <c r="M157" i="14"/>
  <c r="H157" i="14"/>
  <c r="C157" i="14"/>
  <c r="Q156" i="14"/>
  <c r="P156" i="14"/>
  <c r="O156" i="14"/>
  <c r="N156" i="14"/>
  <c r="M156" i="14" s="1"/>
  <c r="H156" i="14"/>
  <c r="C156" i="14"/>
  <c r="Q155" i="14"/>
  <c r="P155" i="14"/>
  <c r="O155" i="14"/>
  <c r="N155" i="14"/>
  <c r="M155" i="14"/>
  <c r="H155" i="14"/>
  <c r="C155" i="14"/>
  <c r="Q154" i="14"/>
  <c r="P154" i="14"/>
  <c r="O154" i="14"/>
  <c r="N154" i="14"/>
  <c r="M154" i="14" s="1"/>
  <c r="H154" i="14"/>
  <c r="C154" i="14"/>
  <c r="Q153" i="14"/>
  <c r="P153" i="14"/>
  <c r="O153" i="14"/>
  <c r="N153" i="14"/>
  <c r="M153" i="14"/>
  <c r="H153" i="14"/>
  <c r="C153" i="14"/>
  <c r="Q152" i="14"/>
  <c r="P152" i="14"/>
  <c r="O152" i="14"/>
  <c r="N152" i="14"/>
  <c r="M152" i="14" s="1"/>
  <c r="H152" i="14"/>
  <c r="C152" i="14"/>
  <c r="Q151" i="14"/>
  <c r="P151" i="14"/>
  <c r="O151" i="14"/>
  <c r="N151" i="14"/>
  <c r="M151" i="14"/>
  <c r="H151" i="14"/>
  <c r="C151" i="14"/>
  <c r="Q150" i="14"/>
  <c r="P150" i="14"/>
  <c r="P149" i="14" s="1"/>
  <c r="O150" i="14"/>
  <c r="N150" i="14"/>
  <c r="M150" i="14" s="1"/>
  <c r="H150" i="14"/>
  <c r="C150" i="14"/>
  <c r="Q149" i="14"/>
  <c r="O149" i="14"/>
  <c r="L149" i="14"/>
  <c r="K149" i="14"/>
  <c r="J149" i="14"/>
  <c r="I149" i="14"/>
  <c r="H149" i="14" s="1"/>
  <c r="G149" i="14"/>
  <c r="F149" i="14"/>
  <c r="E149" i="14"/>
  <c r="D149" i="14"/>
  <c r="C149" i="14"/>
  <c r="Q148" i="14"/>
  <c r="P148" i="14"/>
  <c r="O148" i="14"/>
  <c r="N148" i="14"/>
  <c r="M148" i="14" s="1"/>
  <c r="H148" i="14"/>
  <c r="C148" i="14"/>
  <c r="Q147" i="14"/>
  <c r="P147" i="14"/>
  <c r="O147" i="14"/>
  <c r="N147" i="14"/>
  <c r="M147" i="14"/>
  <c r="H147" i="14"/>
  <c r="C147" i="14"/>
  <c r="Q146" i="14"/>
  <c r="P146" i="14"/>
  <c r="O146" i="14"/>
  <c r="N146" i="14"/>
  <c r="M146" i="14" s="1"/>
  <c r="H146" i="14"/>
  <c r="C146" i="14"/>
  <c r="Q145" i="14"/>
  <c r="P145" i="14"/>
  <c r="O145" i="14"/>
  <c r="N145" i="14"/>
  <c r="M145" i="14"/>
  <c r="H145" i="14"/>
  <c r="C145" i="14"/>
  <c r="Q144" i="14"/>
  <c r="P144" i="14"/>
  <c r="O144" i="14"/>
  <c r="N144" i="14"/>
  <c r="M144" i="14" s="1"/>
  <c r="H144" i="14"/>
  <c r="C144" i="14"/>
  <c r="Q143" i="14"/>
  <c r="Q142" i="14" s="1"/>
  <c r="P143" i="14"/>
  <c r="O143" i="14"/>
  <c r="O142" i="14" s="1"/>
  <c r="N143" i="14"/>
  <c r="M143" i="14"/>
  <c r="H143" i="14"/>
  <c r="C143" i="14"/>
  <c r="P142" i="14"/>
  <c r="N142" i="14"/>
  <c r="M142" i="14" s="1"/>
  <c r="L142" i="14"/>
  <c r="K142" i="14"/>
  <c r="J142" i="14"/>
  <c r="I142" i="14"/>
  <c r="H142" i="14"/>
  <c r="G142" i="14"/>
  <c r="F142" i="14"/>
  <c r="E142" i="14"/>
  <c r="D142" i="14"/>
  <c r="C142" i="14" s="1"/>
  <c r="Q141" i="14"/>
  <c r="P141" i="14"/>
  <c r="O141" i="14"/>
  <c r="N141" i="14"/>
  <c r="M141" i="14"/>
  <c r="H141" i="14"/>
  <c r="C141" i="14"/>
  <c r="Q140" i="14"/>
  <c r="P140" i="14"/>
  <c r="P139" i="14" s="1"/>
  <c r="O140" i="14"/>
  <c r="N140" i="14"/>
  <c r="M140" i="14" s="1"/>
  <c r="H140" i="14"/>
  <c r="C140" i="14"/>
  <c r="Q139" i="14"/>
  <c r="O139" i="14"/>
  <c r="L139" i="14"/>
  <c r="K139" i="14"/>
  <c r="J139" i="14"/>
  <c r="I139" i="14"/>
  <c r="H139" i="14" s="1"/>
  <c r="G139" i="14"/>
  <c r="F139" i="14"/>
  <c r="E139" i="14"/>
  <c r="D139" i="14"/>
  <c r="C139" i="14"/>
  <c r="Q138" i="14"/>
  <c r="P138" i="14"/>
  <c r="O138" i="14"/>
  <c r="N138" i="14"/>
  <c r="M138" i="14" s="1"/>
  <c r="H138" i="14"/>
  <c r="C138" i="14"/>
  <c r="Q137" i="14"/>
  <c r="P137" i="14"/>
  <c r="O137" i="14"/>
  <c r="N137" i="14"/>
  <c r="M137" i="14"/>
  <c r="H137" i="14"/>
  <c r="C137" i="14"/>
  <c r="Q136" i="14"/>
  <c r="P136" i="14"/>
  <c r="O136" i="14"/>
  <c r="N136" i="14"/>
  <c r="M136" i="14" s="1"/>
  <c r="H136" i="14"/>
  <c r="C136" i="14"/>
  <c r="Q135" i="14"/>
  <c r="Q134" i="14" s="1"/>
  <c r="P135" i="14"/>
  <c r="O135" i="14"/>
  <c r="O134" i="14" s="1"/>
  <c r="N135" i="14"/>
  <c r="M135" i="14"/>
  <c r="H135" i="14"/>
  <c r="C135" i="14"/>
  <c r="P134" i="14"/>
  <c r="N134" i="14"/>
  <c r="M134" i="14" s="1"/>
  <c r="L134" i="14"/>
  <c r="K134" i="14"/>
  <c r="J134" i="14"/>
  <c r="I134" i="14"/>
  <c r="H134" i="14"/>
  <c r="G134" i="14"/>
  <c r="F134" i="14"/>
  <c r="E134" i="14"/>
  <c r="D134" i="14"/>
  <c r="C134" i="14" s="1"/>
  <c r="Q133" i="14"/>
  <c r="P133" i="14"/>
  <c r="O133" i="14"/>
  <c r="N133" i="14"/>
  <c r="M133" i="14"/>
  <c r="H133" i="14"/>
  <c r="C133" i="14"/>
  <c r="Q132" i="14"/>
  <c r="P132" i="14"/>
  <c r="O132" i="14"/>
  <c r="N132" i="14"/>
  <c r="M132" i="14" s="1"/>
  <c r="H132" i="14"/>
  <c r="C132" i="14"/>
  <c r="Q131" i="14"/>
  <c r="Q130" i="14" s="1"/>
  <c r="Q129" i="14" s="1"/>
  <c r="P131" i="14"/>
  <c r="O131" i="14"/>
  <c r="O130" i="14" s="1"/>
  <c r="O129" i="14" s="1"/>
  <c r="N131" i="14"/>
  <c r="M131" i="14"/>
  <c r="H131" i="14"/>
  <c r="C131" i="14"/>
  <c r="P130" i="14"/>
  <c r="P129" i="14" s="1"/>
  <c r="N130" i="14"/>
  <c r="M130" i="14" s="1"/>
  <c r="L130" i="14"/>
  <c r="L129" i="14" s="1"/>
  <c r="K130" i="14"/>
  <c r="J130" i="14"/>
  <c r="J129" i="14" s="1"/>
  <c r="I130" i="14"/>
  <c r="H130" i="14"/>
  <c r="G130" i="14"/>
  <c r="F130" i="14"/>
  <c r="F129" i="14" s="1"/>
  <c r="E130" i="14"/>
  <c r="D130" i="14"/>
  <c r="C130" i="14" s="1"/>
  <c r="K129" i="14"/>
  <c r="I129" i="14"/>
  <c r="H129" i="14" s="1"/>
  <c r="G129" i="14"/>
  <c r="E129" i="14"/>
  <c r="Q128" i="14"/>
  <c r="P128" i="14"/>
  <c r="P127" i="14" s="1"/>
  <c r="O128" i="14"/>
  <c r="N128" i="14"/>
  <c r="M128" i="14" s="1"/>
  <c r="M127" i="14" s="1"/>
  <c r="H128" i="14"/>
  <c r="H127" i="14" s="1"/>
  <c r="C128" i="14"/>
  <c r="Q127" i="14"/>
  <c r="O127" i="14"/>
  <c r="L127" i="14"/>
  <c r="K127" i="14"/>
  <c r="J127" i="14"/>
  <c r="I127" i="14"/>
  <c r="G127" i="14"/>
  <c r="F127" i="14"/>
  <c r="E127" i="14"/>
  <c r="D127" i="14"/>
  <c r="C127" i="14"/>
  <c r="Q126" i="14"/>
  <c r="P126" i="14"/>
  <c r="O126" i="14"/>
  <c r="N126" i="14"/>
  <c r="M126" i="14" s="1"/>
  <c r="H126" i="14"/>
  <c r="C126" i="14"/>
  <c r="Q125" i="14"/>
  <c r="P125" i="14"/>
  <c r="O125" i="14"/>
  <c r="N125" i="14"/>
  <c r="M125" i="14"/>
  <c r="H125" i="14"/>
  <c r="C125" i="14"/>
  <c r="Q124" i="14"/>
  <c r="P124" i="14"/>
  <c r="O124" i="14"/>
  <c r="N124" i="14"/>
  <c r="M124" i="14" s="1"/>
  <c r="H124" i="14"/>
  <c r="C124" i="14"/>
  <c r="Q123" i="14"/>
  <c r="P123" i="14"/>
  <c r="O123" i="14"/>
  <c r="N123" i="14"/>
  <c r="M123" i="14"/>
  <c r="H123" i="14"/>
  <c r="C123" i="14"/>
  <c r="Q122" i="14"/>
  <c r="P122" i="14"/>
  <c r="P121" i="14" s="1"/>
  <c r="O122" i="14"/>
  <c r="N122" i="14"/>
  <c r="M122" i="14" s="1"/>
  <c r="H122" i="14"/>
  <c r="C122" i="14"/>
  <c r="Q121" i="14"/>
  <c r="O121" i="14"/>
  <c r="L121" i="14"/>
  <c r="K121" i="14"/>
  <c r="J121" i="14"/>
  <c r="I121" i="14"/>
  <c r="H121" i="14" s="1"/>
  <c r="G121" i="14"/>
  <c r="F121" i="14"/>
  <c r="E121" i="14"/>
  <c r="D121" i="14"/>
  <c r="C121" i="14"/>
  <c r="Q120" i="14"/>
  <c r="P120" i="14"/>
  <c r="O120" i="14"/>
  <c r="N120" i="14"/>
  <c r="M120" i="14" s="1"/>
  <c r="H120" i="14"/>
  <c r="C120" i="14"/>
  <c r="Q119" i="14"/>
  <c r="P119" i="14"/>
  <c r="O119" i="14"/>
  <c r="N119" i="14"/>
  <c r="M119" i="14"/>
  <c r="H119" i="14"/>
  <c r="C119" i="14"/>
  <c r="Q118" i="14"/>
  <c r="P118" i="14"/>
  <c r="O118" i="14"/>
  <c r="N118" i="14"/>
  <c r="M118" i="14" s="1"/>
  <c r="H118" i="14"/>
  <c r="C118" i="14"/>
  <c r="Q117" i="14"/>
  <c r="P117" i="14"/>
  <c r="O117" i="14"/>
  <c r="N117" i="14"/>
  <c r="M117" i="14"/>
  <c r="H117" i="14"/>
  <c r="C117" i="14"/>
  <c r="Q116" i="14"/>
  <c r="P116" i="14"/>
  <c r="P115" i="14" s="1"/>
  <c r="O116" i="14"/>
  <c r="N116" i="14"/>
  <c r="M116" i="14" s="1"/>
  <c r="H116" i="14"/>
  <c r="C116" i="14"/>
  <c r="Q115" i="14"/>
  <c r="O115" i="14"/>
  <c r="L115" i="14"/>
  <c r="K115" i="14"/>
  <c r="J115" i="14"/>
  <c r="I115" i="14"/>
  <c r="H115" i="14" s="1"/>
  <c r="G115" i="14"/>
  <c r="F115" i="14"/>
  <c r="E115" i="14"/>
  <c r="D115" i="14"/>
  <c r="C115" i="14"/>
  <c r="Q114" i="14"/>
  <c r="P114" i="14"/>
  <c r="O114" i="14"/>
  <c r="N114" i="14"/>
  <c r="M114" i="14" s="1"/>
  <c r="H114" i="14"/>
  <c r="C114" i="14"/>
  <c r="Q113" i="14"/>
  <c r="P113" i="14"/>
  <c r="O113" i="14"/>
  <c r="N113" i="14"/>
  <c r="M113" i="14"/>
  <c r="H113" i="14"/>
  <c r="C113" i="14"/>
  <c r="Q112" i="14"/>
  <c r="P112" i="14"/>
  <c r="P111" i="14" s="1"/>
  <c r="O112" i="14"/>
  <c r="N112" i="14"/>
  <c r="M112" i="14" s="1"/>
  <c r="H112" i="14"/>
  <c r="C112" i="14"/>
  <c r="Q111" i="14"/>
  <c r="O111" i="14"/>
  <c r="L111" i="14"/>
  <c r="K111" i="14"/>
  <c r="J111" i="14"/>
  <c r="I111" i="14"/>
  <c r="H111" i="14" s="1"/>
  <c r="G111" i="14"/>
  <c r="F111" i="14"/>
  <c r="E111" i="14"/>
  <c r="D111" i="14"/>
  <c r="C111" i="14"/>
  <c r="Q110" i="14"/>
  <c r="P110" i="14"/>
  <c r="O110" i="14"/>
  <c r="N110" i="14"/>
  <c r="M110" i="14" s="1"/>
  <c r="H110" i="14"/>
  <c r="C110" i="14"/>
  <c r="Q109" i="14"/>
  <c r="P109" i="14"/>
  <c r="O109" i="14"/>
  <c r="N109" i="14"/>
  <c r="M109" i="14"/>
  <c r="H109" i="14"/>
  <c r="C109" i="14"/>
  <c r="Q108" i="14"/>
  <c r="P108" i="14"/>
  <c r="O108" i="14"/>
  <c r="N108" i="14"/>
  <c r="M108" i="14" s="1"/>
  <c r="H108" i="14"/>
  <c r="C108" i="14"/>
  <c r="Q107" i="14"/>
  <c r="P107" i="14"/>
  <c r="O107" i="14"/>
  <c r="N107" i="14"/>
  <c r="M107" i="14"/>
  <c r="H107" i="14"/>
  <c r="C107" i="14"/>
  <c r="Q106" i="14"/>
  <c r="P106" i="14"/>
  <c r="O106" i="14"/>
  <c r="N106" i="14"/>
  <c r="M106" i="14" s="1"/>
  <c r="H106" i="14"/>
  <c r="C106" i="14"/>
  <c r="Q105" i="14"/>
  <c r="P105" i="14"/>
  <c r="O105" i="14"/>
  <c r="N105" i="14"/>
  <c r="M105" i="14"/>
  <c r="H105" i="14"/>
  <c r="C105" i="14"/>
  <c r="Q104" i="14"/>
  <c r="P104" i="14"/>
  <c r="O104" i="14"/>
  <c r="N104" i="14"/>
  <c r="M104" i="14" s="1"/>
  <c r="H104" i="14"/>
  <c r="C104" i="14"/>
  <c r="Q103" i="14"/>
  <c r="Q102" i="14" s="1"/>
  <c r="P103" i="14"/>
  <c r="O103" i="14"/>
  <c r="O102" i="14" s="1"/>
  <c r="N103" i="14"/>
  <c r="M103" i="14"/>
  <c r="H103" i="14"/>
  <c r="C103" i="14"/>
  <c r="P102" i="14"/>
  <c r="N102" i="14"/>
  <c r="M102" i="14" s="1"/>
  <c r="L102" i="14"/>
  <c r="K102" i="14"/>
  <c r="J102" i="14"/>
  <c r="I102" i="14"/>
  <c r="H102" i="14"/>
  <c r="G102" i="14"/>
  <c r="F102" i="14"/>
  <c r="E102" i="14"/>
  <c r="D102" i="14"/>
  <c r="C102" i="14" s="1"/>
  <c r="Q101" i="14"/>
  <c r="P101" i="14"/>
  <c r="O101" i="14"/>
  <c r="M101" i="14"/>
  <c r="H101" i="14"/>
  <c r="D101" i="14"/>
  <c r="C101" i="14"/>
  <c r="Q100" i="14"/>
  <c r="P100" i="14"/>
  <c r="O100" i="14"/>
  <c r="N100" i="14"/>
  <c r="M100" i="14" s="1"/>
  <c r="H100" i="14"/>
  <c r="C100" i="14"/>
  <c r="Q99" i="14"/>
  <c r="P99" i="14"/>
  <c r="O99" i="14"/>
  <c r="N99" i="14"/>
  <c r="M99" i="14"/>
  <c r="H99" i="14"/>
  <c r="C99" i="14"/>
  <c r="Q98" i="14"/>
  <c r="P98" i="14"/>
  <c r="O98" i="14"/>
  <c r="N98" i="14"/>
  <c r="M98" i="14" s="1"/>
  <c r="H98" i="14"/>
  <c r="C98" i="14"/>
  <c r="Q97" i="14"/>
  <c r="P97" i="14"/>
  <c r="O97" i="14"/>
  <c r="N97" i="14"/>
  <c r="M97" i="14"/>
  <c r="H97" i="14"/>
  <c r="C97" i="14"/>
  <c r="Q96" i="14"/>
  <c r="P96" i="14"/>
  <c r="O96" i="14"/>
  <c r="N96" i="14"/>
  <c r="M96" i="14" s="1"/>
  <c r="H96" i="14"/>
  <c r="C96" i="14"/>
  <c r="Q95" i="14"/>
  <c r="Q94" i="14" s="1"/>
  <c r="P95" i="14"/>
  <c r="O95" i="14"/>
  <c r="N95" i="14"/>
  <c r="M95" i="14"/>
  <c r="H95" i="14"/>
  <c r="C95" i="14"/>
  <c r="P94" i="14"/>
  <c r="O94" i="14"/>
  <c r="L94" i="14"/>
  <c r="K94" i="14"/>
  <c r="J94" i="14"/>
  <c r="G94" i="14"/>
  <c r="F94" i="14"/>
  <c r="E94" i="14"/>
  <c r="D94" i="14"/>
  <c r="C94" i="14"/>
  <c r="Q93" i="14"/>
  <c r="P93" i="14"/>
  <c r="O93" i="14"/>
  <c r="N93" i="14"/>
  <c r="M93" i="14" s="1"/>
  <c r="H93" i="14"/>
  <c r="C93" i="14"/>
  <c r="Q92" i="14"/>
  <c r="P92" i="14"/>
  <c r="O92" i="14"/>
  <c r="N92" i="14"/>
  <c r="M92" i="14"/>
  <c r="H92" i="14"/>
  <c r="C92" i="14"/>
  <c r="Q91" i="14"/>
  <c r="P91" i="14"/>
  <c r="O91" i="14"/>
  <c r="N91" i="14"/>
  <c r="M91" i="14" s="1"/>
  <c r="H91" i="14"/>
  <c r="C91" i="14"/>
  <c r="Q90" i="14"/>
  <c r="P90" i="14"/>
  <c r="O90" i="14"/>
  <c r="N90" i="14"/>
  <c r="M90" i="14"/>
  <c r="H90" i="14"/>
  <c r="C90" i="14"/>
  <c r="Q89" i="14"/>
  <c r="P89" i="14"/>
  <c r="P88" i="14" s="1"/>
  <c r="O89" i="14"/>
  <c r="N89" i="14"/>
  <c r="M89" i="14" s="1"/>
  <c r="H89" i="14"/>
  <c r="C89" i="14"/>
  <c r="Q88" i="14"/>
  <c r="O88" i="14"/>
  <c r="L88" i="14"/>
  <c r="K88" i="14"/>
  <c r="J88" i="14"/>
  <c r="I88" i="14"/>
  <c r="H88" i="14" s="1"/>
  <c r="G88" i="14"/>
  <c r="F88" i="14"/>
  <c r="E88" i="14"/>
  <c r="D88" i="14"/>
  <c r="C88" i="14"/>
  <c r="Q87" i="14"/>
  <c r="P87" i="14"/>
  <c r="O87" i="14"/>
  <c r="N87" i="14"/>
  <c r="M87" i="14" s="1"/>
  <c r="H87" i="14"/>
  <c r="C87" i="14"/>
  <c r="Q86" i="14"/>
  <c r="P86" i="14"/>
  <c r="O86" i="14"/>
  <c r="N86" i="14"/>
  <c r="M86" i="14"/>
  <c r="H86" i="14"/>
  <c r="C86" i="14"/>
  <c r="Q85" i="14"/>
  <c r="P85" i="14"/>
  <c r="O85" i="14"/>
  <c r="N85" i="14"/>
  <c r="M85" i="14" s="1"/>
  <c r="H85" i="14"/>
  <c r="C85" i="14"/>
  <c r="Q84" i="14"/>
  <c r="Q83" i="14" s="1"/>
  <c r="Q82" i="14" s="1"/>
  <c r="P84" i="14"/>
  <c r="O84" i="14"/>
  <c r="O83" i="14" s="1"/>
  <c r="O82" i="14" s="1"/>
  <c r="N84" i="14"/>
  <c r="M84" i="14"/>
  <c r="H84" i="14"/>
  <c r="C84" i="14"/>
  <c r="P83" i="14"/>
  <c r="P82" i="14" s="1"/>
  <c r="N83" i="14"/>
  <c r="M83" i="14" s="1"/>
  <c r="L83" i="14"/>
  <c r="L82" i="14" s="1"/>
  <c r="K83" i="14"/>
  <c r="J83" i="14"/>
  <c r="J82" i="14" s="1"/>
  <c r="I83" i="14"/>
  <c r="H83" i="14"/>
  <c r="G83" i="14"/>
  <c r="F83" i="14"/>
  <c r="E83" i="14"/>
  <c r="D83" i="14"/>
  <c r="C83" i="14" s="1"/>
  <c r="K82" i="14"/>
  <c r="G82" i="14"/>
  <c r="F82" i="14"/>
  <c r="E82" i="14"/>
  <c r="D82" i="14"/>
  <c r="C82" i="14"/>
  <c r="Q81" i="14"/>
  <c r="P81" i="14"/>
  <c r="O81" i="14"/>
  <c r="N81" i="14"/>
  <c r="M81" i="14" s="1"/>
  <c r="H81" i="14"/>
  <c r="C81" i="14"/>
  <c r="Q80" i="14"/>
  <c r="Q79" i="14" s="1"/>
  <c r="P80" i="14"/>
  <c r="O80" i="14"/>
  <c r="O79" i="14" s="1"/>
  <c r="N80" i="14"/>
  <c r="M80" i="14"/>
  <c r="H80" i="14"/>
  <c r="C80" i="14"/>
  <c r="P79" i="14"/>
  <c r="N79" i="14"/>
  <c r="M79" i="14" s="1"/>
  <c r="L79" i="14"/>
  <c r="K79" i="14"/>
  <c r="J79" i="14"/>
  <c r="I79" i="14"/>
  <c r="H79" i="14"/>
  <c r="G79" i="14"/>
  <c r="F79" i="14"/>
  <c r="E79" i="14"/>
  <c r="D79" i="14"/>
  <c r="C79" i="14" s="1"/>
  <c r="Q78" i="14"/>
  <c r="P78" i="14"/>
  <c r="O78" i="14"/>
  <c r="N78" i="14"/>
  <c r="M78" i="14"/>
  <c r="H78" i="14"/>
  <c r="C78" i="14"/>
  <c r="Q77" i="14"/>
  <c r="P77" i="14"/>
  <c r="P76" i="14" s="1"/>
  <c r="P75" i="14" s="1"/>
  <c r="P74" i="14" s="1"/>
  <c r="O77" i="14"/>
  <c r="N77" i="14"/>
  <c r="M77" i="14" s="1"/>
  <c r="H77" i="14"/>
  <c r="C77" i="14"/>
  <c r="Q76" i="14"/>
  <c r="Q75" i="14" s="1"/>
  <c r="Q74" i="14" s="1"/>
  <c r="O76" i="14"/>
  <c r="O75" i="14" s="1"/>
  <c r="O74" i="14" s="1"/>
  <c r="L76" i="14"/>
  <c r="K76" i="14"/>
  <c r="K75" i="14" s="1"/>
  <c r="K74" i="14" s="1"/>
  <c r="J76" i="14"/>
  <c r="I76" i="14"/>
  <c r="H76" i="14" s="1"/>
  <c r="G76" i="14"/>
  <c r="G75" i="14" s="1"/>
  <c r="G74" i="14" s="1"/>
  <c r="F76" i="14"/>
  <c r="E76" i="14"/>
  <c r="E75" i="14" s="1"/>
  <c r="E74" i="14" s="1"/>
  <c r="D76" i="14"/>
  <c r="C76" i="14"/>
  <c r="L75" i="14"/>
  <c r="L74" i="14" s="1"/>
  <c r="J75" i="14"/>
  <c r="J74" i="14" s="1"/>
  <c r="F75" i="14"/>
  <c r="F74" i="14" s="1"/>
  <c r="D75" i="14"/>
  <c r="C75" i="14" s="1"/>
  <c r="Q73" i="14"/>
  <c r="P73" i="14"/>
  <c r="O73" i="14"/>
  <c r="N73" i="14"/>
  <c r="M73" i="14" s="1"/>
  <c r="H73" i="14"/>
  <c r="C73" i="14"/>
  <c r="Q72" i="14"/>
  <c r="P72" i="14"/>
  <c r="O72" i="14"/>
  <c r="N72" i="14"/>
  <c r="M72" i="14"/>
  <c r="H72" i="14"/>
  <c r="C72" i="14"/>
  <c r="Q71" i="14"/>
  <c r="P71" i="14"/>
  <c r="O71" i="14"/>
  <c r="N71" i="14"/>
  <c r="M71" i="14" s="1"/>
  <c r="H71" i="14"/>
  <c r="C71" i="14"/>
  <c r="Q70" i="14"/>
  <c r="Q69" i="14" s="1"/>
  <c r="P70" i="14"/>
  <c r="O70" i="14"/>
  <c r="O69" i="14" s="1"/>
  <c r="N70" i="14"/>
  <c r="M70" i="14"/>
  <c r="H70" i="14"/>
  <c r="C70" i="14"/>
  <c r="P69" i="14"/>
  <c r="N69" i="14"/>
  <c r="M69" i="14" s="1"/>
  <c r="L69" i="14"/>
  <c r="K69" i="14"/>
  <c r="J69" i="14"/>
  <c r="I69" i="14"/>
  <c r="H69" i="14"/>
  <c r="G69" i="14"/>
  <c r="F69" i="14"/>
  <c r="E69" i="14"/>
  <c r="D69" i="14"/>
  <c r="C69" i="14" s="1"/>
  <c r="Q68" i="14"/>
  <c r="Q67" i="14" s="1"/>
  <c r="P68" i="14"/>
  <c r="O68" i="14"/>
  <c r="O67" i="14" s="1"/>
  <c r="N68" i="14"/>
  <c r="M68" i="14"/>
  <c r="H68" i="14"/>
  <c r="C68" i="14"/>
  <c r="P67" i="14"/>
  <c r="N67" i="14"/>
  <c r="M67" i="14" s="1"/>
  <c r="L67" i="14"/>
  <c r="K67" i="14"/>
  <c r="J67" i="14"/>
  <c r="I67" i="14"/>
  <c r="H67" i="14"/>
  <c r="G67" i="14"/>
  <c r="F67" i="14"/>
  <c r="E67" i="14"/>
  <c r="D67" i="14"/>
  <c r="C67" i="14" s="1"/>
  <c r="Q66" i="14"/>
  <c r="P66" i="14"/>
  <c r="O66" i="14"/>
  <c r="N66" i="14"/>
  <c r="M66" i="14"/>
  <c r="H66" i="14"/>
  <c r="C66" i="14"/>
  <c r="Q65" i="14"/>
  <c r="P65" i="14"/>
  <c r="O65" i="14"/>
  <c r="N65" i="14"/>
  <c r="M65" i="14" s="1"/>
  <c r="H65" i="14"/>
  <c r="C65" i="14"/>
  <c r="Q64" i="14"/>
  <c r="P64" i="14"/>
  <c r="O64" i="14"/>
  <c r="N64" i="14"/>
  <c r="M64" i="14"/>
  <c r="H64" i="14"/>
  <c r="C64" i="14"/>
  <c r="Q63" i="14"/>
  <c r="P63" i="14"/>
  <c r="O63" i="14"/>
  <c r="N63" i="14"/>
  <c r="M63" i="14" s="1"/>
  <c r="H63" i="14"/>
  <c r="C63" i="14"/>
  <c r="Q62" i="14"/>
  <c r="P62" i="14"/>
  <c r="O62" i="14"/>
  <c r="N62" i="14"/>
  <c r="M62" i="14"/>
  <c r="H62" i="14"/>
  <c r="C62" i="14"/>
  <c r="Q61" i="14"/>
  <c r="P61" i="14"/>
  <c r="O61" i="14"/>
  <c r="N61" i="14"/>
  <c r="M61" i="14" s="1"/>
  <c r="H61" i="14"/>
  <c r="C61" i="14"/>
  <c r="Q60" i="14"/>
  <c r="P60" i="14"/>
  <c r="O60" i="14"/>
  <c r="N60" i="14"/>
  <c r="M60" i="14"/>
  <c r="H60" i="14"/>
  <c r="C60" i="14"/>
  <c r="Q59" i="14"/>
  <c r="P59" i="14"/>
  <c r="P58" i="14" s="1"/>
  <c r="O59" i="14"/>
  <c r="N59" i="14"/>
  <c r="M59" i="14" s="1"/>
  <c r="H59" i="14"/>
  <c r="C59" i="14"/>
  <c r="Q58" i="14"/>
  <c r="O58" i="14"/>
  <c r="L58" i="14"/>
  <c r="K58" i="14"/>
  <c r="J58" i="14"/>
  <c r="I58" i="14"/>
  <c r="H58" i="14" s="1"/>
  <c r="G58" i="14"/>
  <c r="F58" i="14"/>
  <c r="E58" i="14"/>
  <c r="D58" i="14"/>
  <c r="C58" i="14"/>
  <c r="Q57" i="14"/>
  <c r="P57" i="14"/>
  <c r="O57" i="14"/>
  <c r="N57" i="14"/>
  <c r="M57" i="14" s="1"/>
  <c r="H57" i="14"/>
  <c r="C57" i="14"/>
  <c r="Q56" i="14"/>
  <c r="Q55" i="14" s="1"/>
  <c r="Q54" i="14" s="1"/>
  <c r="Q53" i="14" s="1"/>
  <c r="Q52" i="14" s="1"/>
  <c r="Q51" i="14" s="1"/>
  <c r="Q50" i="14" s="1"/>
  <c r="P56" i="14"/>
  <c r="O56" i="14"/>
  <c r="O55" i="14" s="1"/>
  <c r="O54" i="14" s="1"/>
  <c r="O53" i="14" s="1"/>
  <c r="O52" i="14" s="1"/>
  <c r="O51" i="14" s="1"/>
  <c r="N56" i="14"/>
  <c r="M56" i="14"/>
  <c r="H56" i="14"/>
  <c r="C56" i="14"/>
  <c r="P55" i="14"/>
  <c r="P54" i="14" s="1"/>
  <c r="P53" i="14" s="1"/>
  <c r="P52" i="14" s="1"/>
  <c r="N55" i="14"/>
  <c r="M55" i="14" s="1"/>
  <c r="L55" i="14"/>
  <c r="L54" i="14" s="1"/>
  <c r="L53" i="14" s="1"/>
  <c r="L52" i="14" s="1"/>
  <c r="L51" i="14" s="1"/>
  <c r="L50" i="14" s="1"/>
  <c r="K55" i="14"/>
  <c r="J55" i="14"/>
  <c r="J54" i="14" s="1"/>
  <c r="J53" i="14" s="1"/>
  <c r="J52" i="14" s="1"/>
  <c r="J51" i="14" s="1"/>
  <c r="I55" i="14"/>
  <c r="H55" i="14"/>
  <c r="G55" i="14"/>
  <c r="F55" i="14"/>
  <c r="F54" i="14" s="1"/>
  <c r="F53" i="14" s="1"/>
  <c r="F52" i="14" s="1"/>
  <c r="F51" i="14" s="1"/>
  <c r="F50" i="14" s="1"/>
  <c r="E55" i="14"/>
  <c r="D55" i="14"/>
  <c r="C55" i="14" s="1"/>
  <c r="K54" i="14"/>
  <c r="K53" i="14" s="1"/>
  <c r="K52" i="14" s="1"/>
  <c r="K51" i="14" s="1"/>
  <c r="K50" i="14" s="1"/>
  <c r="I54" i="14"/>
  <c r="H54" i="14" s="1"/>
  <c r="G54" i="14"/>
  <c r="G53" i="14" s="1"/>
  <c r="G52" i="14" s="1"/>
  <c r="G51" i="14" s="1"/>
  <c r="G50" i="14" s="1"/>
  <c r="E54" i="14"/>
  <c r="E53" i="14" s="1"/>
  <c r="E52" i="14" s="1"/>
  <c r="E51" i="14" s="1"/>
  <c r="Q47" i="14"/>
  <c r="M47" i="14"/>
  <c r="H47" i="14"/>
  <c r="C47" i="14"/>
  <c r="Q46" i="14"/>
  <c r="M46" i="14"/>
  <c r="H46" i="14"/>
  <c r="C46" i="14"/>
  <c r="Q45" i="14"/>
  <c r="M45" i="14"/>
  <c r="L45" i="14"/>
  <c r="H45" i="14"/>
  <c r="G45" i="14"/>
  <c r="C45" i="14"/>
  <c r="P44" i="14"/>
  <c r="O44" i="14"/>
  <c r="N44" i="14"/>
  <c r="M44" i="14"/>
  <c r="H44" i="14"/>
  <c r="C44" i="14"/>
  <c r="P43" i="14"/>
  <c r="O43" i="14"/>
  <c r="N43" i="14"/>
  <c r="M43" i="14"/>
  <c r="K43" i="14"/>
  <c r="J43" i="14"/>
  <c r="I43" i="14"/>
  <c r="H43" i="14"/>
  <c r="F43" i="14"/>
  <c r="E43" i="14"/>
  <c r="D43" i="14"/>
  <c r="C43" i="14"/>
  <c r="N42" i="14"/>
  <c r="M42" i="14"/>
  <c r="H42" i="14"/>
  <c r="C42" i="14"/>
  <c r="P41" i="14"/>
  <c r="M41" i="14"/>
  <c r="H41" i="14"/>
  <c r="C41" i="14"/>
  <c r="P40" i="14"/>
  <c r="M40" i="14"/>
  <c r="H40" i="14"/>
  <c r="C40" i="14"/>
  <c r="P39" i="14"/>
  <c r="M39" i="14" s="1"/>
  <c r="H39" i="14"/>
  <c r="C39" i="14"/>
  <c r="P38" i="14"/>
  <c r="M38" i="14" s="1"/>
  <c r="H38" i="14"/>
  <c r="C38" i="14"/>
  <c r="P37" i="14"/>
  <c r="M37" i="14" s="1"/>
  <c r="K37" i="14"/>
  <c r="H37" i="14" s="1"/>
  <c r="F37" i="14"/>
  <c r="C37" i="14" s="1"/>
  <c r="P36" i="14"/>
  <c r="M36" i="14" s="1"/>
  <c r="H36" i="14"/>
  <c r="C36" i="14"/>
  <c r="P35" i="14"/>
  <c r="M35" i="14" s="1"/>
  <c r="H35" i="14"/>
  <c r="C35" i="14"/>
  <c r="P34" i="14"/>
  <c r="M34" i="14" s="1"/>
  <c r="K34" i="14"/>
  <c r="H34" i="14" s="1"/>
  <c r="F34" i="14"/>
  <c r="C34" i="14" s="1"/>
  <c r="P33" i="14"/>
  <c r="M33" i="14" s="1"/>
  <c r="H33" i="14"/>
  <c r="C33" i="14"/>
  <c r="P32" i="14"/>
  <c r="M32" i="14" s="1"/>
  <c r="K32" i="14"/>
  <c r="H32" i="14" s="1"/>
  <c r="F32" i="14"/>
  <c r="C32" i="14" s="1"/>
  <c r="P31" i="14"/>
  <c r="M31" i="14" s="1"/>
  <c r="H31" i="14"/>
  <c r="C31" i="14"/>
  <c r="P30" i="14"/>
  <c r="M30" i="14" s="1"/>
  <c r="H30" i="14"/>
  <c r="C30" i="14"/>
  <c r="P29" i="14"/>
  <c r="M29" i="14" s="1"/>
  <c r="H29" i="14"/>
  <c r="C29" i="14"/>
  <c r="P28" i="14"/>
  <c r="M28" i="14" s="1"/>
  <c r="K28" i="14"/>
  <c r="H28" i="14" s="1"/>
  <c r="F28" i="14"/>
  <c r="C28" i="14" s="1"/>
  <c r="P27" i="14"/>
  <c r="K27" i="14"/>
  <c r="F27" i="14"/>
  <c r="N26" i="14"/>
  <c r="M26" i="14" s="1"/>
  <c r="H26" i="14"/>
  <c r="C26" i="14"/>
  <c r="O25" i="14"/>
  <c r="D25" i="14"/>
  <c r="C25" i="14"/>
  <c r="Q24" i="14"/>
  <c r="P24" i="14"/>
  <c r="O24" i="14"/>
  <c r="N24" i="14"/>
  <c r="M24" i="14" s="1"/>
  <c r="H24" i="14"/>
  <c r="C24" i="14"/>
  <c r="Q23" i="14"/>
  <c r="Q22" i="14" s="1"/>
  <c r="P23" i="14"/>
  <c r="O23" i="14"/>
  <c r="O22" i="14" s="1"/>
  <c r="N23" i="14"/>
  <c r="M23" i="14"/>
  <c r="H23" i="14"/>
  <c r="C23" i="14"/>
  <c r="P22" i="14"/>
  <c r="P307" i="14" s="1"/>
  <c r="P306" i="14" s="1"/>
  <c r="N22" i="14"/>
  <c r="N307" i="14" s="1"/>
  <c r="N306" i="14" s="1"/>
  <c r="L22" i="14"/>
  <c r="L307" i="14" s="1"/>
  <c r="L306" i="14" s="1"/>
  <c r="K22" i="14"/>
  <c r="K307" i="14" s="1"/>
  <c r="K306" i="14" s="1"/>
  <c r="J22" i="14"/>
  <c r="J307" i="14" s="1"/>
  <c r="J306" i="14" s="1"/>
  <c r="I22" i="14"/>
  <c r="I307" i="14" s="1"/>
  <c r="I306" i="14" s="1"/>
  <c r="H22" i="14"/>
  <c r="H307" i="14" s="1"/>
  <c r="H306" i="14" s="1"/>
  <c r="G22" i="14"/>
  <c r="G307" i="14" s="1"/>
  <c r="G306" i="14" s="1"/>
  <c r="F22" i="14"/>
  <c r="F307" i="14" s="1"/>
  <c r="F306" i="14" s="1"/>
  <c r="E22" i="14"/>
  <c r="E307" i="14" s="1"/>
  <c r="E306" i="14" s="1"/>
  <c r="D22" i="14"/>
  <c r="K21" i="14"/>
  <c r="G21" i="14"/>
  <c r="E21" i="14"/>
  <c r="Q319" i="13"/>
  <c r="P319" i="13"/>
  <c r="O319" i="13"/>
  <c r="N319" i="13"/>
  <c r="M319" i="13"/>
  <c r="H319" i="13"/>
  <c r="C319" i="13"/>
  <c r="Q317" i="13"/>
  <c r="P317" i="13"/>
  <c r="O317" i="13"/>
  <c r="N317" i="13"/>
  <c r="M317" i="13" s="1"/>
  <c r="H317" i="13"/>
  <c r="C317" i="13"/>
  <c r="Q315" i="13"/>
  <c r="P315" i="13"/>
  <c r="O315" i="13"/>
  <c r="N315" i="13"/>
  <c r="M315" i="13" s="1"/>
  <c r="H315" i="13"/>
  <c r="C315" i="13"/>
  <c r="Q314" i="13"/>
  <c r="P314" i="13"/>
  <c r="O314" i="13"/>
  <c r="N314" i="13"/>
  <c r="M314" i="13"/>
  <c r="H314" i="13"/>
  <c r="C314" i="13"/>
  <c r="Q313" i="13"/>
  <c r="P313" i="13"/>
  <c r="O313" i="13"/>
  <c r="N313" i="13"/>
  <c r="M313" i="13" s="1"/>
  <c r="H313" i="13"/>
  <c r="C313" i="13"/>
  <c r="Q312" i="13"/>
  <c r="P312" i="13"/>
  <c r="O312" i="13"/>
  <c r="N312" i="13"/>
  <c r="M312" i="13"/>
  <c r="H312" i="13"/>
  <c r="C312" i="13"/>
  <c r="Q311" i="13"/>
  <c r="P311" i="13"/>
  <c r="O311" i="13"/>
  <c r="N311" i="13"/>
  <c r="M311" i="13" s="1"/>
  <c r="M309" i="13" s="1"/>
  <c r="H311" i="13"/>
  <c r="C311" i="13"/>
  <c r="Q310" i="13"/>
  <c r="P310" i="13"/>
  <c r="O310" i="13"/>
  <c r="N310" i="13"/>
  <c r="M310" i="13"/>
  <c r="H310" i="13"/>
  <c r="C310" i="13"/>
  <c r="Q309" i="13"/>
  <c r="P309" i="13"/>
  <c r="O309" i="13"/>
  <c r="N309" i="13"/>
  <c r="L309" i="13"/>
  <c r="K309" i="13"/>
  <c r="J309" i="13"/>
  <c r="I309" i="13"/>
  <c r="H309" i="13"/>
  <c r="G309" i="13"/>
  <c r="F309" i="13"/>
  <c r="E309" i="13"/>
  <c r="D309" i="13"/>
  <c r="C309" i="13"/>
  <c r="Q301" i="13"/>
  <c r="P301" i="13"/>
  <c r="O301" i="13"/>
  <c r="N301" i="13"/>
  <c r="M301" i="13" s="1"/>
  <c r="H301" i="13"/>
  <c r="Q300" i="13"/>
  <c r="P300" i="13"/>
  <c r="O300" i="13"/>
  <c r="N300" i="13"/>
  <c r="M300" i="13"/>
  <c r="H300" i="13"/>
  <c r="C300" i="13"/>
  <c r="Q299" i="13"/>
  <c r="P299" i="13"/>
  <c r="O299" i="13"/>
  <c r="N299" i="13"/>
  <c r="M299" i="13" s="1"/>
  <c r="L299" i="13"/>
  <c r="K299" i="13"/>
  <c r="J299" i="13"/>
  <c r="I299" i="13"/>
  <c r="H299" i="13"/>
  <c r="G299" i="13"/>
  <c r="F299" i="13"/>
  <c r="E299" i="13"/>
  <c r="Q298" i="13"/>
  <c r="P298" i="13"/>
  <c r="O298" i="13"/>
  <c r="N298" i="13"/>
  <c r="M298" i="13"/>
  <c r="H298" i="13"/>
  <c r="C298" i="13"/>
  <c r="Q297" i="13"/>
  <c r="P297" i="13"/>
  <c r="O297" i="13"/>
  <c r="N297" i="13"/>
  <c r="M297" i="13" s="1"/>
  <c r="H297" i="13"/>
  <c r="C297" i="13"/>
  <c r="Q296" i="13"/>
  <c r="P296" i="13"/>
  <c r="O296" i="13"/>
  <c r="N296" i="13"/>
  <c r="M296" i="13"/>
  <c r="H296" i="13"/>
  <c r="C296" i="13"/>
  <c r="Q295" i="13"/>
  <c r="P295" i="13"/>
  <c r="P294" i="13" s="1"/>
  <c r="O295" i="13"/>
  <c r="N295" i="13"/>
  <c r="M295" i="13" s="1"/>
  <c r="H295" i="13"/>
  <c r="C295" i="13"/>
  <c r="Q294" i="13"/>
  <c r="O294" i="13"/>
  <c r="L294" i="13"/>
  <c r="K294" i="13"/>
  <c r="J294" i="13"/>
  <c r="I294" i="13"/>
  <c r="H294" i="13" s="1"/>
  <c r="G294" i="13"/>
  <c r="F294" i="13"/>
  <c r="E294" i="13"/>
  <c r="D294" i="13"/>
  <c r="C294" i="13"/>
  <c r="Q293" i="13"/>
  <c r="P293" i="13"/>
  <c r="O293" i="13"/>
  <c r="N293" i="13"/>
  <c r="M293" i="13" s="1"/>
  <c r="H293" i="13"/>
  <c r="C293" i="13"/>
  <c r="Q292" i="13"/>
  <c r="P292" i="13"/>
  <c r="O292" i="13"/>
  <c r="N292" i="13"/>
  <c r="M292" i="13"/>
  <c r="H292" i="13"/>
  <c r="C292" i="13"/>
  <c r="Q291" i="13"/>
  <c r="P291" i="13"/>
  <c r="P290" i="13" s="1"/>
  <c r="O291" i="13"/>
  <c r="N291" i="13"/>
  <c r="M291" i="13" s="1"/>
  <c r="H291" i="13"/>
  <c r="C291" i="13"/>
  <c r="Q290" i="13"/>
  <c r="O290" i="13"/>
  <c r="L290" i="13"/>
  <c r="K290" i="13"/>
  <c r="J290" i="13"/>
  <c r="I290" i="13"/>
  <c r="H290" i="13" s="1"/>
  <c r="G290" i="13"/>
  <c r="F290" i="13"/>
  <c r="E290" i="13"/>
  <c r="D290" i="13"/>
  <c r="C290" i="13"/>
  <c r="Q289" i="13"/>
  <c r="P289" i="13"/>
  <c r="P288" i="13" s="1"/>
  <c r="P287" i="13" s="1"/>
  <c r="O289" i="13"/>
  <c r="N289" i="13"/>
  <c r="M289" i="13" s="1"/>
  <c r="H289" i="13"/>
  <c r="C289" i="13"/>
  <c r="Q288" i="13"/>
  <c r="O288" i="13"/>
  <c r="L288" i="13"/>
  <c r="K288" i="13"/>
  <c r="J288" i="13"/>
  <c r="I288" i="13"/>
  <c r="H288" i="13" s="1"/>
  <c r="G288" i="13"/>
  <c r="G287" i="13" s="1"/>
  <c r="F288" i="13"/>
  <c r="E288" i="13"/>
  <c r="E287" i="13" s="1"/>
  <c r="D288" i="13"/>
  <c r="C288" i="13"/>
  <c r="Q287" i="13"/>
  <c r="O287" i="13"/>
  <c r="L287" i="13"/>
  <c r="K287" i="13"/>
  <c r="J287" i="13"/>
  <c r="F287" i="13"/>
  <c r="D287" i="13"/>
  <c r="C287" i="13" s="1"/>
  <c r="Q286" i="13"/>
  <c r="P286" i="13"/>
  <c r="O286" i="13"/>
  <c r="N286" i="13"/>
  <c r="M286" i="13"/>
  <c r="H286" i="13"/>
  <c r="C286" i="13"/>
  <c r="Q285" i="13"/>
  <c r="P285" i="13"/>
  <c r="O285" i="13"/>
  <c r="N285" i="13"/>
  <c r="M285" i="13" s="1"/>
  <c r="H285" i="13"/>
  <c r="C285" i="13"/>
  <c r="Q284" i="13"/>
  <c r="Q283" i="13" s="1"/>
  <c r="P284" i="13"/>
  <c r="O284" i="13"/>
  <c r="O283" i="13" s="1"/>
  <c r="N284" i="13"/>
  <c r="M284" i="13"/>
  <c r="H284" i="13"/>
  <c r="C284" i="13"/>
  <c r="P283" i="13"/>
  <c r="N283" i="13"/>
  <c r="M283" i="13" s="1"/>
  <c r="L283" i="13"/>
  <c r="K283" i="13"/>
  <c r="J283" i="13"/>
  <c r="I283" i="13"/>
  <c r="H283" i="13"/>
  <c r="G283" i="13"/>
  <c r="F283" i="13"/>
  <c r="E283" i="13"/>
  <c r="D283" i="13"/>
  <c r="C283" i="13" s="1"/>
  <c r="Q282" i="13"/>
  <c r="P282" i="13"/>
  <c r="O282" i="13"/>
  <c r="N282" i="13"/>
  <c r="M282" i="13"/>
  <c r="H282" i="13"/>
  <c r="C282" i="13"/>
  <c r="Q281" i="13"/>
  <c r="P281" i="13"/>
  <c r="O281" i="13"/>
  <c r="N281" i="13"/>
  <c r="M281" i="13" s="1"/>
  <c r="H281" i="13"/>
  <c r="C281" i="13"/>
  <c r="Q280" i="13"/>
  <c r="Q279" i="13" s="1"/>
  <c r="Q278" i="13" s="1"/>
  <c r="P280" i="13"/>
  <c r="O280" i="13"/>
  <c r="O279" i="13" s="1"/>
  <c r="O278" i="13" s="1"/>
  <c r="N280" i="13"/>
  <c r="M280" i="13"/>
  <c r="H280" i="13"/>
  <c r="C280" i="13"/>
  <c r="P279" i="13"/>
  <c r="P278" i="13" s="1"/>
  <c r="N279" i="13"/>
  <c r="M279" i="13" s="1"/>
  <c r="L279" i="13"/>
  <c r="L278" i="13" s="1"/>
  <c r="K279" i="13"/>
  <c r="J279" i="13"/>
  <c r="J278" i="13" s="1"/>
  <c r="I279" i="13"/>
  <c r="H279" i="13"/>
  <c r="G279" i="13"/>
  <c r="F279" i="13"/>
  <c r="F278" i="13" s="1"/>
  <c r="E279" i="13"/>
  <c r="D279" i="13"/>
  <c r="C279" i="13" s="1"/>
  <c r="K278" i="13"/>
  <c r="I278" i="13"/>
  <c r="H278" i="13" s="1"/>
  <c r="G278" i="13"/>
  <c r="E278" i="13"/>
  <c r="Q277" i="13"/>
  <c r="P277" i="13"/>
  <c r="O277" i="13"/>
  <c r="N277" i="13"/>
  <c r="M277" i="13" s="1"/>
  <c r="H277" i="13"/>
  <c r="C277" i="13"/>
  <c r="Q276" i="13"/>
  <c r="P276" i="13"/>
  <c r="O276" i="13"/>
  <c r="N276" i="13"/>
  <c r="M276" i="13"/>
  <c r="H276" i="13"/>
  <c r="C276" i="13"/>
  <c r="Q275" i="13"/>
  <c r="P275" i="13"/>
  <c r="P274" i="13" s="1"/>
  <c r="O275" i="13"/>
  <c r="N275" i="13"/>
  <c r="M275" i="13" s="1"/>
  <c r="H275" i="13"/>
  <c r="C275" i="13"/>
  <c r="Q274" i="13"/>
  <c r="O274" i="13"/>
  <c r="L274" i="13"/>
  <c r="K274" i="13"/>
  <c r="J274" i="13"/>
  <c r="I274" i="13"/>
  <c r="H274" i="13" s="1"/>
  <c r="G274" i="13"/>
  <c r="F274" i="13"/>
  <c r="E274" i="13"/>
  <c r="D274" i="13"/>
  <c r="C274" i="13"/>
  <c r="Q273" i="13"/>
  <c r="P273" i="13"/>
  <c r="O273" i="13"/>
  <c r="N273" i="13"/>
  <c r="M273" i="13" s="1"/>
  <c r="H273" i="13"/>
  <c r="C273" i="13"/>
  <c r="Q272" i="13"/>
  <c r="P272" i="13"/>
  <c r="O272" i="13"/>
  <c r="N272" i="13"/>
  <c r="M272" i="13"/>
  <c r="H272" i="13"/>
  <c r="C272" i="13"/>
  <c r="Q271" i="13"/>
  <c r="P271" i="13"/>
  <c r="P270" i="13" s="1"/>
  <c r="O271" i="13"/>
  <c r="N271" i="13"/>
  <c r="M271" i="13" s="1"/>
  <c r="H271" i="13"/>
  <c r="C271" i="13"/>
  <c r="Q270" i="13"/>
  <c r="O270" i="13"/>
  <c r="L270" i="13"/>
  <c r="K270" i="13"/>
  <c r="J270" i="13"/>
  <c r="I270" i="13"/>
  <c r="H270" i="13" s="1"/>
  <c r="G270" i="13"/>
  <c r="F270" i="13"/>
  <c r="E270" i="13"/>
  <c r="D270" i="13"/>
  <c r="C270" i="13"/>
  <c r="Q269" i="13"/>
  <c r="P269" i="13"/>
  <c r="P268" i="13" s="1"/>
  <c r="O269" i="13"/>
  <c r="N269" i="13"/>
  <c r="M269" i="13" s="1"/>
  <c r="H269" i="13"/>
  <c r="C269" i="13"/>
  <c r="Q268" i="13"/>
  <c r="O268" i="13"/>
  <c r="L268" i="13"/>
  <c r="K268" i="13"/>
  <c r="J268" i="13"/>
  <c r="I268" i="13"/>
  <c r="H268" i="13"/>
  <c r="G268" i="13"/>
  <c r="F268" i="13"/>
  <c r="E268" i="13"/>
  <c r="D268" i="13"/>
  <c r="C268" i="13" s="1"/>
  <c r="Q267" i="13"/>
  <c r="P267" i="13"/>
  <c r="O267" i="13"/>
  <c r="L267" i="13"/>
  <c r="K267" i="13"/>
  <c r="J267" i="13"/>
  <c r="I267" i="13"/>
  <c r="H267" i="13" s="1"/>
  <c r="G267" i="13"/>
  <c r="F267" i="13"/>
  <c r="E267" i="13"/>
  <c r="Q266" i="13"/>
  <c r="P266" i="13"/>
  <c r="O266" i="13"/>
  <c r="N266" i="13"/>
  <c r="M266" i="13" s="1"/>
  <c r="H266" i="13"/>
  <c r="C266" i="13"/>
  <c r="Q265" i="13"/>
  <c r="P265" i="13"/>
  <c r="O265" i="13"/>
  <c r="N265" i="13"/>
  <c r="M265" i="13"/>
  <c r="H265" i="13"/>
  <c r="C265" i="13"/>
  <c r="Q264" i="13"/>
  <c r="P264" i="13"/>
  <c r="O264" i="13"/>
  <c r="N264" i="13"/>
  <c r="M264" i="13" s="1"/>
  <c r="H264" i="13"/>
  <c r="C264" i="13"/>
  <c r="Q263" i="13"/>
  <c r="P263" i="13"/>
  <c r="O263" i="13"/>
  <c r="N263" i="13"/>
  <c r="M263" i="13"/>
  <c r="L263" i="13"/>
  <c r="K263" i="13"/>
  <c r="J263" i="13"/>
  <c r="I263" i="13"/>
  <c r="H263" i="13" s="1"/>
  <c r="G263" i="13"/>
  <c r="F263" i="13"/>
  <c r="E263" i="13"/>
  <c r="D263" i="13"/>
  <c r="C263" i="13"/>
  <c r="Q262" i="13"/>
  <c r="P262" i="13"/>
  <c r="O262" i="13"/>
  <c r="N262" i="13"/>
  <c r="M262" i="13" s="1"/>
  <c r="H262" i="13"/>
  <c r="C262" i="13"/>
  <c r="Q261" i="13"/>
  <c r="P261" i="13"/>
  <c r="O261" i="13"/>
  <c r="N261" i="13"/>
  <c r="M261" i="13"/>
  <c r="H261" i="13"/>
  <c r="C261" i="13"/>
  <c r="Q260" i="13"/>
  <c r="P260" i="13"/>
  <c r="O260" i="13"/>
  <c r="N260" i="13"/>
  <c r="M260" i="13" s="1"/>
  <c r="H260" i="13"/>
  <c r="C260" i="13"/>
  <c r="Q259" i="13"/>
  <c r="P259" i="13"/>
  <c r="O259" i="13"/>
  <c r="L259" i="13"/>
  <c r="K259" i="13"/>
  <c r="J259" i="13"/>
  <c r="I259" i="13"/>
  <c r="H259" i="13" s="1"/>
  <c r="G259" i="13"/>
  <c r="F259" i="13"/>
  <c r="E259" i="13"/>
  <c r="D259" i="13"/>
  <c r="C259" i="13"/>
  <c r="Q258" i="13"/>
  <c r="P258" i="13"/>
  <c r="O258" i="13"/>
  <c r="L258" i="13"/>
  <c r="K258" i="13"/>
  <c r="J258" i="13"/>
  <c r="I258" i="13"/>
  <c r="H258" i="13"/>
  <c r="G258" i="13"/>
  <c r="F258" i="13"/>
  <c r="E258" i="13"/>
  <c r="D258" i="13"/>
  <c r="C258" i="13" s="1"/>
  <c r="Q257" i="13"/>
  <c r="P257" i="13"/>
  <c r="O257" i="13"/>
  <c r="N257" i="13"/>
  <c r="M257" i="13"/>
  <c r="H257" i="13"/>
  <c r="C257" i="13"/>
  <c r="Q256" i="13"/>
  <c r="P256" i="13"/>
  <c r="O256" i="13"/>
  <c r="N256" i="13"/>
  <c r="M256" i="13" s="1"/>
  <c r="H256" i="13"/>
  <c r="C256" i="13"/>
  <c r="Q255" i="13"/>
  <c r="P255" i="13"/>
  <c r="O255" i="13"/>
  <c r="N255" i="13"/>
  <c r="M255" i="13"/>
  <c r="H255" i="13"/>
  <c r="C255" i="13"/>
  <c r="Q254" i="13"/>
  <c r="P254" i="13"/>
  <c r="O254" i="13"/>
  <c r="N254" i="13"/>
  <c r="M254" i="13" s="1"/>
  <c r="H254" i="13"/>
  <c r="C254" i="13"/>
  <c r="Q253" i="13"/>
  <c r="P253" i="13"/>
  <c r="O253" i="13"/>
  <c r="O252" i="13" s="1"/>
  <c r="O251" i="13" s="1"/>
  <c r="M251" i="13" s="1"/>
  <c r="N253" i="13"/>
  <c r="M253" i="13"/>
  <c r="H253" i="13"/>
  <c r="C253" i="13"/>
  <c r="Q252" i="13"/>
  <c r="P252" i="13"/>
  <c r="N252" i="13"/>
  <c r="L252" i="13"/>
  <c r="K252" i="13"/>
  <c r="J252" i="13"/>
  <c r="I252" i="13"/>
  <c r="H252" i="13"/>
  <c r="G252" i="13"/>
  <c r="F252" i="13"/>
  <c r="E252" i="13"/>
  <c r="D252" i="13"/>
  <c r="C252" i="13" s="1"/>
  <c r="Q251" i="13"/>
  <c r="P251" i="13"/>
  <c r="N251" i="13"/>
  <c r="L251" i="13"/>
  <c r="K251" i="13"/>
  <c r="J251" i="13"/>
  <c r="I251" i="13"/>
  <c r="H251" i="13" s="1"/>
  <c r="G251" i="13"/>
  <c r="F251" i="13"/>
  <c r="E251" i="13"/>
  <c r="D251" i="13"/>
  <c r="C251" i="13"/>
  <c r="Q250" i="13"/>
  <c r="P250" i="13"/>
  <c r="O250" i="13"/>
  <c r="N250" i="13"/>
  <c r="M250" i="13" s="1"/>
  <c r="H250" i="13"/>
  <c r="C250" i="13"/>
  <c r="Q249" i="13"/>
  <c r="P249" i="13"/>
  <c r="O249" i="13"/>
  <c r="N249" i="13"/>
  <c r="M249" i="13"/>
  <c r="H249" i="13"/>
  <c r="C249" i="13"/>
  <c r="Q248" i="13"/>
  <c r="P248" i="13"/>
  <c r="O248" i="13"/>
  <c r="N248" i="13"/>
  <c r="M248" i="13" s="1"/>
  <c r="H248" i="13"/>
  <c r="C248" i="13"/>
  <c r="Q247" i="13"/>
  <c r="P247" i="13"/>
  <c r="O247" i="13"/>
  <c r="N247" i="13"/>
  <c r="M247" i="13"/>
  <c r="H247" i="13"/>
  <c r="C247" i="13"/>
  <c r="Q246" i="13"/>
  <c r="P246" i="13"/>
  <c r="O246" i="13"/>
  <c r="N246" i="13"/>
  <c r="M246" i="13" s="1"/>
  <c r="L246" i="13"/>
  <c r="K246" i="13"/>
  <c r="J246" i="13"/>
  <c r="I246" i="13"/>
  <c r="H246" i="13"/>
  <c r="G246" i="13"/>
  <c r="F246" i="13"/>
  <c r="E246" i="13"/>
  <c r="D246" i="13"/>
  <c r="C246" i="13" s="1"/>
  <c r="Q245" i="13"/>
  <c r="P245" i="13"/>
  <c r="O245" i="13"/>
  <c r="N245" i="13"/>
  <c r="M245" i="13"/>
  <c r="H245" i="13"/>
  <c r="C245" i="13"/>
  <c r="Q244" i="13"/>
  <c r="P244" i="13"/>
  <c r="O244" i="13"/>
  <c r="N244" i="13"/>
  <c r="M244" i="13" s="1"/>
  <c r="H244" i="13"/>
  <c r="C244" i="13"/>
  <c r="Q243" i="13"/>
  <c r="P243" i="13"/>
  <c r="O243" i="13"/>
  <c r="N243" i="13"/>
  <c r="M243" i="13"/>
  <c r="H243" i="13"/>
  <c r="C243" i="13"/>
  <c r="Q242" i="13"/>
  <c r="P242" i="13"/>
  <c r="O242" i="13"/>
  <c r="N242" i="13"/>
  <c r="M242" i="13" s="1"/>
  <c r="H242" i="13"/>
  <c r="C242" i="13"/>
  <c r="Q241" i="13"/>
  <c r="P241" i="13"/>
  <c r="O241" i="13"/>
  <c r="N241" i="13"/>
  <c r="M241" i="13"/>
  <c r="H241" i="13"/>
  <c r="C241" i="13"/>
  <c r="Q240" i="13"/>
  <c r="P240" i="13"/>
  <c r="O240" i="13"/>
  <c r="N240" i="13"/>
  <c r="M240" i="13" s="1"/>
  <c r="H240" i="13"/>
  <c r="C240" i="13"/>
  <c r="Q239" i="13"/>
  <c r="P239" i="13"/>
  <c r="O239" i="13"/>
  <c r="O238" i="13" s="1"/>
  <c r="O233" i="13" s="1"/>
  <c r="O232" i="13" s="1"/>
  <c r="N239" i="13"/>
  <c r="M239" i="13"/>
  <c r="H239" i="13"/>
  <c r="C239" i="13"/>
  <c r="Q238" i="13"/>
  <c r="P238" i="13"/>
  <c r="N238" i="13"/>
  <c r="M238" i="13" s="1"/>
  <c r="L238" i="13"/>
  <c r="K238" i="13"/>
  <c r="J238" i="13"/>
  <c r="I238" i="13"/>
  <c r="H238" i="13"/>
  <c r="G238" i="13"/>
  <c r="F238" i="13"/>
  <c r="E238" i="13"/>
  <c r="D238" i="13"/>
  <c r="C238" i="13" s="1"/>
  <c r="Q237" i="13"/>
  <c r="P237" i="13"/>
  <c r="O237" i="13"/>
  <c r="N237" i="13"/>
  <c r="M237" i="13"/>
  <c r="H237" i="13"/>
  <c r="C237" i="13"/>
  <c r="Q236" i="13"/>
  <c r="P236" i="13"/>
  <c r="O236" i="13"/>
  <c r="N236" i="13"/>
  <c r="M236" i="13" s="1"/>
  <c r="H236" i="13"/>
  <c r="C236" i="13"/>
  <c r="Q235" i="13"/>
  <c r="P235" i="13"/>
  <c r="O235" i="13"/>
  <c r="L235" i="13"/>
  <c r="K235" i="13"/>
  <c r="J235" i="13"/>
  <c r="I235" i="13"/>
  <c r="H235" i="13" s="1"/>
  <c r="G235" i="13"/>
  <c r="F235" i="13"/>
  <c r="E235" i="13"/>
  <c r="D235" i="13"/>
  <c r="C235" i="13"/>
  <c r="Q234" i="13"/>
  <c r="P234" i="13"/>
  <c r="O234" i="13"/>
  <c r="N234" i="13"/>
  <c r="M234" i="13" s="1"/>
  <c r="H234" i="13"/>
  <c r="C234" i="13"/>
  <c r="Q233" i="13"/>
  <c r="P233" i="13"/>
  <c r="L233" i="13"/>
  <c r="K233" i="13"/>
  <c r="J233" i="13"/>
  <c r="I233" i="13"/>
  <c r="H233" i="13"/>
  <c r="G233" i="13"/>
  <c r="F233" i="13"/>
  <c r="E233" i="13"/>
  <c r="D233" i="13"/>
  <c r="C233" i="13" s="1"/>
  <c r="Q232" i="13"/>
  <c r="P232" i="13"/>
  <c r="L232" i="13"/>
  <c r="K232" i="13"/>
  <c r="J232" i="13"/>
  <c r="I232" i="13"/>
  <c r="H232" i="13" s="1"/>
  <c r="G232" i="13"/>
  <c r="F232" i="13"/>
  <c r="E232" i="13"/>
  <c r="D232" i="13"/>
  <c r="C232" i="13"/>
  <c r="Q231" i="13"/>
  <c r="P231" i="13"/>
  <c r="O231" i="13"/>
  <c r="N231" i="13"/>
  <c r="M231" i="13" s="1"/>
  <c r="H231" i="13"/>
  <c r="C231" i="13"/>
  <c r="Q230" i="13"/>
  <c r="P230" i="13"/>
  <c r="O230" i="13"/>
  <c r="N230" i="13"/>
  <c r="M230" i="13"/>
  <c r="L230" i="13"/>
  <c r="K230" i="13"/>
  <c r="J230" i="13"/>
  <c r="I230" i="13"/>
  <c r="H230" i="13" s="1"/>
  <c r="G230" i="13"/>
  <c r="F230" i="13"/>
  <c r="E230" i="13"/>
  <c r="D230" i="13"/>
  <c r="C230" i="13"/>
  <c r="Q229" i="13"/>
  <c r="P229" i="13"/>
  <c r="O229" i="13"/>
  <c r="N229" i="13"/>
  <c r="M229" i="13" s="1"/>
  <c r="H229" i="13"/>
  <c r="C229" i="13"/>
  <c r="Q228" i="13"/>
  <c r="P228" i="13"/>
  <c r="O228" i="13"/>
  <c r="N228" i="13"/>
  <c r="M228" i="13"/>
  <c r="L228" i="13"/>
  <c r="K228" i="13"/>
  <c r="J228" i="13"/>
  <c r="I228" i="13"/>
  <c r="H228" i="13" s="1"/>
  <c r="G228" i="13"/>
  <c r="F228" i="13"/>
  <c r="E228" i="13"/>
  <c r="D228" i="13"/>
  <c r="C228" i="13"/>
  <c r="Q227" i="13"/>
  <c r="P227" i="13"/>
  <c r="O227" i="13"/>
  <c r="N227" i="13"/>
  <c r="M227" i="13" s="1"/>
  <c r="H227" i="13"/>
  <c r="C227" i="13"/>
  <c r="Q226" i="13"/>
  <c r="P226" i="13"/>
  <c r="O226" i="13"/>
  <c r="O225" i="13" s="1"/>
  <c r="N226" i="13"/>
  <c r="M226" i="13"/>
  <c r="H226" i="13"/>
  <c r="C226" i="13"/>
  <c r="Q225" i="13"/>
  <c r="P225" i="13"/>
  <c r="N225" i="13"/>
  <c r="M225" i="13" s="1"/>
  <c r="L225" i="13"/>
  <c r="K225" i="13"/>
  <c r="J225" i="13"/>
  <c r="I225" i="13"/>
  <c r="H225" i="13"/>
  <c r="G225" i="13"/>
  <c r="F225" i="13"/>
  <c r="E225" i="13"/>
  <c r="D225" i="13"/>
  <c r="C225" i="13" s="1"/>
  <c r="Q224" i="13"/>
  <c r="P224" i="13"/>
  <c r="O224" i="13"/>
  <c r="N224" i="13"/>
  <c r="M224" i="13"/>
  <c r="H224" i="13"/>
  <c r="C224" i="13"/>
  <c r="Q223" i="13"/>
  <c r="P223" i="13"/>
  <c r="O223" i="13"/>
  <c r="N223" i="13"/>
  <c r="M223" i="13" s="1"/>
  <c r="H223" i="13"/>
  <c r="C223" i="13"/>
  <c r="Q222" i="13"/>
  <c r="P222" i="13"/>
  <c r="O222" i="13"/>
  <c r="M222" i="13"/>
  <c r="H222" i="13"/>
  <c r="D222" i="13"/>
  <c r="C222" i="13"/>
  <c r="Q221" i="13"/>
  <c r="P221" i="13"/>
  <c r="O221" i="13"/>
  <c r="M221" i="13"/>
  <c r="H221" i="13"/>
  <c r="D221" i="13"/>
  <c r="C221" i="13" s="1"/>
  <c r="Q220" i="13"/>
  <c r="P220" i="13"/>
  <c r="O220" i="13"/>
  <c r="N220" i="13"/>
  <c r="M220" i="13"/>
  <c r="H220" i="13"/>
  <c r="C220" i="13"/>
  <c r="Q219" i="13"/>
  <c r="P219" i="13"/>
  <c r="O219" i="13"/>
  <c r="N219" i="13"/>
  <c r="M219" i="13" s="1"/>
  <c r="H219" i="13"/>
  <c r="C219" i="13"/>
  <c r="Q218" i="13"/>
  <c r="P218" i="13"/>
  <c r="O218" i="13"/>
  <c r="N218" i="13"/>
  <c r="M218" i="13"/>
  <c r="H218" i="13"/>
  <c r="C218" i="13"/>
  <c r="Q217" i="13"/>
  <c r="P217" i="13"/>
  <c r="O217" i="13"/>
  <c r="N217" i="13"/>
  <c r="M217" i="13" s="1"/>
  <c r="H217" i="13"/>
  <c r="C217" i="13"/>
  <c r="Q216" i="13"/>
  <c r="P216" i="13"/>
  <c r="O216" i="13"/>
  <c r="N216" i="13"/>
  <c r="M216" i="13"/>
  <c r="H216" i="13"/>
  <c r="C216" i="13"/>
  <c r="Q215" i="13"/>
  <c r="P215" i="13"/>
  <c r="P214" i="13" s="1"/>
  <c r="O215" i="13"/>
  <c r="N215" i="13"/>
  <c r="M215" i="13" s="1"/>
  <c r="H215" i="13"/>
  <c r="C215" i="13"/>
  <c r="Q214" i="13"/>
  <c r="O214" i="13"/>
  <c r="L214" i="13"/>
  <c r="K214" i="13"/>
  <c r="J214" i="13"/>
  <c r="I214" i="13"/>
  <c r="H214" i="13" s="1"/>
  <c r="G214" i="13"/>
  <c r="F214" i="13"/>
  <c r="E214" i="13"/>
  <c r="D214" i="13"/>
  <c r="C214" i="13"/>
  <c r="Q213" i="13"/>
  <c r="P213" i="13"/>
  <c r="O213" i="13"/>
  <c r="N213" i="13"/>
  <c r="M213" i="13" s="1"/>
  <c r="H213" i="13"/>
  <c r="C213" i="13"/>
  <c r="Q212" i="13"/>
  <c r="P212" i="13"/>
  <c r="O212" i="13"/>
  <c r="N212" i="13"/>
  <c r="M212" i="13"/>
  <c r="H212" i="13"/>
  <c r="C212" i="13"/>
  <c r="Q211" i="13"/>
  <c r="P211" i="13"/>
  <c r="O211" i="13"/>
  <c r="N211" i="13"/>
  <c r="M211" i="13" s="1"/>
  <c r="H211" i="13"/>
  <c r="C211" i="13"/>
  <c r="Q210" i="13"/>
  <c r="P210" i="13"/>
  <c r="O210" i="13"/>
  <c r="N210" i="13"/>
  <c r="M210" i="13"/>
  <c r="H210" i="13"/>
  <c r="C210" i="13"/>
  <c r="Q209" i="13"/>
  <c r="P209" i="13"/>
  <c r="O209" i="13"/>
  <c r="N209" i="13"/>
  <c r="M209" i="13" s="1"/>
  <c r="H209" i="13"/>
  <c r="C209" i="13"/>
  <c r="Q208" i="13"/>
  <c r="P208" i="13"/>
  <c r="O208" i="13"/>
  <c r="N208" i="13"/>
  <c r="M208" i="13"/>
  <c r="H208" i="13"/>
  <c r="C208" i="13"/>
  <c r="Q207" i="13"/>
  <c r="P207" i="13"/>
  <c r="O207" i="13"/>
  <c r="N207" i="13"/>
  <c r="M207" i="13" s="1"/>
  <c r="H207" i="13"/>
  <c r="C207" i="13"/>
  <c r="Q206" i="13"/>
  <c r="P206" i="13"/>
  <c r="O206" i="13"/>
  <c r="N206" i="13"/>
  <c r="M206" i="13"/>
  <c r="H206" i="13"/>
  <c r="C206" i="13"/>
  <c r="Q205" i="13"/>
  <c r="P205" i="13"/>
  <c r="O205" i="13"/>
  <c r="N205" i="13"/>
  <c r="M205" i="13" s="1"/>
  <c r="H205" i="13"/>
  <c r="C205" i="13"/>
  <c r="Q204" i="13"/>
  <c r="Q203" i="13" s="1"/>
  <c r="Q202" i="13" s="1"/>
  <c r="P204" i="13"/>
  <c r="O204" i="13"/>
  <c r="O203" i="13" s="1"/>
  <c r="O202" i="13" s="1"/>
  <c r="N204" i="13"/>
  <c r="M204" i="13"/>
  <c r="H204" i="13"/>
  <c r="C204" i="13"/>
  <c r="P203" i="13"/>
  <c r="P202" i="13" s="1"/>
  <c r="N203" i="13"/>
  <c r="M203" i="13" s="1"/>
  <c r="L203" i="13"/>
  <c r="L202" i="13" s="1"/>
  <c r="L193" i="13" s="1"/>
  <c r="L192" i="13" s="1"/>
  <c r="K203" i="13"/>
  <c r="J203" i="13"/>
  <c r="J202" i="13" s="1"/>
  <c r="J193" i="13" s="1"/>
  <c r="J192" i="13" s="1"/>
  <c r="I203" i="13"/>
  <c r="H203" i="13"/>
  <c r="G203" i="13"/>
  <c r="F203" i="13"/>
  <c r="F202" i="13" s="1"/>
  <c r="F193" i="13" s="1"/>
  <c r="F192" i="13" s="1"/>
  <c r="E203" i="13"/>
  <c r="D203" i="13"/>
  <c r="C203" i="13" s="1"/>
  <c r="K202" i="13"/>
  <c r="G202" i="13"/>
  <c r="E202" i="13"/>
  <c r="Q201" i="13"/>
  <c r="P201" i="13"/>
  <c r="O201" i="13"/>
  <c r="N201" i="13"/>
  <c r="M201" i="13" s="1"/>
  <c r="H201" i="13"/>
  <c r="C201" i="13"/>
  <c r="Q200" i="13"/>
  <c r="P200" i="13"/>
  <c r="O200" i="13"/>
  <c r="N200" i="13"/>
  <c r="M200" i="13"/>
  <c r="H200" i="13"/>
  <c r="C200" i="13"/>
  <c r="Q199" i="13"/>
  <c r="P199" i="13"/>
  <c r="O199" i="13"/>
  <c r="N199" i="13"/>
  <c r="M199" i="13" s="1"/>
  <c r="H199" i="13"/>
  <c r="C199" i="13"/>
  <c r="Q198" i="13"/>
  <c r="P198" i="13"/>
  <c r="O198" i="13"/>
  <c r="N198" i="13"/>
  <c r="M198" i="13"/>
  <c r="H198" i="13"/>
  <c r="C198" i="13"/>
  <c r="Q197" i="13"/>
  <c r="P197" i="13"/>
  <c r="P196" i="13" s="1"/>
  <c r="O197" i="13"/>
  <c r="M197" i="13"/>
  <c r="H197" i="13"/>
  <c r="D197" i="13"/>
  <c r="C197" i="13" s="1"/>
  <c r="Q196" i="13"/>
  <c r="O196" i="13"/>
  <c r="L196" i="13"/>
  <c r="K196" i="13"/>
  <c r="J196" i="13"/>
  <c r="G196" i="13"/>
  <c r="F196" i="13"/>
  <c r="E196" i="13"/>
  <c r="Q195" i="13"/>
  <c r="P195" i="13"/>
  <c r="O195" i="13"/>
  <c r="N195" i="13"/>
  <c r="M195" i="13" s="1"/>
  <c r="H195" i="13"/>
  <c r="C195" i="13"/>
  <c r="Q194" i="13"/>
  <c r="Q193" i="13" s="1"/>
  <c r="Q192" i="13" s="1"/>
  <c r="O194" i="13"/>
  <c r="O193" i="13" s="1"/>
  <c r="O192" i="13" s="1"/>
  <c r="L194" i="13"/>
  <c r="K194" i="13"/>
  <c r="K193" i="13" s="1"/>
  <c r="K192" i="13" s="1"/>
  <c r="J194" i="13"/>
  <c r="G194" i="13"/>
  <c r="G193" i="13" s="1"/>
  <c r="G192" i="13" s="1"/>
  <c r="F194" i="13"/>
  <c r="E194" i="13"/>
  <c r="E193" i="13" s="1"/>
  <c r="E192" i="13" s="1"/>
  <c r="Q191" i="13"/>
  <c r="P191" i="13"/>
  <c r="P190" i="13" s="1"/>
  <c r="P189" i="13" s="1"/>
  <c r="O191" i="13"/>
  <c r="N191" i="13"/>
  <c r="M191" i="13" s="1"/>
  <c r="H191" i="13"/>
  <c r="C191" i="13"/>
  <c r="Q190" i="13"/>
  <c r="Q189" i="13" s="1"/>
  <c r="O190" i="13"/>
  <c r="O189" i="13" s="1"/>
  <c r="L190" i="13"/>
  <c r="K190" i="13"/>
  <c r="K189" i="13" s="1"/>
  <c r="J190" i="13"/>
  <c r="I190" i="13"/>
  <c r="H190" i="13" s="1"/>
  <c r="G190" i="13"/>
  <c r="G189" i="13" s="1"/>
  <c r="F190" i="13"/>
  <c r="E190" i="13"/>
  <c r="E189" i="13" s="1"/>
  <c r="D190" i="13"/>
  <c r="C190" i="13"/>
  <c r="L189" i="13"/>
  <c r="J189" i="13"/>
  <c r="F189" i="13"/>
  <c r="D189" i="13"/>
  <c r="C189" i="13" s="1"/>
  <c r="Q188" i="13"/>
  <c r="P188" i="13"/>
  <c r="O188" i="13"/>
  <c r="N188" i="13"/>
  <c r="M188" i="13"/>
  <c r="H188" i="13"/>
  <c r="C188" i="13"/>
  <c r="Q187" i="13"/>
  <c r="P187" i="13"/>
  <c r="P186" i="13" s="1"/>
  <c r="P185" i="13" s="1"/>
  <c r="O187" i="13"/>
  <c r="N187" i="13"/>
  <c r="M187" i="13" s="1"/>
  <c r="H187" i="13"/>
  <c r="C187" i="13"/>
  <c r="Q186" i="13"/>
  <c r="Q185" i="13" s="1"/>
  <c r="O186" i="13"/>
  <c r="O185" i="13" s="1"/>
  <c r="L186" i="13"/>
  <c r="K186" i="13"/>
  <c r="K185" i="13" s="1"/>
  <c r="J186" i="13"/>
  <c r="I186" i="13"/>
  <c r="H186" i="13" s="1"/>
  <c r="G186" i="13"/>
  <c r="G185" i="13" s="1"/>
  <c r="F186" i="13"/>
  <c r="E186" i="13"/>
  <c r="E185" i="13" s="1"/>
  <c r="D186" i="13"/>
  <c r="C186" i="13"/>
  <c r="L185" i="13"/>
  <c r="J185" i="13"/>
  <c r="F185" i="13"/>
  <c r="D185" i="13"/>
  <c r="C185" i="13" s="1"/>
  <c r="Q184" i="13"/>
  <c r="P184" i="13"/>
  <c r="O184" i="13"/>
  <c r="N184" i="13"/>
  <c r="M184" i="13"/>
  <c r="H184" i="13"/>
  <c r="C184" i="13"/>
  <c r="Q183" i="13"/>
  <c r="P183" i="13"/>
  <c r="P182" i="13" s="1"/>
  <c r="O183" i="13"/>
  <c r="N183" i="13"/>
  <c r="M183" i="13" s="1"/>
  <c r="H183" i="13"/>
  <c r="C183" i="13"/>
  <c r="Q182" i="13"/>
  <c r="O182" i="13"/>
  <c r="L182" i="13"/>
  <c r="K182" i="13"/>
  <c r="J182" i="13"/>
  <c r="I182" i="13"/>
  <c r="H182" i="13" s="1"/>
  <c r="G182" i="13"/>
  <c r="F182" i="13"/>
  <c r="E182" i="13"/>
  <c r="D182" i="13"/>
  <c r="C182" i="13"/>
  <c r="Q181" i="13"/>
  <c r="P181" i="13"/>
  <c r="O181" i="13"/>
  <c r="N181" i="13"/>
  <c r="M181" i="13" s="1"/>
  <c r="H181" i="13"/>
  <c r="C181" i="13"/>
  <c r="Q180" i="13"/>
  <c r="P180" i="13"/>
  <c r="O180" i="13"/>
  <c r="N180" i="13"/>
  <c r="M180" i="13"/>
  <c r="H180" i="13"/>
  <c r="C180" i="13"/>
  <c r="Q179" i="13"/>
  <c r="P179" i="13"/>
  <c r="O179" i="13"/>
  <c r="N179" i="13"/>
  <c r="M179" i="13" s="1"/>
  <c r="H179" i="13"/>
  <c r="C179" i="13"/>
  <c r="Q178" i="13"/>
  <c r="Q177" i="13" s="1"/>
  <c r="P178" i="13"/>
  <c r="O178" i="13"/>
  <c r="O177" i="13" s="1"/>
  <c r="N178" i="13"/>
  <c r="M178" i="13"/>
  <c r="H178" i="13"/>
  <c r="C178" i="13"/>
  <c r="P177" i="13"/>
  <c r="N177" i="13"/>
  <c r="M177" i="13" s="1"/>
  <c r="L177" i="13"/>
  <c r="K177" i="13"/>
  <c r="J177" i="13"/>
  <c r="I177" i="13"/>
  <c r="H177" i="13"/>
  <c r="G177" i="13"/>
  <c r="F177" i="13"/>
  <c r="E177" i="13"/>
  <c r="D177" i="13"/>
  <c r="C177" i="13" s="1"/>
  <c r="Q176" i="13"/>
  <c r="P176" i="13"/>
  <c r="O176" i="13"/>
  <c r="N176" i="13"/>
  <c r="M176" i="13"/>
  <c r="H176" i="13"/>
  <c r="C176" i="13"/>
  <c r="Q175" i="13"/>
  <c r="P175" i="13"/>
  <c r="O175" i="13"/>
  <c r="N175" i="13"/>
  <c r="M175" i="13" s="1"/>
  <c r="H175" i="13"/>
  <c r="C175" i="13"/>
  <c r="Q174" i="13"/>
  <c r="Q173" i="13" s="1"/>
  <c r="Q172" i="13" s="1"/>
  <c r="Q171" i="13" s="1"/>
  <c r="P174" i="13"/>
  <c r="O174" i="13"/>
  <c r="O173" i="13" s="1"/>
  <c r="O172" i="13" s="1"/>
  <c r="O171" i="13" s="1"/>
  <c r="N174" i="13"/>
  <c r="M174" i="13"/>
  <c r="H174" i="13"/>
  <c r="C174" i="13"/>
  <c r="P173" i="13"/>
  <c r="P172" i="13" s="1"/>
  <c r="N173" i="13"/>
  <c r="M173" i="13" s="1"/>
  <c r="L173" i="13"/>
  <c r="L172" i="13" s="1"/>
  <c r="L171" i="13" s="1"/>
  <c r="K173" i="13"/>
  <c r="J173" i="13"/>
  <c r="J172" i="13" s="1"/>
  <c r="J171" i="13" s="1"/>
  <c r="I173" i="13"/>
  <c r="H173" i="13"/>
  <c r="G173" i="13"/>
  <c r="F173" i="13"/>
  <c r="F172" i="13" s="1"/>
  <c r="E173" i="13"/>
  <c r="D173" i="13"/>
  <c r="C173" i="13" s="1"/>
  <c r="K172" i="13"/>
  <c r="K171" i="13" s="1"/>
  <c r="I172" i="13"/>
  <c r="H172" i="13" s="1"/>
  <c r="G172" i="13"/>
  <c r="G171" i="13" s="1"/>
  <c r="E172" i="13"/>
  <c r="E171" i="13" s="1"/>
  <c r="F171" i="13"/>
  <c r="Q170" i="13"/>
  <c r="P170" i="13"/>
  <c r="O170" i="13"/>
  <c r="N170" i="13"/>
  <c r="M170" i="13"/>
  <c r="H170" i="13"/>
  <c r="C170" i="13"/>
  <c r="Q169" i="13"/>
  <c r="P169" i="13"/>
  <c r="O169" i="13"/>
  <c r="N169" i="13"/>
  <c r="M169" i="13" s="1"/>
  <c r="H169" i="13"/>
  <c r="C169" i="13"/>
  <c r="Q168" i="13"/>
  <c r="P168" i="13"/>
  <c r="O168" i="13"/>
  <c r="N168" i="13"/>
  <c r="M168" i="13"/>
  <c r="H168" i="13"/>
  <c r="C168" i="13"/>
  <c r="Q167" i="13"/>
  <c r="P167" i="13"/>
  <c r="O167" i="13"/>
  <c r="N167" i="13"/>
  <c r="M167" i="13"/>
  <c r="H167" i="13"/>
  <c r="C167" i="13"/>
  <c r="Q166" i="13"/>
  <c r="P166" i="13"/>
  <c r="O166" i="13"/>
  <c r="N166" i="13"/>
  <c r="M166" i="13" s="1"/>
  <c r="H166" i="13"/>
  <c r="C166" i="13"/>
  <c r="Q165" i="13"/>
  <c r="Q164" i="13" s="1"/>
  <c r="Q163" i="13" s="1"/>
  <c r="P165" i="13"/>
  <c r="O165" i="13"/>
  <c r="O164" i="13" s="1"/>
  <c r="O163" i="13" s="1"/>
  <c r="N165" i="13"/>
  <c r="M165" i="13"/>
  <c r="H165" i="13"/>
  <c r="C165" i="13"/>
  <c r="P164" i="13"/>
  <c r="P163" i="13" s="1"/>
  <c r="N164" i="13"/>
  <c r="M164" i="13" s="1"/>
  <c r="L164" i="13"/>
  <c r="L163" i="13" s="1"/>
  <c r="K164" i="13"/>
  <c r="J164" i="13"/>
  <c r="J163" i="13" s="1"/>
  <c r="I164" i="13"/>
  <c r="H164" i="13"/>
  <c r="G164" i="13"/>
  <c r="F164" i="13"/>
  <c r="F163" i="13" s="1"/>
  <c r="E164" i="13"/>
  <c r="D164" i="13"/>
  <c r="C164" i="13" s="1"/>
  <c r="K163" i="13"/>
  <c r="I163" i="13"/>
  <c r="H163" i="13" s="1"/>
  <c r="G163" i="13"/>
  <c r="E163" i="13"/>
  <c r="Q162" i="13"/>
  <c r="P162" i="13"/>
  <c r="O162" i="13"/>
  <c r="N162" i="13"/>
  <c r="M162" i="13" s="1"/>
  <c r="H162" i="13"/>
  <c r="C162" i="13"/>
  <c r="Q161" i="13"/>
  <c r="P161" i="13"/>
  <c r="O161" i="13"/>
  <c r="N161" i="13"/>
  <c r="M161" i="13"/>
  <c r="H161" i="13"/>
  <c r="C161" i="13"/>
  <c r="Q160" i="13"/>
  <c r="P160" i="13"/>
  <c r="O160" i="13"/>
  <c r="N160" i="13"/>
  <c r="M160" i="13" s="1"/>
  <c r="H160" i="13"/>
  <c r="C160" i="13"/>
  <c r="Q159" i="13"/>
  <c r="Q158" i="13" s="1"/>
  <c r="P159" i="13"/>
  <c r="O159" i="13"/>
  <c r="O158" i="13" s="1"/>
  <c r="N159" i="13"/>
  <c r="M159" i="13"/>
  <c r="H159" i="13"/>
  <c r="C159" i="13"/>
  <c r="P158" i="13"/>
  <c r="N158" i="13"/>
  <c r="M158" i="13" s="1"/>
  <c r="L158" i="13"/>
  <c r="K158" i="13"/>
  <c r="J158" i="13"/>
  <c r="I158" i="13"/>
  <c r="H158" i="13"/>
  <c r="G158" i="13"/>
  <c r="F158" i="13"/>
  <c r="E158" i="13"/>
  <c r="D158" i="13"/>
  <c r="C158" i="13" s="1"/>
  <c r="Q157" i="13"/>
  <c r="P157" i="13"/>
  <c r="O157" i="13"/>
  <c r="N157" i="13"/>
  <c r="M157" i="13"/>
  <c r="H157" i="13"/>
  <c r="C157" i="13"/>
  <c r="Q156" i="13"/>
  <c r="P156" i="13"/>
  <c r="O156" i="13"/>
  <c r="N156" i="13"/>
  <c r="M156" i="13" s="1"/>
  <c r="H156" i="13"/>
  <c r="C156" i="13"/>
  <c r="Q155" i="13"/>
  <c r="P155" i="13"/>
  <c r="O155" i="13"/>
  <c r="N155" i="13"/>
  <c r="M155" i="13"/>
  <c r="H155" i="13"/>
  <c r="C155" i="13"/>
  <c r="Q154" i="13"/>
  <c r="P154" i="13"/>
  <c r="O154" i="13"/>
  <c r="N154" i="13"/>
  <c r="M154" i="13" s="1"/>
  <c r="H154" i="13"/>
  <c r="C154" i="13"/>
  <c r="Q153" i="13"/>
  <c r="P153" i="13"/>
  <c r="O153" i="13"/>
  <c r="N153" i="13"/>
  <c r="M153" i="13"/>
  <c r="H153" i="13"/>
  <c r="C153" i="13"/>
  <c r="Q152" i="13"/>
  <c r="P152" i="13"/>
  <c r="O152" i="13"/>
  <c r="N152" i="13"/>
  <c r="M152" i="13" s="1"/>
  <c r="H152" i="13"/>
  <c r="C152" i="13"/>
  <c r="Q151" i="13"/>
  <c r="P151" i="13"/>
  <c r="O151" i="13"/>
  <c r="N151" i="13"/>
  <c r="M151" i="13"/>
  <c r="H151" i="13"/>
  <c r="C151" i="13"/>
  <c r="Q150" i="13"/>
  <c r="P150" i="13"/>
  <c r="P149" i="13" s="1"/>
  <c r="O150" i="13"/>
  <c r="N150" i="13"/>
  <c r="M150" i="13" s="1"/>
  <c r="H150" i="13"/>
  <c r="C150" i="13"/>
  <c r="Q149" i="13"/>
  <c r="O149" i="13"/>
  <c r="L149" i="13"/>
  <c r="K149" i="13"/>
  <c r="J149" i="13"/>
  <c r="I149" i="13"/>
  <c r="H149" i="13" s="1"/>
  <c r="G149" i="13"/>
  <c r="F149" i="13"/>
  <c r="E149" i="13"/>
  <c r="D149" i="13"/>
  <c r="C149" i="13"/>
  <c r="Q148" i="13"/>
  <c r="P148" i="13"/>
  <c r="O148" i="13"/>
  <c r="N148" i="13"/>
  <c r="M148" i="13" s="1"/>
  <c r="H148" i="13"/>
  <c r="C148" i="13"/>
  <c r="Q147" i="13"/>
  <c r="P147" i="13"/>
  <c r="O147" i="13"/>
  <c r="M147" i="13"/>
  <c r="H147" i="13"/>
  <c r="D147" i="13"/>
  <c r="C147" i="13"/>
  <c r="Q146" i="13"/>
  <c r="P146" i="13"/>
  <c r="O146" i="13"/>
  <c r="N146" i="13"/>
  <c r="M146" i="13" s="1"/>
  <c r="H146" i="13"/>
  <c r="C146" i="13"/>
  <c r="Q145" i="13"/>
  <c r="P145" i="13"/>
  <c r="O145" i="13"/>
  <c r="N145" i="13"/>
  <c r="M145" i="13"/>
  <c r="H145" i="13"/>
  <c r="C145" i="13"/>
  <c r="Q144" i="13"/>
  <c r="P144" i="13"/>
  <c r="O144" i="13"/>
  <c r="N144" i="13"/>
  <c r="M144" i="13" s="1"/>
  <c r="H144" i="13"/>
  <c r="C144" i="13"/>
  <c r="Q143" i="13"/>
  <c r="Q142" i="13" s="1"/>
  <c r="P143" i="13"/>
  <c r="O143" i="13"/>
  <c r="O142" i="13" s="1"/>
  <c r="N143" i="13"/>
  <c r="M143" i="13"/>
  <c r="H143" i="13"/>
  <c r="C143" i="13"/>
  <c r="P142" i="13"/>
  <c r="N142" i="13"/>
  <c r="M142" i="13" s="1"/>
  <c r="L142" i="13"/>
  <c r="K142" i="13"/>
  <c r="J142" i="13"/>
  <c r="I142" i="13"/>
  <c r="H142" i="13" s="1"/>
  <c r="G142" i="13"/>
  <c r="F142" i="13"/>
  <c r="E142" i="13"/>
  <c r="D142" i="13"/>
  <c r="C142" i="13" s="1"/>
  <c r="Q141" i="13"/>
  <c r="P141" i="13"/>
  <c r="O141" i="13"/>
  <c r="N141" i="13"/>
  <c r="M141" i="13"/>
  <c r="H141" i="13"/>
  <c r="C141" i="13"/>
  <c r="Q140" i="13"/>
  <c r="P140" i="13"/>
  <c r="P139" i="13" s="1"/>
  <c r="O140" i="13"/>
  <c r="N140" i="13"/>
  <c r="M140" i="13" s="1"/>
  <c r="H140" i="13"/>
  <c r="C140" i="13"/>
  <c r="Q139" i="13"/>
  <c r="O139" i="13"/>
  <c r="L139" i="13"/>
  <c r="K139" i="13"/>
  <c r="J139" i="13"/>
  <c r="I139" i="13"/>
  <c r="H139" i="13" s="1"/>
  <c r="G139" i="13"/>
  <c r="F139" i="13"/>
  <c r="E139" i="13"/>
  <c r="D139" i="13"/>
  <c r="C139" i="13"/>
  <c r="Q138" i="13"/>
  <c r="P138" i="13"/>
  <c r="O138" i="13"/>
  <c r="N138" i="13"/>
  <c r="M138" i="13" s="1"/>
  <c r="H138" i="13"/>
  <c r="C138" i="13"/>
  <c r="Q137" i="13"/>
  <c r="P137" i="13"/>
  <c r="O137" i="13"/>
  <c r="N137" i="13"/>
  <c r="M137" i="13"/>
  <c r="H137" i="13"/>
  <c r="C137" i="13"/>
  <c r="Q136" i="13"/>
  <c r="P136" i="13"/>
  <c r="O136" i="13"/>
  <c r="N136" i="13"/>
  <c r="M136" i="13" s="1"/>
  <c r="H136" i="13"/>
  <c r="C136" i="13"/>
  <c r="Q135" i="13"/>
  <c r="Q134" i="13" s="1"/>
  <c r="P135" i="13"/>
  <c r="O135" i="13"/>
  <c r="O134" i="13" s="1"/>
  <c r="N135" i="13"/>
  <c r="M135" i="13"/>
  <c r="H135" i="13"/>
  <c r="C135" i="13"/>
  <c r="P134" i="13"/>
  <c r="N134" i="13"/>
  <c r="M134" i="13" s="1"/>
  <c r="L134" i="13"/>
  <c r="K134" i="13"/>
  <c r="J134" i="13"/>
  <c r="I134" i="13"/>
  <c r="H134" i="13"/>
  <c r="G134" i="13"/>
  <c r="F134" i="13"/>
  <c r="E134" i="13"/>
  <c r="D134" i="13"/>
  <c r="C134" i="13" s="1"/>
  <c r="Q133" i="13"/>
  <c r="P133" i="13"/>
  <c r="O133" i="13"/>
  <c r="N133" i="13"/>
  <c r="M133" i="13"/>
  <c r="H133" i="13"/>
  <c r="C133" i="13"/>
  <c r="Q132" i="13"/>
  <c r="P132" i="13"/>
  <c r="O132" i="13"/>
  <c r="M132" i="13"/>
  <c r="H132" i="13"/>
  <c r="D132" i="13"/>
  <c r="C132" i="13" s="1"/>
  <c r="Q131" i="13"/>
  <c r="Q130" i="13" s="1"/>
  <c r="Q129" i="13" s="1"/>
  <c r="P131" i="13"/>
  <c r="O131" i="13"/>
  <c r="O130" i="13" s="1"/>
  <c r="O129" i="13" s="1"/>
  <c r="M131" i="13"/>
  <c r="H131" i="13"/>
  <c r="D131" i="13"/>
  <c r="C131" i="13"/>
  <c r="P130" i="13"/>
  <c r="P129" i="13" s="1"/>
  <c r="L130" i="13"/>
  <c r="L129" i="13" s="1"/>
  <c r="K130" i="13"/>
  <c r="J130" i="13"/>
  <c r="J129" i="13" s="1"/>
  <c r="G130" i="13"/>
  <c r="F130" i="13"/>
  <c r="F129" i="13" s="1"/>
  <c r="E130" i="13"/>
  <c r="D130" i="13"/>
  <c r="C130" i="13" s="1"/>
  <c r="K129" i="13"/>
  <c r="G129" i="13"/>
  <c r="E129" i="13"/>
  <c r="Q128" i="13"/>
  <c r="P128" i="13"/>
  <c r="P127" i="13" s="1"/>
  <c r="O128" i="13"/>
  <c r="N128" i="13"/>
  <c r="M128" i="13" s="1"/>
  <c r="M127" i="13" s="1"/>
  <c r="H128" i="13"/>
  <c r="H127" i="13" s="1"/>
  <c r="C128" i="13"/>
  <c r="Q127" i="13"/>
  <c r="O127" i="13"/>
  <c r="L127" i="13"/>
  <c r="K127" i="13"/>
  <c r="J127" i="13"/>
  <c r="I127" i="13"/>
  <c r="G127" i="13"/>
  <c r="F127" i="13"/>
  <c r="E127" i="13"/>
  <c r="D127" i="13"/>
  <c r="C127" i="13"/>
  <c r="Q126" i="13"/>
  <c r="P126" i="13"/>
  <c r="O126" i="13"/>
  <c r="N126" i="13"/>
  <c r="M126" i="13" s="1"/>
  <c r="H126" i="13"/>
  <c r="C126" i="13"/>
  <c r="Q125" i="13"/>
  <c r="P125" i="13"/>
  <c r="O125" i="13"/>
  <c r="N125" i="13"/>
  <c r="M125" i="13"/>
  <c r="H125" i="13"/>
  <c r="C125" i="13"/>
  <c r="Q124" i="13"/>
  <c r="P124" i="13"/>
  <c r="O124" i="13"/>
  <c r="N124" i="13"/>
  <c r="M124" i="13" s="1"/>
  <c r="H124" i="13"/>
  <c r="C124" i="13"/>
  <c r="Q123" i="13"/>
  <c r="P123" i="13"/>
  <c r="O123" i="13"/>
  <c r="N123" i="13"/>
  <c r="M123" i="13"/>
  <c r="H123" i="13"/>
  <c r="C123" i="13"/>
  <c r="Q122" i="13"/>
  <c r="P122" i="13"/>
  <c r="P121" i="13" s="1"/>
  <c r="O122" i="13"/>
  <c r="N122" i="13"/>
  <c r="M122" i="13" s="1"/>
  <c r="H122" i="13"/>
  <c r="C122" i="13"/>
  <c r="Q121" i="13"/>
  <c r="O121" i="13"/>
  <c r="L121" i="13"/>
  <c r="K121" i="13"/>
  <c r="J121" i="13"/>
  <c r="I121" i="13"/>
  <c r="H121" i="13" s="1"/>
  <c r="G121" i="13"/>
  <c r="F121" i="13"/>
  <c r="E121" i="13"/>
  <c r="D121" i="13"/>
  <c r="C121" i="13"/>
  <c r="Q120" i="13"/>
  <c r="P120" i="13"/>
  <c r="O120" i="13"/>
  <c r="N120" i="13"/>
  <c r="M120" i="13" s="1"/>
  <c r="H120" i="13"/>
  <c r="C120" i="13"/>
  <c r="Q119" i="13"/>
  <c r="P119" i="13"/>
  <c r="O119" i="13"/>
  <c r="N119" i="13"/>
  <c r="M119" i="13"/>
  <c r="H119" i="13"/>
  <c r="C119" i="13"/>
  <c r="Q118" i="13"/>
  <c r="P118" i="13"/>
  <c r="O118" i="13"/>
  <c r="N118" i="13"/>
  <c r="M118" i="13" s="1"/>
  <c r="H118" i="13"/>
  <c r="C118" i="13"/>
  <c r="Q117" i="13"/>
  <c r="P117" i="13"/>
  <c r="O117" i="13"/>
  <c r="N117" i="13"/>
  <c r="M117" i="13"/>
  <c r="H117" i="13"/>
  <c r="C117" i="13"/>
  <c r="Q116" i="13"/>
  <c r="P116" i="13"/>
  <c r="P115" i="13" s="1"/>
  <c r="O116" i="13"/>
  <c r="N116" i="13"/>
  <c r="M116" i="13" s="1"/>
  <c r="H116" i="13"/>
  <c r="C116" i="13"/>
  <c r="Q115" i="13"/>
  <c r="O115" i="13"/>
  <c r="L115" i="13"/>
  <c r="K115" i="13"/>
  <c r="J115" i="13"/>
  <c r="I115" i="13"/>
  <c r="H115" i="13" s="1"/>
  <c r="G115" i="13"/>
  <c r="F115" i="13"/>
  <c r="E115" i="13"/>
  <c r="D115" i="13"/>
  <c r="C115" i="13"/>
  <c r="Q114" i="13"/>
  <c r="P114" i="13"/>
  <c r="O114" i="13"/>
  <c r="M114" i="13"/>
  <c r="H114" i="13"/>
  <c r="D114" i="13"/>
  <c r="C114" i="13" s="1"/>
  <c r="Q113" i="13"/>
  <c r="P113" i="13"/>
  <c r="O113" i="13"/>
  <c r="M113" i="13"/>
  <c r="H113" i="13"/>
  <c r="D113" i="13"/>
  <c r="C113" i="13"/>
  <c r="Q112" i="13"/>
  <c r="P112" i="13"/>
  <c r="P111" i="13" s="1"/>
  <c r="O112" i="13"/>
  <c r="M112" i="13"/>
  <c r="H112" i="13"/>
  <c r="D112" i="13"/>
  <c r="C112" i="13" s="1"/>
  <c r="Q111" i="13"/>
  <c r="O111" i="13"/>
  <c r="L111" i="13"/>
  <c r="K111" i="13"/>
  <c r="J111" i="13"/>
  <c r="G111" i="13"/>
  <c r="F111" i="13"/>
  <c r="E111" i="13"/>
  <c r="Q110" i="13"/>
  <c r="P110" i="13"/>
  <c r="O110" i="13"/>
  <c r="N110" i="13"/>
  <c r="M110" i="13" s="1"/>
  <c r="H110" i="13"/>
  <c r="C110" i="13"/>
  <c r="Q109" i="13"/>
  <c r="P109" i="13"/>
  <c r="O109" i="13"/>
  <c r="N109" i="13"/>
  <c r="M109" i="13"/>
  <c r="H109" i="13"/>
  <c r="C109" i="13"/>
  <c r="Q108" i="13"/>
  <c r="P108" i="13"/>
  <c r="O108" i="13"/>
  <c r="M108" i="13"/>
  <c r="H108" i="13"/>
  <c r="D108" i="13"/>
  <c r="C108" i="13" s="1"/>
  <c r="Q107" i="13"/>
  <c r="P107" i="13"/>
  <c r="O107" i="13"/>
  <c r="N107" i="13"/>
  <c r="M107" i="13"/>
  <c r="H107" i="13"/>
  <c r="C107" i="13"/>
  <c r="Q106" i="13"/>
  <c r="P106" i="13"/>
  <c r="O106" i="13"/>
  <c r="N106" i="13"/>
  <c r="M106" i="13" s="1"/>
  <c r="H106" i="13"/>
  <c r="C106" i="13"/>
  <c r="Q105" i="13"/>
  <c r="P105" i="13"/>
  <c r="O105" i="13"/>
  <c r="N105" i="13"/>
  <c r="M105" i="13"/>
  <c r="H105" i="13"/>
  <c r="C105" i="13"/>
  <c r="Q104" i="13"/>
  <c r="P104" i="13"/>
  <c r="O104" i="13"/>
  <c r="N104" i="13"/>
  <c r="M104" i="13" s="1"/>
  <c r="H104" i="13"/>
  <c r="C104" i="13"/>
  <c r="Q103" i="13"/>
  <c r="Q102" i="13" s="1"/>
  <c r="P103" i="13"/>
  <c r="O103" i="13"/>
  <c r="O102" i="13" s="1"/>
  <c r="N103" i="13"/>
  <c r="M103" i="13"/>
  <c r="H103" i="13"/>
  <c r="C103" i="13"/>
  <c r="P102" i="13"/>
  <c r="L102" i="13"/>
  <c r="K102" i="13"/>
  <c r="J102" i="13"/>
  <c r="G102" i="13"/>
  <c r="F102" i="13"/>
  <c r="E102" i="13"/>
  <c r="D102" i="13"/>
  <c r="C102" i="13" s="1"/>
  <c r="Q101" i="13"/>
  <c r="P101" i="13"/>
  <c r="O101" i="13"/>
  <c r="N101" i="13"/>
  <c r="M101" i="13"/>
  <c r="H101" i="13"/>
  <c r="C101" i="13"/>
  <c r="Q100" i="13"/>
  <c r="P100" i="13"/>
  <c r="O100" i="13"/>
  <c r="N100" i="13"/>
  <c r="M100" i="13" s="1"/>
  <c r="H100" i="13"/>
  <c r="C100" i="13"/>
  <c r="Q99" i="13"/>
  <c r="P99" i="13"/>
  <c r="O99" i="13"/>
  <c r="N99" i="13"/>
  <c r="M99" i="13"/>
  <c r="H99" i="13"/>
  <c r="C99" i="13"/>
  <c r="Q98" i="13"/>
  <c r="P98" i="13"/>
  <c r="O98" i="13"/>
  <c r="N98" i="13"/>
  <c r="M98" i="13" s="1"/>
  <c r="H98" i="13"/>
  <c r="C98" i="13"/>
  <c r="Q97" i="13"/>
  <c r="P97" i="13"/>
  <c r="O97" i="13"/>
  <c r="N97" i="13"/>
  <c r="M97" i="13"/>
  <c r="H97" i="13"/>
  <c r="C97" i="13"/>
  <c r="Q96" i="13"/>
  <c r="P96" i="13"/>
  <c r="O96" i="13"/>
  <c r="N96" i="13"/>
  <c r="M96" i="13" s="1"/>
  <c r="H96" i="13"/>
  <c r="C96" i="13"/>
  <c r="Q95" i="13"/>
  <c r="Q94" i="13" s="1"/>
  <c r="P95" i="13"/>
  <c r="O95" i="13"/>
  <c r="O94" i="13" s="1"/>
  <c r="N95" i="13"/>
  <c r="M95" i="13"/>
  <c r="H95" i="13"/>
  <c r="C95" i="13"/>
  <c r="P94" i="13"/>
  <c r="N94" i="13"/>
  <c r="M94" i="13" s="1"/>
  <c r="L94" i="13"/>
  <c r="K94" i="13"/>
  <c r="J94" i="13"/>
  <c r="I94" i="13"/>
  <c r="H94" i="13"/>
  <c r="G94" i="13"/>
  <c r="F94" i="13"/>
  <c r="E94" i="13"/>
  <c r="D94" i="13"/>
  <c r="C94" i="13" s="1"/>
  <c r="Q93" i="13"/>
  <c r="P93" i="13"/>
  <c r="O93" i="13"/>
  <c r="N93" i="13"/>
  <c r="M93" i="13"/>
  <c r="H93" i="13"/>
  <c r="C93" i="13"/>
  <c r="Q92" i="13"/>
  <c r="P92" i="13"/>
  <c r="O92" i="13"/>
  <c r="N92" i="13"/>
  <c r="M92" i="13" s="1"/>
  <c r="H92" i="13"/>
  <c r="C92" i="13"/>
  <c r="Q91" i="13"/>
  <c r="P91" i="13"/>
  <c r="O91" i="13"/>
  <c r="N91" i="13"/>
  <c r="M91" i="13"/>
  <c r="H91" i="13"/>
  <c r="C91" i="13"/>
  <c r="Q90" i="13"/>
  <c r="P90" i="13"/>
  <c r="O90" i="13"/>
  <c r="N90" i="13"/>
  <c r="M90" i="13" s="1"/>
  <c r="H90" i="13"/>
  <c r="C90" i="13"/>
  <c r="Q89" i="13"/>
  <c r="Q88" i="13" s="1"/>
  <c r="P89" i="13"/>
  <c r="O89" i="13"/>
  <c r="O88" i="13" s="1"/>
  <c r="N89" i="13"/>
  <c r="M89" i="13"/>
  <c r="H89" i="13"/>
  <c r="C89" i="13"/>
  <c r="P88" i="13"/>
  <c r="N88" i="13"/>
  <c r="M88" i="13" s="1"/>
  <c r="L88" i="13"/>
  <c r="K88" i="13"/>
  <c r="J88" i="13"/>
  <c r="I88" i="13"/>
  <c r="H88" i="13"/>
  <c r="G88" i="13"/>
  <c r="F88" i="13"/>
  <c r="E88" i="13"/>
  <c r="D88" i="13"/>
  <c r="C88" i="13" s="1"/>
  <c r="Q87" i="13"/>
  <c r="P87" i="13"/>
  <c r="O87" i="13"/>
  <c r="M87" i="13"/>
  <c r="H87" i="13"/>
  <c r="D87" i="13"/>
  <c r="C87" i="13"/>
  <c r="Q86" i="13"/>
  <c r="P86" i="13"/>
  <c r="O86" i="13"/>
  <c r="N86" i="13"/>
  <c r="M86" i="13" s="1"/>
  <c r="H86" i="13"/>
  <c r="C86" i="13"/>
  <c r="Q85" i="13"/>
  <c r="Q83" i="13" s="1"/>
  <c r="Q82" i="13" s="1"/>
  <c r="P85" i="13"/>
  <c r="O85" i="13"/>
  <c r="O83" i="13" s="1"/>
  <c r="O82" i="13" s="1"/>
  <c r="M85" i="13"/>
  <c r="H85" i="13"/>
  <c r="D85" i="13"/>
  <c r="C85" i="13"/>
  <c r="Q84" i="13"/>
  <c r="P84" i="13"/>
  <c r="O84" i="13"/>
  <c r="M84" i="13"/>
  <c r="H84" i="13"/>
  <c r="C84" i="13"/>
  <c r="P83" i="13"/>
  <c r="P82" i="13" s="1"/>
  <c r="L83" i="13"/>
  <c r="L82" i="13" s="1"/>
  <c r="K83" i="13"/>
  <c r="J83" i="13"/>
  <c r="J82" i="13" s="1"/>
  <c r="G83" i="13"/>
  <c r="F83" i="13"/>
  <c r="F82" i="13" s="1"/>
  <c r="E83" i="13"/>
  <c r="D83" i="13"/>
  <c r="C83" i="13" s="1"/>
  <c r="K82" i="13"/>
  <c r="G82" i="13"/>
  <c r="E82" i="13"/>
  <c r="Q81" i="13"/>
  <c r="P81" i="13"/>
  <c r="O81" i="13"/>
  <c r="N81" i="13"/>
  <c r="M81" i="13" s="1"/>
  <c r="H81" i="13"/>
  <c r="C81" i="13"/>
  <c r="Q80" i="13"/>
  <c r="Q79" i="13" s="1"/>
  <c r="P80" i="13"/>
  <c r="O80" i="13"/>
  <c r="O79" i="13" s="1"/>
  <c r="N80" i="13"/>
  <c r="M80" i="13"/>
  <c r="H80" i="13"/>
  <c r="C80" i="13"/>
  <c r="P79" i="13"/>
  <c r="N79" i="13"/>
  <c r="M79" i="13" s="1"/>
  <c r="L79" i="13"/>
  <c r="K79" i="13"/>
  <c r="J79" i="13"/>
  <c r="I79" i="13"/>
  <c r="H79" i="13"/>
  <c r="G79" i="13"/>
  <c r="F79" i="13"/>
  <c r="E79" i="13"/>
  <c r="D79" i="13"/>
  <c r="C79" i="13" s="1"/>
  <c r="Q78" i="13"/>
  <c r="Q76" i="13" s="1"/>
  <c r="Q75" i="13" s="1"/>
  <c r="Q74" i="13" s="1"/>
  <c r="P78" i="13"/>
  <c r="O78" i="13"/>
  <c r="O76" i="13" s="1"/>
  <c r="O75" i="13" s="1"/>
  <c r="O74" i="13" s="1"/>
  <c r="N78" i="13"/>
  <c r="M78" i="13"/>
  <c r="H78" i="13"/>
  <c r="C78" i="13"/>
  <c r="Q77" i="13"/>
  <c r="P77" i="13"/>
  <c r="O77" i="13"/>
  <c r="N77" i="13"/>
  <c r="M77" i="13" s="1"/>
  <c r="H77" i="13"/>
  <c r="D77" i="13"/>
  <c r="C77" i="13"/>
  <c r="P76" i="13"/>
  <c r="P75" i="13" s="1"/>
  <c r="P74" i="13" s="1"/>
  <c r="N76" i="13"/>
  <c r="L76" i="13"/>
  <c r="L75" i="13" s="1"/>
  <c r="L74" i="13" s="1"/>
  <c r="K76" i="13"/>
  <c r="J76" i="13"/>
  <c r="J75" i="13" s="1"/>
  <c r="J74" i="13" s="1"/>
  <c r="I76" i="13"/>
  <c r="H76" i="13"/>
  <c r="G76" i="13"/>
  <c r="F76" i="13"/>
  <c r="F75" i="13" s="1"/>
  <c r="F74" i="13" s="1"/>
  <c r="E76" i="13"/>
  <c r="D76" i="13"/>
  <c r="C76" i="13" s="1"/>
  <c r="K75" i="13"/>
  <c r="K74" i="13" s="1"/>
  <c r="I75" i="13"/>
  <c r="H75" i="13" s="1"/>
  <c r="G75" i="13"/>
  <c r="G74" i="13" s="1"/>
  <c r="E75" i="13"/>
  <c r="E74" i="13" s="1"/>
  <c r="Q73" i="13"/>
  <c r="P73" i="13"/>
  <c r="O73" i="13"/>
  <c r="N73" i="13"/>
  <c r="M73" i="13"/>
  <c r="H73" i="13"/>
  <c r="C73" i="13"/>
  <c r="Q72" i="13"/>
  <c r="P72" i="13"/>
  <c r="O72" i="13"/>
  <c r="N72" i="13"/>
  <c r="M72" i="13" s="1"/>
  <c r="H72" i="13"/>
  <c r="C72" i="13"/>
  <c r="Q71" i="13"/>
  <c r="Q69" i="13" s="1"/>
  <c r="P71" i="13"/>
  <c r="O71" i="13"/>
  <c r="O69" i="13" s="1"/>
  <c r="O67" i="13" s="1"/>
  <c r="N71" i="13"/>
  <c r="M71" i="13"/>
  <c r="H71" i="13"/>
  <c r="C71" i="13"/>
  <c r="Q70" i="13"/>
  <c r="P70" i="13"/>
  <c r="O70" i="13"/>
  <c r="M70" i="13"/>
  <c r="H70" i="13"/>
  <c r="C70" i="13"/>
  <c r="P69" i="13"/>
  <c r="P67" i="13" s="1"/>
  <c r="N69" i="13"/>
  <c r="M69" i="13" s="1"/>
  <c r="L69" i="13"/>
  <c r="L67" i="13" s="1"/>
  <c r="K69" i="13"/>
  <c r="J69" i="13"/>
  <c r="J67" i="13" s="1"/>
  <c r="G69" i="13"/>
  <c r="F69" i="13"/>
  <c r="F67" i="13" s="1"/>
  <c r="E69" i="13"/>
  <c r="D69" i="13"/>
  <c r="C69" i="13" s="1"/>
  <c r="Q68" i="13"/>
  <c r="P68" i="13"/>
  <c r="O68" i="13"/>
  <c r="M68" i="13"/>
  <c r="H68" i="13"/>
  <c r="C68" i="13"/>
  <c r="Q67" i="13"/>
  <c r="K67" i="13"/>
  <c r="G67" i="13"/>
  <c r="E67" i="13"/>
  <c r="Q66" i="13"/>
  <c r="P66" i="13"/>
  <c r="O66" i="13"/>
  <c r="M66" i="13"/>
  <c r="H66" i="13"/>
  <c r="C66" i="13"/>
  <c r="Q65" i="13"/>
  <c r="P65" i="13"/>
  <c r="O65" i="13"/>
  <c r="N65" i="13"/>
  <c r="M65" i="13" s="1"/>
  <c r="H65" i="13"/>
  <c r="C65" i="13"/>
  <c r="Q64" i="13"/>
  <c r="P64" i="13"/>
  <c r="O64" i="13"/>
  <c r="M64" i="13"/>
  <c r="H64" i="13"/>
  <c r="C64" i="13"/>
  <c r="Q63" i="13"/>
  <c r="P63" i="13"/>
  <c r="O63" i="13"/>
  <c r="M63" i="13"/>
  <c r="H63" i="13"/>
  <c r="C63" i="13"/>
  <c r="Q62" i="13"/>
  <c r="P62" i="13"/>
  <c r="O62" i="13"/>
  <c r="M62" i="13"/>
  <c r="H62" i="13"/>
  <c r="C62" i="13"/>
  <c r="Q61" i="13"/>
  <c r="Q58" i="13" s="1"/>
  <c r="P61" i="13"/>
  <c r="O61" i="13"/>
  <c r="O58" i="13" s="1"/>
  <c r="N61" i="13"/>
  <c r="M61" i="13"/>
  <c r="H61" i="13"/>
  <c r="C61" i="13"/>
  <c r="Q60" i="13"/>
  <c r="P60" i="13"/>
  <c r="O60" i="13"/>
  <c r="M60" i="13"/>
  <c r="H60" i="13"/>
  <c r="C60" i="13"/>
  <c r="Q59" i="13"/>
  <c r="P59" i="13"/>
  <c r="O59" i="13"/>
  <c r="N59" i="13"/>
  <c r="M59" i="13" s="1"/>
  <c r="H59" i="13"/>
  <c r="C59" i="13"/>
  <c r="P58" i="13"/>
  <c r="L58" i="13"/>
  <c r="K58" i="13"/>
  <c r="J58" i="13"/>
  <c r="G58" i="13"/>
  <c r="F58" i="13"/>
  <c r="E58" i="13"/>
  <c r="D58" i="13"/>
  <c r="C58" i="13" s="1"/>
  <c r="Q57" i="13"/>
  <c r="P57" i="13"/>
  <c r="O57" i="13"/>
  <c r="M57" i="13"/>
  <c r="H57" i="13"/>
  <c r="D57" i="13"/>
  <c r="C57" i="13"/>
  <c r="Q56" i="13"/>
  <c r="P56" i="13"/>
  <c r="P55" i="13" s="1"/>
  <c r="P54" i="13" s="1"/>
  <c r="P53" i="13" s="1"/>
  <c r="O56" i="13"/>
  <c r="N56" i="13"/>
  <c r="M56" i="13" s="1"/>
  <c r="H56" i="13"/>
  <c r="C56" i="13"/>
  <c r="Q55" i="13"/>
  <c r="Q54" i="13" s="1"/>
  <c r="Q53" i="13" s="1"/>
  <c r="Q52" i="13" s="1"/>
  <c r="Q51" i="13" s="1"/>
  <c r="Q50" i="13" s="1"/>
  <c r="O55" i="13"/>
  <c r="O54" i="13" s="1"/>
  <c r="O53" i="13" s="1"/>
  <c r="O52" i="13" s="1"/>
  <c r="O51" i="13" s="1"/>
  <c r="L55" i="13"/>
  <c r="K55" i="13"/>
  <c r="K54" i="13" s="1"/>
  <c r="K53" i="13" s="1"/>
  <c r="K52" i="13" s="1"/>
  <c r="K51" i="13" s="1"/>
  <c r="K50" i="13" s="1"/>
  <c r="J55" i="13"/>
  <c r="I55" i="13"/>
  <c r="H55" i="13" s="1"/>
  <c r="G55" i="13"/>
  <c r="G54" i="13" s="1"/>
  <c r="G53" i="13" s="1"/>
  <c r="G52" i="13" s="1"/>
  <c r="G51" i="13" s="1"/>
  <c r="G50" i="13" s="1"/>
  <c r="F55" i="13"/>
  <c r="E55" i="13"/>
  <c r="E54" i="13" s="1"/>
  <c r="E53" i="13" s="1"/>
  <c r="E52" i="13" s="1"/>
  <c r="E51" i="13" s="1"/>
  <c r="D55" i="13"/>
  <c r="C55" i="13"/>
  <c r="L54" i="13"/>
  <c r="L53" i="13" s="1"/>
  <c r="L52" i="13" s="1"/>
  <c r="L51" i="13" s="1"/>
  <c r="L50" i="13" s="1"/>
  <c r="J54" i="13"/>
  <c r="J53" i="13" s="1"/>
  <c r="J52" i="13" s="1"/>
  <c r="J51" i="13" s="1"/>
  <c r="F54" i="13"/>
  <c r="F53" i="13" s="1"/>
  <c r="F52" i="13" s="1"/>
  <c r="F51" i="13" s="1"/>
  <c r="F50" i="13" s="1"/>
  <c r="D54" i="13"/>
  <c r="C54" i="13" s="1"/>
  <c r="Q47" i="13"/>
  <c r="M47" i="13" s="1"/>
  <c r="H47" i="13"/>
  <c r="C47" i="13"/>
  <c r="Q46" i="13"/>
  <c r="M46" i="13" s="1"/>
  <c r="H46" i="13"/>
  <c r="C46" i="13"/>
  <c r="Q45" i="13"/>
  <c r="L45" i="13"/>
  <c r="G45" i="13"/>
  <c r="P44" i="13"/>
  <c r="O44" i="13"/>
  <c r="N44" i="13"/>
  <c r="M44" i="13" s="1"/>
  <c r="H44" i="13"/>
  <c r="C44" i="13"/>
  <c r="P43" i="13"/>
  <c r="O43" i="13"/>
  <c r="N43" i="13"/>
  <c r="M43" i="13" s="1"/>
  <c r="K43" i="13"/>
  <c r="J43" i="13"/>
  <c r="I43" i="13"/>
  <c r="H43" i="13" s="1"/>
  <c r="F43" i="13"/>
  <c r="E43" i="13"/>
  <c r="D43" i="13"/>
  <c r="C43" i="13" s="1"/>
  <c r="N42" i="13"/>
  <c r="M42" i="13" s="1"/>
  <c r="H42" i="13"/>
  <c r="C42" i="13"/>
  <c r="P41" i="13"/>
  <c r="M41" i="13" s="1"/>
  <c r="H41" i="13"/>
  <c r="C41" i="13"/>
  <c r="P40" i="13"/>
  <c r="M40" i="13" s="1"/>
  <c r="H40" i="13"/>
  <c r="C40" i="13"/>
  <c r="P39" i="13"/>
  <c r="M39" i="13" s="1"/>
  <c r="H39" i="13"/>
  <c r="C39" i="13"/>
  <c r="P38" i="13"/>
  <c r="M38" i="13" s="1"/>
  <c r="H38" i="13"/>
  <c r="C38" i="13"/>
  <c r="P37" i="13"/>
  <c r="M37" i="13" s="1"/>
  <c r="K37" i="13"/>
  <c r="H37" i="13" s="1"/>
  <c r="F37" i="13"/>
  <c r="C37" i="13" s="1"/>
  <c r="P36" i="13"/>
  <c r="M36" i="13" s="1"/>
  <c r="H36" i="13"/>
  <c r="C36" i="13"/>
  <c r="P35" i="13"/>
  <c r="M35" i="13" s="1"/>
  <c r="H35" i="13"/>
  <c r="C35" i="13"/>
  <c r="P34" i="13"/>
  <c r="M34" i="13" s="1"/>
  <c r="K34" i="13"/>
  <c r="H34" i="13" s="1"/>
  <c r="F34" i="13"/>
  <c r="C34" i="13" s="1"/>
  <c r="P33" i="13"/>
  <c r="M33" i="13" s="1"/>
  <c r="H33" i="13"/>
  <c r="C33" i="13"/>
  <c r="P32" i="13"/>
  <c r="M32" i="13" s="1"/>
  <c r="K32" i="13"/>
  <c r="H32" i="13" s="1"/>
  <c r="F32" i="13"/>
  <c r="C32" i="13" s="1"/>
  <c r="P31" i="13"/>
  <c r="M31" i="13" s="1"/>
  <c r="H31" i="13"/>
  <c r="C31" i="13"/>
  <c r="P30" i="13"/>
  <c r="M30" i="13" s="1"/>
  <c r="H30" i="13"/>
  <c r="C30" i="13"/>
  <c r="P29" i="13"/>
  <c r="M29" i="13" s="1"/>
  <c r="H29" i="13"/>
  <c r="C29" i="13"/>
  <c r="P28" i="13"/>
  <c r="M28" i="13" s="1"/>
  <c r="K28" i="13"/>
  <c r="H28" i="13" s="1"/>
  <c r="F28" i="13"/>
  <c r="C28" i="13" s="1"/>
  <c r="P27" i="13"/>
  <c r="K27" i="13"/>
  <c r="F27" i="13"/>
  <c r="N26" i="13"/>
  <c r="M26" i="13" s="1"/>
  <c r="H26" i="13"/>
  <c r="C26" i="13"/>
  <c r="O25" i="13"/>
  <c r="D25" i="13"/>
  <c r="C25" i="13"/>
  <c r="Q24" i="13"/>
  <c r="P24" i="13"/>
  <c r="O24" i="13"/>
  <c r="N24" i="13"/>
  <c r="M24" i="13" s="1"/>
  <c r="H24" i="13"/>
  <c r="C24" i="13"/>
  <c r="Q23" i="13"/>
  <c r="Q22" i="13" s="1"/>
  <c r="P23" i="13"/>
  <c r="O23" i="13"/>
  <c r="O22" i="13" s="1"/>
  <c r="N23" i="13"/>
  <c r="M23" i="13"/>
  <c r="H23" i="13"/>
  <c r="C23" i="13"/>
  <c r="P22" i="13"/>
  <c r="P307" i="13" s="1"/>
  <c r="P306" i="13" s="1"/>
  <c r="N22" i="13"/>
  <c r="N307" i="13" s="1"/>
  <c r="N306" i="13" s="1"/>
  <c r="L22" i="13"/>
  <c r="L307" i="13" s="1"/>
  <c r="L306" i="13" s="1"/>
  <c r="K22" i="13"/>
  <c r="K307" i="13" s="1"/>
  <c r="K306" i="13" s="1"/>
  <c r="J22" i="13"/>
  <c r="J307" i="13" s="1"/>
  <c r="J306" i="13" s="1"/>
  <c r="I22" i="13"/>
  <c r="I307" i="13" s="1"/>
  <c r="I306" i="13" s="1"/>
  <c r="H22" i="13"/>
  <c r="H307" i="13" s="1"/>
  <c r="H306" i="13" s="1"/>
  <c r="G22" i="13"/>
  <c r="G307" i="13" s="1"/>
  <c r="G306" i="13" s="1"/>
  <c r="F22" i="13"/>
  <c r="F307" i="13" s="1"/>
  <c r="F306" i="13" s="1"/>
  <c r="E22" i="13"/>
  <c r="E307" i="13" s="1"/>
  <c r="E306" i="13" s="1"/>
  <c r="D22" i="13"/>
  <c r="K21" i="13"/>
  <c r="G21" i="13"/>
  <c r="E21" i="13"/>
  <c r="Q319" i="12"/>
  <c r="P319" i="12"/>
  <c r="O319" i="12"/>
  <c r="N319" i="12"/>
  <c r="M319" i="12"/>
  <c r="H319" i="12"/>
  <c r="C319" i="12"/>
  <c r="Q317" i="12"/>
  <c r="P317" i="12"/>
  <c r="O317" i="12"/>
  <c r="N317" i="12"/>
  <c r="M317" i="12" s="1"/>
  <c r="H317" i="12"/>
  <c r="C317" i="12"/>
  <c r="Q315" i="12"/>
  <c r="P315" i="12"/>
  <c r="O315" i="12"/>
  <c r="N315" i="12"/>
  <c r="M315" i="12" s="1"/>
  <c r="H315" i="12"/>
  <c r="C315" i="12"/>
  <c r="Q314" i="12"/>
  <c r="P314" i="12"/>
  <c r="O314" i="12"/>
  <c r="N314" i="12"/>
  <c r="M314" i="12"/>
  <c r="H314" i="12"/>
  <c r="C314" i="12"/>
  <c r="Q313" i="12"/>
  <c r="P313" i="12"/>
  <c r="O313" i="12"/>
  <c r="N313" i="12"/>
  <c r="M313" i="12" s="1"/>
  <c r="H313" i="12"/>
  <c r="C313" i="12"/>
  <c r="Q312" i="12"/>
  <c r="P312" i="12"/>
  <c r="O312" i="12"/>
  <c r="N312" i="12"/>
  <c r="M312" i="12"/>
  <c r="H312" i="12"/>
  <c r="C312" i="12"/>
  <c r="Q311" i="12"/>
  <c r="P311" i="12"/>
  <c r="O311" i="12"/>
  <c r="N311" i="12"/>
  <c r="M311" i="12" s="1"/>
  <c r="M309" i="12" s="1"/>
  <c r="H311" i="12"/>
  <c r="C311" i="12"/>
  <c r="Q310" i="12"/>
  <c r="P310" i="12"/>
  <c r="O310" i="12"/>
  <c r="N310" i="12"/>
  <c r="M310" i="12"/>
  <c r="H310" i="12"/>
  <c r="C310" i="12"/>
  <c r="Q309" i="12"/>
  <c r="P309" i="12"/>
  <c r="O309" i="12"/>
  <c r="N309" i="12"/>
  <c r="L309" i="12"/>
  <c r="K309" i="12"/>
  <c r="J309" i="12"/>
  <c r="I309" i="12"/>
  <c r="H309" i="12"/>
  <c r="G309" i="12"/>
  <c r="F309" i="12"/>
  <c r="E309" i="12"/>
  <c r="D309" i="12"/>
  <c r="C309" i="12"/>
  <c r="Q301" i="12"/>
  <c r="P301" i="12"/>
  <c r="O301" i="12"/>
  <c r="N301" i="12"/>
  <c r="M301" i="12" s="1"/>
  <c r="H301" i="12"/>
  <c r="Q300" i="12"/>
  <c r="P300" i="12"/>
  <c r="O300" i="12"/>
  <c r="N300" i="12"/>
  <c r="M300" i="12" s="1"/>
  <c r="H300" i="12"/>
  <c r="C300" i="12"/>
  <c r="Q299" i="12"/>
  <c r="P299" i="12"/>
  <c r="O299" i="12"/>
  <c r="L299" i="12"/>
  <c r="K299" i="12"/>
  <c r="J299" i="12"/>
  <c r="I299" i="12"/>
  <c r="G299" i="12"/>
  <c r="F299" i="12"/>
  <c r="E299" i="12"/>
  <c r="Q298" i="12"/>
  <c r="P298" i="12"/>
  <c r="O298" i="12"/>
  <c r="N298" i="12"/>
  <c r="M298" i="12" s="1"/>
  <c r="H298" i="12"/>
  <c r="C298" i="12"/>
  <c r="Q297" i="12"/>
  <c r="P297" i="12"/>
  <c r="O297" i="12"/>
  <c r="N297" i="12"/>
  <c r="M297" i="12"/>
  <c r="H297" i="12"/>
  <c r="C297" i="12"/>
  <c r="Q296" i="12"/>
  <c r="P296" i="12"/>
  <c r="O296" i="12"/>
  <c r="N296" i="12"/>
  <c r="M296" i="12" s="1"/>
  <c r="H296" i="12"/>
  <c r="C296" i="12"/>
  <c r="Q295" i="12"/>
  <c r="P295" i="12"/>
  <c r="O295" i="12"/>
  <c r="O294" i="12" s="1"/>
  <c r="N295" i="12"/>
  <c r="M295" i="12"/>
  <c r="H295" i="12"/>
  <c r="C295" i="12"/>
  <c r="Q294" i="12"/>
  <c r="P294" i="12"/>
  <c r="N294" i="12"/>
  <c r="L294" i="12"/>
  <c r="K294" i="12"/>
  <c r="J294" i="12"/>
  <c r="I294" i="12"/>
  <c r="H294" i="12"/>
  <c r="G294" i="12"/>
  <c r="F294" i="12"/>
  <c r="E294" i="12"/>
  <c r="D294" i="12"/>
  <c r="C294" i="12" s="1"/>
  <c r="Q293" i="12"/>
  <c r="P293" i="12"/>
  <c r="O293" i="12"/>
  <c r="N293" i="12"/>
  <c r="M293" i="12"/>
  <c r="H293" i="12"/>
  <c r="C293" i="12"/>
  <c r="Q292" i="12"/>
  <c r="P292" i="12"/>
  <c r="O292" i="12"/>
  <c r="N292" i="12"/>
  <c r="M292" i="12" s="1"/>
  <c r="H292" i="12"/>
  <c r="C292" i="12"/>
  <c r="Q291" i="12"/>
  <c r="P291" i="12"/>
  <c r="O291" i="12"/>
  <c r="O290" i="12" s="1"/>
  <c r="O288" i="12" s="1"/>
  <c r="O287" i="12" s="1"/>
  <c r="N291" i="12"/>
  <c r="M291" i="12"/>
  <c r="H291" i="12"/>
  <c r="C291" i="12"/>
  <c r="Q290" i="12"/>
  <c r="P290" i="12"/>
  <c r="N290" i="12"/>
  <c r="L290" i="12"/>
  <c r="K290" i="12"/>
  <c r="J290" i="12"/>
  <c r="I290" i="12"/>
  <c r="H290" i="12"/>
  <c r="G290" i="12"/>
  <c r="F290" i="12"/>
  <c r="E290" i="12"/>
  <c r="D290" i="12"/>
  <c r="C290" i="12" s="1"/>
  <c r="Q289" i="12"/>
  <c r="P289" i="12"/>
  <c r="O289" i="12"/>
  <c r="N289" i="12"/>
  <c r="M289" i="12"/>
  <c r="H289" i="12"/>
  <c r="C289" i="12"/>
  <c r="Q288" i="12"/>
  <c r="P288" i="12"/>
  <c r="N288" i="12"/>
  <c r="M288" i="12" s="1"/>
  <c r="L288" i="12"/>
  <c r="K288" i="12"/>
  <c r="J288" i="12"/>
  <c r="I288" i="12"/>
  <c r="H288" i="12"/>
  <c r="G288" i="12"/>
  <c r="F288" i="12"/>
  <c r="E288" i="12"/>
  <c r="D288" i="12"/>
  <c r="C288" i="12" s="1"/>
  <c r="Q287" i="12"/>
  <c r="P287" i="12"/>
  <c r="N287" i="12"/>
  <c r="M287" i="12" s="1"/>
  <c r="L287" i="12"/>
  <c r="K287" i="12"/>
  <c r="J287" i="12"/>
  <c r="I287" i="12"/>
  <c r="H287" i="12"/>
  <c r="G287" i="12"/>
  <c r="F287" i="12"/>
  <c r="E287" i="12"/>
  <c r="D287" i="12"/>
  <c r="C287" i="12" s="1"/>
  <c r="Q286" i="12"/>
  <c r="P286" i="12"/>
  <c r="O286" i="12"/>
  <c r="N286" i="12"/>
  <c r="M286" i="12"/>
  <c r="H286" i="12"/>
  <c r="C286" i="12"/>
  <c r="Q285" i="12"/>
  <c r="P285" i="12"/>
  <c r="O285" i="12"/>
  <c r="N285" i="12"/>
  <c r="M285" i="12" s="1"/>
  <c r="H285" i="12"/>
  <c r="C285" i="12"/>
  <c r="Q284" i="12"/>
  <c r="P284" i="12"/>
  <c r="O284" i="12"/>
  <c r="N284" i="12"/>
  <c r="M284" i="12"/>
  <c r="H284" i="12"/>
  <c r="C284" i="12"/>
  <c r="Q283" i="12"/>
  <c r="P283" i="12"/>
  <c r="O283" i="12"/>
  <c r="N283" i="12"/>
  <c r="M283" i="12" s="1"/>
  <c r="L283" i="12"/>
  <c r="K283" i="12"/>
  <c r="J283" i="12"/>
  <c r="I283" i="12"/>
  <c r="H283" i="12"/>
  <c r="G283" i="12"/>
  <c r="F283" i="12"/>
  <c r="E283" i="12"/>
  <c r="D283" i="12"/>
  <c r="C283" i="12" s="1"/>
  <c r="Q282" i="12"/>
  <c r="P282" i="12"/>
  <c r="O282" i="12"/>
  <c r="N282" i="12"/>
  <c r="M282" i="12"/>
  <c r="H282" i="12"/>
  <c r="C282" i="12"/>
  <c r="Q281" i="12"/>
  <c r="P281" i="12"/>
  <c r="O281" i="12"/>
  <c r="M281" i="12"/>
  <c r="H281" i="12"/>
  <c r="D281" i="12"/>
  <c r="C281" i="12" s="1"/>
  <c r="Q280" i="12"/>
  <c r="Q279" i="12" s="1"/>
  <c r="Q278" i="12" s="1"/>
  <c r="P280" i="12"/>
  <c r="O280" i="12"/>
  <c r="O279" i="12" s="1"/>
  <c r="O278" i="12" s="1"/>
  <c r="N280" i="12"/>
  <c r="M280" i="12"/>
  <c r="H280" i="12"/>
  <c r="C280" i="12"/>
  <c r="P279" i="12"/>
  <c r="P278" i="12" s="1"/>
  <c r="N279" i="12"/>
  <c r="M279" i="12" s="1"/>
  <c r="L279" i="12"/>
  <c r="L278" i="12" s="1"/>
  <c r="L267" i="12" s="1"/>
  <c r="K279" i="12"/>
  <c r="J279" i="12"/>
  <c r="J278" i="12" s="1"/>
  <c r="J267" i="12" s="1"/>
  <c r="I279" i="12"/>
  <c r="H279" i="12" s="1"/>
  <c r="G279" i="12"/>
  <c r="F279" i="12"/>
  <c r="F278" i="12" s="1"/>
  <c r="F267" i="12" s="1"/>
  <c r="E279" i="12"/>
  <c r="D279" i="12"/>
  <c r="C279" i="12" s="1"/>
  <c r="K278" i="12"/>
  <c r="G278" i="12"/>
  <c r="E278" i="12"/>
  <c r="Q277" i="12"/>
  <c r="P277" i="12"/>
  <c r="O277" i="12"/>
  <c r="N277" i="12"/>
  <c r="M277" i="12" s="1"/>
  <c r="H277" i="12"/>
  <c r="C277" i="12"/>
  <c r="Q276" i="12"/>
  <c r="P276" i="12"/>
  <c r="O276" i="12"/>
  <c r="N276" i="12"/>
  <c r="M276" i="12"/>
  <c r="H276" i="12"/>
  <c r="C276" i="12"/>
  <c r="Q275" i="12"/>
  <c r="P275" i="12"/>
  <c r="P274" i="12" s="1"/>
  <c r="O275" i="12"/>
  <c r="N275" i="12"/>
  <c r="M275" i="12" s="1"/>
  <c r="H275" i="12"/>
  <c r="C275" i="12"/>
  <c r="Q274" i="12"/>
  <c r="O274" i="12"/>
  <c r="L274" i="12"/>
  <c r="K274" i="12"/>
  <c r="J274" i="12"/>
  <c r="I274" i="12"/>
  <c r="H274" i="12" s="1"/>
  <c r="G274" i="12"/>
  <c r="F274" i="12"/>
  <c r="E274" i="12"/>
  <c r="D274" i="12"/>
  <c r="C274" i="12"/>
  <c r="Q273" i="12"/>
  <c r="P273" i="12"/>
  <c r="O273" i="12"/>
  <c r="N273" i="12"/>
  <c r="M273" i="12" s="1"/>
  <c r="H273" i="12"/>
  <c r="C273" i="12"/>
  <c r="Q272" i="12"/>
  <c r="P272" i="12"/>
  <c r="O272" i="12"/>
  <c r="N272" i="12"/>
  <c r="M272" i="12"/>
  <c r="H272" i="12"/>
  <c r="C272" i="12"/>
  <c r="Q271" i="12"/>
  <c r="P271" i="12"/>
  <c r="P270" i="12" s="1"/>
  <c r="O271" i="12"/>
  <c r="N271" i="12"/>
  <c r="M271" i="12" s="1"/>
  <c r="H271" i="12"/>
  <c r="C271" i="12"/>
  <c r="Q270" i="12"/>
  <c r="O270" i="12"/>
  <c r="L270" i="12"/>
  <c r="K270" i="12"/>
  <c r="J270" i="12"/>
  <c r="I270" i="12"/>
  <c r="H270" i="12" s="1"/>
  <c r="G270" i="12"/>
  <c r="F270" i="12"/>
  <c r="E270" i="12"/>
  <c r="D270" i="12"/>
  <c r="C270" i="12"/>
  <c r="Q269" i="12"/>
  <c r="P269" i="12"/>
  <c r="O269" i="12"/>
  <c r="N269" i="12"/>
  <c r="M269" i="12" s="1"/>
  <c r="H269" i="12"/>
  <c r="C269" i="12"/>
  <c r="Q268" i="12"/>
  <c r="Q267" i="12" s="1"/>
  <c r="O268" i="12"/>
  <c r="O267" i="12" s="1"/>
  <c r="L268" i="12"/>
  <c r="K268" i="12"/>
  <c r="K267" i="12" s="1"/>
  <c r="J268" i="12"/>
  <c r="I268" i="12"/>
  <c r="H268" i="12" s="1"/>
  <c r="G268" i="12"/>
  <c r="G267" i="12" s="1"/>
  <c r="F268" i="12"/>
  <c r="E268" i="12"/>
  <c r="E267" i="12" s="1"/>
  <c r="D268" i="12"/>
  <c r="C268" i="12"/>
  <c r="Q266" i="12"/>
  <c r="P266" i="12"/>
  <c r="O266" i="12"/>
  <c r="N266" i="12"/>
  <c r="M266" i="12"/>
  <c r="H266" i="12"/>
  <c r="C266" i="12"/>
  <c r="Q265" i="12"/>
  <c r="P265" i="12"/>
  <c r="O265" i="12"/>
  <c r="N265" i="12"/>
  <c r="M265" i="12" s="1"/>
  <c r="H265" i="12"/>
  <c r="C265" i="12"/>
  <c r="Q264" i="12"/>
  <c r="Q263" i="12" s="1"/>
  <c r="P264" i="12"/>
  <c r="O264" i="12"/>
  <c r="O263" i="12" s="1"/>
  <c r="N264" i="12"/>
  <c r="M264" i="12"/>
  <c r="H264" i="12"/>
  <c r="C264" i="12"/>
  <c r="P263" i="12"/>
  <c r="N263" i="12"/>
  <c r="M263" i="12" s="1"/>
  <c r="L263" i="12"/>
  <c r="K263" i="12"/>
  <c r="J263" i="12"/>
  <c r="I263" i="12"/>
  <c r="H263" i="12"/>
  <c r="G263" i="12"/>
  <c r="F263" i="12"/>
  <c r="E263" i="12"/>
  <c r="D263" i="12"/>
  <c r="C263" i="12" s="1"/>
  <c r="Q262" i="12"/>
  <c r="P262" i="12"/>
  <c r="O262" i="12"/>
  <c r="N262" i="12"/>
  <c r="M262" i="12"/>
  <c r="H262" i="12"/>
  <c r="C262" i="12"/>
  <c r="Q261" i="12"/>
  <c r="P261" i="12"/>
  <c r="O261" i="12"/>
  <c r="N261" i="12"/>
  <c r="M261" i="12" s="1"/>
  <c r="H261" i="12"/>
  <c r="C261" i="12"/>
  <c r="Q260" i="12"/>
  <c r="P260" i="12"/>
  <c r="P259" i="12" s="1"/>
  <c r="P258" i="12" s="1"/>
  <c r="O260" i="12"/>
  <c r="N260" i="12"/>
  <c r="M260" i="12" s="1"/>
  <c r="H260" i="12"/>
  <c r="C260" i="12"/>
  <c r="Q259" i="12"/>
  <c r="Q258" i="12" s="1"/>
  <c r="O259" i="12"/>
  <c r="O258" i="12" s="1"/>
  <c r="L259" i="12"/>
  <c r="K259" i="12"/>
  <c r="K258" i="12" s="1"/>
  <c r="J259" i="12"/>
  <c r="I259" i="12"/>
  <c r="H259" i="12" s="1"/>
  <c r="G259" i="12"/>
  <c r="G258" i="12" s="1"/>
  <c r="F259" i="12"/>
  <c r="E259" i="12"/>
  <c r="E258" i="12" s="1"/>
  <c r="D259" i="12"/>
  <c r="C259" i="12"/>
  <c r="L258" i="12"/>
  <c r="J258" i="12"/>
  <c r="F258" i="12"/>
  <c r="D258" i="12"/>
  <c r="C258" i="12" s="1"/>
  <c r="Q257" i="12"/>
  <c r="P257" i="12"/>
  <c r="O257" i="12"/>
  <c r="N257" i="12"/>
  <c r="M257" i="12"/>
  <c r="H257" i="12"/>
  <c r="C257" i="12"/>
  <c r="Q256" i="12"/>
  <c r="P256" i="12"/>
  <c r="O256" i="12"/>
  <c r="N256" i="12"/>
  <c r="M256" i="12" s="1"/>
  <c r="H256" i="12"/>
  <c r="C256" i="12"/>
  <c r="Q255" i="12"/>
  <c r="P255" i="12"/>
  <c r="O255" i="12"/>
  <c r="N255" i="12"/>
  <c r="M255" i="12"/>
  <c r="H255" i="12"/>
  <c r="C255" i="12"/>
  <c r="Q254" i="12"/>
  <c r="P254" i="12"/>
  <c r="O254" i="12"/>
  <c r="N254" i="12"/>
  <c r="M254" i="12" s="1"/>
  <c r="H254" i="12"/>
  <c r="C254" i="12"/>
  <c r="Q253" i="12"/>
  <c r="Q252" i="12" s="1"/>
  <c r="Q251" i="12" s="1"/>
  <c r="P253" i="12"/>
  <c r="O253" i="12"/>
  <c r="O252" i="12" s="1"/>
  <c r="O251" i="12" s="1"/>
  <c r="N253" i="12"/>
  <c r="M253" i="12"/>
  <c r="H253" i="12"/>
  <c r="C253" i="12"/>
  <c r="P252" i="12"/>
  <c r="P251" i="12" s="1"/>
  <c r="N252" i="12"/>
  <c r="M252" i="12" s="1"/>
  <c r="L252" i="12"/>
  <c r="L251" i="12" s="1"/>
  <c r="L232" i="12" s="1"/>
  <c r="K252" i="12"/>
  <c r="J252" i="12"/>
  <c r="J251" i="12" s="1"/>
  <c r="J232" i="12" s="1"/>
  <c r="I252" i="12"/>
  <c r="H252" i="12"/>
  <c r="G252" i="12"/>
  <c r="F252" i="12"/>
  <c r="F251" i="12" s="1"/>
  <c r="F232" i="12" s="1"/>
  <c r="E252" i="12"/>
  <c r="D252" i="12"/>
  <c r="C252" i="12" s="1"/>
  <c r="K251" i="12"/>
  <c r="I251" i="12"/>
  <c r="H251" i="12" s="1"/>
  <c r="G251" i="12"/>
  <c r="E251" i="12"/>
  <c r="Q250" i="12"/>
  <c r="P250" i="12"/>
  <c r="O250" i="12"/>
  <c r="N250" i="12"/>
  <c r="M250" i="12" s="1"/>
  <c r="H250" i="12"/>
  <c r="C250" i="12"/>
  <c r="Q249" i="12"/>
  <c r="P249" i="12"/>
  <c r="O249" i="12"/>
  <c r="N249" i="12"/>
  <c r="M249" i="12"/>
  <c r="H249" i="12"/>
  <c r="C249" i="12"/>
  <c r="Q248" i="12"/>
  <c r="P248" i="12"/>
  <c r="O248" i="12"/>
  <c r="N248" i="12"/>
  <c r="M248" i="12" s="1"/>
  <c r="H248" i="12"/>
  <c r="C248" i="12"/>
  <c r="Q247" i="12"/>
  <c r="Q246" i="12" s="1"/>
  <c r="P247" i="12"/>
  <c r="O247" i="12"/>
  <c r="O246" i="12" s="1"/>
  <c r="N247" i="12"/>
  <c r="M247" i="12"/>
  <c r="H247" i="12"/>
  <c r="C247" i="12"/>
  <c r="P246" i="12"/>
  <c r="N246" i="12"/>
  <c r="M246" i="12" s="1"/>
  <c r="L246" i="12"/>
  <c r="K246" i="12"/>
  <c r="J246" i="12"/>
  <c r="I246" i="12"/>
  <c r="H246" i="12"/>
  <c r="G246" i="12"/>
  <c r="F246" i="12"/>
  <c r="E246" i="12"/>
  <c r="D246" i="12"/>
  <c r="C246" i="12" s="1"/>
  <c r="Q245" i="12"/>
  <c r="P245" i="12"/>
  <c r="O245" i="12"/>
  <c r="N245" i="12"/>
  <c r="M245" i="12"/>
  <c r="H245" i="12"/>
  <c r="C245" i="12"/>
  <c r="Q244" i="12"/>
  <c r="P244" i="12"/>
  <c r="O244" i="12"/>
  <c r="N244" i="12"/>
  <c r="M244" i="12" s="1"/>
  <c r="H244" i="12"/>
  <c r="C244" i="12"/>
  <c r="Q243" i="12"/>
  <c r="P243" i="12"/>
  <c r="O243" i="12"/>
  <c r="N243" i="12"/>
  <c r="M243" i="12"/>
  <c r="H243" i="12"/>
  <c r="C243" i="12"/>
  <c r="Q242" i="12"/>
  <c r="P242" i="12"/>
  <c r="O242" i="12"/>
  <c r="N242" i="12"/>
  <c r="M242" i="12" s="1"/>
  <c r="H242" i="12"/>
  <c r="C242" i="12"/>
  <c r="Q241" i="12"/>
  <c r="P241" i="12"/>
  <c r="O241" i="12"/>
  <c r="N241" i="12"/>
  <c r="M241" i="12"/>
  <c r="H241" i="12"/>
  <c r="C241" i="12"/>
  <c r="Q240" i="12"/>
  <c r="P240" i="12"/>
  <c r="O240" i="12"/>
  <c r="N240" i="12"/>
  <c r="M240" i="12" s="1"/>
  <c r="H240" i="12"/>
  <c r="C240" i="12"/>
  <c r="Q239" i="12"/>
  <c r="Q238" i="12" s="1"/>
  <c r="Q233" i="12" s="1"/>
  <c r="Q232" i="12" s="1"/>
  <c r="P239" i="12"/>
  <c r="O239" i="12"/>
  <c r="O238" i="12" s="1"/>
  <c r="O233" i="12" s="1"/>
  <c r="O232" i="12" s="1"/>
  <c r="N239" i="12"/>
  <c r="M239" i="12"/>
  <c r="H239" i="12"/>
  <c r="C239" i="12"/>
  <c r="P238" i="12"/>
  <c r="N238" i="12"/>
  <c r="M238" i="12" s="1"/>
  <c r="L238" i="12"/>
  <c r="K238" i="12"/>
  <c r="J238" i="12"/>
  <c r="I238" i="12"/>
  <c r="H238" i="12"/>
  <c r="G238" i="12"/>
  <c r="F238" i="12"/>
  <c r="E238" i="12"/>
  <c r="D238" i="12"/>
  <c r="C238" i="12" s="1"/>
  <c r="Q237" i="12"/>
  <c r="P237" i="12"/>
  <c r="O237" i="12"/>
  <c r="N237" i="12"/>
  <c r="M237" i="12"/>
  <c r="H237" i="12"/>
  <c r="C237" i="12"/>
  <c r="Q236" i="12"/>
  <c r="P236" i="12"/>
  <c r="P235" i="12" s="1"/>
  <c r="O236" i="12"/>
  <c r="N236" i="12"/>
  <c r="M236" i="12" s="1"/>
  <c r="H236" i="12"/>
  <c r="C236" i="12"/>
  <c r="Q235" i="12"/>
  <c r="O235" i="12"/>
  <c r="L235" i="12"/>
  <c r="K235" i="12"/>
  <c r="J235" i="12"/>
  <c r="I235" i="12"/>
  <c r="H235" i="12" s="1"/>
  <c r="G235" i="12"/>
  <c r="F235" i="12"/>
  <c r="E235" i="12"/>
  <c r="D235" i="12"/>
  <c r="C235" i="12"/>
  <c r="Q234" i="12"/>
  <c r="P234" i="12"/>
  <c r="O234" i="12"/>
  <c r="N234" i="12"/>
  <c r="M234" i="12" s="1"/>
  <c r="H234" i="12"/>
  <c r="C234" i="12"/>
  <c r="L233" i="12"/>
  <c r="K233" i="12"/>
  <c r="K232" i="12" s="1"/>
  <c r="J233" i="12"/>
  <c r="I233" i="12"/>
  <c r="H233" i="12" s="1"/>
  <c r="G233" i="12"/>
  <c r="G232" i="12" s="1"/>
  <c r="F233" i="12"/>
  <c r="E233" i="12"/>
  <c r="E232" i="12" s="1"/>
  <c r="D233" i="12"/>
  <c r="C233" i="12"/>
  <c r="Q231" i="12"/>
  <c r="Q230" i="12" s="1"/>
  <c r="P231" i="12"/>
  <c r="O231" i="12"/>
  <c r="O230" i="12" s="1"/>
  <c r="N231" i="12"/>
  <c r="M231" i="12"/>
  <c r="H231" i="12"/>
  <c r="C231" i="12"/>
  <c r="P230" i="12"/>
  <c r="N230" i="12"/>
  <c r="M230" i="12" s="1"/>
  <c r="L230" i="12"/>
  <c r="K230" i="12"/>
  <c r="J230" i="12"/>
  <c r="I230" i="12"/>
  <c r="H230" i="12"/>
  <c r="G230" i="12"/>
  <c r="F230" i="12"/>
  <c r="E230" i="12"/>
  <c r="D230" i="12"/>
  <c r="C230" i="12" s="1"/>
  <c r="Q229" i="12"/>
  <c r="Q228" i="12" s="1"/>
  <c r="P229" i="12"/>
  <c r="O229" i="12"/>
  <c r="O228" i="12" s="1"/>
  <c r="N229" i="12"/>
  <c r="M229" i="12"/>
  <c r="H229" i="12"/>
  <c r="C229" i="12"/>
  <c r="P228" i="12"/>
  <c r="N228" i="12"/>
  <c r="M228" i="12" s="1"/>
  <c r="L228" i="12"/>
  <c r="K228" i="12"/>
  <c r="J228" i="12"/>
  <c r="I228" i="12"/>
  <c r="H228" i="12"/>
  <c r="G228" i="12"/>
  <c r="F228" i="12"/>
  <c r="E228" i="12"/>
  <c r="D228" i="12"/>
  <c r="C228" i="12" s="1"/>
  <c r="Q227" i="12"/>
  <c r="P227" i="12"/>
  <c r="O227" i="12"/>
  <c r="N227" i="12"/>
  <c r="M227" i="12"/>
  <c r="H227" i="12"/>
  <c r="C227" i="12"/>
  <c r="Q226" i="12"/>
  <c r="P226" i="12"/>
  <c r="P225" i="12" s="1"/>
  <c r="O226" i="12"/>
  <c r="N226" i="12"/>
  <c r="M226" i="12" s="1"/>
  <c r="H226" i="12"/>
  <c r="C226" i="12"/>
  <c r="Q225" i="12"/>
  <c r="O225" i="12"/>
  <c r="L225" i="12"/>
  <c r="K225" i="12"/>
  <c r="J225" i="12"/>
  <c r="I225" i="12"/>
  <c r="H225" i="12" s="1"/>
  <c r="G225" i="12"/>
  <c r="F225" i="12"/>
  <c r="E225" i="12"/>
  <c r="D225" i="12"/>
  <c r="C225" i="12"/>
  <c r="Q224" i="12"/>
  <c r="P224" i="12"/>
  <c r="O224" i="12"/>
  <c r="N224" i="12"/>
  <c r="M224" i="12" s="1"/>
  <c r="H224" i="12"/>
  <c r="C224" i="12"/>
  <c r="Q223" i="12"/>
  <c r="P223" i="12"/>
  <c r="O223" i="12"/>
  <c r="N223" i="12"/>
  <c r="M223" i="12"/>
  <c r="H223" i="12"/>
  <c r="C223" i="12"/>
  <c r="Q222" i="12"/>
  <c r="O222" i="12"/>
  <c r="M222" i="12"/>
  <c r="D222" i="12"/>
  <c r="C222" i="12"/>
  <c r="Q221" i="12"/>
  <c r="P221" i="12"/>
  <c r="O221" i="12"/>
  <c r="N221" i="12"/>
  <c r="M221" i="12" s="1"/>
  <c r="H221" i="12"/>
  <c r="C221" i="12"/>
  <c r="Q220" i="12"/>
  <c r="P220" i="12"/>
  <c r="O220" i="12"/>
  <c r="N220" i="12"/>
  <c r="M220" i="12"/>
  <c r="H220" i="12"/>
  <c r="C220" i="12"/>
  <c r="Q219" i="12"/>
  <c r="P219" i="12"/>
  <c r="O219" i="12"/>
  <c r="N219" i="12"/>
  <c r="M219" i="12" s="1"/>
  <c r="H219" i="12"/>
  <c r="C219" i="12"/>
  <c r="Q218" i="12"/>
  <c r="P218" i="12"/>
  <c r="O218" i="12"/>
  <c r="N218" i="12"/>
  <c r="M218" i="12"/>
  <c r="H218" i="12"/>
  <c r="C218" i="12"/>
  <c r="Q217" i="12"/>
  <c r="P217" i="12"/>
  <c r="O217" i="12"/>
  <c r="N217" i="12"/>
  <c r="M217" i="12" s="1"/>
  <c r="H217" i="12"/>
  <c r="C217" i="12"/>
  <c r="Q216" i="12"/>
  <c r="P216" i="12"/>
  <c r="O216" i="12"/>
  <c r="N216" i="12"/>
  <c r="M216" i="12"/>
  <c r="H216" i="12"/>
  <c r="C216" i="12"/>
  <c r="Q215" i="12"/>
  <c r="P215" i="12"/>
  <c r="P214" i="12" s="1"/>
  <c r="O215" i="12"/>
  <c r="N215" i="12"/>
  <c r="M215" i="12" s="1"/>
  <c r="H215" i="12"/>
  <c r="C215" i="12"/>
  <c r="Q214" i="12"/>
  <c r="O214" i="12"/>
  <c r="L214" i="12"/>
  <c r="K214" i="12"/>
  <c r="J214" i="12"/>
  <c r="I214" i="12"/>
  <c r="H214" i="12" s="1"/>
  <c r="G214" i="12"/>
  <c r="F214" i="12"/>
  <c r="E214" i="12"/>
  <c r="D214" i="12"/>
  <c r="C214" i="12"/>
  <c r="Q213" i="12"/>
  <c r="P213" i="12"/>
  <c r="O213" i="12"/>
  <c r="N213" i="12"/>
  <c r="M213" i="12" s="1"/>
  <c r="H213" i="12"/>
  <c r="C213" i="12"/>
  <c r="Q212" i="12"/>
  <c r="P212" i="12"/>
  <c r="O212" i="12"/>
  <c r="N212" i="12"/>
  <c r="M212" i="12"/>
  <c r="H212" i="12"/>
  <c r="C212" i="12"/>
  <c r="Q211" i="12"/>
  <c r="P211" i="12"/>
  <c r="O211" i="12"/>
  <c r="N211" i="12"/>
  <c r="M211" i="12" s="1"/>
  <c r="H211" i="12"/>
  <c r="C211" i="12"/>
  <c r="Q210" i="12"/>
  <c r="P210" i="12"/>
  <c r="O210" i="12"/>
  <c r="N210" i="12"/>
  <c r="M210" i="12" s="1"/>
  <c r="H210" i="12"/>
  <c r="C210" i="12"/>
  <c r="Q209" i="12"/>
  <c r="P209" i="12"/>
  <c r="O209" i="12"/>
  <c r="N209" i="12"/>
  <c r="M209" i="12"/>
  <c r="H209" i="12"/>
  <c r="C209" i="12"/>
  <c r="Q208" i="12"/>
  <c r="P208" i="12"/>
  <c r="O208" i="12"/>
  <c r="N208" i="12"/>
  <c r="M208" i="12" s="1"/>
  <c r="H208" i="12"/>
  <c r="C208" i="12"/>
  <c r="Q207" i="12"/>
  <c r="P207" i="12"/>
  <c r="O207" i="12"/>
  <c r="N207" i="12"/>
  <c r="M207" i="12"/>
  <c r="H207" i="12"/>
  <c r="C207" i="12"/>
  <c r="Q206" i="12"/>
  <c r="P206" i="12"/>
  <c r="O206" i="12"/>
  <c r="N206" i="12"/>
  <c r="M206" i="12" s="1"/>
  <c r="H206" i="12"/>
  <c r="C206" i="12"/>
  <c r="Q205" i="12"/>
  <c r="P205" i="12"/>
  <c r="O205" i="12"/>
  <c r="N205" i="12"/>
  <c r="M205" i="12"/>
  <c r="H205" i="12"/>
  <c r="C205" i="12"/>
  <c r="Q204" i="12"/>
  <c r="P204" i="12"/>
  <c r="P203" i="12" s="1"/>
  <c r="O204" i="12"/>
  <c r="N204" i="12"/>
  <c r="M204" i="12" s="1"/>
  <c r="H204" i="12"/>
  <c r="C204" i="12"/>
  <c r="Q203" i="12"/>
  <c r="Q202" i="12" s="1"/>
  <c r="O203" i="12"/>
  <c r="O202" i="12" s="1"/>
  <c r="L203" i="12"/>
  <c r="K203" i="12"/>
  <c r="J203" i="12"/>
  <c r="I203" i="12"/>
  <c r="H203" i="12" s="1"/>
  <c r="G203" i="12"/>
  <c r="G202" i="12" s="1"/>
  <c r="F203" i="12"/>
  <c r="E203" i="12"/>
  <c r="E202" i="12" s="1"/>
  <c r="D203" i="12"/>
  <c r="C203" i="12"/>
  <c r="L202" i="12"/>
  <c r="J202" i="12"/>
  <c r="F202" i="12"/>
  <c r="D202" i="12"/>
  <c r="C202" i="12" s="1"/>
  <c r="Q201" i="12"/>
  <c r="P201" i="12"/>
  <c r="O201" i="12"/>
  <c r="N201" i="12"/>
  <c r="M201" i="12"/>
  <c r="H201" i="12"/>
  <c r="C201" i="12"/>
  <c r="Q200" i="12"/>
  <c r="P200" i="12"/>
  <c r="O200" i="12"/>
  <c r="N200" i="12"/>
  <c r="M200" i="12" s="1"/>
  <c r="H200" i="12"/>
  <c r="C200" i="12"/>
  <c r="Q199" i="12"/>
  <c r="P199" i="12"/>
  <c r="O199" i="12"/>
  <c r="N199" i="12"/>
  <c r="M199" i="12"/>
  <c r="H199" i="12"/>
  <c r="C199" i="12"/>
  <c r="Q198" i="12"/>
  <c r="O198" i="12"/>
  <c r="M198" i="12"/>
  <c r="C198" i="12"/>
  <c r="Q197" i="12"/>
  <c r="O197" i="12"/>
  <c r="M197" i="12"/>
  <c r="D197" i="12"/>
  <c r="C197" i="12" s="1"/>
  <c r="Q196" i="12"/>
  <c r="O196" i="12"/>
  <c r="L196" i="12"/>
  <c r="K196" i="12"/>
  <c r="J196" i="12"/>
  <c r="G196" i="12"/>
  <c r="F196" i="12"/>
  <c r="E196" i="12"/>
  <c r="Q195" i="12"/>
  <c r="P195" i="12"/>
  <c r="O195" i="12"/>
  <c r="N195" i="12"/>
  <c r="M195" i="12" s="1"/>
  <c r="H195" i="12"/>
  <c r="C195" i="12"/>
  <c r="Q194" i="12"/>
  <c r="Q193" i="12" s="1"/>
  <c r="Q192" i="12" s="1"/>
  <c r="O194" i="12"/>
  <c r="O193" i="12" s="1"/>
  <c r="O192" i="12" s="1"/>
  <c r="L194" i="12"/>
  <c r="K194" i="12"/>
  <c r="J194" i="12"/>
  <c r="G194" i="12"/>
  <c r="G193" i="12" s="1"/>
  <c r="G192" i="12" s="1"/>
  <c r="F194" i="12"/>
  <c r="E194" i="12"/>
  <c r="E193" i="12" s="1"/>
  <c r="E192" i="12" s="1"/>
  <c r="L193" i="12"/>
  <c r="L192" i="12" s="1"/>
  <c r="J193" i="12"/>
  <c r="J192" i="12" s="1"/>
  <c r="F193" i="12"/>
  <c r="F192" i="12" s="1"/>
  <c r="Q191" i="12"/>
  <c r="P191" i="12"/>
  <c r="P190" i="12" s="1"/>
  <c r="P189" i="12" s="1"/>
  <c r="O191" i="12"/>
  <c r="N191" i="12"/>
  <c r="M191" i="12" s="1"/>
  <c r="H191" i="12"/>
  <c r="C191" i="12"/>
  <c r="Q190" i="12"/>
  <c r="Q189" i="12" s="1"/>
  <c r="O190" i="12"/>
  <c r="O189" i="12" s="1"/>
  <c r="L190" i="12"/>
  <c r="K190" i="12"/>
  <c r="K189" i="12" s="1"/>
  <c r="J190" i="12"/>
  <c r="I190" i="12"/>
  <c r="H190" i="12" s="1"/>
  <c r="G190" i="12"/>
  <c r="G189" i="12" s="1"/>
  <c r="F190" i="12"/>
  <c r="E190" i="12"/>
  <c r="E189" i="12" s="1"/>
  <c r="D190" i="12"/>
  <c r="C190" i="12"/>
  <c r="L189" i="12"/>
  <c r="J189" i="12"/>
  <c r="F189" i="12"/>
  <c r="D189" i="12"/>
  <c r="C189" i="12" s="1"/>
  <c r="Q188" i="12"/>
  <c r="P188" i="12"/>
  <c r="O188" i="12"/>
  <c r="N188" i="12"/>
  <c r="M188" i="12"/>
  <c r="H188" i="12"/>
  <c r="C188" i="12"/>
  <c r="Q187" i="12"/>
  <c r="P187" i="12"/>
  <c r="P186" i="12" s="1"/>
  <c r="P185" i="12" s="1"/>
  <c r="O187" i="12"/>
  <c r="N187" i="12"/>
  <c r="M187" i="12" s="1"/>
  <c r="H187" i="12"/>
  <c r="C187" i="12"/>
  <c r="Q186" i="12"/>
  <c r="Q185" i="12" s="1"/>
  <c r="O186" i="12"/>
  <c r="O185" i="12" s="1"/>
  <c r="L186" i="12"/>
  <c r="K186" i="12"/>
  <c r="K185" i="12" s="1"/>
  <c r="J186" i="12"/>
  <c r="I186" i="12"/>
  <c r="H186" i="12" s="1"/>
  <c r="G186" i="12"/>
  <c r="G185" i="12" s="1"/>
  <c r="F186" i="12"/>
  <c r="E186" i="12"/>
  <c r="E185" i="12" s="1"/>
  <c r="D186" i="12"/>
  <c r="C186" i="12"/>
  <c r="L185" i="12"/>
  <c r="J185" i="12"/>
  <c r="F185" i="12"/>
  <c r="D185" i="12"/>
  <c r="C185" i="12" s="1"/>
  <c r="Q184" i="12"/>
  <c r="P184" i="12"/>
  <c r="O184" i="12"/>
  <c r="N184" i="12"/>
  <c r="M184" i="12"/>
  <c r="H184" i="12"/>
  <c r="C184" i="12"/>
  <c r="Q183" i="12"/>
  <c r="P183" i="12"/>
  <c r="P182" i="12" s="1"/>
  <c r="O183" i="12"/>
  <c r="N183" i="12"/>
  <c r="M183" i="12" s="1"/>
  <c r="H183" i="12"/>
  <c r="C183" i="12"/>
  <c r="Q182" i="12"/>
  <c r="O182" i="12"/>
  <c r="L182" i="12"/>
  <c r="K182" i="12"/>
  <c r="J182" i="12"/>
  <c r="I182" i="12"/>
  <c r="H182" i="12" s="1"/>
  <c r="G182" i="12"/>
  <c r="F182" i="12"/>
  <c r="E182" i="12"/>
  <c r="D182" i="12"/>
  <c r="C182" i="12"/>
  <c r="Q181" i="12"/>
  <c r="P181" i="12"/>
  <c r="O181" i="12"/>
  <c r="N181" i="12"/>
  <c r="M181" i="12" s="1"/>
  <c r="H181" i="12"/>
  <c r="C181" i="12"/>
  <c r="Q180" i="12"/>
  <c r="P180" i="12"/>
  <c r="O180" i="12"/>
  <c r="N180" i="12"/>
  <c r="M180" i="12"/>
  <c r="H180" i="12"/>
  <c r="C180" i="12"/>
  <c r="Q179" i="12"/>
  <c r="P179" i="12"/>
  <c r="O179" i="12"/>
  <c r="N179" i="12"/>
  <c r="M179" i="12" s="1"/>
  <c r="H179" i="12"/>
  <c r="C179" i="12"/>
  <c r="Q178" i="12"/>
  <c r="Q177" i="12" s="1"/>
  <c r="P178" i="12"/>
  <c r="O178" i="12"/>
  <c r="O177" i="12" s="1"/>
  <c r="N178" i="12"/>
  <c r="M178" i="12"/>
  <c r="H178" i="12"/>
  <c r="C178" i="12"/>
  <c r="P177" i="12"/>
  <c r="N177" i="12"/>
  <c r="M177" i="12" s="1"/>
  <c r="L177" i="12"/>
  <c r="K177" i="12"/>
  <c r="J177" i="12"/>
  <c r="I177" i="12"/>
  <c r="H177" i="12"/>
  <c r="G177" i="12"/>
  <c r="F177" i="12"/>
  <c r="E177" i="12"/>
  <c r="D177" i="12"/>
  <c r="C177" i="12" s="1"/>
  <c r="Q176" i="12"/>
  <c r="P176" i="12"/>
  <c r="O176" i="12"/>
  <c r="N176" i="12"/>
  <c r="M176" i="12"/>
  <c r="H176" i="12"/>
  <c r="C176" i="12"/>
  <c r="Q175" i="12"/>
  <c r="P175" i="12"/>
  <c r="O175" i="12"/>
  <c r="N175" i="12"/>
  <c r="M175" i="12" s="1"/>
  <c r="H175" i="12"/>
  <c r="C175" i="12"/>
  <c r="Q174" i="12"/>
  <c r="Q173" i="12" s="1"/>
  <c r="Q172" i="12" s="1"/>
  <c r="Q171" i="12" s="1"/>
  <c r="P174" i="12"/>
  <c r="O174" i="12"/>
  <c r="O173" i="12" s="1"/>
  <c r="O172" i="12" s="1"/>
  <c r="O171" i="12" s="1"/>
  <c r="N174" i="12"/>
  <c r="M174" i="12"/>
  <c r="H174" i="12"/>
  <c r="C174" i="12"/>
  <c r="P173" i="12"/>
  <c r="P172" i="12" s="1"/>
  <c r="P171" i="12" s="1"/>
  <c r="N173" i="12"/>
  <c r="M173" i="12" s="1"/>
  <c r="L173" i="12"/>
  <c r="L172" i="12" s="1"/>
  <c r="L171" i="12" s="1"/>
  <c r="K173" i="12"/>
  <c r="J173" i="12"/>
  <c r="J172" i="12" s="1"/>
  <c r="J171" i="12" s="1"/>
  <c r="I173" i="12"/>
  <c r="H173" i="12"/>
  <c r="G173" i="12"/>
  <c r="F173" i="12"/>
  <c r="F172" i="12" s="1"/>
  <c r="F171" i="12" s="1"/>
  <c r="E173" i="12"/>
  <c r="D173" i="12"/>
  <c r="C173" i="12" s="1"/>
  <c r="K172" i="12"/>
  <c r="K171" i="12" s="1"/>
  <c r="I172" i="12"/>
  <c r="H172" i="12" s="1"/>
  <c r="G172" i="12"/>
  <c r="G171" i="12" s="1"/>
  <c r="E172" i="12"/>
  <c r="E171" i="12" s="1"/>
  <c r="Q170" i="12"/>
  <c r="P170" i="12"/>
  <c r="O170" i="12"/>
  <c r="N170" i="12"/>
  <c r="M170" i="12"/>
  <c r="H170" i="12"/>
  <c r="C170" i="12"/>
  <c r="Q169" i="12"/>
  <c r="P169" i="12"/>
  <c r="O169" i="12"/>
  <c r="N169" i="12"/>
  <c r="M169" i="12" s="1"/>
  <c r="H169" i="12"/>
  <c r="C169" i="12"/>
  <c r="Q168" i="12"/>
  <c r="P168" i="12"/>
  <c r="O168" i="12"/>
  <c r="N168" i="12"/>
  <c r="M168" i="12"/>
  <c r="H168" i="12"/>
  <c r="C168" i="12"/>
  <c r="Q167" i="12"/>
  <c r="P167" i="12"/>
  <c r="O167" i="12"/>
  <c r="N167" i="12"/>
  <c r="M167" i="12" s="1"/>
  <c r="H167" i="12"/>
  <c r="C167" i="12"/>
  <c r="Q166" i="12"/>
  <c r="P166" i="12"/>
  <c r="O166" i="12"/>
  <c r="N166" i="12"/>
  <c r="M166" i="12"/>
  <c r="H166" i="12"/>
  <c r="C166" i="12"/>
  <c r="Q165" i="12"/>
  <c r="P164" i="12"/>
  <c r="P163" i="12" s="1"/>
  <c r="O165" i="12"/>
  <c r="M165" i="12"/>
  <c r="C165" i="12"/>
  <c r="Q164" i="12"/>
  <c r="Q163" i="12" s="1"/>
  <c r="O164" i="12"/>
  <c r="O163" i="12" s="1"/>
  <c r="L164" i="12"/>
  <c r="K164" i="12"/>
  <c r="K163" i="12" s="1"/>
  <c r="J164" i="12"/>
  <c r="G164" i="12"/>
  <c r="G163" i="12" s="1"/>
  <c r="F164" i="12"/>
  <c r="E164" i="12"/>
  <c r="E163" i="12" s="1"/>
  <c r="D164" i="12"/>
  <c r="C164" i="12"/>
  <c r="L163" i="12"/>
  <c r="J163" i="12"/>
  <c r="F163" i="12"/>
  <c r="D163" i="12"/>
  <c r="C163" i="12" s="1"/>
  <c r="Q162" i="12"/>
  <c r="P162" i="12"/>
  <c r="O162" i="12"/>
  <c r="N162" i="12"/>
  <c r="M162" i="12"/>
  <c r="H162" i="12"/>
  <c r="C162" i="12"/>
  <c r="Q161" i="12"/>
  <c r="O161" i="12"/>
  <c r="M161" i="12"/>
  <c r="D161" i="12"/>
  <c r="C161" i="12"/>
  <c r="Q160" i="12"/>
  <c r="P160" i="12"/>
  <c r="O160" i="12"/>
  <c r="N160" i="12"/>
  <c r="M160" i="12" s="1"/>
  <c r="H160" i="12"/>
  <c r="C160" i="12"/>
  <c r="Q159" i="12"/>
  <c r="Q158" i="12" s="1"/>
  <c r="P159" i="12"/>
  <c r="O159" i="12"/>
  <c r="O158" i="12" s="1"/>
  <c r="N159" i="12"/>
  <c r="M159" i="12"/>
  <c r="H159" i="12"/>
  <c r="C159" i="12"/>
  <c r="P158" i="12"/>
  <c r="N158" i="12"/>
  <c r="M158" i="12" s="1"/>
  <c r="L158" i="12"/>
  <c r="K158" i="12"/>
  <c r="J158" i="12"/>
  <c r="I158" i="12"/>
  <c r="H158" i="12"/>
  <c r="G158" i="12"/>
  <c r="F158" i="12"/>
  <c r="E158" i="12"/>
  <c r="D158" i="12"/>
  <c r="C158" i="12" s="1"/>
  <c r="Q157" i="12"/>
  <c r="P157" i="12"/>
  <c r="O157" i="12"/>
  <c r="N157" i="12"/>
  <c r="M157" i="12"/>
  <c r="H157" i="12"/>
  <c r="C157" i="12"/>
  <c r="Q156" i="12"/>
  <c r="P156" i="12"/>
  <c r="O156" i="12"/>
  <c r="N156" i="12"/>
  <c r="M156" i="12" s="1"/>
  <c r="H156" i="12"/>
  <c r="C156" i="12"/>
  <c r="Q155" i="12"/>
  <c r="P155" i="12"/>
  <c r="O155" i="12"/>
  <c r="N155" i="12"/>
  <c r="M155" i="12"/>
  <c r="H155" i="12"/>
  <c r="C155" i="12"/>
  <c r="Q154" i="12"/>
  <c r="P154" i="12"/>
  <c r="O154" i="12"/>
  <c r="N154" i="12"/>
  <c r="M154" i="12" s="1"/>
  <c r="H154" i="12"/>
  <c r="C154" i="12"/>
  <c r="Q153" i="12"/>
  <c r="P153" i="12"/>
  <c r="O153" i="12"/>
  <c r="N153" i="12"/>
  <c r="M153" i="12"/>
  <c r="H153" i="12"/>
  <c r="C153" i="12"/>
  <c r="Q152" i="12"/>
  <c r="P152" i="12"/>
  <c r="O152" i="12"/>
  <c r="N152" i="12"/>
  <c r="M152" i="12" s="1"/>
  <c r="H152" i="12"/>
  <c r="C152" i="12"/>
  <c r="Q151" i="12"/>
  <c r="P151" i="12"/>
  <c r="O151" i="12"/>
  <c r="N151" i="12"/>
  <c r="M151" i="12"/>
  <c r="H151" i="12"/>
  <c r="C151" i="12"/>
  <c r="Q150" i="12"/>
  <c r="P150" i="12"/>
  <c r="P149" i="12" s="1"/>
  <c r="O150" i="12"/>
  <c r="N150" i="12"/>
  <c r="M150" i="12" s="1"/>
  <c r="H150" i="12"/>
  <c r="C150" i="12"/>
  <c r="Q149" i="12"/>
  <c r="O149" i="12"/>
  <c r="L149" i="12"/>
  <c r="K149" i="12"/>
  <c r="J149" i="12"/>
  <c r="I149" i="12"/>
  <c r="H149" i="12" s="1"/>
  <c r="G149" i="12"/>
  <c r="F149" i="12"/>
  <c r="E149" i="12"/>
  <c r="D149" i="12"/>
  <c r="C149" i="12"/>
  <c r="Q148" i="12"/>
  <c r="P148" i="12"/>
  <c r="O148" i="12"/>
  <c r="N148" i="12"/>
  <c r="M148" i="12" s="1"/>
  <c r="H148" i="12"/>
  <c r="C148" i="12"/>
  <c r="Q147" i="12"/>
  <c r="P147" i="12"/>
  <c r="O147" i="12"/>
  <c r="N147" i="12"/>
  <c r="M147" i="12"/>
  <c r="H147" i="12"/>
  <c r="C147" i="12"/>
  <c r="Q146" i="12"/>
  <c r="P146" i="12"/>
  <c r="O146" i="12"/>
  <c r="N146" i="12"/>
  <c r="M146" i="12" s="1"/>
  <c r="H146" i="12"/>
  <c r="C146" i="12"/>
  <c r="Q145" i="12"/>
  <c r="P145" i="12"/>
  <c r="O145" i="12"/>
  <c r="N145" i="12"/>
  <c r="M145" i="12"/>
  <c r="H145" i="12"/>
  <c r="C145" i="12"/>
  <c r="Q144" i="12"/>
  <c r="P144" i="12"/>
  <c r="O144" i="12"/>
  <c r="N144" i="12"/>
  <c r="M144" i="12" s="1"/>
  <c r="H144" i="12"/>
  <c r="C144" i="12"/>
  <c r="Q143" i="12"/>
  <c r="Q142" i="12" s="1"/>
  <c r="P143" i="12"/>
  <c r="O143" i="12"/>
  <c r="O142" i="12" s="1"/>
  <c r="N143" i="12"/>
  <c r="M143" i="12"/>
  <c r="H143" i="12"/>
  <c r="C143" i="12"/>
  <c r="P142" i="12"/>
  <c r="N142" i="12"/>
  <c r="M142" i="12" s="1"/>
  <c r="L142" i="12"/>
  <c r="K142" i="12"/>
  <c r="J142" i="12"/>
  <c r="I142" i="12"/>
  <c r="H142" i="12"/>
  <c r="G142" i="12"/>
  <c r="F142" i="12"/>
  <c r="E142" i="12"/>
  <c r="D142" i="12"/>
  <c r="C142" i="12" s="1"/>
  <c r="Q141" i="12"/>
  <c r="P141" i="12"/>
  <c r="O141" i="12"/>
  <c r="N141" i="12"/>
  <c r="M141" i="12"/>
  <c r="H141" i="12"/>
  <c r="C141" i="12"/>
  <c r="Q140" i="12"/>
  <c r="P140" i="12"/>
  <c r="P139" i="12" s="1"/>
  <c r="O140" i="12"/>
  <c r="N140" i="12"/>
  <c r="M140" i="12" s="1"/>
  <c r="H140" i="12"/>
  <c r="C140" i="12"/>
  <c r="Q139" i="12"/>
  <c r="O139" i="12"/>
  <c r="L139" i="12"/>
  <c r="K139" i="12"/>
  <c r="J139" i="12"/>
  <c r="I139" i="12"/>
  <c r="H139" i="12" s="1"/>
  <c r="G139" i="12"/>
  <c r="F139" i="12"/>
  <c r="E139" i="12"/>
  <c r="D139" i="12"/>
  <c r="C139" i="12"/>
  <c r="Q138" i="12"/>
  <c r="P138" i="12"/>
  <c r="O138" i="12"/>
  <c r="N138" i="12"/>
  <c r="M138" i="12" s="1"/>
  <c r="H138" i="12"/>
  <c r="C138" i="12"/>
  <c r="Q137" i="12"/>
  <c r="P137" i="12"/>
  <c r="O137" i="12"/>
  <c r="N137" i="12"/>
  <c r="M137" i="12"/>
  <c r="H137" i="12"/>
  <c r="C137" i="12"/>
  <c r="Q136" i="12"/>
  <c r="P136" i="12"/>
  <c r="O136" i="12"/>
  <c r="N136" i="12"/>
  <c r="M136" i="12" s="1"/>
  <c r="H136" i="12"/>
  <c r="C136" i="12"/>
  <c r="Q135" i="12"/>
  <c r="Q134" i="12" s="1"/>
  <c r="P135" i="12"/>
  <c r="O135" i="12"/>
  <c r="O134" i="12" s="1"/>
  <c r="N135" i="12"/>
  <c r="M135" i="12"/>
  <c r="H135" i="12"/>
  <c r="C135" i="12"/>
  <c r="P134" i="12"/>
  <c r="N134" i="12"/>
  <c r="M134" i="12" s="1"/>
  <c r="L134" i="12"/>
  <c r="K134" i="12"/>
  <c r="J134" i="12"/>
  <c r="I134" i="12"/>
  <c r="H134" i="12"/>
  <c r="G134" i="12"/>
  <c r="F134" i="12"/>
  <c r="E134" i="12"/>
  <c r="D134" i="12"/>
  <c r="C134" i="12" s="1"/>
  <c r="Q133" i="12"/>
  <c r="P133" i="12"/>
  <c r="O133" i="12"/>
  <c r="N133" i="12"/>
  <c r="M133" i="12"/>
  <c r="H133" i="12"/>
  <c r="C133" i="12"/>
  <c r="Q132" i="12"/>
  <c r="O132" i="12"/>
  <c r="M132" i="12"/>
  <c r="H132" i="12"/>
  <c r="D132" i="12"/>
  <c r="C132" i="12"/>
  <c r="Q131" i="12"/>
  <c r="P131" i="12"/>
  <c r="O131" i="12"/>
  <c r="N131" i="12"/>
  <c r="M131" i="12" s="1"/>
  <c r="H131" i="12"/>
  <c r="C131" i="12"/>
  <c r="Q130" i="12"/>
  <c r="Q129" i="12" s="1"/>
  <c r="O130" i="12"/>
  <c r="O129" i="12" s="1"/>
  <c r="L130" i="12"/>
  <c r="K130" i="12"/>
  <c r="K129" i="12" s="1"/>
  <c r="J130" i="12"/>
  <c r="G130" i="12"/>
  <c r="G129" i="12" s="1"/>
  <c r="F130" i="12"/>
  <c r="E130" i="12"/>
  <c r="E129" i="12" s="1"/>
  <c r="D130" i="12"/>
  <c r="C130" i="12"/>
  <c r="L129" i="12"/>
  <c r="J129" i="12"/>
  <c r="F129" i="12"/>
  <c r="D129" i="12"/>
  <c r="C129" i="12" s="1"/>
  <c r="Q128" i="12"/>
  <c r="Q127" i="12" s="1"/>
  <c r="P128" i="12"/>
  <c r="O128" i="12"/>
  <c r="O127" i="12" s="1"/>
  <c r="N128" i="12"/>
  <c r="M128" i="12"/>
  <c r="M127" i="12" s="1"/>
  <c r="H128" i="12"/>
  <c r="C128" i="12"/>
  <c r="C127" i="12" s="1"/>
  <c r="P127" i="12"/>
  <c r="N127" i="12"/>
  <c r="L127" i="12"/>
  <c r="K127" i="12"/>
  <c r="J127" i="12"/>
  <c r="I127" i="12"/>
  <c r="H127" i="12"/>
  <c r="G127" i="12"/>
  <c r="F127" i="12"/>
  <c r="E127" i="12"/>
  <c r="D127" i="12"/>
  <c r="Q126" i="12"/>
  <c r="P126" i="12"/>
  <c r="O126" i="12"/>
  <c r="M126" i="12"/>
  <c r="H126" i="12"/>
  <c r="D126" i="12"/>
  <c r="C126" i="12"/>
  <c r="Q125" i="12"/>
  <c r="P125" i="12"/>
  <c r="O125" i="12"/>
  <c r="N125" i="12"/>
  <c r="M125" i="12" s="1"/>
  <c r="H125" i="12"/>
  <c r="C125" i="12"/>
  <c r="Q124" i="12"/>
  <c r="P124" i="12"/>
  <c r="O124" i="12"/>
  <c r="N124" i="12"/>
  <c r="M124" i="12"/>
  <c r="H124" i="12"/>
  <c r="C124" i="12"/>
  <c r="Q123" i="12"/>
  <c r="P121" i="12"/>
  <c r="O123" i="12"/>
  <c r="M123" i="12"/>
  <c r="K121" i="12"/>
  <c r="H123" i="12"/>
  <c r="C123" i="12"/>
  <c r="Q122" i="12"/>
  <c r="Q121" i="12" s="1"/>
  <c r="P122" i="12"/>
  <c r="O122" i="12"/>
  <c r="O121" i="12" s="1"/>
  <c r="N122" i="12"/>
  <c r="M122" i="12"/>
  <c r="H122" i="12"/>
  <c r="C122" i="12"/>
  <c r="L121" i="12"/>
  <c r="J121" i="12"/>
  <c r="G121" i="12"/>
  <c r="F121" i="12"/>
  <c r="E121" i="12"/>
  <c r="D121" i="12"/>
  <c r="C121" i="12" s="1"/>
  <c r="Q120" i="12"/>
  <c r="P120" i="12"/>
  <c r="O120" i="12"/>
  <c r="N120" i="12"/>
  <c r="M120" i="12"/>
  <c r="H120" i="12"/>
  <c r="C120" i="12"/>
  <c r="Q119" i="12"/>
  <c r="P119" i="12"/>
  <c r="O119" i="12"/>
  <c r="N119" i="12"/>
  <c r="M119" i="12" s="1"/>
  <c r="H119" i="12"/>
  <c r="C119" i="12"/>
  <c r="Q118" i="12"/>
  <c r="P118" i="12"/>
  <c r="O118" i="12"/>
  <c r="N118" i="12"/>
  <c r="M118" i="12"/>
  <c r="H118" i="12"/>
  <c r="C118" i="12"/>
  <c r="Q117" i="12"/>
  <c r="P117" i="12"/>
  <c r="O117" i="12"/>
  <c r="N117" i="12"/>
  <c r="M117" i="12" s="1"/>
  <c r="H117" i="12"/>
  <c r="C117" i="12"/>
  <c r="Q116" i="12"/>
  <c r="Q115" i="12" s="1"/>
  <c r="P116" i="12"/>
  <c r="O116" i="12"/>
  <c r="O115" i="12" s="1"/>
  <c r="N116" i="12"/>
  <c r="M116" i="12"/>
  <c r="H116" i="12"/>
  <c r="C116" i="12"/>
  <c r="P115" i="12"/>
  <c r="N115" i="12"/>
  <c r="M115" i="12" s="1"/>
  <c r="L115" i="12"/>
  <c r="K115" i="12"/>
  <c r="J115" i="12"/>
  <c r="I115" i="12"/>
  <c r="H115" i="12" s="1"/>
  <c r="G115" i="12"/>
  <c r="F115" i="12"/>
  <c r="E115" i="12"/>
  <c r="D115" i="12"/>
  <c r="C115" i="12"/>
  <c r="Q114" i="12"/>
  <c r="P114" i="12"/>
  <c r="O114" i="12"/>
  <c r="N114" i="12"/>
  <c r="M114" i="12" s="1"/>
  <c r="H114" i="12"/>
  <c r="C114" i="12"/>
  <c r="Q113" i="12"/>
  <c r="P113" i="12"/>
  <c r="O113" i="12"/>
  <c r="N113" i="12"/>
  <c r="M113" i="12"/>
  <c r="H113" i="12"/>
  <c r="C113" i="12"/>
  <c r="Q112" i="12"/>
  <c r="P112" i="12"/>
  <c r="O112" i="12"/>
  <c r="N112" i="12"/>
  <c r="M112" i="12" s="1"/>
  <c r="H112" i="12"/>
  <c r="C112" i="12"/>
  <c r="Q111" i="12"/>
  <c r="P111" i="12"/>
  <c r="O111" i="12"/>
  <c r="L111" i="12"/>
  <c r="K111" i="12"/>
  <c r="J111" i="12"/>
  <c r="I111" i="12"/>
  <c r="H111" i="12" s="1"/>
  <c r="G111" i="12"/>
  <c r="F111" i="12"/>
  <c r="E111" i="12"/>
  <c r="D111" i="12"/>
  <c r="C111" i="12"/>
  <c r="Q110" i="12"/>
  <c r="P110" i="12"/>
  <c r="O110" i="12"/>
  <c r="N110" i="12"/>
  <c r="M110" i="12" s="1"/>
  <c r="H110" i="12"/>
  <c r="C110" i="12"/>
  <c r="Q109" i="12"/>
  <c r="P109" i="12"/>
  <c r="O109" i="12"/>
  <c r="N109" i="12"/>
  <c r="M109" i="12"/>
  <c r="H109" i="12"/>
  <c r="C109" i="12"/>
  <c r="Q108" i="12"/>
  <c r="P108" i="12"/>
  <c r="O108" i="12"/>
  <c r="N108" i="12"/>
  <c r="M108" i="12" s="1"/>
  <c r="H108" i="12"/>
  <c r="C108" i="12"/>
  <c r="Q107" i="12"/>
  <c r="P107" i="12"/>
  <c r="O107" i="12"/>
  <c r="N107" i="12"/>
  <c r="M107" i="12"/>
  <c r="H107" i="12"/>
  <c r="C107" i="12"/>
  <c r="Q106" i="12"/>
  <c r="P106" i="12"/>
  <c r="O106" i="12"/>
  <c r="N106" i="12"/>
  <c r="M106" i="12" s="1"/>
  <c r="H106" i="12"/>
  <c r="C106" i="12"/>
  <c r="Q105" i="12"/>
  <c r="O105" i="12"/>
  <c r="M105" i="12"/>
  <c r="K102" i="12"/>
  <c r="D105" i="12"/>
  <c r="C105" i="12" s="1"/>
  <c r="Q104" i="12"/>
  <c r="P104" i="12"/>
  <c r="O104" i="12"/>
  <c r="N104" i="12"/>
  <c r="M104" i="12"/>
  <c r="H104" i="12"/>
  <c r="C104" i="12"/>
  <c r="Q103" i="12"/>
  <c r="P103" i="12"/>
  <c r="O103" i="12"/>
  <c r="N103" i="12"/>
  <c r="M103" i="12" s="1"/>
  <c r="H103" i="12"/>
  <c r="C103" i="12"/>
  <c r="Q102" i="12"/>
  <c r="O102" i="12"/>
  <c r="L102" i="12"/>
  <c r="J102" i="12"/>
  <c r="I102" i="12"/>
  <c r="G102" i="12"/>
  <c r="F102" i="12"/>
  <c r="E102" i="12"/>
  <c r="D102" i="12"/>
  <c r="C102" i="12"/>
  <c r="Q101" i="12"/>
  <c r="O101" i="12"/>
  <c r="M101" i="12"/>
  <c r="H101" i="12"/>
  <c r="D101" i="12"/>
  <c r="C101" i="12"/>
  <c r="Q100" i="12"/>
  <c r="P100" i="12"/>
  <c r="O100" i="12"/>
  <c r="M100" i="12"/>
  <c r="H100" i="12"/>
  <c r="C100" i="12"/>
  <c r="Q99" i="12"/>
  <c r="P99" i="12"/>
  <c r="O99" i="12"/>
  <c r="N99" i="12"/>
  <c r="M99" i="12" s="1"/>
  <c r="H99" i="12"/>
  <c r="C99" i="12"/>
  <c r="Q98" i="12"/>
  <c r="P98" i="12"/>
  <c r="O98" i="12"/>
  <c r="N98" i="12"/>
  <c r="M98" i="12"/>
  <c r="H98" i="12"/>
  <c r="C98" i="12"/>
  <c r="Q97" i="12"/>
  <c r="P97" i="12"/>
  <c r="O97" i="12"/>
  <c r="N97" i="12"/>
  <c r="M97" i="12" s="1"/>
  <c r="H97" i="12"/>
  <c r="C97" i="12"/>
  <c r="Q96" i="12"/>
  <c r="O96" i="12"/>
  <c r="M96" i="12"/>
  <c r="D96" i="12"/>
  <c r="C96" i="12" s="1"/>
  <c r="Q95" i="12"/>
  <c r="O95" i="12"/>
  <c r="M95" i="12"/>
  <c r="K94" i="12"/>
  <c r="D95" i="12"/>
  <c r="C95" i="12" s="1"/>
  <c r="Q94" i="12"/>
  <c r="P94" i="12"/>
  <c r="O94" i="12"/>
  <c r="L94" i="12"/>
  <c r="J94" i="12"/>
  <c r="G94" i="12"/>
  <c r="F94" i="12"/>
  <c r="E94" i="12"/>
  <c r="Q93" i="12"/>
  <c r="P93" i="12"/>
  <c r="O93" i="12"/>
  <c r="N93" i="12"/>
  <c r="M93" i="12" s="1"/>
  <c r="H93" i="12"/>
  <c r="C93" i="12"/>
  <c r="Q92" i="12"/>
  <c r="P92" i="12"/>
  <c r="O92" i="12"/>
  <c r="N92" i="12"/>
  <c r="M92" i="12"/>
  <c r="H92" i="12"/>
  <c r="C92" i="12"/>
  <c r="Q91" i="12"/>
  <c r="P91" i="12"/>
  <c r="O91" i="12"/>
  <c r="N91" i="12"/>
  <c r="M91" i="12" s="1"/>
  <c r="H91" i="12"/>
  <c r="C91" i="12"/>
  <c r="Q90" i="12"/>
  <c r="P90" i="12"/>
  <c r="O90" i="12"/>
  <c r="N90" i="12"/>
  <c r="M90" i="12"/>
  <c r="H90" i="12"/>
  <c r="C90" i="12"/>
  <c r="Q89" i="12"/>
  <c r="P89" i="12"/>
  <c r="P88" i="12" s="1"/>
  <c r="O89" i="12"/>
  <c r="N89" i="12"/>
  <c r="M89" i="12" s="1"/>
  <c r="H89" i="12"/>
  <c r="C89" i="12"/>
  <c r="Q88" i="12"/>
  <c r="O88" i="12"/>
  <c r="L88" i="12"/>
  <c r="K88" i="12"/>
  <c r="J88" i="12"/>
  <c r="I88" i="12"/>
  <c r="H88" i="12" s="1"/>
  <c r="G88" i="12"/>
  <c r="F88" i="12"/>
  <c r="E88" i="12"/>
  <c r="D88" i="12"/>
  <c r="C88" i="12"/>
  <c r="Q87" i="12"/>
  <c r="P83" i="12"/>
  <c r="O87" i="12"/>
  <c r="M87" i="12"/>
  <c r="K83" i="12"/>
  <c r="K82" i="12" s="1"/>
  <c r="C87" i="12"/>
  <c r="Q86" i="12"/>
  <c r="P86" i="12"/>
  <c r="O86" i="12"/>
  <c r="N86" i="12"/>
  <c r="M86" i="12"/>
  <c r="H86" i="12"/>
  <c r="C86" i="12"/>
  <c r="Q85" i="12"/>
  <c r="P85" i="12"/>
  <c r="O85" i="12"/>
  <c r="N85" i="12"/>
  <c r="M85" i="12" s="1"/>
  <c r="H85" i="12"/>
  <c r="C85" i="12"/>
  <c r="Q84" i="12"/>
  <c r="Q83" i="12" s="1"/>
  <c r="Q82" i="12" s="1"/>
  <c r="P84" i="12"/>
  <c r="O84" i="12"/>
  <c r="O83" i="12" s="1"/>
  <c r="O82" i="12" s="1"/>
  <c r="N84" i="12"/>
  <c r="M84" i="12"/>
  <c r="H84" i="12"/>
  <c r="C84" i="12"/>
  <c r="N83" i="12"/>
  <c r="L83" i="12"/>
  <c r="J83" i="12"/>
  <c r="I83" i="12"/>
  <c r="G83" i="12"/>
  <c r="F83" i="12"/>
  <c r="E83" i="12"/>
  <c r="D83" i="12"/>
  <c r="C83" i="12" s="1"/>
  <c r="L82" i="12"/>
  <c r="J82" i="12"/>
  <c r="G82" i="12"/>
  <c r="F82" i="12"/>
  <c r="E82" i="12"/>
  <c r="Q81" i="12"/>
  <c r="O81" i="12"/>
  <c r="P81" i="12"/>
  <c r="D81" i="12"/>
  <c r="C81" i="12" s="1"/>
  <c r="Q80" i="12"/>
  <c r="P80" i="12"/>
  <c r="O80" i="12"/>
  <c r="O79" i="12" s="1"/>
  <c r="M80" i="12"/>
  <c r="H80" i="12"/>
  <c r="D80" i="12"/>
  <c r="C80" i="12"/>
  <c r="Q79" i="12"/>
  <c r="L79" i="12"/>
  <c r="K79" i="12"/>
  <c r="K75" i="12" s="1"/>
  <c r="J79" i="12"/>
  <c r="G79" i="12"/>
  <c r="F79" i="12"/>
  <c r="E79" i="12"/>
  <c r="D79" i="12"/>
  <c r="C79" i="12" s="1"/>
  <c r="Q78" i="12"/>
  <c r="P78" i="12"/>
  <c r="O78" i="12"/>
  <c r="N78" i="12"/>
  <c r="M78" i="12"/>
  <c r="H78" i="12"/>
  <c r="C78" i="12"/>
  <c r="Q77" i="12"/>
  <c r="P77" i="12"/>
  <c r="P76" i="12" s="1"/>
  <c r="O77" i="12"/>
  <c r="N77" i="12"/>
  <c r="M77" i="12" s="1"/>
  <c r="H77" i="12"/>
  <c r="C77" i="12"/>
  <c r="Q76" i="12"/>
  <c r="Q75" i="12" s="1"/>
  <c r="Q74" i="12" s="1"/>
  <c r="O76" i="12"/>
  <c r="O75" i="12" s="1"/>
  <c r="O74" i="12" s="1"/>
  <c r="L76" i="12"/>
  <c r="K76" i="12"/>
  <c r="J76" i="12"/>
  <c r="I76" i="12"/>
  <c r="H76" i="12" s="1"/>
  <c r="G76" i="12"/>
  <c r="F76" i="12"/>
  <c r="E76" i="12"/>
  <c r="D76" i="12"/>
  <c r="C76" i="12"/>
  <c r="L75" i="12"/>
  <c r="J75" i="12"/>
  <c r="G75" i="12"/>
  <c r="F75" i="12"/>
  <c r="E75" i="12"/>
  <c r="D75" i="12"/>
  <c r="C75" i="12" s="1"/>
  <c r="L74" i="12"/>
  <c r="J74" i="12"/>
  <c r="G74" i="12"/>
  <c r="F74" i="12"/>
  <c r="E74" i="12"/>
  <c r="Q73" i="12"/>
  <c r="P73" i="12"/>
  <c r="O73" i="12"/>
  <c r="N73" i="12"/>
  <c r="M73" i="12" s="1"/>
  <c r="H73" i="12"/>
  <c r="C73" i="12"/>
  <c r="Q72" i="12"/>
  <c r="P72" i="12"/>
  <c r="O72" i="12"/>
  <c r="N72" i="12"/>
  <c r="M72" i="12"/>
  <c r="H72" i="12"/>
  <c r="C72" i="12"/>
  <c r="Q71" i="12"/>
  <c r="P71" i="12"/>
  <c r="O71" i="12"/>
  <c r="N71" i="12"/>
  <c r="M71" i="12" s="1"/>
  <c r="H71" i="12"/>
  <c r="C71" i="12"/>
  <c r="Q70" i="12"/>
  <c r="Q69" i="12" s="1"/>
  <c r="P70" i="12"/>
  <c r="O70" i="12"/>
  <c r="O69" i="12" s="1"/>
  <c r="N70" i="12"/>
  <c r="M70" i="12"/>
  <c r="H70" i="12"/>
  <c r="C70" i="12"/>
  <c r="P69" i="12"/>
  <c r="N69" i="12"/>
  <c r="M69" i="12" s="1"/>
  <c r="L69" i="12"/>
  <c r="K69" i="12"/>
  <c r="J69" i="12"/>
  <c r="I69" i="12"/>
  <c r="H69" i="12"/>
  <c r="G69" i="12"/>
  <c r="F69" i="12"/>
  <c r="E69" i="12"/>
  <c r="D69" i="12"/>
  <c r="C69" i="12" s="1"/>
  <c r="Q68" i="12"/>
  <c r="Q67" i="12" s="1"/>
  <c r="P68" i="12"/>
  <c r="O68" i="12"/>
  <c r="O67" i="12" s="1"/>
  <c r="N68" i="12"/>
  <c r="M68" i="12"/>
  <c r="H68" i="12"/>
  <c r="C68" i="12"/>
  <c r="P67" i="12"/>
  <c r="N67" i="12"/>
  <c r="M67" i="12" s="1"/>
  <c r="L67" i="12"/>
  <c r="K67" i="12"/>
  <c r="J67" i="12"/>
  <c r="I67" i="12"/>
  <c r="H67" i="12"/>
  <c r="G67" i="12"/>
  <c r="F67" i="12"/>
  <c r="E67" i="12"/>
  <c r="D67" i="12"/>
  <c r="C67" i="12" s="1"/>
  <c r="Q66" i="12"/>
  <c r="P66" i="12"/>
  <c r="O66" i="12"/>
  <c r="N66" i="12"/>
  <c r="M66" i="12"/>
  <c r="H66" i="12"/>
  <c r="C66" i="12"/>
  <c r="Q65" i="12"/>
  <c r="P65" i="12"/>
  <c r="O65" i="12"/>
  <c r="N65" i="12"/>
  <c r="M65" i="12" s="1"/>
  <c r="H65" i="12"/>
  <c r="C65" i="12"/>
  <c r="Q64" i="12"/>
  <c r="P64" i="12"/>
  <c r="O64" i="12"/>
  <c r="N64" i="12"/>
  <c r="M64" i="12"/>
  <c r="H64" i="12"/>
  <c r="C64" i="12"/>
  <c r="Q63" i="12"/>
  <c r="P63" i="12"/>
  <c r="O63" i="12"/>
  <c r="N63" i="12"/>
  <c r="M63" i="12" s="1"/>
  <c r="H63" i="12"/>
  <c r="C63" i="12"/>
  <c r="Q62" i="12"/>
  <c r="P62" i="12"/>
  <c r="O62" i="12"/>
  <c r="N62" i="12"/>
  <c r="M62" i="12"/>
  <c r="H62" i="12"/>
  <c r="C62" i="12"/>
  <c r="Q61" i="12"/>
  <c r="P61" i="12"/>
  <c r="O61" i="12"/>
  <c r="N61" i="12"/>
  <c r="M61" i="12" s="1"/>
  <c r="H61" i="12"/>
  <c r="C61" i="12"/>
  <c r="Q60" i="12"/>
  <c r="P60" i="12"/>
  <c r="O60" i="12"/>
  <c r="N60" i="12"/>
  <c r="M60" i="12"/>
  <c r="H60" i="12"/>
  <c r="C60" i="12"/>
  <c r="Q59" i="12"/>
  <c r="P59" i="12"/>
  <c r="P58" i="12" s="1"/>
  <c r="O59" i="12"/>
  <c r="N59" i="12"/>
  <c r="M59" i="12" s="1"/>
  <c r="H59" i="12"/>
  <c r="C59" i="12"/>
  <c r="Q58" i="12"/>
  <c r="O58" i="12"/>
  <c r="L58" i="12"/>
  <c r="K58" i="12"/>
  <c r="J58" i="12"/>
  <c r="I58" i="12"/>
  <c r="H58" i="12" s="1"/>
  <c r="G58" i="12"/>
  <c r="F58" i="12"/>
  <c r="E58" i="12"/>
  <c r="D58" i="12"/>
  <c r="C58" i="12"/>
  <c r="Q57" i="12"/>
  <c r="P57" i="12"/>
  <c r="O57" i="12"/>
  <c r="N57" i="12"/>
  <c r="M57" i="12" s="1"/>
  <c r="H57" i="12"/>
  <c r="C57" i="12"/>
  <c r="Q56" i="12"/>
  <c r="Q55" i="12" s="1"/>
  <c r="Q54" i="12" s="1"/>
  <c r="Q53" i="12" s="1"/>
  <c r="Q52" i="12" s="1"/>
  <c r="Q51" i="12" s="1"/>
  <c r="Q50" i="12" s="1"/>
  <c r="P56" i="12"/>
  <c r="O56" i="12"/>
  <c r="O55" i="12" s="1"/>
  <c r="O54" i="12" s="1"/>
  <c r="O53" i="12" s="1"/>
  <c r="O52" i="12" s="1"/>
  <c r="O51" i="12" s="1"/>
  <c r="N56" i="12"/>
  <c r="M56" i="12"/>
  <c r="H56" i="12"/>
  <c r="C56" i="12"/>
  <c r="P55" i="12"/>
  <c r="P54" i="12" s="1"/>
  <c r="P53" i="12" s="1"/>
  <c r="N55" i="12"/>
  <c r="M55" i="12" s="1"/>
  <c r="L55" i="12"/>
  <c r="L54" i="12" s="1"/>
  <c r="L53" i="12" s="1"/>
  <c r="L52" i="12" s="1"/>
  <c r="L51" i="12" s="1"/>
  <c r="L50" i="12" s="1"/>
  <c r="K55" i="12"/>
  <c r="J55" i="12"/>
  <c r="J54" i="12" s="1"/>
  <c r="J53" i="12" s="1"/>
  <c r="J52" i="12" s="1"/>
  <c r="J51" i="12" s="1"/>
  <c r="I55" i="12"/>
  <c r="H55" i="12"/>
  <c r="G55" i="12"/>
  <c r="F55" i="12"/>
  <c r="F54" i="12" s="1"/>
  <c r="F53" i="12" s="1"/>
  <c r="F52" i="12" s="1"/>
  <c r="F51" i="12" s="1"/>
  <c r="F50" i="12" s="1"/>
  <c r="E55" i="12"/>
  <c r="D55" i="12"/>
  <c r="C55" i="12" s="1"/>
  <c r="K54" i="12"/>
  <c r="K53" i="12" s="1"/>
  <c r="I54" i="12"/>
  <c r="H54" i="12" s="1"/>
  <c r="G54" i="12"/>
  <c r="G53" i="12" s="1"/>
  <c r="G52" i="12" s="1"/>
  <c r="G51" i="12" s="1"/>
  <c r="G50" i="12" s="1"/>
  <c r="E54" i="12"/>
  <c r="E53" i="12" s="1"/>
  <c r="E52" i="12" s="1"/>
  <c r="E51" i="12" s="1"/>
  <c r="Q47" i="12"/>
  <c r="M47" i="12"/>
  <c r="H47" i="12"/>
  <c r="C47" i="12"/>
  <c r="Q46" i="12"/>
  <c r="M46" i="12"/>
  <c r="H46" i="12"/>
  <c r="C46" i="12"/>
  <c r="Q45" i="12"/>
  <c r="M45" i="12"/>
  <c r="L45" i="12"/>
  <c r="H45" i="12"/>
  <c r="G45" i="12"/>
  <c r="C45" i="12"/>
  <c r="P44" i="12"/>
  <c r="O44" i="12"/>
  <c r="N44" i="12"/>
  <c r="M44" i="12"/>
  <c r="H44" i="12"/>
  <c r="C44" i="12"/>
  <c r="P43" i="12"/>
  <c r="O43" i="12"/>
  <c r="N43" i="12"/>
  <c r="M43" i="12"/>
  <c r="K43" i="12"/>
  <c r="J43" i="12"/>
  <c r="I43" i="12"/>
  <c r="H43" i="12"/>
  <c r="F43" i="12"/>
  <c r="E43" i="12"/>
  <c r="D43" i="12"/>
  <c r="C43" i="12"/>
  <c r="N42" i="12"/>
  <c r="M42" i="12"/>
  <c r="H42" i="12"/>
  <c r="C42" i="12"/>
  <c r="P41" i="12"/>
  <c r="M41" i="12"/>
  <c r="H41" i="12"/>
  <c r="F41" i="12"/>
  <c r="C41" i="12" s="1"/>
  <c r="P40" i="12"/>
  <c r="M40" i="12" s="1"/>
  <c r="H40" i="12"/>
  <c r="C40" i="12"/>
  <c r="P39" i="12"/>
  <c r="M39" i="12" s="1"/>
  <c r="H39" i="12"/>
  <c r="C39" i="12"/>
  <c r="P38" i="12"/>
  <c r="M38" i="12" s="1"/>
  <c r="H38" i="12"/>
  <c r="C38" i="12"/>
  <c r="P37" i="12"/>
  <c r="M37" i="12" s="1"/>
  <c r="K37" i="12"/>
  <c r="H37" i="12" s="1"/>
  <c r="F37" i="12"/>
  <c r="C37" i="12" s="1"/>
  <c r="P36" i="12"/>
  <c r="M36" i="12" s="1"/>
  <c r="H36" i="12"/>
  <c r="C36" i="12"/>
  <c r="P35" i="12"/>
  <c r="M35" i="12" s="1"/>
  <c r="H35" i="12"/>
  <c r="C35" i="12"/>
  <c r="P34" i="12"/>
  <c r="M34" i="12" s="1"/>
  <c r="K34" i="12"/>
  <c r="H34" i="12" s="1"/>
  <c r="F34" i="12"/>
  <c r="C34" i="12" s="1"/>
  <c r="P33" i="12"/>
  <c r="M33" i="12" s="1"/>
  <c r="H33" i="12"/>
  <c r="C33" i="12"/>
  <c r="P32" i="12"/>
  <c r="M32" i="12" s="1"/>
  <c r="K32" i="12"/>
  <c r="H32" i="12" s="1"/>
  <c r="F32" i="12"/>
  <c r="C32" i="12" s="1"/>
  <c r="P31" i="12"/>
  <c r="M31" i="12" s="1"/>
  <c r="H31" i="12"/>
  <c r="C31" i="12"/>
  <c r="P30" i="12"/>
  <c r="M30" i="12" s="1"/>
  <c r="H30" i="12"/>
  <c r="C30" i="12"/>
  <c r="P29" i="12"/>
  <c r="M29" i="12" s="1"/>
  <c r="H29" i="12"/>
  <c r="C29" i="12"/>
  <c r="P28" i="12"/>
  <c r="M28" i="12" s="1"/>
  <c r="K28" i="12"/>
  <c r="H28" i="12" s="1"/>
  <c r="F28" i="12"/>
  <c r="C28" i="12" s="1"/>
  <c r="P27" i="12"/>
  <c r="K27" i="12"/>
  <c r="F27" i="12"/>
  <c r="N26" i="12"/>
  <c r="M26" i="12" s="1"/>
  <c r="H26" i="12"/>
  <c r="C26" i="12"/>
  <c r="O25" i="12"/>
  <c r="D25" i="12"/>
  <c r="C25" i="12"/>
  <c r="Q24" i="12"/>
  <c r="P24" i="12"/>
  <c r="O24" i="12"/>
  <c r="N24" i="12"/>
  <c r="M24" i="12" s="1"/>
  <c r="H24" i="12"/>
  <c r="C24" i="12"/>
  <c r="Q23" i="12"/>
  <c r="Q22" i="12" s="1"/>
  <c r="P23" i="12"/>
  <c r="O23" i="12"/>
  <c r="O22" i="12" s="1"/>
  <c r="N23" i="12"/>
  <c r="M23" i="12"/>
  <c r="H23" i="12"/>
  <c r="C23" i="12"/>
  <c r="P22" i="12"/>
  <c r="P307" i="12" s="1"/>
  <c r="P306" i="12" s="1"/>
  <c r="N22" i="12"/>
  <c r="L22" i="12"/>
  <c r="L307" i="12" s="1"/>
  <c r="L306" i="12" s="1"/>
  <c r="K22" i="12"/>
  <c r="K307" i="12" s="1"/>
  <c r="K306" i="12" s="1"/>
  <c r="J22" i="12"/>
  <c r="J307" i="12" s="1"/>
  <c r="J306" i="12" s="1"/>
  <c r="I22" i="12"/>
  <c r="I307" i="12" s="1"/>
  <c r="I306" i="12" s="1"/>
  <c r="H22" i="12"/>
  <c r="G22" i="12"/>
  <c r="G307" i="12" s="1"/>
  <c r="G306" i="12" s="1"/>
  <c r="F22" i="12"/>
  <c r="F307" i="12" s="1"/>
  <c r="F306" i="12" s="1"/>
  <c r="E22" i="12"/>
  <c r="E307" i="12" s="1"/>
  <c r="E306" i="12" s="1"/>
  <c r="D22" i="12"/>
  <c r="K21" i="12"/>
  <c r="G21" i="12"/>
  <c r="E21" i="12"/>
  <c r="Q319" i="11"/>
  <c r="P319" i="11"/>
  <c r="O319" i="11"/>
  <c r="N319" i="11"/>
  <c r="M319" i="11"/>
  <c r="H319" i="11"/>
  <c r="C319" i="11"/>
  <c r="Q317" i="11"/>
  <c r="P317" i="11"/>
  <c r="O317" i="11"/>
  <c r="N317" i="11"/>
  <c r="M317" i="11" s="1"/>
  <c r="H317" i="11"/>
  <c r="C317" i="11"/>
  <c r="Q315" i="11"/>
  <c r="P315" i="11"/>
  <c r="O315" i="11"/>
  <c r="N315" i="11"/>
  <c r="M315" i="11" s="1"/>
  <c r="H315" i="11"/>
  <c r="C315" i="11"/>
  <c r="Q314" i="11"/>
  <c r="P314" i="11"/>
  <c r="O314" i="11"/>
  <c r="N314" i="11"/>
  <c r="M314" i="11"/>
  <c r="H314" i="11"/>
  <c r="C314" i="11"/>
  <c r="Q313" i="11"/>
  <c r="P313" i="11"/>
  <c r="O313" i="11"/>
  <c r="N313" i="11"/>
  <c r="M313" i="11" s="1"/>
  <c r="H313" i="11"/>
  <c r="C313" i="11"/>
  <c r="Q312" i="11"/>
  <c r="P312" i="11"/>
  <c r="O312" i="11"/>
  <c r="N312" i="11"/>
  <c r="M312" i="11"/>
  <c r="H312" i="11"/>
  <c r="C312" i="11"/>
  <c r="Q311" i="11"/>
  <c r="P311" i="11"/>
  <c r="O311" i="11"/>
  <c r="N311" i="11"/>
  <c r="M311" i="11" s="1"/>
  <c r="M309" i="11" s="1"/>
  <c r="H311" i="11"/>
  <c r="C311" i="11"/>
  <c r="Q310" i="11"/>
  <c r="P310" i="11"/>
  <c r="O310" i="11"/>
  <c r="N310" i="11"/>
  <c r="M310" i="11"/>
  <c r="H310" i="11"/>
  <c r="C310" i="11"/>
  <c r="Q309" i="11"/>
  <c r="P309" i="11"/>
  <c r="O309" i="11"/>
  <c r="N309" i="11"/>
  <c r="L309" i="11"/>
  <c r="K309" i="11"/>
  <c r="J309" i="11"/>
  <c r="I309" i="11"/>
  <c r="H309" i="11"/>
  <c r="G309" i="11"/>
  <c r="F309" i="11"/>
  <c r="E309" i="11"/>
  <c r="D309" i="11"/>
  <c r="C309" i="11"/>
  <c r="Q301" i="11"/>
  <c r="P301" i="11"/>
  <c r="O301" i="11"/>
  <c r="N301" i="11"/>
  <c r="M301" i="11" s="1"/>
  <c r="H301" i="11"/>
  <c r="Q300" i="11"/>
  <c r="P300" i="11"/>
  <c r="O300" i="11"/>
  <c r="N300" i="11"/>
  <c r="M300" i="11"/>
  <c r="H300" i="11"/>
  <c r="C300" i="11"/>
  <c r="Q299" i="11"/>
  <c r="P299" i="11"/>
  <c r="O299" i="11"/>
  <c r="N299" i="11"/>
  <c r="M299" i="11" s="1"/>
  <c r="L299" i="11"/>
  <c r="K299" i="11"/>
  <c r="J299" i="11"/>
  <c r="I299" i="11"/>
  <c r="H299" i="11"/>
  <c r="G299" i="11"/>
  <c r="F299" i="11"/>
  <c r="E299" i="11"/>
  <c r="Q298" i="11"/>
  <c r="P298" i="11"/>
  <c r="O298" i="11"/>
  <c r="N298" i="11"/>
  <c r="M298" i="11"/>
  <c r="H298" i="11"/>
  <c r="C298" i="11"/>
  <c r="Q297" i="11"/>
  <c r="P297" i="11"/>
  <c r="O297" i="11"/>
  <c r="N297" i="11"/>
  <c r="M297" i="11" s="1"/>
  <c r="H297" i="11"/>
  <c r="C297" i="11"/>
  <c r="Q296" i="11"/>
  <c r="P296" i="11"/>
  <c r="O296" i="11"/>
  <c r="N296" i="11"/>
  <c r="M296" i="11"/>
  <c r="H296" i="11"/>
  <c r="C296" i="11"/>
  <c r="Q295" i="11"/>
  <c r="P295" i="11"/>
  <c r="O295" i="11"/>
  <c r="N295" i="11"/>
  <c r="M295" i="11" s="1"/>
  <c r="H295" i="11"/>
  <c r="C295" i="11"/>
  <c r="Q294" i="11"/>
  <c r="P294" i="11"/>
  <c r="O294" i="11"/>
  <c r="L294" i="11"/>
  <c r="K294" i="11"/>
  <c r="J294" i="11"/>
  <c r="I294" i="11"/>
  <c r="H294" i="11" s="1"/>
  <c r="G294" i="11"/>
  <c r="F294" i="11"/>
  <c r="E294" i="11"/>
  <c r="D294" i="11"/>
  <c r="C294" i="11"/>
  <c r="Q293" i="11"/>
  <c r="P293" i="11"/>
  <c r="O293" i="11"/>
  <c r="N293" i="11"/>
  <c r="M293" i="11" s="1"/>
  <c r="H293" i="11"/>
  <c r="C293" i="11"/>
  <c r="Q292" i="11"/>
  <c r="P292" i="11"/>
  <c r="O292" i="11"/>
  <c r="N292" i="11"/>
  <c r="M292" i="11"/>
  <c r="H292" i="11"/>
  <c r="C292" i="11"/>
  <c r="Q291" i="11"/>
  <c r="P291" i="11"/>
  <c r="P290" i="11" s="1"/>
  <c r="O291" i="11"/>
  <c r="N291" i="11"/>
  <c r="M291" i="11" s="1"/>
  <c r="H291" i="11"/>
  <c r="C291" i="11"/>
  <c r="Q290" i="11"/>
  <c r="O290" i="11"/>
  <c r="L290" i="11"/>
  <c r="K290" i="11"/>
  <c r="J290" i="11"/>
  <c r="I290" i="11"/>
  <c r="H290" i="11" s="1"/>
  <c r="G290" i="11"/>
  <c r="F290" i="11"/>
  <c r="E290" i="11"/>
  <c r="D290" i="11"/>
  <c r="C290" i="11"/>
  <c r="Q289" i="11"/>
  <c r="P289" i="11"/>
  <c r="O289" i="11"/>
  <c r="N289" i="11"/>
  <c r="M289" i="11" s="1"/>
  <c r="H289" i="11"/>
  <c r="C289" i="11"/>
  <c r="Q288" i="11"/>
  <c r="O288" i="11"/>
  <c r="L288" i="11"/>
  <c r="K288" i="11"/>
  <c r="J288" i="11"/>
  <c r="I288" i="11"/>
  <c r="H288" i="11" s="1"/>
  <c r="G288" i="11"/>
  <c r="F288" i="11"/>
  <c r="E288" i="11"/>
  <c r="E287" i="11" s="1"/>
  <c r="D288" i="11"/>
  <c r="C288" i="11"/>
  <c r="Q287" i="11"/>
  <c r="O287" i="11"/>
  <c r="L287" i="11"/>
  <c r="K287" i="11"/>
  <c r="J287" i="11"/>
  <c r="I287" i="11"/>
  <c r="H287" i="11"/>
  <c r="G287" i="11"/>
  <c r="F287" i="11"/>
  <c r="D287" i="11"/>
  <c r="C287" i="11" s="1"/>
  <c r="Q286" i="11"/>
  <c r="P286" i="11"/>
  <c r="O286" i="11"/>
  <c r="N286" i="11"/>
  <c r="M286" i="11"/>
  <c r="H286" i="11"/>
  <c r="C286" i="11"/>
  <c r="Q285" i="11"/>
  <c r="P285" i="11"/>
  <c r="O285" i="11"/>
  <c r="N285" i="11"/>
  <c r="M285" i="11" s="1"/>
  <c r="H285" i="11"/>
  <c r="C285" i="11"/>
  <c r="Q284" i="11"/>
  <c r="Q283" i="11" s="1"/>
  <c r="P284" i="11"/>
  <c r="O284" i="11"/>
  <c r="O283" i="11" s="1"/>
  <c r="N284" i="11"/>
  <c r="M284" i="11"/>
  <c r="H284" i="11"/>
  <c r="C284" i="11"/>
  <c r="P283" i="11"/>
  <c r="N283" i="11"/>
  <c r="M283" i="11" s="1"/>
  <c r="L283" i="11"/>
  <c r="K283" i="11"/>
  <c r="J283" i="11"/>
  <c r="I283" i="11"/>
  <c r="H283" i="11"/>
  <c r="G283" i="11"/>
  <c r="F283" i="11"/>
  <c r="E283" i="11"/>
  <c r="D283" i="11"/>
  <c r="C283" i="11" s="1"/>
  <c r="Q282" i="11"/>
  <c r="P282" i="11"/>
  <c r="O282" i="11"/>
  <c r="N282" i="11"/>
  <c r="M282" i="11"/>
  <c r="H282" i="11"/>
  <c r="C282" i="11"/>
  <c r="Q281" i="11"/>
  <c r="P281" i="11"/>
  <c r="O281" i="11"/>
  <c r="N281" i="11"/>
  <c r="M281" i="11" s="1"/>
  <c r="H281" i="11"/>
  <c r="C281" i="11"/>
  <c r="Q280" i="11"/>
  <c r="Q279" i="11" s="1"/>
  <c r="Q278" i="11" s="1"/>
  <c r="P280" i="11"/>
  <c r="O280" i="11"/>
  <c r="O279" i="11" s="1"/>
  <c r="O278" i="11" s="1"/>
  <c r="N280" i="11"/>
  <c r="M280" i="11"/>
  <c r="H280" i="11"/>
  <c r="C280" i="11"/>
  <c r="P279" i="11"/>
  <c r="P278" i="11" s="1"/>
  <c r="N279" i="11"/>
  <c r="M279" i="11" s="1"/>
  <c r="L279" i="11"/>
  <c r="L278" i="11" s="1"/>
  <c r="K279" i="11"/>
  <c r="J279" i="11"/>
  <c r="J278" i="11" s="1"/>
  <c r="I279" i="11"/>
  <c r="H279" i="11"/>
  <c r="G279" i="11"/>
  <c r="F279" i="11"/>
  <c r="F278" i="11" s="1"/>
  <c r="E279" i="11"/>
  <c r="D279" i="11"/>
  <c r="C279" i="11" s="1"/>
  <c r="K278" i="11"/>
  <c r="I278" i="11"/>
  <c r="H278" i="11" s="1"/>
  <c r="G278" i="11"/>
  <c r="E278" i="11"/>
  <c r="Q277" i="11"/>
  <c r="P277" i="11"/>
  <c r="O277" i="11"/>
  <c r="N277" i="11"/>
  <c r="M277" i="11" s="1"/>
  <c r="H277" i="11"/>
  <c r="C277" i="11"/>
  <c r="Q276" i="11"/>
  <c r="P276" i="11"/>
  <c r="O276" i="11"/>
  <c r="N276" i="11"/>
  <c r="M276" i="11"/>
  <c r="H276" i="11"/>
  <c r="C276" i="11"/>
  <c r="Q275" i="11"/>
  <c r="P275" i="11"/>
  <c r="P274" i="11" s="1"/>
  <c r="O275" i="11"/>
  <c r="N275" i="11"/>
  <c r="M275" i="11" s="1"/>
  <c r="H275" i="11"/>
  <c r="C275" i="11"/>
  <c r="Q274" i="11"/>
  <c r="O274" i="11"/>
  <c r="L274" i="11"/>
  <c r="K274" i="11"/>
  <c r="J274" i="11"/>
  <c r="I274" i="11"/>
  <c r="H274" i="11" s="1"/>
  <c r="G274" i="11"/>
  <c r="F274" i="11"/>
  <c r="E274" i="11"/>
  <c r="D274" i="11"/>
  <c r="C274" i="11"/>
  <c r="Q273" i="11"/>
  <c r="P273" i="11"/>
  <c r="O273" i="11"/>
  <c r="N273" i="11"/>
  <c r="M273" i="11" s="1"/>
  <c r="H273" i="11"/>
  <c r="C273" i="11"/>
  <c r="Q272" i="11"/>
  <c r="P272" i="11"/>
  <c r="O272" i="11"/>
  <c r="N272" i="11"/>
  <c r="M272" i="11"/>
  <c r="H272" i="11"/>
  <c r="C272" i="11"/>
  <c r="Q271" i="11"/>
  <c r="P271" i="11"/>
  <c r="P270" i="11" s="1"/>
  <c r="O271" i="11"/>
  <c r="N271" i="11"/>
  <c r="M271" i="11" s="1"/>
  <c r="H271" i="11"/>
  <c r="C271" i="11"/>
  <c r="Q270" i="11"/>
  <c r="O270" i="11"/>
  <c r="L270" i="11"/>
  <c r="K270" i="11"/>
  <c r="J270" i="11"/>
  <c r="I270" i="11"/>
  <c r="H270" i="11" s="1"/>
  <c r="G270" i="11"/>
  <c r="F270" i="11"/>
  <c r="E270" i="11"/>
  <c r="D270" i="11"/>
  <c r="C270" i="11"/>
  <c r="Q269" i="11"/>
  <c r="P269" i="11"/>
  <c r="P268" i="11" s="1"/>
  <c r="O269" i="11"/>
  <c r="N269" i="11"/>
  <c r="M269" i="11" s="1"/>
  <c r="H269" i="11"/>
  <c r="C269" i="11"/>
  <c r="Q268" i="11"/>
  <c r="Q267" i="11" s="1"/>
  <c r="O268" i="11"/>
  <c r="L268" i="11"/>
  <c r="K268" i="11"/>
  <c r="J268" i="11"/>
  <c r="I268" i="11"/>
  <c r="H268" i="11" s="1"/>
  <c r="G268" i="11"/>
  <c r="F268" i="11"/>
  <c r="E268" i="11"/>
  <c r="D268" i="11"/>
  <c r="C268" i="11"/>
  <c r="P267" i="11"/>
  <c r="O267" i="11"/>
  <c r="L267" i="11"/>
  <c r="K267" i="11"/>
  <c r="J267" i="11"/>
  <c r="I267" i="11"/>
  <c r="H267" i="11" s="1"/>
  <c r="G267" i="11"/>
  <c r="F267" i="11"/>
  <c r="E267" i="11"/>
  <c r="Q266" i="11"/>
  <c r="P266" i="11"/>
  <c r="O266" i="11"/>
  <c r="N266" i="11"/>
  <c r="M266" i="11" s="1"/>
  <c r="H266" i="11"/>
  <c r="C266" i="11"/>
  <c r="Q265" i="11"/>
  <c r="P265" i="11"/>
  <c r="O265" i="11"/>
  <c r="N265" i="11"/>
  <c r="M265" i="11"/>
  <c r="H265" i="11"/>
  <c r="C265" i="11"/>
  <c r="Q264" i="11"/>
  <c r="P264" i="11"/>
  <c r="P263" i="11" s="1"/>
  <c r="O264" i="11"/>
  <c r="N264" i="11"/>
  <c r="M264" i="11" s="1"/>
  <c r="H264" i="11"/>
  <c r="C264" i="11"/>
  <c r="Q263" i="11"/>
  <c r="O263" i="11"/>
  <c r="L263" i="11"/>
  <c r="K263" i="11"/>
  <c r="J263" i="11"/>
  <c r="I263" i="11"/>
  <c r="H263" i="11" s="1"/>
  <c r="G263" i="11"/>
  <c r="F263" i="11"/>
  <c r="E263" i="11"/>
  <c r="D263" i="11"/>
  <c r="C263" i="11"/>
  <c r="Q262" i="11"/>
  <c r="P262" i="11"/>
  <c r="O262" i="11"/>
  <c r="N262" i="11"/>
  <c r="M262" i="11" s="1"/>
  <c r="H262" i="11"/>
  <c r="C262" i="11"/>
  <c r="Q261" i="11"/>
  <c r="P261" i="11"/>
  <c r="O261" i="11"/>
  <c r="N261" i="11"/>
  <c r="M261" i="11"/>
  <c r="H261" i="11"/>
  <c r="C261" i="11"/>
  <c r="Q260" i="11"/>
  <c r="P260" i="11"/>
  <c r="P259" i="11" s="1"/>
  <c r="P258" i="11" s="1"/>
  <c r="O260" i="11"/>
  <c r="N260" i="11"/>
  <c r="M260" i="11" s="1"/>
  <c r="H260" i="11"/>
  <c r="C260" i="11"/>
  <c r="Q259" i="11"/>
  <c r="Q258" i="11" s="1"/>
  <c r="O259" i="11"/>
  <c r="O258" i="11" s="1"/>
  <c r="L259" i="11"/>
  <c r="K259" i="11"/>
  <c r="K258" i="11" s="1"/>
  <c r="K232" i="11" s="1"/>
  <c r="J259" i="11"/>
  <c r="I259" i="11"/>
  <c r="H259" i="11" s="1"/>
  <c r="G259" i="11"/>
  <c r="F259" i="11"/>
  <c r="E259" i="11"/>
  <c r="D259" i="11"/>
  <c r="C259" i="11"/>
  <c r="L258" i="11"/>
  <c r="J258" i="11"/>
  <c r="G258" i="11"/>
  <c r="F258" i="11"/>
  <c r="E258" i="11"/>
  <c r="D258" i="11"/>
  <c r="C258" i="11" s="1"/>
  <c r="Q257" i="11"/>
  <c r="P257" i="11"/>
  <c r="O257" i="11"/>
  <c r="N257" i="11"/>
  <c r="M257" i="11"/>
  <c r="H257" i="11"/>
  <c r="C257" i="11"/>
  <c r="Q256" i="11"/>
  <c r="P256" i="11"/>
  <c r="O256" i="11"/>
  <c r="N256" i="11"/>
  <c r="M256" i="11" s="1"/>
  <c r="H256" i="11"/>
  <c r="C256" i="11"/>
  <c r="Q255" i="11"/>
  <c r="P255" i="11"/>
  <c r="O255" i="11"/>
  <c r="N255" i="11"/>
  <c r="M255" i="11"/>
  <c r="H255" i="11"/>
  <c r="C255" i="11"/>
  <c r="Q254" i="11"/>
  <c r="P254" i="11"/>
  <c r="O254" i="11"/>
  <c r="N254" i="11"/>
  <c r="M254" i="11" s="1"/>
  <c r="H254" i="11"/>
  <c r="C254" i="11"/>
  <c r="Q253" i="11"/>
  <c r="Q252" i="11" s="1"/>
  <c r="Q251" i="11" s="1"/>
  <c r="P253" i="11"/>
  <c r="O253" i="11"/>
  <c r="O252" i="11" s="1"/>
  <c r="O251" i="11" s="1"/>
  <c r="M251" i="11" s="1"/>
  <c r="N253" i="11"/>
  <c r="M253" i="11"/>
  <c r="H253" i="11"/>
  <c r="C253" i="11"/>
  <c r="P252" i="11"/>
  <c r="N252" i="11"/>
  <c r="M252" i="11" s="1"/>
  <c r="L252" i="11"/>
  <c r="K252" i="11"/>
  <c r="J252" i="11"/>
  <c r="I252" i="11"/>
  <c r="H252" i="11"/>
  <c r="G252" i="11"/>
  <c r="F252" i="11"/>
  <c r="E252" i="11"/>
  <c r="D252" i="11"/>
  <c r="C252" i="11" s="1"/>
  <c r="P251" i="11"/>
  <c r="N251" i="11"/>
  <c r="L251" i="11"/>
  <c r="K251" i="11"/>
  <c r="J251" i="11"/>
  <c r="I251" i="11"/>
  <c r="H251" i="11" s="1"/>
  <c r="G251" i="11"/>
  <c r="F251" i="11"/>
  <c r="E251" i="11"/>
  <c r="D251" i="11"/>
  <c r="C251" i="11"/>
  <c r="Q250" i="11"/>
  <c r="P250" i="11"/>
  <c r="O250" i="11"/>
  <c r="N250" i="11"/>
  <c r="M250" i="11" s="1"/>
  <c r="H250" i="11"/>
  <c r="C250" i="11"/>
  <c r="Q249" i="11"/>
  <c r="P249" i="11"/>
  <c r="O249" i="11"/>
  <c r="N249" i="11"/>
  <c r="M249" i="11"/>
  <c r="H249" i="11"/>
  <c r="C249" i="11"/>
  <c r="Q248" i="11"/>
  <c r="P248" i="11"/>
  <c r="O248" i="11"/>
  <c r="N248" i="11"/>
  <c r="M248" i="11" s="1"/>
  <c r="H248" i="11"/>
  <c r="C248" i="11"/>
  <c r="Q247" i="11"/>
  <c r="P247" i="11"/>
  <c r="O247" i="11"/>
  <c r="O246" i="11" s="1"/>
  <c r="N247" i="11"/>
  <c r="M247" i="11"/>
  <c r="H247" i="11"/>
  <c r="C247" i="11"/>
  <c r="Q246" i="11"/>
  <c r="P246" i="11"/>
  <c r="N246" i="11"/>
  <c r="L246" i="11"/>
  <c r="K246" i="11"/>
  <c r="J246" i="11"/>
  <c r="I246" i="11"/>
  <c r="H246" i="11"/>
  <c r="G246" i="11"/>
  <c r="F246" i="11"/>
  <c r="E246" i="11"/>
  <c r="D246" i="11"/>
  <c r="C246" i="11" s="1"/>
  <c r="Q245" i="11"/>
  <c r="P245" i="11"/>
  <c r="O245" i="11"/>
  <c r="N245" i="11"/>
  <c r="M245" i="11"/>
  <c r="H245" i="11"/>
  <c r="C245" i="11"/>
  <c r="Q244" i="11"/>
  <c r="P244" i="11"/>
  <c r="O244" i="11"/>
  <c r="N244" i="11"/>
  <c r="M244" i="11" s="1"/>
  <c r="H244" i="11"/>
  <c r="C244" i="11"/>
  <c r="Q243" i="11"/>
  <c r="P243" i="11"/>
  <c r="O243" i="11"/>
  <c r="N243" i="11"/>
  <c r="M243" i="11"/>
  <c r="H243" i="11"/>
  <c r="C243" i="11"/>
  <c r="Q242" i="11"/>
  <c r="P242" i="11"/>
  <c r="O242" i="11"/>
  <c r="N242" i="11"/>
  <c r="M242" i="11" s="1"/>
  <c r="H242" i="11"/>
  <c r="C242" i="11"/>
  <c r="Q241" i="11"/>
  <c r="P241" i="11"/>
  <c r="O241" i="11"/>
  <c r="N241" i="11"/>
  <c r="M241" i="11"/>
  <c r="H241" i="11"/>
  <c r="C241" i="11"/>
  <c r="Q240" i="11"/>
  <c r="P240" i="11"/>
  <c r="O240" i="11"/>
  <c r="N240" i="11"/>
  <c r="M240" i="11" s="1"/>
  <c r="H240" i="11"/>
  <c r="C240" i="11"/>
  <c r="Q239" i="11"/>
  <c r="Q238" i="11" s="1"/>
  <c r="Q233" i="11" s="1"/>
  <c r="Q232" i="11" s="1"/>
  <c r="P239" i="11"/>
  <c r="O239" i="11"/>
  <c r="O238" i="11" s="1"/>
  <c r="O233" i="11" s="1"/>
  <c r="O232" i="11" s="1"/>
  <c r="N239" i="11"/>
  <c r="M239" i="11"/>
  <c r="H239" i="11"/>
  <c r="C239" i="11"/>
  <c r="P238" i="11"/>
  <c r="N238" i="11"/>
  <c r="M238" i="11" s="1"/>
  <c r="L238" i="11"/>
  <c r="K238" i="11"/>
  <c r="J238" i="11"/>
  <c r="I238" i="11"/>
  <c r="H238" i="11"/>
  <c r="G238" i="11"/>
  <c r="F238" i="11"/>
  <c r="E238" i="11"/>
  <c r="D238" i="11"/>
  <c r="C238" i="11" s="1"/>
  <c r="Q237" i="11"/>
  <c r="P237" i="11"/>
  <c r="O237" i="11"/>
  <c r="N237" i="11"/>
  <c r="M237" i="11"/>
  <c r="H237" i="11"/>
  <c r="C237" i="11"/>
  <c r="Q236" i="11"/>
  <c r="P236" i="11"/>
  <c r="P235" i="11" s="1"/>
  <c r="O236" i="11"/>
  <c r="N236" i="11"/>
  <c r="M236" i="11" s="1"/>
  <c r="H236" i="11"/>
  <c r="C236" i="11"/>
  <c r="Q235" i="11"/>
  <c r="O235" i="11"/>
  <c r="L235" i="11"/>
  <c r="K235" i="11"/>
  <c r="J235" i="11"/>
  <c r="I235" i="11"/>
  <c r="H235" i="11" s="1"/>
  <c r="G235" i="11"/>
  <c r="F235" i="11"/>
  <c r="E235" i="11"/>
  <c r="D235" i="11"/>
  <c r="C235" i="11"/>
  <c r="Q234" i="11"/>
  <c r="P234" i="11"/>
  <c r="O234" i="11"/>
  <c r="N234" i="11"/>
  <c r="M234" i="11" s="1"/>
  <c r="H234" i="11"/>
  <c r="C234" i="11"/>
  <c r="L233" i="11"/>
  <c r="K233" i="11"/>
  <c r="J233" i="11"/>
  <c r="I233" i="11"/>
  <c r="H233" i="11" s="1"/>
  <c r="G233" i="11"/>
  <c r="F233" i="11"/>
  <c r="E233" i="11"/>
  <c r="D233" i="11"/>
  <c r="C233" i="11"/>
  <c r="L232" i="11"/>
  <c r="J232" i="11"/>
  <c r="G232" i="11"/>
  <c r="F232" i="11"/>
  <c r="E232" i="11"/>
  <c r="D232" i="11"/>
  <c r="C232" i="11" s="1"/>
  <c r="Q231" i="11"/>
  <c r="P231" i="11"/>
  <c r="O231" i="11"/>
  <c r="O230" i="11" s="1"/>
  <c r="O228" i="11" s="1"/>
  <c r="N231" i="11"/>
  <c r="M231" i="11"/>
  <c r="H231" i="11"/>
  <c r="C231" i="11"/>
  <c r="Q230" i="11"/>
  <c r="P230" i="11"/>
  <c r="N230" i="11"/>
  <c r="M230" i="11" s="1"/>
  <c r="L230" i="11"/>
  <c r="K230" i="11"/>
  <c r="J230" i="11"/>
  <c r="I230" i="11"/>
  <c r="H230" i="11"/>
  <c r="G230" i="11"/>
  <c r="F230" i="11"/>
  <c r="E230" i="11"/>
  <c r="D230" i="11"/>
  <c r="C230" i="11" s="1"/>
  <c r="Q229" i="11"/>
  <c r="P229" i="11"/>
  <c r="O229" i="11"/>
  <c r="N229" i="11"/>
  <c r="M229" i="11"/>
  <c r="H229" i="11"/>
  <c r="C229" i="11"/>
  <c r="Q228" i="11"/>
  <c r="P228" i="11"/>
  <c r="N228" i="11"/>
  <c r="M228" i="11" s="1"/>
  <c r="L228" i="11"/>
  <c r="K228" i="11"/>
  <c r="J228" i="11"/>
  <c r="I228" i="11"/>
  <c r="H228" i="11"/>
  <c r="G228" i="11"/>
  <c r="F228" i="11"/>
  <c r="E228" i="11"/>
  <c r="D228" i="11"/>
  <c r="C228" i="11" s="1"/>
  <c r="Q227" i="11"/>
  <c r="P227" i="11"/>
  <c r="O227" i="11"/>
  <c r="N227" i="11"/>
  <c r="M227" i="11"/>
  <c r="H227" i="11"/>
  <c r="C227" i="11"/>
  <c r="Q226" i="11"/>
  <c r="P226" i="11"/>
  <c r="O226" i="11"/>
  <c r="N226" i="11"/>
  <c r="M226" i="11" s="1"/>
  <c r="H226" i="11"/>
  <c r="C226" i="11"/>
  <c r="Q225" i="11"/>
  <c r="P225" i="11"/>
  <c r="O225" i="11"/>
  <c r="N225" i="11"/>
  <c r="M225" i="11"/>
  <c r="L225" i="11"/>
  <c r="K225" i="11"/>
  <c r="J225" i="11"/>
  <c r="I225" i="11"/>
  <c r="H225" i="11" s="1"/>
  <c r="G225" i="11"/>
  <c r="F225" i="11"/>
  <c r="E225" i="11"/>
  <c r="D225" i="11"/>
  <c r="C225" i="11"/>
  <c r="Q224" i="11"/>
  <c r="P224" i="11"/>
  <c r="O224" i="11"/>
  <c r="N224" i="11"/>
  <c r="M224" i="11" s="1"/>
  <c r="H224" i="11"/>
  <c r="C224" i="11"/>
  <c r="Q223" i="11"/>
  <c r="P223" i="11"/>
  <c r="O223" i="11"/>
  <c r="N223" i="11"/>
  <c r="M223" i="11"/>
  <c r="H223" i="11"/>
  <c r="C223" i="11"/>
  <c r="Q222" i="11"/>
  <c r="P222" i="11"/>
  <c r="O222" i="11"/>
  <c r="N222" i="11"/>
  <c r="M222" i="11" s="1"/>
  <c r="H222" i="11"/>
  <c r="C222" i="11"/>
  <c r="Q221" i="11"/>
  <c r="P221" i="11"/>
  <c r="O221" i="11"/>
  <c r="N221" i="11"/>
  <c r="M221" i="11"/>
  <c r="H221" i="11"/>
  <c r="C221" i="11"/>
  <c r="Q220" i="11"/>
  <c r="P220" i="11"/>
  <c r="O220" i="11"/>
  <c r="N220" i="11"/>
  <c r="M220" i="11" s="1"/>
  <c r="H220" i="11"/>
  <c r="C220" i="11"/>
  <c r="Q219" i="11"/>
  <c r="P219" i="11"/>
  <c r="O219" i="11"/>
  <c r="N219" i="11"/>
  <c r="M219" i="11"/>
  <c r="H219" i="11"/>
  <c r="C219" i="11"/>
  <c r="Q218" i="11"/>
  <c r="P218" i="11"/>
  <c r="O218" i="11"/>
  <c r="N218" i="11"/>
  <c r="M218" i="11" s="1"/>
  <c r="H218" i="11"/>
  <c r="C218" i="11"/>
  <c r="Q217" i="11"/>
  <c r="P217" i="11"/>
  <c r="O217" i="11"/>
  <c r="N217" i="11"/>
  <c r="M217" i="11"/>
  <c r="H217" i="11"/>
  <c r="C217" i="11"/>
  <c r="Q216" i="11"/>
  <c r="P216" i="11"/>
  <c r="O216" i="11"/>
  <c r="N216" i="11"/>
  <c r="M216" i="11" s="1"/>
  <c r="H216" i="11"/>
  <c r="C216" i="11"/>
  <c r="Q215" i="11"/>
  <c r="P215" i="11"/>
  <c r="O215" i="11"/>
  <c r="O214" i="11" s="1"/>
  <c r="O202" i="11" s="1"/>
  <c r="N215" i="11"/>
  <c r="M215" i="11"/>
  <c r="H215" i="11"/>
  <c r="C215" i="11"/>
  <c r="Q214" i="11"/>
  <c r="P214" i="11"/>
  <c r="N214" i="11"/>
  <c r="L214" i="11"/>
  <c r="K214" i="11"/>
  <c r="J214" i="11"/>
  <c r="I214" i="11"/>
  <c r="H214" i="11"/>
  <c r="G214" i="11"/>
  <c r="F214" i="11"/>
  <c r="E214" i="11"/>
  <c r="D214" i="11"/>
  <c r="C214" i="11" s="1"/>
  <c r="Q213" i="11"/>
  <c r="P213" i="11"/>
  <c r="O213" i="11"/>
  <c r="N213" i="11"/>
  <c r="M213" i="11"/>
  <c r="H213" i="11"/>
  <c r="C213" i="11"/>
  <c r="Q212" i="11"/>
  <c r="P212" i="11"/>
  <c r="O212" i="11"/>
  <c r="N212" i="11"/>
  <c r="M212" i="11" s="1"/>
  <c r="H212" i="11"/>
  <c r="C212" i="11"/>
  <c r="Q211" i="11"/>
  <c r="P211" i="11"/>
  <c r="O211" i="11"/>
  <c r="N211" i="11"/>
  <c r="M211" i="11"/>
  <c r="H211" i="11"/>
  <c r="C211" i="11"/>
  <c r="Q210" i="11"/>
  <c r="P210" i="11"/>
  <c r="O210" i="11"/>
  <c r="N210" i="11"/>
  <c r="M210" i="11" s="1"/>
  <c r="H210" i="11"/>
  <c r="C210" i="11"/>
  <c r="Q209" i="11"/>
  <c r="P209" i="11"/>
  <c r="O209" i="11"/>
  <c r="N209" i="11"/>
  <c r="M209" i="11"/>
  <c r="H209" i="11"/>
  <c r="C209" i="11"/>
  <c r="Q208" i="11"/>
  <c r="P208" i="11"/>
  <c r="O208" i="11"/>
  <c r="N208" i="11"/>
  <c r="M208" i="11" s="1"/>
  <c r="H208" i="11"/>
  <c r="C208" i="11"/>
  <c r="Q207" i="11"/>
  <c r="P207" i="11"/>
  <c r="O207" i="11"/>
  <c r="N207" i="11"/>
  <c r="M207" i="11"/>
  <c r="H207" i="11"/>
  <c r="C207" i="11"/>
  <c r="Q206" i="11"/>
  <c r="P206" i="11"/>
  <c r="O206" i="11"/>
  <c r="N206" i="11"/>
  <c r="M206" i="11" s="1"/>
  <c r="H206" i="11"/>
  <c r="C206" i="11"/>
  <c r="Q205" i="11"/>
  <c r="P205" i="11"/>
  <c r="O205" i="11"/>
  <c r="N205" i="11"/>
  <c r="M205" i="11"/>
  <c r="H205" i="11"/>
  <c r="C205" i="11"/>
  <c r="Q204" i="11"/>
  <c r="P204" i="11"/>
  <c r="P203" i="11" s="1"/>
  <c r="O204" i="11"/>
  <c r="N204" i="11"/>
  <c r="M204" i="11" s="1"/>
  <c r="H204" i="11"/>
  <c r="C204" i="11"/>
  <c r="Q203" i="11"/>
  <c r="O203" i="11"/>
  <c r="L203" i="11"/>
  <c r="K203" i="11"/>
  <c r="J203" i="11"/>
  <c r="I203" i="11"/>
  <c r="H203" i="11" s="1"/>
  <c r="G203" i="11"/>
  <c r="F203" i="11"/>
  <c r="E203" i="11"/>
  <c r="D203" i="11"/>
  <c r="C203" i="11"/>
  <c r="Q202" i="11"/>
  <c r="P202" i="11"/>
  <c r="L202" i="11"/>
  <c r="K202" i="11"/>
  <c r="J202" i="11"/>
  <c r="I202" i="11"/>
  <c r="H202" i="11" s="1"/>
  <c r="G202" i="11"/>
  <c r="F202" i="11"/>
  <c r="E202" i="11"/>
  <c r="D202" i="11"/>
  <c r="C202" i="11"/>
  <c r="Q201" i="11"/>
  <c r="P201" i="11"/>
  <c r="O201" i="11"/>
  <c r="N201" i="11"/>
  <c r="M201" i="11" s="1"/>
  <c r="H201" i="11"/>
  <c r="C201" i="11"/>
  <c r="Q200" i="11"/>
  <c r="P200" i="11"/>
  <c r="O200" i="11"/>
  <c r="N200" i="11"/>
  <c r="M200" i="11"/>
  <c r="H200" i="11"/>
  <c r="C200" i="11"/>
  <c r="Q199" i="11"/>
  <c r="P199" i="11"/>
  <c r="O199" i="11"/>
  <c r="N199" i="11"/>
  <c r="M199" i="11" s="1"/>
  <c r="H199" i="11"/>
  <c r="C199" i="11"/>
  <c r="Q198" i="11"/>
  <c r="P198" i="11"/>
  <c r="O198" i="11"/>
  <c r="N198" i="11"/>
  <c r="M198" i="11"/>
  <c r="H198" i="11"/>
  <c r="C198" i="11"/>
  <c r="Q197" i="11"/>
  <c r="P197" i="11"/>
  <c r="P196" i="11" s="1"/>
  <c r="O197" i="11"/>
  <c r="N197" i="11"/>
  <c r="M197" i="11" s="1"/>
  <c r="H197" i="11"/>
  <c r="C197" i="11"/>
  <c r="Q196" i="11"/>
  <c r="O196" i="11"/>
  <c r="L196" i="11"/>
  <c r="K196" i="11"/>
  <c r="J196" i="11"/>
  <c r="I196" i="11"/>
  <c r="H196" i="11" s="1"/>
  <c r="G196" i="11"/>
  <c r="F196" i="11"/>
  <c r="E196" i="11"/>
  <c r="D196" i="11"/>
  <c r="C196" i="11"/>
  <c r="Q195" i="11"/>
  <c r="P195" i="11"/>
  <c r="P194" i="11" s="1"/>
  <c r="P193" i="11" s="1"/>
  <c r="O195" i="11"/>
  <c r="N195" i="11"/>
  <c r="M195" i="11" s="1"/>
  <c r="H195" i="11"/>
  <c r="C195" i="11"/>
  <c r="Q194" i="11"/>
  <c r="Q193" i="11" s="1"/>
  <c r="Q192" i="11" s="1"/>
  <c r="O194" i="11"/>
  <c r="O193" i="11" s="1"/>
  <c r="O192" i="11" s="1"/>
  <c r="L194" i="11"/>
  <c r="K194" i="11"/>
  <c r="K193" i="11" s="1"/>
  <c r="K192" i="11" s="1"/>
  <c r="J194" i="11"/>
  <c r="I194" i="11"/>
  <c r="H194" i="11" s="1"/>
  <c r="G194" i="11"/>
  <c r="G193" i="11" s="1"/>
  <c r="G192" i="11" s="1"/>
  <c r="F194" i="11"/>
  <c r="E194" i="11"/>
  <c r="E193" i="11" s="1"/>
  <c r="E192" i="11" s="1"/>
  <c r="D194" i="11"/>
  <c r="C194" i="11"/>
  <c r="L193" i="11"/>
  <c r="L192" i="11" s="1"/>
  <c r="J193" i="11"/>
  <c r="J192" i="11" s="1"/>
  <c r="F193" i="11"/>
  <c r="F192" i="11" s="1"/>
  <c r="D193" i="11"/>
  <c r="C193" i="11" s="1"/>
  <c r="Q191" i="11"/>
  <c r="P191" i="11"/>
  <c r="P190" i="11" s="1"/>
  <c r="P189" i="11" s="1"/>
  <c r="O191" i="11"/>
  <c r="N191" i="11"/>
  <c r="M191" i="11" s="1"/>
  <c r="H191" i="11"/>
  <c r="C191" i="11"/>
  <c r="Q190" i="11"/>
  <c r="Q189" i="11" s="1"/>
  <c r="O190" i="11"/>
  <c r="O189" i="11" s="1"/>
  <c r="L190" i="11"/>
  <c r="K190" i="11"/>
  <c r="K189" i="11" s="1"/>
  <c r="J190" i="11"/>
  <c r="I190" i="11"/>
  <c r="H190" i="11" s="1"/>
  <c r="G190" i="11"/>
  <c r="G189" i="11" s="1"/>
  <c r="F190" i="11"/>
  <c r="E190" i="11"/>
  <c r="E189" i="11" s="1"/>
  <c r="D190" i="11"/>
  <c r="C190" i="11"/>
  <c r="L189" i="11"/>
  <c r="J189" i="11"/>
  <c r="F189" i="11"/>
  <c r="D189" i="11"/>
  <c r="C189" i="11" s="1"/>
  <c r="Q188" i="11"/>
  <c r="P188" i="11"/>
  <c r="O188" i="11"/>
  <c r="N188" i="11"/>
  <c r="M188" i="11"/>
  <c r="H188" i="11"/>
  <c r="C188" i="11"/>
  <c r="Q187" i="11"/>
  <c r="P187" i="11"/>
  <c r="P186" i="11" s="1"/>
  <c r="P185" i="11" s="1"/>
  <c r="O187" i="11"/>
  <c r="N187" i="11"/>
  <c r="M187" i="11" s="1"/>
  <c r="H187" i="11"/>
  <c r="C187" i="11"/>
  <c r="Q186" i="11"/>
  <c r="Q185" i="11" s="1"/>
  <c r="O186" i="11"/>
  <c r="O185" i="11" s="1"/>
  <c r="L186" i="11"/>
  <c r="K186" i="11"/>
  <c r="K185" i="11" s="1"/>
  <c r="J186" i="11"/>
  <c r="I186" i="11"/>
  <c r="H186" i="11" s="1"/>
  <c r="G186" i="11"/>
  <c r="G185" i="11" s="1"/>
  <c r="F186" i="11"/>
  <c r="E186" i="11"/>
  <c r="E185" i="11" s="1"/>
  <c r="D186" i="11"/>
  <c r="C186" i="11"/>
  <c r="L185" i="11"/>
  <c r="J185" i="11"/>
  <c r="F185" i="11"/>
  <c r="D185" i="11"/>
  <c r="C185" i="11" s="1"/>
  <c r="Q184" i="11"/>
  <c r="P184" i="11"/>
  <c r="O184" i="11"/>
  <c r="N184" i="11"/>
  <c r="M184" i="11"/>
  <c r="H184" i="11"/>
  <c r="C184" i="11"/>
  <c r="Q183" i="11"/>
  <c r="P183" i="11"/>
  <c r="P182" i="11" s="1"/>
  <c r="O183" i="11"/>
  <c r="N183" i="11"/>
  <c r="M183" i="11" s="1"/>
  <c r="H183" i="11"/>
  <c r="C183" i="11"/>
  <c r="Q182" i="11"/>
  <c r="O182" i="11"/>
  <c r="L182" i="11"/>
  <c r="K182" i="11"/>
  <c r="J182" i="11"/>
  <c r="I182" i="11"/>
  <c r="H182" i="11" s="1"/>
  <c r="G182" i="11"/>
  <c r="F182" i="11"/>
  <c r="E182" i="11"/>
  <c r="D182" i="11"/>
  <c r="C182" i="11"/>
  <c r="Q181" i="11"/>
  <c r="P181" i="11"/>
  <c r="O181" i="11"/>
  <c r="N181" i="11"/>
  <c r="M181" i="11" s="1"/>
  <c r="H181" i="11"/>
  <c r="C181" i="11"/>
  <c r="Q180" i="11"/>
  <c r="P180" i="11"/>
  <c r="O180" i="11"/>
  <c r="N180" i="11"/>
  <c r="M180" i="11"/>
  <c r="H180" i="11"/>
  <c r="C180" i="11"/>
  <c r="Q179" i="11"/>
  <c r="P179" i="11"/>
  <c r="O179" i="11"/>
  <c r="N179" i="11"/>
  <c r="M179" i="11" s="1"/>
  <c r="H179" i="11"/>
  <c r="C179" i="11"/>
  <c r="Q178" i="11"/>
  <c r="Q177" i="11" s="1"/>
  <c r="P178" i="11"/>
  <c r="O178" i="11"/>
  <c r="O177" i="11" s="1"/>
  <c r="N178" i="11"/>
  <c r="M178" i="11"/>
  <c r="H178" i="11"/>
  <c r="C178" i="11"/>
  <c r="P177" i="11"/>
  <c r="N177" i="11"/>
  <c r="M177" i="11" s="1"/>
  <c r="L177" i="11"/>
  <c r="K177" i="11"/>
  <c r="J177" i="11"/>
  <c r="I177" i="11"/>
  <c r="H177" i="11"/>
  <c r="G177" i="11"/>
  <c r="F177" i="11"/>
  <c r="E177" i="11"/>
  <c r="D177" i="11"/>
  <c r="C177" i="11" s="1"/>
  <c r="Q176" i="11"/>
  <c r="P176" i="11"/>
  <c r="O176" i="11"/>
  <c r="N176" i="11"/>
  <c r="M176" i="11"/>
  <c r="H176" i="11"/>
  <c r="C176" i="11"/>
  <c r="Q175" i="11"/>
  <c r="P175" i="11"/>
  <c r="O175" i="11"/>
  <c r="N175" i="11"/>
  <c r="M175" i="11" s="1"/>
  <c r="H175" i="11"/>
  <c r="C175" i="11"/>
  <c r="Q174" i="11"/>
  <c r="Q173" i="11" s="1"/>
  <c r="Q172" i="11" s="1"/>
  <c r="Q171" i="11" s="1"/>
  <c r="P174" i="11"/>
  <c r="O174" i="11"/>
  <c r="O173" i="11" s="1"/>
  <c r="O172" i="11" s="1"/>
  <c r="O171" i="11" s="1"/>
  <c r="N174" i="11"/>
  <c r="M174" i="11"/>
  <c r="H174" i="11"/>
  <c r="C174" i="11"/>
  <c r="P173" i="11"/>
  <c r="P172" i="11" s="1"/>
  <c r="P171" i="11" s="1"/>
  <c r="N173" i="11"/>
  <c r="M173" i="11" s="1"/>
  <c r="L173" i="11"/>
  <c r="L172" i="11" s="1"/>
  <c r="L171" i="11" s="1"/>
  <c r="K173" i="11"/>
  <c r="J173" i="11"/>
  <c r="J172" i="11" s="1"/>
  <c r="J171" i="11" s="1"/>
  <c r="I173" i="11"/>
  <c r="H173" i="11"/>
  <c r="G173" i="11"/>
  <c r="F173" i="11"/>
  <c r="F172" i="11" s="1"/>
  <c r="F171" i="11" s="1"/>
  <c r="E173" i="11"/>
  <c r="D173" i="11"/>
  <c r="C173" i="11" s="1"/>
  <c r="K172" i="11"/>
  <c r="K171" i="11" s="1"/>
  <c r="I172" i="11"/>
  <c r="H172" i="11" s="1"/>
  <c r="G172" i="11"/>
  <c r="G171" i="11" s="1"/>
  <c r="E172" i="11"/>
  <c r="E171" i="11" s="1"/>
  <c r="Q170" i="11"/>
  <c r="P170" i="11"/>
  <c r="O170" i="11"/>
  <c r="N170" i="11"/>
  <c r="M170" i="11"/>
  <c r="H170" i="11"/>
  <c r="C170" i="11"/>
  <c r="Q169" i="11"/>
  <c r="P169" i="11"/>
  <c r="O169" i="11"/>
  <c r="N169" i="11"/>
  <c r="M169" i="11" s="1"/>
  <c r="H169" i="11"/>
  <c r="C169" i="11"/>
  <c r="Q168" i="11"/>
  <c r="P168" i="11"/>
  <c r="O168" i="11"/>
  <c r="N168" i="11"/>
  <c r="M168" i="11"/>
  <c r="H168" i="11"/>
  <c r="C168" i="11"/>
  <c r="Q167" i="11"/>
  <c r="P167" i="11"/>
  <c r="O167" i="11"/>
  <c r="N167" i="11"/>
  <c r="M167" i="11" s="1"/>
  <c r="H167" i="11"/>
  <c r="C167" i="11"/>
  <c r="Q166" i="11"/>
  <c r="P166" i="11"/>
  <c r="O166" i="11"/>
  <c r="N166" i="11"/>
  <c r="M166" i="11"/>
  <c r="H166" i="11"/>
  <c r="C166" i="11"/>
  <c r="Q165" i="11"/>
  <c r="P165" i="11"/>
  <c r="P164" i="11" s="1"/>
  <c r="P163" i="11" s="1"/>
  <c r="O165" i="11"/>
  <c r="N165" i="11"/>
  <c r="M165" i="11" s="1"/>
  <c r="H165" i="11"/>
  <c r="C165" i="11"/>
  <c r="Q164" i="11"/>
  <c r="Q163" i="11" s="1"/>
  <c r="O164" i="11"/>
  <c r="O163" i="11" s="1"/>
  <c r="L164" i="11"/>
  <c r="K164" i="11"/>
  <c r="K163" i="11" s="1"/>
  <c r="J164" i="11"/>
  <c r="I164" i="11"/>
  <c r="H164" i="11" s="1"/>
  <c r="G164" i="11"/>
  <c r="G163" i="11" s="1"/>
  <c r="F164" i="11"/>
  <c r="E164" i="11"/>
  <c r="E163" i="11" s="1"/>
  <c r="D164" i="11"/>
  <c r="C164" i="11"/>
  <c r="L163" i="11"/>
  <c r="J163" i="11"/>
  <c r="F163" i="11"/>
  <c r="D163" i="11"/>
  <c r="C163" i="11" s="1"/>
  <c r="Q162" i="11"/>
  <c r="P162" i="11"/>
  <c r="O162" i="11"/>
  <c r="N162" i="11"/>
  <c r="M162" i="11"/>
  <c r="H162" i="11"/>
  <c r="C162" i="11"/>
  <c r="Q161" i="11"/>
  <c r="P161" i="11"/>
  <c r="O161" i="11"/>
  <c r="N161" i="11"/>
  <c r="M161" i="11" s="1"/>
  <c r="H161" i="11"/>
  <c r="C161" i="11"/>
  <c r="Q160" i="11"/>
  <c r="P160" i="11"/>
  <c r="O160" i="11"/>
  <c r="N160" i="11"/>
  <c r="M160" i="11"/>
  <c r="H160" i="11"/>
  <c r="C160" i="11"/>
  <c r="Q159" i="11"/>
  <c r="P159" i="11"/>
  <c r="P158" i="11" s="1"/>
  <c r="O159" i="11"/>
  <c r="N159" i="11"/>
  <c r="M159" i="11" s="1"/>
  <c r="H159" i="11"/>
  <c r="C159" i="11"/>
  <c r="Q158" i="11"/>
  <c r="O158" i="11"/>
  <c r="L158" i="11"/>
  <c r="K158" i="11"/>
  <c r="J158" i="11"/>
  <c r="I158" i="11"/>
  <c r="H158" i="11" s="1"/>
  <c r="G158" i="11"/>
  <c r="F158" i="11"/>
  <c r="E158" i="11"/>
  <c r="D158" i="11"/>
  <c r="C158" i="11"/>
  <c r="Q157" i="11"/>
  <c r="P157" i="11"/>
  <c r="O157" i="11"/>
  <c r="N157" i="11"/>
  <c r="M157" i="11" s="1"/>
  <c r="H157" i="11"/>
  <c r="C157" i="11"/>
  <c r="Q156" i="11"/>
  <c r="P156" i="11"/>
  <c r="O156" i="11"/>
  <c r="N156" i="11"/>
  <c r="M156" i="11"/>
  <c r="H156" i="11"/>
  <c r="C156" i="11"/>
  <c r="Q155" i="11"/>
  <c r="P155" i="11"/>
  <c r="O155" i="11"/>
  <c r="N155" i="11"/>
  <c r="M155" i="11" s="1"/>
  <c r="H155" i="11"/>
  <c r="C155" i="11"/>
  <c r="Q154" i="11"/>
  <c r="P154" i="11"/>
  <c r="O154" i="11"/>
  <c r="N154" i="11"/>
  <c r="M154" i="11"/>
  <c r="H154" i="11"/>
  <c r="C154" i="11"/>
  <c r="Q153" i="11"/>
  <c r="P153" i="11"/>
  <c r="O153" i="11"/>
  <c r="N153" i="11"/>
  <c r="M153" i="11" s="1"/>
  <c r="H153" i="11"/>
  <c r="C153" i="11"/>
  <c r="Q152" i="11"/>
  <c r="P152" i="11"/>
  <c r="O152" i="11"/>
  <c r="N152" i="11"/>
  <c r="M152" i="11"/>
  <c r="H152" i="11"/>
  <c r="C152" i="11"/>
  <c r="Q151" i="11"/>
  <c r="P151" i="11"/>
  <c r="O151" i="11"/>
  <c r="N151" i="11"/>
  <c r="M151" i="11" s="1"/>
  <c r="H151" i="11"/>
  <c r="C151" i="11"/>
  <c r="Q150" i="11"/>
  <c r="Q149" i="11" s="1"/>
  <c r="P150" i="11"/>
  <c r="O150" i="11"/>
  <c r="O149" i="11" s="1"/>
  <c r="N150" i="11"/>
  <c r="M150" i="11"/>
  <c r="H150" i="11"/>
  <c r="C150" i="11"/>
  <c r="P149" i="11"/>
  <c r="N149" i="11"/>
  <c r="M149" i="11" s="1"/>
  <c r="L149" i="11"/>
  <c r="K149" i="11"/>
  <c r="J149" i="11"/>
  <c r="I149" i="11"/>
  <c r="H149" i="11"/>
  <c r="G149" i="11"/>
  <c r="F149" i="11"/>
  <c r="E149" i="11"/>
  <c r="D149" i="11"/>
  <c r="C149" i="11" s="1"/>
  <c r="Q148" i="11"/>
  <c r="P148" i="11"/>
  <c r="O148" i="11"/>
  <c r="N148" i="11"/>
  <c r="M148" i="11"/>
  <c r="H148" i="11"/>
  <c r="C148" i="11"/>
  <c r="Q147" i="11"/>
  <c r="P147" i="11"/>
  <c r="O147" i="11"/>
  <c r="N147" i="11"/>
  <c r="M147" i="11" s="1"/>
  <c r="H147" i="11"/>
  <c r="C147" i="11"/>
  <c r="Q146" i="11"/>
  <c r="P146" i="11"/>
  <c r="O146" i="11"/>
  <c r="N146" i="11"/>
  <c r="M146" i="11"/>
  <c r="H146" i="11"/>
  <c r="C146" i="11"/>
  <c r="Q145" i="11"/>
  <c r="P145" i="11"/>
  <c r="O145" i="11"/>
  <c r="N145" i="11"/>
  <c r="M145" i="11" s="1"/>
  <c r="H145" i="11"/>
  <c r="C145" i="11"/>
  <c r="Q144" i="11"/>
  <c r="P144" i="11"/>
  <c r="O144" i="11"/>
  <c r="N144" i="11"/>
  <c r="M144" i="11"/>
  <c r="H144" i="11"/>
  <c r="C144" i="11"/>
  <c r="Q143" i="11"/>
  <c r="P143" i="11"/>
  <c r="P142" i="11" s="1"/>
  <c r="O143" i="11"/>
  <c r="N143" i="11"/>
  <c r="M143" i="11" s="1"/>
  <c r="H143" i="11"/>
  <c r="C143" i="11"/>
  <c r="Q142" i="11"/>
  <c r="O142" i="11"/>
  <c r="L142" i="11"/>
  <c r="K142" i="11"/>
  <c r="J142" i="11"/>
  <c r="I142" i="11"/>
  <c r="H142" i="11" s="1"/>
  <c r="G142" i="11"/>
  <c r="F142" i="11"/>
  <c r="E142" i="11"/>
  <c r="D142" i="11"/>
  <c r="C142" i="11"/>
  <c r="Q141" i="11"/>
  <c r="P141" i="11"/>
  <c r="O141" i="11"/>
  <c r="N141" i="11"/>
  <c r="M141" i="11" s="1"/>
  <c r="H141" i="11"/>
  <c r="C141" i="11"/>
  <c r="Q140" i="11"/>
  <c r="Q139" i="11" s="1"/>
  <c r="P140" i="11"/>
  <c r="O140" i="11"/>
  <c r="O139" i="11" s="1"/>
  <c r="N140" i="11"/>
  <c r="M140" i="11"/>
  <c r="H140" i="11"/>
  <c r="C140" i="11"/>
  <c r="P139" i="11"/>
  <c r="N139" i="11"/>
  <c r="M139" i="11" s="1"/>
  <c r="L139" i="11"/>
  <c r="K139" i="11"/>
  <c r="J139" i="11"/>
  <c r="I139" i="11"/>
  <c r="H139" i="11"/>
  <c r="G139" i="11"/>
  <c r="F139" i="11"/>
  <c r="E139" i="11"/>
  <c r="D139" i="11"/>
  <c r="C139" i="11" s="1"/>
  <c r="Q138" i="11"/>
  <c r="P138" i="11"/>
  <c r="O138" i="11"/>
  <c r="N138" i="11"/>
  <c r="M138" i="11"/>
  <c r="H138" i="11"/>
  <c r="C138" i="11"/>
  <c r="Q137" i="11"/>
  <c r="P137" i="11"/>
  <c r="O137" i="11"/>
  <c r="N137" i="11"/>
  <c r="M137" i="11" s="1"/>
  <c r="H137" i="11"/>
  <c r="C137" i="11"/>
  <c r="Q136" i="11"/>
  <c r="P136" i="11"/>
  <c r="O136" i="11"/>
  <c r="N136" i="11"/>
  <c r="M136" i="11"/>
  <c r="H136" i="11"/>
  <c r="C136" i="11"/>
  <c r="Q135" i="11"/>
  <c r="P135" i="11"/>
  <c r="P134" i="11" s="1"/>
  <c r="O135" i="11"/>
  <c r="N135" i="11"/>
  <c r="M135" i="11" s="1"/>
  <c r="H135" i="11"/>
  <c r="C135" i="11"/>
  <c r="Q134" i="11"/>
  <c r="O134" i="11"/>
  <c r="L134" i="11"/>
  <c r="K134" i="11"/>
  <c r="J134" i="11"/>
  <c r="I134" i="11"/>
  <c r="H134" i="11" s="1"/>
  <c r="G134" i="11"/>
  <c r="F134" i="11"/>
  <c r="E134" i="11"/>
  <c r="D134" i="11"/>
  <c r="C134" i="11"/>
  <c r="Q133" i="11"/>
  <c r="P133" i="11"/>
  <c r="O133" i="11"/>
  <c r="N133" i="11"/>
  <c r="M133" i="11" s="1"/>
  <c r="H133" i="11"/>
  <c r="C133" i="11"/>
  <c r="Q132" i="11"/>
  <c r="P132" i="11"/>
  <c r="O132" i="11"/>
  <c r="N132" i="11"/>
  <c r="M132" i="11"/>
  <c r="H132" i="11"/>
  <c r="C132" i="11"/>
  <c r="Q131" i="11"/>
  <c r="P131" i="11"/>
  <c r="P130" i="11" s="1"/>
  <c r="P129" i="11" s="1"/>
  <c r="O131" i="11"/>
  <c r="N131" i="11"/>
  <c r="M131" i="11" s="1"/>
  <c r="H131" i="11"/>
  <c r="C131" i="11"/>
  <c r="Q130" i="11"/>
  <c r="Q129" i="11" s="1"/>
  <c r="O130" i="11"/>
  <c r="O129" i="11" s="1"/>
  <c r="L130" i="11"/>
  <c r="K130" i="11"/>
  <c r="K129" i="11" s="1"/>
  <c r="J130" i="11"/>
  <c r="I130" i="11"/>
  <c r="H130" i="11" s="1"/>
  <c r="G130" i="11"/>
  <c r="G129" i="11" s="1"/>
  <c r="F130" i="11"/>
  <c r="E130" i="11"/>
  <c r="E129" i="11" s="1"/>
  <c r="D130" i="11"/>
  <c r="C130" i="11"/>
  <c r="L129" i="11"/>
  <c r="J129" i="11"/>
  <c r="F129" i="11"/>
  <c r="D129" i="11"/>
  <c r="C129" i="11" s="1"/>
  <c r="Q128" i="11"/>
  <c r="Q127" i="11" s="1"/>
  <c r="P128" i="11"/>
  <c r="O128" i="11"/>
  <c r="O127" i="11" s="1"/>
  <c r="N128" i="11"/>
  <c r="M128" i="11"/>
  <c r="M127" i="11" s="1"/>
  <c r="H128" i="11"/>
  <c r="C128" i="11"/>
  <c r="C127" i="11" s="1"/>
  <c r="P127" i="11"/>
  <c r="N127" i="11"/>
  <c r="L127" i="11"/>
  <c r="K127" i="11"/>
  <c r="J127" i="11"/>
  <c r="I127" i="11"/>
  <c r="H127" i="11"/>
  <c r="G127" i="11"/>
  <c r="F127" i="11"/>
  <c r="E127" i="11"/>
  <c r="D127" i="11"/>
  <c r="Q126" i="11"/>
  <c r="P126" i="11"/>
  <c r="O126" i="11"/>
  <c r="N126" i="11"/>
  <c r="M126" i="11"/>
  <c r="H126" i="11"/>
  <c r="C126" i="11"/>
  <c r="Q125" i="11"/>
  <c r="P125" i="11"/>
  <c r="O125" i="11"/>
  <c r="N125" i="11"/>
  <c r="M125" i="11" s="1"/>
  <c r="H125" i="11"/>
  <c r="C125" i="11"/>
  <c r="Q124" i="11"/>
  <c r="P124" i="11"/>
  <c r="O124" i="11"/>
  <c r="N124" i="11"/>
  <c r="M124" i="11"/>
  <c r="H124" i="11"/>
  <c r="C124" i="11"/>
  <c r="Q123" i="11"/>
  <c r="P123" i="11"/>
  <c r="O123" i="11"/>
  <c r="N123" i="11"/>
  <c r="M123" i="11" s="1"/>
  <c r="H123" i="11"/>
  <c r="C123" i="11"/>
  <c r="Q122" i="11"/>
  <c r="Q121" i="11" s="1"/>
  <c r="P122" i="11"/>
  <c r="O122" i="11"/>
  <c r="O121" i="11" s="1"/>
  <c r="N122" i="11"/>
  <c r="M122" i="11"/>
  <c r="H122" i="11"/>
  <c r="C122" i="11"/>
  <c r="P121" i="11"/>
  <c r="N121" i="11"/>
  <c r="M121" i="11" s="1"/>
  <c r="L121" i="11"/>
  <c r="K121" i="11"/>
  <c r="J121" i="11"/>
  <c r="I121" i="11"/>
  <c r="H121" i="11"/>
  <c r="G121" i="11"/>
  <c r="F121" i="11"/>
  <c r="E121" i="11"/>
  <c r="D121" i="11"/>
  <c r="C121" i="11" s="1"/>
  <c r="Q120" i="11"/>
  <c r="P120" i="11"/>
  <c r="O120" i="11"/>
  <c r="N120" i="11"/>
  <c r="M120" i="11"/>
  <c r="H120" i="11"/>
  <c r="C120" i="11"/>
  <c r="Q119" i="11"/>
  <c r="P119" i="11"/>
  <c r="O119" i="11"/>
  <c r="N119" i="11"/>
  <c r="M119" i="11" s="1"/>
  <c r="H119" i="11"/>
  <c r="C119" i="11"/>
  <c r="Q118" i="11"/>
  <c r="P118" i="11"/>
  <c r="O118" i="11"/>
  <c r="N118" i="11"/>
  <c r="M118" i="11"/>
  <c r="H118" i="11"/>
  <c r="C118" i="11"/>
  <c r="Q117" i="11"/>
  <c r="P117" i="11"/>
  <c r="O117" i="11"/>
  <c r="N117" i="11"/>
  <c r="M117" i="11" s="1"/>
  <c r="H117" i="11"/>
  <c r="C117" i="11"/>
  <c r="Q116" i="11"/>
  <c r="Q115" i="11" s="1"/>
  <c r="P116" i="11"/>
  <c r="O116" i="11"/>
  <c r="O115" i="11" s="1"/>
  <c r="N116" i="11"/>
  <c r="M116" i="11"/>
  <c r="H116" i="11"/>
  <c r="C116" i="11"/>
  <c r="P115" i="11"/>
  <c r="N115" i="11"/>
  <c r="M115" i="11" s="1"/>
  <c r="L115" i="11"/>
  <c r="K115" i="11"/>
  <c r="J115" i="11"/>
  <c r="I115" i="11"/>
  <c r="H115" i="11"/>
  <c r="G115" i="11"/>
  <c r="F115" i="11"/>
  <c r="E115" i="11"/>
  <c r="D115" i="11"/>
  <c r="C115" i="11" s="1"/>
  <c r="Q114" i="11"/>
  <c r="P114" i="11"/>
  <c r="O114" i="11"/>
  <c r="N114" i="11"/>
  <c r="M114" i="11"/>
  <c r="H114" i="11"/>
  <c r="C114" i="11"/>
  <c r="Q113" i="11"/>
  <c r="P113" i="11"/>
  <c r="O113" i="11"/>
  <c r="N113" i="11"/>
  <c r="M113" i="11" s="1"/>
  <c r="H113" i="11"/>
  <c r="C113" i="11"/>
  <c r="Q112" i="11"/>
  <c r="Q111" i="11" s="1"/>
  <c r="P112" i="11"/>
  <c r="O112" i="11"/>
  <c r="O111" i="11" s="1"/>
  <c r="N112" i="11"/>
  <c r="M112" i="11"/>
  <c r="H112" i="11"/>
  <c r="C112" i="11"/>
  <c r="P111" i="11"/>
  <c r="N111" i="11"/>
  <c r="M111" i="11" s="1"/>
  <c r="L111" i="11"/>
  <c r="K111" i="11"/>
  <c r="J111" i="11"/>
  <c r="I111" i="11"/>
  <c r="H111" i="11"/>
  <c r="G111" i="11"/>
  <c r="F111" i="11"/>
  <c r="E111" i="11"/>
  <c r="D111" i="11"/>
  <c r="C111" i="11" s="1"/>
  <c r="Q110" i="11"/>
  <c r="P110" i="11"/>
  <c r="O110" i="11"/>
  <c r="N110" i="11"/>
  <c r="M110" i="11"/>
  <c r="H110" i="11"/>
  <c r="C110" i="11"/>
  <c r="Q109" i="11"/>
  <c r="P109" i="11"/>
  <c r="O109" i="11"/>
  <c r="N109" i="11"/>
  <c r="M109" i="11" s="1"/>
  <c r="H109" i="11"/>
  <c r="C109" i="11"/>
  <c r="Q108" i="11"/>
  <c r="P108" i="11"/>
  <c r="O108" i="11"/>
  <c r="N108" i="11"/>
  <c r="M108" i="11"/>
  <c r="H108" i="11"/>
  <c r="C108" i="11"/>
  <c r="Q107" i="11"/>
  <c r="P107" i="11"/>
  <c r="O107" i="11"/>
  <c r="N107" i="11"/>
  <c r="M107" i="11" s="1"/>
  <c r="H107" i="11"/>
  <c r="C107" i="11"/>
  <c r="Q106" i="11"/>
  <c r="P106" i="11"/>
  <c r="O106" i="11"/>
  <c r="N106" i="11"/>
  <c r="M106" i="11"/>
  <c r="H106" i="11"/>
  <c r="C106" i="11"/>
  <c r="Q105" i="11"/>
  <c r="P105" i="11"/>
  <c r="O105" i="11"/>
  <c r="N105" i="11"/>
  <c r="M105" i="11" s="1"/>
  <c r="H105" i="11"/>
  <c r="C105" i="11"/>
  <c r="Q104" i="11"/>
  <c r="Q102" i="11" s="1"/>
  <c r="P104" i="11"/>
  <c r="O104" i="11"/>
  <c r="N104" i="11"/>
  <c r="M104" i="11"/>
  <c r="H104" i="11"/>
  <c r="C104" i="11"/>
  <c r="Q103" i="11"/>
  <c r="P103" i="11"/>
  <c r="P102" i="11" s="1"/>
  <c r="O103" i="11"/>
  <c r="N103" i="11"/>
  <c r="H103" i="11"/>
  <c r="C103" i="11"/>
  <c r="O102" i="11"/>
  <c r="L102" i="11"/>
  <c r="K102" i="11"/>
  <c r="J102" i="11"/>
  <c r="I102" i="11"/>
  <c r="H102" i="11" s="1"/>
  <c r="G102" i="11"/>
  <c r="F102" i="11"/>
  <c r="E102" i="11"/>
  <c r="D102" i="11"/>
  <c r="C102" i="11"/>
  <c r="Q101" i="11"/>
  <c r="P101" i="11"/>
  <c r="O101" i="11"/>
  <c r="N101" i="11"/>
  <c r="M101" i="11" s="1"/>
  <c r="H101" i="11"/>
  <c r="C101" i="11"/>
  <c r="Q100" i="11"/>
  <c r="P100" i="11"/>
  <c r="O100" i="11"/>
  <c r="N100" i="11"/>
  <c r="M100" i="11"/>
  <c r="H100" i="11"/>
  <c r="C100" i="11"/>
  <c r="Q99" i="11"/>
  <c r="P99" i="11"/>
  <c r="O99" i="11"/>
  <c r="N99" i="11"/>
  <c r="M99" i="11" s="1"/>
  <c r="H99" i="11"/>
  <c r="C99" i="11"/>
  <c r="Q98" i="11"/>
  <c r="P98" i="11"/>
  <c r="O98" i="11"/>
  <c r="N98" i="11"/>
  <c r="M98" i="11"/>
  <c r="H98" i="11"/>
  <c r="C98" i="11"/>
  <c r="Q97" i="11"/>
  <c r="P97" i="11"/>
  <c r="O97" i="11"/>
  <c r="N97" i="11"/>
  <c r="M97" i="11" s="1"/>
  <c r="H97" i="11"/>
  <c r="C97" i="11"/>
  <c r="Q96" i="11"/>
  <c r="P96" i="11"/>
  <c r="O96" i="11"/>
  <c r="N96" i="11"/>
  <c r="M96" i="11"/>
  <c r="H96" i="11"/>
  <c r="C96" i="11"/>
  <c r="Q95" i="11"/>
  <c r="P95" i="11"/>
  <c r="P94" i="11" s="1"/>
  <c r="O95" i="11"/>
  <c r="N95" i="11"/>
  <c r="M95" i="11" s="1"/>
  <c r="H95" i="11"/>
  <c r="C95" i="11"/>
  <c r="Q94" i="11"/>
  <c r="O94" i="11"/>
  <c r="L94" i="11"/>
  <c r="K94" i="11"/>
  <c r="J94" i="11"/>
  <c r="I94" i="11"/>
  <c r="H94" i="11" s="1"/>
  <c r="G94" i="11"/>
  <c r="F94" i="11"/>
  <c r="E94" i="11"/>
  <c r="D94" i="11"/>
  <c r="C94" i="11"/>
  <c r="Q93" i="11"/>
  <c r="P93" i="11"/>
  <c r="O93" i="11"/>
  <c r="N93" i="11"/>
  <c r="M93" i="11" s="1"/>
  <c r="H93" i="11"/>
  <c r="C93" i="11"/>
  <c r="Q92" i="11"/>
  <c r="P92" i="11"/>
  <c r="O92" i="11"/>
  <c r="N92" i="11"/>
  <c r="M92" i="11"/>
  <c r="H92" i="11"/>
  <c r="C92" i="11"/>
  <c r="Q91" i="11"/>
  <c r="P91" i="11"/>
  <c r="O91" i="11"/>
  <c r="N91" i="11"/>
  <c r="M91" i="11" s="1"/>
  <c r="H91" i="11"/>
  <c r="C91" i="11"/>
  <c r="Q90" i="11"/>
  <c r="P90" i="11"/>
  <c r="O90" i="11"/>
  <c r="N90" i="11"/>
  <c r="M90" i="11"/>
  <c r="H90" i="11"/>
  <c r="C90" i="11"/>
  <c r="Q89" i="11"/>
  <c r="P89" i="11"/>
  <c r="P88" i="11" s="1"/>
  <c r="O89" i="11"/>
  <c r="N89" i="11"/>
  <c r="M89" i="11" s="1"/>
  <c r="H89" i="11"/>
  <c r="C89" i="11"/>
  <c r="Q88" i="11"/>
  <c r="O88" i="11"/>
  <c r="L88" i="11"/>
  <c r="K88" i="11"/>
  <c r="J88" i="11"/>
  <c r="I88" i="11"/>
  <c r="H88" i="11" s="1"/>
  <c r="G88" i="11"/>
  <c r="F88" i="11"/>
  <c r="E88" i="11"/>
  <c r="D88" i="11"/>
  <c r="C88" i="11"/>
  <c r="Q87" i="11"/>
  <c r="P87" i="11"/>
  <c r="O87" i="11"/>
  <c r="N87" i="11"/>
  <c r="M87" i="11" s="1"/>
  <c r="H87" i="11"/>
  <c r="C87" i="11"/>
  <c r="Q86" i="11"/>
  <c r="P86" i="11"/>
  <c r="O86" i="11"/>
  <c r="N86" i="11"/>
  <c r="M86" i="11"/>
  <c r="H86" i="11"/>
  <c r="C86" i="11"/>
  <c r="Q85" i="11"/>
  <c r="P85" i="11"/>
  <c r="O85" i="11"/>
  <c r="N85" i="11"/>
  <c r="M85" i="11" s="1"/>
  <c r="H85" i="11"/>
  <c r="C85" i="11"/>
  <c r="Q84" i="11"/>
  <c r="Q83" i="11" s="1"/>
  <c r="Q82" i="11" s="1"/>
  <c r="P84" i="11"/>
  <c r="O84" i="11"/>
  <c r="O83" i="11" s="1"/>
  <c r="O82" i="11" s="1"/>
  <c r="N84" i="11"/>
  <c r="M84" i="11"/>
  <c r="H84" i="11"/>
  <c r="C84" i="11"/>
  <c r="P83" i="11"/>
  <c r="P82" i="11" s="1"/>
  <c r="N83" i="11"/>
  <c r="M83" i="11" s="1"/>
  <c r="L83" i="11"/>
  <c r="L82" i="11" s="1"/>
  <c r="K83" i="11"/>
  <c r="J83" i="11"/>
  <c r="J82" i="11" s="1"/>
  <c r="I83" i="11"/>
  <c r="H83" i="11"/>
  <c r="G83" i="11"/>
  <c r="F83" i="11"/>
  <c r="F82" i="11" s="1"/>
  <c r="E83" i="11"/>
  <c r="D83" i="11"/>
  <c r="C83" i="11" s="1"/>
  <c r="K82" i="11"/>
  <c r="I82" i="11"/>
  <c r="H82" i="11" s="1"/>
  <c r="G82" i="11"/>
  <c r="E82" i="11"/>
  <c r="Q81" i="11"/>
  <c r="P81" i="11"/>
  <c r="O81" i="11"/>
  <c r="N81" i="11"/>
  <c r="M81" i="11" s="1"/>
  <c r="H81" i="11"/>
  <c r="C81" i="11"/>
  <c r="Q80" i="11"/>
  <c r="Q79" i="11" s="1"/>
  <c r="P80" i="11"/>
  <c r="O80" i="11"/>
  <c r="O79" i="11" s="1"/>
  <c r="N80" i="11"/>
  <c r="M80" i="11"/>
  <c r="H80" i="11"/>
  <c r="C80" i="11"/>
  <c r="P79" i="11"/>
  <c r="N79" i="11"/>
  <c r="M79" i="11" s="1"/>
  <c r="L79" i="11"/>
  <c r="K79" i="11"/>
  <c r="J79" i="11"/>
  <c r="I79" i="11"/>
  <c r="H79" i="11"/>
  <c r="G79" i="11"/>
  <c r="F79" i="11"/>
  <c r="E79" i="11"/>
  <c r="D79" i="11"/>
  <c r="C79" i="11" s="1"/>
  <c r="Q78" i="11"/>
  <c r="P78" i="11"/>
  <c r="O78" i="11"/>
  <c r="N78" i="11"/>
  <c r="M78" i="11"/>
  <c r="H78" i="11"/>
  <c r="C78" i="11"/>
  <c r="Q77" i="11"/>
  <c r="P77" i="11"/>
  <c r="P76" i="11" s="1"/>
  <c r="P75" i="11" s="1"/>
  <c r="P74" i="11" s="1"/>
  <c r="O77" i="11"/>
  <c r="N77" i="11"/>
  <c r="M77" i="11" s="1"/>
  <c r="H77" i="11"/>
  <c r="C77" i="11"/>
  <c r="Q76" i="11"/>
  <c r="Q75" i="11" s="1"/>
  <c r="Q74" i="11" s="1"/>
  <c r="O76" i="11"/>
  <c r="O75" i="11" s="1"/>
  <c r="O74" i="11" s="1"/>
  <c r="L76" i="11"/>
  <c r="K76" i="11"/>
  <c r="K75" i="11" s="1"/>
  <c r="K74" i="11" s="1"/>
  <c r="J76" i="11"/>
  <c r="I76" i="11"/>
  <c r="H76" i="11" s="1"/>
  <c r="G76" i="11"/>
  <c r="G75" i="11" s="1"/>
  <c r="G74" i="11" s="1"/>
  <c r="F76" i="11"/>
  <c r="E76" i="11"/>
  <c r="E75" i="11" s="1"/>
  <c r="E74" i="11" s="1"/>
  <c r="D76" i="11"/>
  <c r="C76" i="11"/>
  <c r="L75" i="11"/>
  <c r="L74" i="11" s="1"/>
  <c r="J75" i="11"/>
  <c r="J74" i="11" s="1"/>
  <c r="F75" i="11"/>
  <c r="F74" i="11" s="1"/>
  <c r="D75" i="11"/>
  <c r="C75" i="11" s="1"/>
  <c r="Q73" i="11"/>
  <c r="P73" i="11"/>
  <c r="O73" i="11"/>
  <c r="N73" i="11"/>
  <c r="M73" i="11" s="1"/>
  <c r="H73" i="11"/>
  <c r="C73" i="11"/>
  <c r="Q72" i="11"/>
  <c r="P72" i="11"/>
  <c r="O72" i="11"/>
  <c r="N72" i="11"/>
  <c r="M72" i="11"/>
  <c r="H72" i="11"/>
  <c r="C72" i="11"/>
  <c r="Q71" i="11"/>
  <c r="P71" i="11"/>
  <c r="P69" i="11" s="1"/>
  <c r="P67" i="11" s="1"/>
  <c r="O71" i="11"/>
  <c r="N71" i="11"/>
  <c r="M71" i="11" s="1"/>
  <c r="H71" i="11"/>
  <c r="C71" i="11"/>
  <c r="Q70" i="11"/>
  <c r="P70" i="11"/>
  <c r="O70" i="11"/>
  <c r="M70" i="11"/>
  <c r="H70" i="11"/>
  <c r="C70" i="11"/>
  <c r="Q69" i="11"/>
  <c r="Q67" i="11" s="1"/>
  <c r="O69" i="11"/>
  <c r="O67" i="11" s="1"/>
  <c r="L69" i="11"/>
  <c r="K69" i="11"/>
  <c r="K67" i="11" s="1"/>
  <c r="J69" i="11"/>
  <c r="I69" i="11"/>
  <c r="H69" i="11" s="1"/>
  <c r="G69" i="11"/>
  <c r="G67" i="11" s="1"/>
  <c r="F69" i="11"/>
  <c r="E69" i="11"/>
  <c r="E67" i="11" s="1"/>
  <c r="D69" i="11"/>
  <c r="C69" i="11"/>
  <c r="Q68" i="11"/>
  <c r="P68" i="11"/>
  <c r="O68" i="11"/>
  <c r="M68" i="11"/>
  <c r="H68" i="11"/>
  <c r="C68" i="11"/>
  <c r="L67" i="11"/>
  <c r="J67" i="11"/>
  <c r="F67" i="11"/>
  <c r="D67" i="11"/>
  <c r="C67" i="11" s="1"/>
  <c r="Q66" i="11"/>
  <c r="P66" i="11"/>
  <c r="O66" i="11"/>
  <c r="M66" i="11"/>
  <c r="H66" i="11"/>
  <c r="C66" i="11"/>
  <c r="Q65" i="11"/>
  <c r="P65" i="11"/>
  <c r="O65" i="11"/>
  <c r="N65" i="11"/>
  <c r="M65" i="11"/>
  <c r="H65" i="11"/>
  <c r="C65" i="11"/>
  <c r="Q64" i="11"/>
  <c r="P64" i="11"/>
  <c r="O64" i="11"/>
  <c r="N64" i="11"/>
  <c r="M64" i="11" s="1"/>
  <c r="H64" i="11"/>
  <c r="C64" i="11"/>
  <c r="Q63" i="11"/>
  <c r="P63" i="11"/>
  <c r="O63" i="11"/>
  <c r="M63" i="11"/>
  <c r="H63" i="11"/>
  <c r="C63" i="11"/>
  <c r="Q62" i="11"/>
  <c r="P62" i="11"/>
  <c r="O62" i="11"/>
  <c r="M62" i="11"/>
  <c r="H62" i="11"/>
  <c r="C62" i="11"/>
  <c r="Q61" i="11"/>
  <c r="P61" i="11"/>
  <c r="O61" i="11"/>
  <c r="N61" i="11"/>
  <c r="M61" i="11"/>
  <c r="H61" i="11"/>
  <c r="C61" i="11"/>
  <c r="Q60" i="11"/>
  <c r="P60" i="11"/>
  <c r="O60" i="11"/>
  <c r="M60" i="11"/>
  <c r="H60" i="11"/>
  <c r="C60" i="11"/>
  <c r="Q59" i="11"/>
  <c r="P59" i="11"/>
  <c r="P58" i="11" s="1"/>
  <c r="O59" i="11"/>
  <c r="N59" i="11"/>
  <c r="M59" i="11" s="1"/>
  <c r="H59" i="11"/>
  <c r="C59" i="11"/>
  <c r="Q58" i="11"/>
  <c r="O58" i="11"/>
  <c r="L58" i="11"/>
  <c r="K58" i="11"/>
  <c r="J58" i="11"/>
  <c r="G58" i="11"/>
  <c r="F58" i="11"/>
  <c r="E58" i="11"/>
  <c r="D58" i="11"/>
  <c r="C58" i="11"/>
  <c r="Q57" i="11"/>
  <c r="P57" i="11"/>
  <c r="O57" i="11"/>
  <c r="M57" i="11"/>
  <c r="H57" i="11"/>
  <c r="C57" i="11"/>
  <c r="Q56" i="11"/>
  <c r="P56" i="11"/>
  <c r="P55" i="11" s="1"/>
  <c r="O56" i="11"/>
  <c r="N56" i="11"/>
  <c r="M56" i="11" s="1"/>
  <c r="H56" i="11"/>
  <c r="C56" i="11"/>
  <c r="Q55" i="11"/>
  <c r="Q54" i="11" s="1"/>
  <c r="Q53" i="11" s="1"/>
  <c r="Q52" i="11" s="1"/>
  <c r="Q51" i="11" s="1"/>
  <c r="Q50" i="11" s="1"/>
  <c r="O55" i="11"/>
  <c r="O54" i="11" s="1"/>
  <c r="O53" i="11" s="1"/>
  <c r="O52" i="11" s="1"/>
  <c r="O51" i="11" s="1"/>
  <c r="L55" i="11"/>
  <c r="K55" i="11"/>
  <c r="K54" i="11" s="1"/>
  <c r="K53" i="11" s="1"/>
  <c r="K52" i="11" s="1"/>
  <c r="K51" i="11" s="1"/>
  <c r="K50" i="11" s="1"/>
  <c r="J55" i="11"/>
  <c r="G55" i="11"/>
  <c r="G54" i="11" s="1"/>
  <c r="G53" i="11" s="1"/>
  <c r="G52" i="11" s="1"/>
  <c r="G51" i="11" s="1"/>
  <c r="G50" i="11" s="1"/>
  <c r="F55" i="11"/>
  <c r="E55" i="11"/>
  <c r="E54" i="11" s="1"/>
  <c r="E53" i="11" s="1"/>
  <c r="E52" i="11" s="1"/>
  <c r="E51" i="11" s="1"/>
  <c r="D55" i="11"/>
  <c r="C55" i="11"/>
  <c r="L54" i="11"/>
  <c r="L53" i="11" s="1"/>
  <c r="L52" i="11" s="1"/>
  <c r="L51" i="11" s="1"/>
  <c r="L50" i="11" s="1"/>
  <c r="J54" i="11"/>
  <c r="J53" i="11" s="1"/>
  <c r="J52" i="11" s="1"/>
  <c r="J51" i="11" s="1"/>
  <c r="F54" i="11"/>
  <c r="F53" i="11" s="1"/>
  <c r="F52" i="11" s="1"/>
  <c r="F51" i="11" s="1"/>
  <c r="F50" i="11" s="1"/>
  <c r="D54" i="11"/>
  <c r="C54" i="11" s="1"/>
  <c r="Q47" i="11"/>
  <c r="M47" i="11" s="1"/>
  <c r="H47" i="11"/>
  <c r="C47" i="11"/>
  <c r="Q46" i="11"/>
  <c r="M46" i="11" s="1"/>
  <c r="H46" i="11"/>
  <c r="C46" i="11"/>
  <c r="Q45" i="11"/>
  <c r="L45" i="11"/>
  <c r="G45" i="11"/>
  <c r="P44" i="11"/>
  <c r="O44" i="11"/>
  <c r="N44" i="11"/>
  <c r="M44" i="11" s="1"/>
  <c r="H44" i="11"/>
  <c r="C44" i="11"/>
  <c r="P43" i="11"/>
  <c r="O43" i="11"/>
  <c r="N43" i="11"/>
  <c r="M43" i="11" s="1"/>
  <c r="K43" i="11"/>
  <c r="J43" i="11"/>
  <c r="I43" i="11"/>
  <c r="H43" i="11" s="1"/>
  <c r="F43" i="11"/>
  <c r="E43" i="11"/>
  <c r="D43" i="11"/>
  <c r="C43" i="11" s="1"/>
  <c r="N42" i="11"/>
  <c r="M42" i="11" s="1"/>
  <c r="H42" i="11"/>
  <c r="C42" i="11"/>
  <c r="P41" i="11"/>
  <c r="M41" i="11" s="1"/>
  <c r="H41" i="11"/>
  <c r="C41" i="11"/>
  <c r="P40" i="11"/>
  <c r="M40" i="11" s="1"/>
  <c r="H40" i="11"/>
  <c r="C40" i="11"/>
  <c r="P39" i="11"/>
  <c r="M39" i="11" s="1"/>
  <c r="H39" i="11"/>
  <c r="C39" i="11"/>
  <c r="P38" i="11"/>
  <c r="M38" i="11" s="1"/>
  <c r="H38" i="11"/>
  <c r="C38" i="11"/>
  <c r="P37" i="11"/>
  <c r="M37" i="11" s="1"/>
  <c r="K37" i="11"/>
  <c r="H37" i="11" s="1"/>
  <c r="F37" i="11"/>
  <c r="C37" i="11" s="1"/>
  <c r="P36" i="11"/>
  <c r="M36" i="11" s="1"/>
  <c r="H36" i="11"/>
  <c r="C36" i="11"/>
  <c r="P35" i="11"/>
  <c r="M35" i="11" s="1"/>
  <c r="H35" i="11"/>
  <c r="C35" i="11"/>
  <c r="P34" i="11"/>
  <c r="M34" i="11" s="1"/>
  <c r="K34" i="11"/>
  <c r="H34" i="11" s="1"/>
  <c r="F34" i="11"/>
  <c r="C34" i="11" s="1"/>
  <c r="P33" i="11"/>
  <c r="M33" i="11" s="1"/>
  <c r="H33" i="11"/>
  <c r="C33" i="11"/>
  <c r="P32" i="11"/>
  <c r="M32" i="11" s="1"/>
  <c r="K32" i="11"/>
  <c r="H32" i="11" s="1"/>
  <c r="F32" i="11"/>
  <c r="C32" i="11" s="1"/>
  <c r="P31" i="11"/>
  <c r="M31" i="11" s="1"/>
  <c r="H31" i="11"/>
  <c r="C31" i="11"/>
  <c r="P30" i="11"/>
  <c r="M30" i="11" s="1"/>
  <c r="H30" i="11"/>
  <c r="C30" i="11"/>
  <c r="P29" i="11"/>
  <c r="M29" i="11" s="1"/>
  <c r="H29" i="11"/>
  <c r="C29" i="11"/>
  <c r="P28" i="11"/>
  <c r="M28" i="11" s="1"/>
  <c r="K28" i="11"/>
  <c r="H28" i="11" s="1"/>
  <c r="F28" i="11"/>
  <c r="C28" i="11" s="1"/>
  <c r="P27" i="11"/>
  <c r="K27" i="11"/>
  <c r="F27" i="11"/>
  <c r="N26" i="11"/>
  <c r="M26" i="11" s="1"/>
  <c r="H26" i="11"/>
  <c r="C26" i="11"/>
  <c r="O25" i="11"/>
  <c r="D25" i="11"/>
  <c r="C25" i="11"/>
  <c r="Q24" i="11"/>
  <c r="P24" i="11"/>
  <c r="O24" i="11"/>
  <c r="N24" i="11"/>
  <c r="M24" i="11" s="1"/>
  <c r="H24" i="11"/>
  <c r="C24" i="11"/>
  <c r="Q23" i="11"/>
  <c r="Q22" i="11" s="1"/>
  <c r="P23" i="11"/>
  <c r="O23" i="11"/>
  <c r="O22" i="11" s="1"/>
  <c r="N23" i="11"/>
  <c r="M23" i="11"/>
  <c r="H23" i="11"/>
  <c r="C23" i="11"/>
  <c r="P22" i="11"/>
  <c r="P307" i="11" s="1"/>
  <c r="P306" i="11" s="1"/>
  <c r="N22" i="11"/>
  <c r="N307" i="11" s="1"/>
  <c r="N306" i="11" s="1"/>
  <c r="L22" i="11"/>
  <c r="L307" i="11" s="1"/>
  <c r="L306" i="11" s="1"/>
  <c r="K22" i="11"/>
  <c r="K307" i="11" s="1"/>
  <c r="K306" i="11" s="1"/>
  <c r="J22" i="11"/>
  <c r="J307" i="11" s="1"/>
  <c r="J306" i="11" s="1"/>
  <c r="I22" i="11"/>
  <c r="I307" i="11" s="1"/>
  <c r="I306" i="11" s="1"/>
  <c r="H22" i="11"/>
  <c r="H307" i="11" s="1"/>
  <c r="H306" i="11" s="1"/>
  <c r="G22" i="11"/>
  <c r="G307" i="11" s="1"/>
  <c r="G306" i="11" s="1"/>
  <c r="F22" i="11"/>
  <c r="F307" i="11" s="1"/>
  <c r="F306" i="11" s="1"/>
  <c r="E22" i="11"/>
  <c r="E307" i="11" s="1"/>
  <c r="E306" i="11" s="1"/>
  <c r="D22" i="11"/>
  <c r="K21" i="11"/>
  <c r="G21" i="11"/>
  <c r="E21" i="11"/>
  <c r="Q319" i="10"/>
  <c r="P319" i="10"/>
  <c r="O319" i="10"/>
  <c r="N319" i="10"/>
  <c r="M319" i="10"/>
  <c r="H319" i="10"/>
  <c r="C319" i="10"/>
  <c r="Q317" i="10"/>
  <c r="P317" i="10"/>
  <c r="O317" i="10"/>
  <c r="N317" i="10"/>
  <c r="M317" i="10" s="1"/>
  <c r="H317" i="10"/>
  <c r="C317" i="10"/>
  <c r="Q315" i="10"/>
  <c r="P315" i="10"/>
  <c r="O315" i="10"/>
  <c r="N315" i="10"/>
  <c r="M315" i="10" s="1"/>
  <c r="H315" i="10"/>
  <c r="C315" i="10"/>
  <c r="Q314" i="10"/>
  <c r="P314" i="10"/>
  <c r="O314" i="10"/>
  <c r="N314" i="10"/>
  <c r="M314" i="10"/>
  <c r="H314" i="10"/>
  <c r="C314" i="10"/>
  <c r="Q313" i="10"/>
  <c r="P313" i="10"/>
  <c r="O313" i="10"/>
  <c r="N313" i="10"/>
  <c r="M313" i="10" s="1"/>
  <c r="H313" i="10"/>
  <c r="C313" i="10"/>
  <c r="Q312" i="10"/>
  <c r="P312" i="10"/>
  <c r="O312" i="10"/>
  <c r="N312" i="10"/>
  <c r="M312" i="10"/>
  <c r="H312" i="10"/>
  <c r="C312" i="10"/>
  <c r="Q311" i="10"/>
  <c r="P311" i="10"/>
  <c r="O311" i="10"/>
  <c r="N311" i="10"/>
  <c r="M311" i="10" s="1"/>
  <c r="M309" i="10" s="1"/>
  <c r="H311" i="10"/>
  <c r="C311" i="10"/>
  <c r="Q310" i="10"/>
  <c r="P310" i="10"/>
  <c r="O310" i="10"/>
  <c r="N310" i="10"/>
  <c r="M310" i="10"/>
  <c r="H310" i="10"/>
  <c r="C310" i="10"/>
  <c r="Q309" i="10"/>
  <c r="P309" i="10"/>
  <c r="O309" i="10"/>
  <c r="N309" i="10"/>
  <c r="L309" i="10"/>
  <c r="K309" i="10"/>
  <c r="J309" i="10"/>
  <c r="I309" i="10"/>
  <c r="H309" i="10"/>
  <c r="G309" i="10"/>
  <c r="F309" i="10"/>
  <c r="E309" i="10"/>
  <c r="D309" i="10"/>
  <c r="C309" i="10"/>
  <c r="Q301" i="10"/>
  <c r="P301" i="10"/>
  <c r="O301" i="10"/>
  <c r="N301" i="10"/>
  <c r="M301" i="10" s="1"/>
  <c r="H301" i="10"/>
  <c r="Q300" i="10"/>
  <c r="P300" i="10"/>
  <c r="O300" i="10"/>
  <c r="N300" i="10"/>
  <c r="M300" i="10"/>
  <c r="H300" i="10"/>
  <c r="C300" i="10"/>
  <c r="Q299" i="10"/>
  <c r="P299" i="10"/>
  <c r="O299" i="10"/>
  <c r="N299" i="10"/>
  <c r="M299" i="10" s="1"/>
  <c r="L299" i="10"/>
  <c r="K299" i="10"/>
  <c r="J299" i="10"/>
  <c r="I299" i="10"/>
  <c r="H299" i="10"/>
  <c r="G299" i="10"/>
  <c r="F299" i="10"/>
  <c r="E299" i="10"/>
  <c r="Q298" i="10"/>
  <c r="P298" i="10"/>
  <c r="O298" i="10"/>
  <c r="N298" i="10"/>
  <c r="M298" i="10"/>
  <c r="H298" i="10"/>
  <c r="C298" i="10"/>
  <c r="Q297" i="10"/>
  <c r="P297" i="10"/>
  <c r="O297" i="10"/>
  <c r="N297" i="10"/>
  <c r="M297" i="10" s="1"/>
  <c r="H297" i="10"/>
  <c r="C297" i="10"/>
  <c r="Q296" i="10"/>
  <c r="P296" i="10"/>
  <c r="O296" i="10"/>
  <c r="N296" i="10"/>
  <c r="M296" i="10"/>
  <c r="H296" i="10"/>
  <c r="C296" i="10"/>
  <c r="Q295" i="10"/>
  <c r="P295" i="10"/>
  <c r="P294" i="10" s="1"/>
  <c r="O295" i="10"/>
  <c r="N295" i="10"/>
  <c r="M295" i="10" s="1"/>
  <c r="H295" i="10"/>
  <c r="C295" i="10"/>
  <c r="Q294" i="10"/>
  <c r="O294" i="10"/>
  <c r="L294" i="10"/>
  <c r="K294" i="10"/>
  <c r="J294" i="10"/>
  <c r="I294" i="10"/>
  <c r="H294" i="10" s="1"/>
  <c r="G294" i="10"/>
  <c r="F294" i="10"/>
  <c r="E294" i="10"/>
  <c r="D294" i="10"/>
  <c r="C294" i="10"/>
  <c r="Q293" i="10"/>
  <c r="P293" i="10"/>
  <c r="O293" i="10"/>
  <c r="N293" i="10"/>
  <c r="M293" i="10" s="1"/>
  <c r="H293" i="10"/>
  <c r="C293" i="10"/>
  <c r="Q292" i="10"/>
  <c r="P292" i="10"/>
  <c r="O292" i="10"/>
  <c r="N292" i="10"/>
  <c r="M292" i="10"/>
  <c r="H292" i="10"/>
  <c r="C292" i="10"/>
  <c r="Q291" i="10"/>
  <c r="P291" i="10"/>
  <c r="P290" i="10" s="1"/>
  <c r="O291" i="10"/>
  <c r="N291" i="10"/>
  <c r="M291" i="10" s="1"/>
  <c r="H291" i="10"/>
  <c r="C291" i="10"/>
  <c r="Q290" i="10"/>
  <c r="O290" i="10"/>
  <c r="L290" i="10"/>
  <c r="K290" i="10"/>
  <c r="J290" i="10"/>
  <c r="I290" i="10"/>
  <c r="H290" i="10" s="1"/>
  <c r="G290" i="10"/>
  <c r="F290" i="10"/>
  <c r="E290" i="10"/>
  <c r="D290" i="10"/>
  <c r="C290" i="10"/>
  <c r="Q289" i="10"/>
  <c r="P289" i="10"/>
  <c r="P288" i="10" s="1"/>
  <c r="P287" i="10" s="1"/>
  <c r="O289" i="10"/>
  <c r="N289" i="10"/>
  <c r="M289" i="10" s="1"/>
  <c r="H289" i="10"/>
  <c r="C289" i="10"/>
  <c r="Q288" i="10"/>
  <c r="O288" i="10"/>
  <c r="L288" i="10"/>
  <c r="K288" i="10"/>
  <c r="J288" i="10"/>
  <c r="I288" i="10"/>
  <c r="H288" i="10" s="1"/>
  <c r="G288" i="10"/>
  <c r="G287" i="10" s="1"/>
  <c r="F288" i="10"/>
  <c r="E288" i="10"/>
  <c r="E287" i="10" s="1"/>
  <c r="D288" i="10"/>
  <c r="C288" i="10"/>
  <c r="Q287" i="10"/>
  <c r="O287" i="10"/>
  <c r="L287" i="10"/>
  <c r="K287" i="10"/>
  <c r="J287" i="10"/>
  <c r="I287" i="10"/>
  <c r="H287" i="10"/>
  <c r="F287" i="10"/>
  <c r="D287" i="10"/>
  <c r="C287" i="10" s="1"/>
  <c r="Q286" i="10"/>
  <c r="P286" i="10"/>
  <c r="O286" i="10"/>
  <c r="N286" i="10"/>
  <c r="M286" i="10"/>
  <c r="H286" i="10"/>
  <c r="C286" i="10"/>
  <c r="Q285" i="10"/>
  <c r="P285" i="10"/>
  <c r="O285" i="10"/>
  <c r="N285" i="10"/>
  <c r="M285" i="10" s="1"/>
  <c r="H285" i="10"/>
  <c r="C285" i="10"/>
  <c r="Q284" i="10"/>
  <c r="Q283" i="10" s="1"/>
  <c r="P284" i="10"/>
  <c r="O284" i="10"/>
  <c r="O283" i="10" s="1"/>
  <c r="N284" i="10"/>
  <c r="M284" i="10"/>
  <c r="H284" i="10"/>
  <c r="C284" i="10"/>
  <c r="P283" i="10"/>
  <c r="N283" i="10"/>
  <c r="M283" i="10" s="1"/>
  <c r="L283" i="10"/>
  <c r="K283" i="10"/>
  <c r="J283" i="10"/>
  <c r="I283" i="10"/>
  <c r="H283" i="10"/>
  <c r="G283" i="10"/>
  <c r="F283" i="10"/>
  <c r="E283" i="10"/>
  <c r="D283" i="10"/>
  <c r="C283" i="10" s="1"/>
  <c r="Q282" i="10"/>
  <c r="P282" i="10"/>
  <c r="O282" i="10"/>
  <c r="N282" i="10"/>
  <c r="M282" i="10"/>
  <c r="H282" i="10"/>
  <c r="C282" i="10"/>
  <c r="Q281" i="10"/>
  <c r="P281" i="10"/>
  <c r="O281" i="10"/>
  <c r="N281" i="10"/>
  <c r="M281" i="10" s="1"/>
  <c r="H281" i="10"/>
  <c r="C281" i="10"/>
  <c r="Q280" i="10"/>
  <c r="Q279" i="10" s="1"/>
  <c r="Q278" i="10" s="1"/>
  <c r="P280" i="10"/>
  <c r="O280" i="10"/>
  <c r="O279" i="10" s="1"/>
  <c r="O278" i="10" s="1"/>
  <c r="N280" i="10"/>
  <c r="M280" i="10"/>
  <c r="H280" i="10"/>
  <c r="C280" i="10"/>
  <c r="P279" i="10"/>
  <c r="P278" i="10" s="1"/>
  <c r="N279" i="10"/>
  <c r="M279" i="10" s="1"/>
  <c r="L279" i="10"/>
  <c r="L278" i="10" s="1"/>
  <c r="K279" i="10"/>
  <c r="J279" i="10"/>
  <c r="J278" i="10" s="1"/>
  <c r="I279" i="10"/>
  <c r="H279" i="10"/>
  <c r="G279" i="10"/>
  <c r="F279" i="10"/>
  <c r="F278" i="10" s="1"/>
  <c r="E279" i="10"/>
  <c r="D279" i="10"/>
  <c r="C279" i="10" s="1"/>
  <c r="K278" i="10"/>
  <c r="I278" i="10"/>
  <c r="H278" i="10" s="1"/>
  <c r="G278" i="10"/>
  <c r="E278" i="10"/>
  <c r="Q277" i="10"/>
  <c r="P277" i="10"/>
  <c r="O277" i="10"/>
  <c r="N277" i="10"/>
  <c r="M277" i="10" s="1"/>
  <c r="H277" i="10"/>
  <c r="C277" i="10"/>
  <c r="Q276" i="10"/>
  <c r="P276" i="10"/>
  <c r="O276" i="10"/>
  <c r="N276" i="10"/>
  <c r="M276" i="10"/>
  <c r="H276" i="10"/>
  <c r="C276" i="10"/>
  <c r="Q275" i="10"/>
  <c r="P275" i="10"/>
  <c r="P274" i="10" s="1"/>
  <c r="O275" i="10"/>
  <c r="N275" i="10"/>
  <c r="M275" i="10" s="1"/>
  <c r="H275" i="10"/>
  <c r="C275" i="10"/>
  <c r="Q274" i="10"/>
  <c r="O274" i="10"/>
  <c r="L274" i="10"/>
  <c r="K274" i="10"/>
  <c r="J274" i="10"/>
  <c r="I274" i="10"/>
  <c r="H274" i="10" s="1"/>
  <c r="G274" i="10"/>
  <c r="F274" i="10"/>
  <c r="E274" i="10"/>
  <c r="D274" i="10"/>
  <c r="C274" i="10"/>
  <c r="Q273" i="10"/>
  <c r="P273" i="10"/>
  <c r="O273" i="10"/>
  <c r="N273" i="10"/>
  <c r="M273" i="10" s="1"/>
  <c r="H273" i="10"/>
  <c r="C273" i="10"/>
  <c r="Q272" i="10"/>
  <c r="P272" i="10"/>
  <c r="O272" i="10"/>
  <c r="N272" i="10"/>
  <c r="M272" i="10"/>
  <c r="H272" i="10"/>
  <c r="C272" i="10"/>
  <c r="Q271" i="10"/>
  <c r="P271" i="10"/>
  <c r="P270" i="10" s="1"/>
  <c r="O271" i="10"/>
  <c r="N271" i="10"/>
  <c r="M271" i="10" s="1"/>
  <c r="H271" i="10"/>
  <c r="C271" i="10"/>
  <c r="Q270" i="10"/>
  <c r="O270" i="10"/>
  <c r="L270" i="10"/>
  <c r="K270" i="10"/>
  <c r="J270" i="10"/>
  <c r="I270" i="10"/>
  <c r="H270" i="10" s="1"/>
  <c r="G270" i="10"/>
  <c r="F270" i="10"/>
  <c r="E270" i="10"/>
  <c r="D270" i="10"/>
  <c r="C270" i="10"/>
  <c r="Q269" i="10"/>
  <c r="P269" i="10"/>
  <c r="P268" i="10" s="1"/>
  <c r="O269" i="10"/>
  <c r="N269" i="10"/>
  <c r="H269" i="10"/>
  <c r="C269" i="10"/>
  <c r="Q268" i="10"/>
  <c r="O268" i="10"/>
  <c r="L268" i="10"/>
  <c r="K268" i="10"/>
  <c r="J268" i="10"/>
  <c r="I268" i="10"/>
  <c r="H268" i="10" s="1"/>
  <c r="G268" i="10"/>
  <c r="F268" i="10"/>
  <c r="E268" i="10"/>
  <c r="D268" i="10"/>
  <c r="C268" i="10"/>
  <c r="Q267" i="10"/>
  <c r="P267" i="10"/>
  <c r="O267" i="10"/>
  <c r="L267" i="10"/>
  <c r="K267" i="10"/>
  <c r="J267" i="10"/>
  <c r="I267" i="10"/>
  <c r="H267" i="10"/>
  <c r="G267" i="10"/>
  <c r="F267" i="10"/>
  <c r="E267" i="10"/>
  <c r="Q266" i="10"/>
  <c r="P266" i="10"/>
  <c r="O266" i="10"/>
  <c r="N266" i="10"/>
  <c r="M266" i="10"/>
  <c r="H266" i="10"/>
  <c r="C266" i="10"/>
  <c r="Q265" i="10"/>
  <c r="P265" i="10"/>
  <c r="O265" i="10"/>
  <c r="N265" i="10"/>
  <c r="M265" i="10" s="1"/>
  <c r="H265" i="10"/>
  <c r="C265" i="10"/>
  <c r="Q264" i="10"/>
  <c r="Q263" i="10" s="1"/>
  <c r="P264" i="10"/>
  <c r="O264" i="10"/>
  <c r="O263" i="10" s="1"/>
  <c r="N264" i="10"/>
  <c r="M264" i="10"/>
  <c r="H264" i="10"/>
  <c r="C264" i="10"/>
  <c r="P263" i="10"/>
  <c r="N263" i="10"/>
  <c r="M263" i="10" s="1"/>
  <c r="L263" i="10"/>
  <c r="K263" i="10"/>
  <c r="J263" i="10"/>
  <c r="I263" i="10"/>
  <c r="H263" i="10"/>
  <c r="G263" i="10"/>
  <c r="F263" i="10"/>
  <c r="E263" i="10"/>
  <c r="D263" i="10"/>
  <c r="C263" i="10" s="1"/>
  <c r="Q262" i="10"/>
  <c r="P262" i="10"/>
  <c r="O262" i="10"/>
  <c r="N262" i="10"/>
  <c r="M262" i="10"/>
  <c r="H262" i="10"/>
  <c r="C262" i="10"/>
  <c r="Q261" i="10"/>
  <c r="P261" i="10"/>
  <c r="O261" i="10"/>
  <c r="N261" i="10"/>
  <c r="M261" i="10" s="1"/>
  <c r="H261" i="10"/>
  <c r="C261" i="10"/>
  <c r="Q260" i="10"/>
  <c r="Q259" i="10" s="1"/>
  <c r="Q258" i="10" s="1"/>
  <c r="P260" i="10"/>
  <c r="O260" i="10"/>
  <c r="O259" i="10" s="1"/>
  <c r="O258" i="10" s="1"/>
  <c r="M258" i="10" s="1"/>
  <c r="N260" i="10"/>
  <c r="M260" i="10"/>
  <c r="H260" i="10"/>
  <c r="C260" i="10"/>
  <c r="P259" i="10"/>
  <c r="N259" i="10"/>
  <c r="M259" i="10" s="1"/>
  <c r="L259" i="10"/>
  <c r="K259" i="10"/>
  <c r="J259" i="10"/>
  <c r="I259" i="10"/>
  <c r="H259" i="10"/>
  <c r="G259" i="10"/>
  <c r="F259" i="10"/>
  <c r="E259" i="10"/>
  <c r="D259" i="10"/>
  <c r="C259" i="10" s="1"/>
  <c r="P258" i="10"/>
  <c r="N258" i="10"/>
  <c r="L258" i="10"/>
  <c r="K258" i="10"/>
  <c r="J258" i="10"/>
  <c r="I258" i="10"/>
  <c r="H258" i="10" s="1"/>
  <c r="G258" i="10"/>
  <c r="F258" i="10"/>
  <c r="E258" i="10"/>
  <c r="D258" i="10"/>
  <c r="C258" i="10"/>
  <c r="Q257" i="10"/>
  <c r="P257" i="10"/>
  <c r="O257" i="10"/>
  <c r="N257" i="10"/>
  <c r="M257" i="10" s="1"/>
  <c r="H257" i="10"/>
  <c r="C257" i="10"/>
  <c r="Q256" i="10"/>
  <c r="P256" i="10"/>
  <c r="O256" i="10"/>
  <c r="N256" i="10"/>
  <c r="M256" i="10"/>
  <c r="H256" i="10"/>
  <c r="C256" i="10"/>
  <c r="Q255" i="10"/>
  <c r="P255" i="10"/>
  <c r="O255" i="10"/>
  <c r="N255" i="10"/>
  <c r="M255" i="10" s="1"/>
  <c r="H255" i="10"/>
  <c r="C255" i="10"/>
  <c r="Q254" i="10"/>
  <c r="P254" i="10"/>
  <c r="O254" i="10"/>
  <c r="N254" i="10"/>
  <c r="M254" i="10"/>
  <c r="H254" i="10"/>
  <c r="C254" i="10"/>
  <c r="Q253" i="10"/>
  <c r="P253" i="10"/>
  <c r="O253" i="10"/>
  <c r="N253" i="10"/>
  <c r="M253" i="10" s="1"/>
  <c r="H253" i="10"/>
  <c r="C253" i="10"/>
  <c r="Q252" i="10"/>
  <c r="P252" i="10"/>
  <c r="O252" i="10"/>
  <c r="L252" i="10"/>
  <c r="K252" i="10"/>
  <c r="J252" i="10"/>
  <c r="I252" i="10"/>
  <c r="H252" i="10" s="1"/>
  <c r="G252" i="10"/>
  <c r="F252" i="10"/>
  <c r="E252" i="10"/>
  <c r="D252" i="10"/>
  <c r="C252" i="10"/>
  <c r="Q251" i="10"/>
  <c r="P251" i="10"/>
  <c r="O251" i="10"/>
  <c r="L251" i="10"/>
  <c r="K251" i="10"/>
  <c r="J251" i="10"/>
  <c r="I251" i="10"/>
  <c r="H251" i="10"/>
  <c r="G251" i="10"/>
  <c r="F251" i="10"/>
  <c r="E251" i="10"/>
  <c r="D251" i="10"/>
  <c r="C251" i="10" s="1"/>
  <c r="Q250" i="10"/>
  <c r="P250" i="10"/>
  <c r="O250" i="10"/>
  <c r="N250" i="10"/>
  <c r="M250" i="10"/>
  <c r="H250" i="10"/>
  <c r="C250" i="10"/>
  <c r="Q249" i="10"/>
  <c r="P249" i="10"/>
  <c r="O249" i="10"/>
  <c r="N249" i="10"/>
  <c r="M249" i="10" s="1"/>
  <c r="H249" i="10"/>
  <c r="C249" i="10"/>
  <c r="Q248" i="10"/>
  <c r="P248" i="10"/>
  <c r="O248" i="10"/>
  <c r="N248" i="10"/>
  <c r="M248" i="10"/>
  <c r="H248" i="10"/>
  <c r="C248" i="10"/>
  <c r="Q247" i="10"/>
  <c r="P247" i="10"/>
  <c r="O247" i="10"/>
  <c r="N247" i="10"/>
  <c r="M247" i="10" s="1"/>
  <c r="H247" i="10"/>
  <c r="C247" i="10"/>
  <c r="Q246" i="10"/>
  <c r="P246" i="10"/>
  <c r="O246" i="10"/>
  <c r="L246" i="10"/>
  <c r="K246" i="10"/>
  <c r="J246" i="10"/>
  <c r="I246" i="10"/>
  <c r="H246" i="10" s="1"/>
  <c r="G246" i="10"/>
  <c r="F246" i="10"/>
  <c r="E246" i="10"/>
  <c r="D246" i="10"/>
  <c r="C246" i="10"/>
  <c r="Q245" i="10"/>
  <c r="P245" i="10"/>
  <c r="O245" i="10"/>
  <c r="N245" i="10"/>
  <c r="M245" i="10" s="1"/>
  <c r="H245" i="10"/>
  <c r="C245" i="10"/>
  <c r="Q244" i="10"/>
  <c r="P244" i="10"/>
  <c r="O244" i="10"/>
  <c r="N244" i="10"/>
  <c r="M244" i="10"/>
  <c r="H244" i="10"/>
  <c r="C244" i="10"/>
  <c r="Q243" i="10"/>
  <c r="P243" i="10"/>
  <c r="O243" i="10"/>
  <c r="N243" i="10"/>
  <c r="M243" i="10" s="1"/>
  <c r="H243" i="10"/>
  <c r="C243" i="10"/>
  <c r="Q242" i="10"/>
  <c r="P242" i="10"/>
  <c r="O242" i="10"/>
  <c r="N242" i="10"/>
  <c r="M242" i="10"/>
  <c r="H242" i="10"/>
  <c r="C242" i="10"/>
  <c r="Q241" i="10"/>
  <c r="P241" i="10"/>
  <c r="O241" i="10"/>
  <c r="N241" i="10"/>
  <c r="M241" i="10" s="1"/>
  <c r="H241" i="10"/>
  <c r="C241" i="10"/>
  <c r="Q240" i="10"/>
  <c r="P240" i="10"/>
  <c r="O240" i="10"/>
  <c r="N240" i="10"/>
  <c r="M240" i="10"/>
  <c r="H240" i="10"/>
  <c r="C240" i="10"/>
  <c r="Q239" i="10"/>
  <c r="P239" i="10"/>
  <c r="P238" i="10" s="1"/>
  <c r="P233" i="10" s="1"/>
  <c r="P232" i="10" s="1"/>
  <c r="P192" i="10" s="1"/>
  <c r="O239" i="10"/>
  <c r="N239" i="10"/>
  <c r="M239" i="10" s="1"/>
  <c r="H239" i="10"/>
  <c r="C239" i="10"/>
  <c r="Q238" i="10"/>
  <c r="O238" i="10"/>
  <c r="L238" i="10"/>
  <c r="K238" i="10"/>
  <c r="J238" i="10"/>
  <c r="I238" i="10"/>
  <c r="H238" i="10" s="1"/>
  <c r="G238" i="10"/>
  <c r="F238" i="10"/>
  <c r="E238" i="10"/>
  <c r="D238" i="10"/>
  <c r="C238" i="10"/>
  <c r="Q237" i="10"/>
  <c r="P237" i="10"/>
  <c r="O237" i="10"/>
  <c r="N237" i="10"/>
  <c r="M237" i="10" s="1"/>
  <c r="H237" i="10"/>
  <c r="C237" i="10"/>
  <c r="Q236" i="10"/>
  <c r="Q235" i="10" s="1"/>
  <c r="Q233" i="10" s="1"/>
  <c r="Q232" i="10" s="1"/>
  <c r="P236" i="10"/>
  <c r="O236" i="10"/>
  <c r="O235" i="10" s="1"/>
  <c r="O233" i="10" s="1"/>
  <c r="O232" i="10" s="1"/>
  <c r="N236" i="10"/>
  <c r="M236" i="10"/>
  <c r="H236" i="10"/>
  <c r="C236" i="10"/>
  <c r="P235" i="10"/>
  <c r="N235" i="10"/>
  <c r="M235" i="10" s="1"/>
  <c r="L235" i="10"/>
  <c r="K235" i="10"/>
  <c r="J235" i="10"/>
  <c r="I235" i="10"/>
  <c r="H235" i="10"/>
  <c r="G235" i="10"/>
  <c r="F235" i="10"/>
  <c r="E235" i="10"/>
  <c r="D235" i="10"/>
  <c r="C235" i="10" s="1"/>
  <c r="Q234" i="10"/>
  <c r="P234" i="10"/>
  <c r="O234" i="10"/>
  <c r="N234" i="10"/>
  <c r="M234" i="10"/>
  <c r="H234" i="10"/>
  <c r="C234" i="10"/>
  <c r="L233" i="10"/>
  <c r="K233" i="10"/>
  <c r="J233" i="10"/>
  <c r="I233" i="10"/>
  <c r="H233" i="10"/>
  <c r="G233" i="10"/>
  <c r="F233" i="10"/>
  <c r="E233" i="10"/>
  <c r="D233" i="10"/>
  <c r="C233" i="10" s="1"/>
  <c r="L232" i="10"/>
  <c r="K232" i="10"/>
  <c r="J232" i="10"/>
  <c r="I232" i="10"/>
  <c r="H232" i="10" s="1"/>
  <c r="G232" i="10"/>
  <c r="F232" i="10"/>
  <c r="E232" i="10"/>
  <c r="D232" i="10"/>
  <c r="C232" i="10"/>
  <c r="Q231" i="10"/>
  <c r="P231" i="10"/>
  <c r="O231" i="10"/>
  <c r="N231" i="10"/>
  <c r="M231" i="10" s="1"/>
  <c r="H231" i="10"/>
  <c r="C231" i="10"/>
  <c r="Q230" i="10"/>
  <c r="P230" i="10"/>
  <c r="O230" i="10"/>
  <c r="N230" i="10"/>
  <c r="M230" i="10"/>
  <c r="L230" i="10"/>
  <c r="K230" i="10"/>
  <c r="J230" i="10"/>
  <c r="I230" i="10"/>
  <c r="H230" i="10" s="1"/>
  <c r="G230" i="10"/>
  <c r="F230" i="10"/>
  <c r="E230" i="10"/>
  <c r="D230" i="10"/>
  <c r="C230" i="10"/>
  <c r="Q229" i="10"/>
  <c r="P229" i="10"/>
  <c r="O229" i="10"/>
  <c r="N229" i="10"/>
  <c r="M229" i="10" s="1"/>
  <c r="H229" i="10"/>
  <c r="C229" i="10"/>
  <c r="Q228" i="10"/>
  <c r="P228" i="10"/>
  <c r="O228" i="10"/>
  <c r="N228" i="10"/>
  <c r="M228" i="10"/>
  <c r="L228" i="10"/>
  <c r="K228" i="10"/>
  <c r="J228" i="10"/>
  <c r="I228" i="10"/>
  <c r="H228" i="10" s="1"/>
  <c r="G228" i="10"/>
  <c r="F228" i="10"/>
  <c r="E228" i="10"/>
  <c r="D228" i="10"/>
  <c r="C228" i="10" s="1"/>
  <c r="Q227" i="10"/>
  <c r="P227" i="10"/>
  <c r="O227" i="10"/>
  <c r="N227" i="10"/>
  <c r="M227" i="10"/>
  <c r="H227" i="10"/>
  <c r="C227" i="10"/>
  <c r="Q226" i="10"/>
  <c r="P226" i="10"/>
  <c r="O226" i="10"/>
  <c r="M226" i="10"/>
  <c r="H226" i="10"/>
  <c r="C226" i="10"/>
  <c r="Q225" i="10"/>
  <c r="P225" i="10"/>
  <c r="O225" i="10"/>
  <c r="N225" i="10"/>
  <c r="M225" i="10" s="1"/>
  <c r="L225" i="10"/>
  <c r="K225" i="10"/>
  <c r="J225" i="10"/>
  <c r="H225" i="10" s="1"/>
  <c r="G225" i="10"/>
  <c r="F225" i="10"/>
  <c r="E225" i="10"/>
  <c r="D225" i="10"/>
  <c r="C225" i="10"/>
  <c r="Q224" i="10"/>
  <c r="P224" i="10"/>
  <c r="M224" i="10"/>
  <c r="H224" i="10"/>
  <c r="D224" i="10"/>
  <c r="C224" i="10" s="1"/>
  <c r="Q223" i="10"/>
  <c r="P223" i="10"/>
  <c r="O223" i="10"/>
  <c r="M223" i="10"/>
  <c r="H223" i="10"/>
  <c r="D223" i="10"/>
  <c r="C223" i="10"/>
  <c r="Q222" i="10"/>
  <c r="P222" i="10"/>
  <c r="O222" i="10"/>
  <c r="M222" i="10"/>
  <c r="H222" i="10"/>
  <c r="D222" i="10"/>
  <c r="C222" i="10"/>
  <c r="Q221" i="10"/>
  <c r="P221" i="10"/>
  <c r="O221" i="10"/>
  <c r="N221" i="10"/>
  <c r="M221" i="10" s="1"/>
  <c r="H221" i="10"/>
  <c r="C221" i="10"/>
  <c r="Q220" i="10"/>
  <c r="P220" i="10"/>
  <c r="O220" i="10"/>
  <c r="N220" i="10"/>
  <c r="M220" i="10"/>
  <c r="H220" i="10"/>
  <c r="C220" i="10"/>
  <c r="Q219" i="10"/>
  <c r="P219" i="10"/>
  <c r="O219" i="10"/>
  <c r="N219" i="10"/>
  <c r="M219" i="10" s="1"/>
  <c r="H219" i="10"/>
  <c r="C219" i="10"/>
  <c r="Q218" i="10"/>
  <c r="P218" i="10"/>
  <c r="O218" i="10"/>
  <c r="N218" i="10"/>
  <c r="M218" i="10"/>
  <c r="H218" i="10"/>
  <c r="C218" i="10"/>
  <c r="Q217" i="10"/>
  <c r="P217" i="10"/>
  <c r="O217" i="10"/>
  <c r="N217" i="10"/>
  <c r="M217" i="10" s="1"/>
  <c r="H217" i="10"/>
  <c r="C217" i="10"/>
  <c r="Q216" i="10"/>
  <c r="P216" i="10"/>
  <c r="O216" i="10"/>
  <c r="N216" i="10"/>
  <c r="M216" i="10"/>
  <c r="H216" i="10"/>
  <c r="C216" i="10"/>
  <c r="Q215" i="10"/>
  <c r="P215" i="10"/>
  <c r="O215" i="10"/>
  <c r="N215" i="10"/>
  <c r="M215" i="10" s="1"/>
  <c r="H215" i="10"/>
  <c r="C215" i="10"/>
  <c r="Q214" i="10"/>
  <c r="P214" i="10"/>
  <c r="O214" i="10"/>
  <c r="L214" i="10"/>
  <c r="K214" i="10"/>
  <c r="J214" i="10"/>
  <c r="I214" i="10"/>
  <c r="H214" i="10" s="1"/>
  <c r="G214" i="10"/>
  <c r="F214" i="10"/>
  <c r="E214" i="10"/>
  <c r="D214" i="10"/>
  <c r="C214" i="10"/>
  <c r="Q213" i="10"/>
  <c r="P213" i="10"/>
  <c r="O213" i="10"/>
  <c r="N213" i="10"/>
  <c r="M213" i="10" s="1"/>
  <c r="H213" i="10"/>
  <c r="C213" i="10"/>
  <c r="Q212" i="10"/>
  <c r="P212" i="10"/>
  <c r="O212" i="10"/>
  <c r="N212" i="10"/>
  <c r="M212" i="10"/>
  <c r="H212" i="10"/>
  <c r="C212" i="10"/>
  <c r="Q211" i="10"/>
  <c r="P211" i="10"/>
  <c r="O211" i="10"/>
  <c r="N211" i="10"/>
  <c r="M211" i="10" s="1"/>
  <c r="H211" i="10"/>
  <c r="C211" i="10"/>
  <c r="Q210" i="10"/>
  <c r="P210" i="10"/>
  <c r="O210" i="10"/>
  <c r="N210" i="10"/>
  <c r="M210" i="10"/>
  <c r="H210" i="10"/>
  <c r="C210" i="10"/>
  <c r="Q209" i="10"/>
  <c r="P209" i="10"/>
  <c r="O209" i="10"/>
  <c r="N209" i="10"/>
  <c r="M209" i="10" s="1"/>
  <c r="H209" i="10"/>
  <c r="C209" i="10"/>
  <c r="Q208" i="10"/>
  <c r="P208" i="10"/>
  <c r="O208" i="10"/>
  <c r="N208" i="10"/>
  <c r="M208" i="10"/>
  <c r="H208" i="10"/>
  <c r="C208" i="10"/>
  <c r="Q207" i="10"/>
  <c r="P207" i="10"/>
  <c r="O207" i="10"/>
  <c r="N207" i="10"/>
  <c r="M207" i="10" s="1"/>
  <c r="H207" i="10"/>
  <c r="C207" i="10"/>
  <c r="Q206" i="10"/>
  <c r="P206" i="10"/>
  <c r="O206" i="10"/>
  <c r="N206" i="10"/>
  <c r="M206" i="10"/>
  <c r="H206" i="10"/>
  <c r="C206" i="10"/>
  <c r="Q205" i="10"/>
  <c r="P205" i="10"/>
  <c r="O205" i="10"/>
  <c r="N205" i="10"/>
  <c r="M205" i="10" s="1"/>
  <c r="H205" i="10"/>
  <c r="C205" i="10"/>
  <c r="Q204" i="10"/>
  <c r="Q203" i="10" s="1"/>
  <c r="Q202" i="10" s="1"/>
  <c r="Q193" i="10" s="1"/>
  <c r="Q192" i="10" s="1"/>
  <c r="P204" i="10"/>
  <c r="O204" i="10"/>
  <c r="O203" i="10" s="1"/>
  <c r="O202" i="10" s="1"/>
  <c r="O193" i="10" s="1"/>
  <c r="O192" i="10" s="1"/>
  <c r="N204" i="10"/>
  <c r="M204" i="10"/>
  <c r="H204" i="10"/>
  <c r="C204" i="10"/>
  <c r="P203" i="10"/>
  <c r="N203" i="10"/>
  <c r="M203" i="10" s="1"/>
  <c r="L203" i="10"/>
  <c r="K203" i="10"/>
  <c r="J203" i="10"/>
  <c r="I203" i="10"/>
  <c r="H203" i="10"/>
  <c r="G203" i="10"/>
  <c r="F203" i="10"/>
  <c r="E203" i="10"/>
  <c r="D203" i="10"/>
  <c r="C203" i="10" s="1"/>
  <c r="P202" i="10"/>
  <c r="L202" i="10"/>
  <c r="K202" i="10"/>
  <c r="J202" i="10"/>
  <c r="G202" i="10"/>
  <c r="F202" i="10"/>
  <c r="E202" i="10"/>
  <c r="D202" i="10"/>
  <c r="C202" i="10"/>
  <c r="Q201" i="10"/>
  <c r="P201" i="10"/>
  <c r="O201" i="10"/>
  <c r="N201" i="10"/>
  <c r="M201" i="10" s="1"/>
  <c r="H201" i="10"/>
  <c r="C201" i="10"/>
  <c r="Q200" i="10"/>
  <c r="P200" i="10"/>
  <c r="O200" i="10"/>
  <c r="N200" i="10"/>
  <c r="M200" i="10"/>
  <c r="H200" i="10"/>
  <c r="C200" i="10"/>
  <c r="Q199" i="10"/>
  <c r="P199" i="10"/>
  <c r="O199" i="10"/>
  <c r="N199" i="10"/>
  <c r="M199" i="10" s="1"/>
  <c r="H199" i="10"/>
  <c r="C199" i="10"/>
  <c r="Q198" i="10"/>
  <c r="P198" i="10"/>
  <c r="O198" i="10"/>
  <c r="N198" i="10"/>
  <c r="M198" i="10"/>
  <c r="H198" i="10"/>
  <c r="C198" i="10"/>
  <c r="Q197" i="10"/>
  <c r="P197" i="10"/>
  <c r="O197" i="10"/>
  <c r="M197" i="10"/>
  <c r="H197" i="10"/>
  <c r="C197" i="10"/>
  <c r="Q196" i="10"/>
  <c r="P196" i="10"/>
  <c r="O196" i="10"/>
  <c r="N196" i="10"/>
  <c r="M196" i="10" s="1"/>
  <c r="L196" i="10"/>
  <c r="K196" i="10"/>
  <c r="J196" i="10"/>
  <c r="G196" i="10"/>
  <c r="F196" i="10"/>
  <c r="E196" i="10"/>
  <c r="D196" i="10"/>
  <c r="C196" i="10" s="1"/>
  <c r="Q195" i="10"/>
  <c r="P195" i="10"/>
  <c r="O195" i="10"/>
  <c r="M195" i="10"/>
  <c r="H195" i="10"/>
  <c r="D195" i="10"/>
  <c r="C195" i="10"/>
  <c r="Q194" i="10"/>
  <c r="P194" i="10"/>
  <c r="O194" i="10"/>
  <c r="L194" i="10"/>
  <c r="K194" i="10"/>
  <c r="J194" i="10"/>
  <c r="G194" i="10"/>
  <c r="F194" i="10"/>
  <c r="E194" i="10"/>
  <c r="D194" i="10"/>
  <c r="C194" i="10" s="1"/>
  <c r="P193" i="10"/>
  <c r="L193" i="10"/>
  <c r="K193" i="10"/>
  <c r="J193" i="10"/>
  <c r="G193" i="10"/>
  <c r="F193" i="10"/>
  <c r="E193" i="10"/>
  <c r="D193" i="10"/>
  <c r="C193" i="10"/>
  <c r="L192" i="10"/>
  <c r="K192" i="10"/>
  <c r="J192" i="10"/>
  <c r="G192" i="10"/>
  <c r="F192" i="10"/>
  <c r="E192" i="10"/>
  <c r="Q191" i="10"/>
  <c r="P191" i="10"/>
  <c r="P190" i="10" s="1"/>
  <c r="P189" i="10" s="1"/>
  <c r="O191" i="10"/>
  <c r="N191" i="10"/>
  <c r="M191" i="10" s="1"/>
  <c r="H191" i="10"/>
  <c r="C191" i="10"/>
  <c r="Q190" i="10"/>
  <c r="Q189" i="10" s="1"/>
  <c r="O190" i="10"/>
  <c r="O189" i="10" s="1"/>
  <c r="L190" i="10"/>
  <c r="K190" i="10"/>
  <c r="K189" i="10" s="1"/>
  <c r="K185" i="10" s="1"/>
  <c r="J190" i="10"/>
  <c r="I190" i="10"/>
  <c r="H190" i="10" s="1"/>
  <c r="G190" i="10"/>
  <c r="G189" i="10" s="1"/>
  <c r="G185" i="10" s="1"/>
  <c r="F190" i="10"/>
  <c r="E190" i="10"/>
  <c r="E189" i="10" s="1"/>
  <c r="E185" i="10" s="1"/>
  <c r="D190" i="10"/>
  <c r="C190" i="10"/>
  <c r="L189" i="10"/>
  <c r="J189" i="10"/>
  <c r="F189" i="10"/>
  <c r="D189" i="10"/>
  <c r="C189" i="10" s="1"/>
  <c r="Q188" i="10"/>
  <c r="P188" i="10"/>
  <c r="O188" i="10"/>
  <c r="M188" i="10"/>
  <c r="H188" i="10"/>
  <c r="C188" i="10"/>
  <c r="Q187" i="10"/>
  <c r="Q186" i="10" s="1"/>
  <c r="Q185" i="10" s="1"/>
  <c r="P187" i="10"/>
  <c r="O187" i="10"/>
  <c r="O186" i="10" s="1"/>
  <c r="O185" i="10" s="1"/>
  <c r="N187" i="10"/>
  <c r="M187" i="10"/>
  <c r="H187" i="10"/>
  <c r="C187" i="10"/>
  <c r="P186" i="10"/>
  <c r="P185" i="10" s="1"/>
  <c r="L186" i="10"/>
  <c r="L185" i="10" s="1"/>
  <c r="K186" i="10"/>
  <c r="J186" i="10"/>
  <c r="J185" i="10" s="1"/>
  <c r="G186" i="10"/>
  <c r="F186" i="10"/>
  <c r="F185" i="10" s="1"/>
  <c r="E186" i="10"/>
  <c r="D186" i="10"/>
  <c r="C186" i="10" s="1"/>
  <c r="Q184" i="10"/>
  <c r="P184" i="10"/>
  <c r="O184" i="10"/>
  <c r="M184" i="10"/>
  <c r="H184" i="10"/>
  <c r="C184" i="10"/>
  <c r="Q183" i="10"/>
  <c r="P183" i="10"/>
  <c r="O183" i="10"/>
  <c r="M183" i="10"/>
  <c r="H183" i="10"/>
  <c r="C183" i="10"/>
  <c r="Q182" i="10"/>
  <c r="P182" i="10"/>
  <c r="O182" i="10"/>
  <c r="N182" i="10"/>
  <c r="M182" i="10" s="1"/>
  <c r="L182" i="10"/>
  <c r="K182" i="10"/>
  <c r="J182" i="10"/>
  <c r="G182" i="10"/>
  <c r="F182" i="10"/>
  <c r="E182" i="10"/>
  <c r="D182" i="10"/>
  <c r="C182" i="10" s="1"/>
  <c r="Q181" i="10"/>
  <c r="P181" i="10"/>
  <c r="O181" i="10"/>
  <c r="N181" i="10"/>
  <c r="M181" i="10"/>
  <c r="H181" i="10"/>
  <c r="C181" i="10"/>
  <c r="Q180" i="10"/>
  <c r="P180" i="10"/>
  <c r="O180" i="10"/>
  <c r="N180" i="10"/>
  <c r="M180" i="10" s="1"/>
  <c r="H180" i="10"/>
  <c r="C180" i="10"/>
  <c r="Q179" i="10"/>
  <c r="P179" i="10"/>
  <c r="O179" i="10"/>
  <c r="N179" i="10"/>
  <c r="M179" i="10"/>
  <c r="H179" i="10"/>
  <c r="C179" i="10"/>
  <c r="Q178" i="10"/>
  <c r="P178" i="10"/>
  <c r="P177" i="10" s="1"/>
  <c r="O178" i="10"/>
  <c r="N178" i="10"/>
  <c r="M178" i="10" s="1"/>
  <c r="H178" i="10"/>
  <c r="C178" i="10"/>
  <c r="Q177" i="10"/>
  <c r="O177" i="10"/>
  <c r="L177" i="10"/>
  <c r="K177" i="10"/>
  <c r="J177" i="10"/>
  <c r="I177" i="10"/>
  <c r="H177" i="10" s="1"/>
  <c r="G177" i="10"/>
  <c r="F177" i="10"/>
  <c r="E177" i="10"/>
  <c r="D177" i="10"/>
  <c r="C177" i="10"/>
  <c r="Q176" i="10"/>
  <c r="P176" i="10"/>
  <c r="O176" i="10"/>
  <c r="N176" i="10"/>
  <c r="M176" i="10" s="1"/>
  <c r="H176" i="10"/>
  <c r="C176" i="10"/>
  <c r="Q175" i="10"/>
  <c r="P175" i="10"/>
  <c r="O175" i="10"/>
  <c r="N175" i="10"/>
  <c r="M175" i="10"/>
  <c r="H175" i="10"/>
  <c r="C175" i="10"/>
  <c r="Q174" i="10"/>
  <c r="P174" i="10"/>
  <c r="P173" i="10" s="1"/>
  <c r="P172" i="10" s="1"/>
  <c r="P171" i="10" s="1"/>
  <c r="O174" i="10"/>
  <c r="N174" i="10"/>
  <c r="M174" i="10" s="1"/>
  <c r="H174" i="10"/>
  <c r="C174" i="10"/>
  <c r="Q173" i="10"/>
  <c r="Q172" i="10" s="1"/>
  <c r="Q171" i="10" s="1"/>
  <c r="O173" i="10"/>
  <c r="O172" i="10" s="1"/>
  <c r="O171" i="10" s="1"/>
  <c r="L173" i="10"/>
  <c r="K173" i="10"/>
  <c r="K172" i="10" s="1"/>
  <c r="K171" i="10" s="1"/>
  <c r="J173" i="10"/>
  <c r="I173" i="10"/>
  <c r="H173" i="10" s="1"/>
  <c r="G173" i="10"/>
  <c r="G172" i="10" s="1"/>
  <c r="G171" i="10" s="1"/>
  <c r="F173" i="10"/>
  <c r="E173" i="10"/>
  <c r="E172" i="10" s="1"/>
  <c r="E171" i="10" s="1"/>
  <c r="D173" i="10"/>
  <c r="C173" i="10"/>
  <c r="L172" i="10"/>
  <c r="L171" i="10" s="1"/>
  <c r="J172" i="10"/>
  <c r="J171" i="10" s="1"/>
  <c r="F172" i="10"/>
  <c r="F171" i="10" s="1"/>
  <c r="D172" i="10"/>
  <c r="C172" i="10" s="1"/>
  <c r="Q170" i="10"/>
  <c r="P170" i="10"/>
  <c r="O170" i="10"/>
  <c r="N170" i="10"/>
  <c r="M170" i="10" s="1"/>
  <c r="H170" i="10"/>
  <c r="C170" i="10"/>
  <c r="Q169" i="10"/>
  <c r="P169" i="10"/>
  <c r="O169" i="10"/>
  <c r="N169" i="10"/>
  <c r="M169" i="10"/>
  <c r="H169" i="10"/>
  <c r="C169" i="10"/>
  <c r="Q168" i="10"/>
  <c r="P168" i="10"/>
  <c r="O168" i="10"/>
  <c r="M168" i="10"/>
  <c r="H168" i="10"/>
  <c r="D168" i="10"/>
  <c r="C168" i="10" s="1"/>
  <c r="Q167" i="10"/>
  <c r="P167" i="10"/>
  <c r="O167" i="10"/>
  <c r="N167" i="10"/>
  <c r="M167" i="10"/>
  <c r="H167" i="10"/>
  <c r="C167" i="10"/>
  <c r="Q166" i="10"/>
  <c r="P166" i="10"/>
  <c r="O166" i="10"/>
  <c r="N166" i="10"/>
  <c r="M166" i="10" s="1"/>
  <c r="H166" i="10"/>
  <c r="C166" i="10"/>
  <c r="Q165" i="10"/>
  <c r="Q164" i="10" s="1"/>
  <c r="Q163" i="10" s="1"/>
  <c r="P165" i="10"/>
  <c r="O165" i="10"/>
  <c r="O164" i="10" s="1"/>
  <c r="O163" i="10" s="1"/>
  <c r="N165" i="10"/>
  <c r="M165" i="10"/>
  <c r="H165" i="10"/>
  <c r="C165" i="10"/>
  <c r="P164" i="10"/>
  <c r="P163" i="10" s="1"/>
  <c r="N164" i="10"/>
  <c r="M164" i="10" s="1"/>
  <c r="L164" i="10"/>
  <c r="L163" i="10" s="1"/>
  <c r="K164" i="10"/>
  <c r="J164" i="10"/>
  <c r="J163" i="10" s="1"/>
  <c r="I164" i="10"/>
  <c r="H164" i="10" s="1"/>
  <c r="G164" i="10"/>
  <c r="F164" i="10"/>
  <c r="F163" i="10" s="1"/>
  <c r="E164" i="10"/>
  <c r="D164" i="10"/>
  <c r="C164" i="10" s="1"/>
  <c r="K163" i="10"/>
  <c r="G163" i="10"/>
  <c r="E163" i="10"/>
  <c r="Q162" i="10"/>
  <c r="P162" i="10"/>
  <c r="O162" i="10"/>
  <c r="N162" i="10"/>
  <c r="M162" i="10" s="1"/>
  <c r="H162" i="10"/>
  <c r="C162" i="10"/>
  <c r="Q161" i="10"/>
  <c r="P161" i="10"/>
  <c r="O161" i="10"/>
  <c r="N161" i="10"/>
  <c r="M161" i="10"/>
  <c r="H161" i="10"/>
  <c r="C161" i="10"/>
  <c r="Q160" i="10"/>
  <c r="P160" i="10"/>
  <c r="O160" i="10"/>
  <c r="N160" i="10"/>
  <c r="M160" i="10" s="1"/>
  <c r="H160" i="10"/>
  <c r="C160" i="10"/>
  <c r="Q159" i="10"/>
  <c r="Q158" i="10" s="1"/>
  <c r="P159" i="10"/>
  <c r="O159" i="10"/>
  <c r="O158" i="10" s="1"/>
  <c r="N159" i="10"/>
  <c r="M159" i="10"/>
  <c r="H159" i="10"/>
  <c r="C159" i="10"/>
  <c r="P158" i="10"/>
  <c r="N158" i="10"/>
  <c r="M158" i="10" s="1"/>
  <c r="L158" i="10"/>
  <c r="K158" i="10"/>
  <c r="J158" i="10"/>
  <c r="I158" i="10"/>
  <c r="H158" i="10"/>
  <c r="G158" i="10"/>
  <c r="F158" i="10"/>
  <c r="E158" i="10"/>
  <c r="D158" i="10"/>
  <c r="C158" i="10" s="1"/>
  <c r="Q157" i="10"/>
  <c r="P157" i="10"/>
  <c r="O157" i="10"/>
  <c r="N157" i="10"/>
  <c r="M157" i="10"/>
  <c r="H157" i="10"/>
  <c r="C157" i="10"/>
  <c r="Q156" i="10"/>
  <c r="P156" i="10"/>
  <c r="O156" i="10"/>
  <c r="N156" i="10"/>
  <c r="M156" i="10" s="1"/>
  <c r="H156" i="10"/>
  <c r="C156" i="10"/>
  <c r="Q155" i="10"/>
  <c r="P155" i="10"/>
  <c r="O155" i="10"/>
  <c r="N155" i="10"/>
  <c r="M155" i="10"/>
  <c r="H155" i="10"/>
  <c r="C155" i="10"/>
  <c r="Q154" i="10"/>
  <c r="P154" i="10"/>
  <c r="O154" i="10"/>
  <c r="N154" i="10"/>
  <c r="M154" i="10" s="1"/>
  <c r="H154" i="10"/>
  <c r="C154" i="10"/>
  <c r="Q153" i="10"/>
  <c r="P153" i="10"/>
  <c r="O153" i="10"/>
  <c r="N153" i="10"/>
  <c r="M153" i="10"/>
  <c r="H153" i="10"/>
  <c r="C153" i="10"/>
  <c r="Q152" i="10"/>
  <c r="P152" i="10"/>
  <c r="O152" i="10"/>
  <c r="N152" i="10"/>
  <c r="M152" i="10" s="1"/>
  <c r="H152" i="10"/>
  <c r="C152" i="10"/>
  <c r="Q151" i="10"/>
  <c r="P151" i="10"/>
  <c r="O151" i="10"/>
  <c r="N151" i="10"/>
  <c r="M151" i="10"/>
  <c r="H151" i="10"/>
  <c r="C151" i="10"/>
  <c r="Q150" i="10"/>
  <c r="P150" i="10"/>
  <c r="P149" i="10" s="1"/>
  <c r="O150" i="10"/>
  <c r="N150" i="10"/>
  <c r="M150" i="10" s="1"/>
  <c r="H150" i="10"/>
  <c r="C150" i="10"/>
  <c r="Q149" i="10"/>
  <c r="O149" i="10"/>
  <c r="L149" i="10"/>
  <c r="K149" i="10"/>
  <c r="J149" i="10"/>
  <c r="I149" i="10"/>
  <c r="H149" i="10" s="1"/>
  <c r="G149" i="10"/>
  <c r="F149" i="10"/>
  <c r="E149" i="10"/>
  <c r="D149" i="10"/>
  <c r="C149" i="10"/>
  <c r="Q148" i="10"/>
  <c r="P148" i="10"/>
  <c r="O148" i="10"/>
  <c r="N148" i="10"/>
  <c r="M148" i="10" s="1"/>
  <c r="H148" i="10"/>
  <c r="C148" i="10"/>
  <c r="Q147" i="10"/>
  <c r="P147" i="10"/>
  <c r="O147" i="10"/>
  <c r="N147" i="10"/>
  <c r="M147" i="10"/>
  <c r="H147" i="10"/>
  <c r="C147" i="10"/>
  <c r="Q146" i="10"/>
  <c r="P146" i="10"/>
  <c r="O146" i="10"/>
  <c r="M146" i="10"/>
  <c r="H146" i="10"/>
  <c r="D146" i="10"/>
  <c r="C146" i="10" s="1"/>
  <c r="Q145" i="10"/>
  <c r="P145" i="10"/>
  <c r="O145" i="10"/>
  <c r="N145" i="10"/>
  <c r="M145" i="10"/>
  <c r="H145" i="10"/>
  <c r="C145" i="10"/>
  <c r="Q144" i="10"/>
  <c r="P144" i="10"/>
  <c r="O144" i="10"/>
  <c r="N144" i="10"/>
  <c r="M144" i="10" s="1"/>
  <c r="H144" i="10"/>
  <c r="C144" i="10"/>
  <c r="Q143" i="10"/>
  <c r="Q142" i="10" s="1"/>
  <c r="P143" i="10"/>
  <c r="O143" i="10"/>
  <c r="O142" i="10" s="1"/>
  <c r="O129" i="10" s="1"/>
  <c r="N143" i="10"/>
  <c r="M143" i="10"/>
  <c r="H143" i="10"/>
  <c r="C143" i="10"/>
  <c r="P142" i="10"/>
  <c r="N142" i="10"/>
  <c r="M142" i="10" s="1"/>
  <c r="L142" i="10"/>
  <c r="K142" i="10"/>
  <c r="J142" i="10"/>
  <c r="I142" i="10"/>
  <c r="H142" i="10" s="1"/>
  <c r="G142" i="10"/>
  <c r="F142" i="10"/>
  <c r="E142" i="10"/>
  <c r="D142" i="10"/>
  <c r="C142" i="10" s="1"/>
  <c r="Q141" i="10"/>
  <c r="P141" i="10"/>
  <c r="O141" i="10"/>
  <c r="N141" i="10"/>
  <c r="M141" i="10"/>
  <c r="H141" i="10"/>
  <c r="C141" i="10"/>
  <c r="Q140" i="10"/>
  <c r="P140" i="10"/>
  <c r="P139" i="10" s="1"/>
  <c r="O140" i="10"/>
  <c r="N140" i="10"/>
  <c r="M140" i="10" s="1"/>
  <c r="H140" i="10"/>
  <c r="C140" i="10"/>
  <c r="Q139" i="10"/>
  <c r="O139" i="10"/>
  <c r="L139" i="10"/>
  <c r="K139" i="10"/>
  <c r="J139" i="10"/>
  <c r="I139" i="10"/>
  <c r="H139" i="10" s="1"/>
  <c r="G139" i="10"/>
  <c r="F139" i="10"/>
  <c r="E139" i="10"/>
  <c r="D139" i="10"/>
  <c r="C139" i="10"/>
  <c r="Q138" i="10"/>
  <c r="P138" i="10"/>
  <c r="O138" i="10"/>
  <c r="N138" i="10"/>
  <c r="M138" i="10" s="1"/>
  <c r="H138" i="10"/>
  <c r="C138" i="10"/>
  <c r="Q137" i="10"/>
  <c r="P137" i="10"/>
  <c r="O137" i="10"/>
  <c r="N137" i="10"/>
  <c r="M137" i="10"/>
  <c r="H137" i="10"/>
  <c r="C137" i="10"/>
  <c r="Q136" i="10"/>
  <c r="O136" i="10"/>
  <c r="M136" i="10"/>
  <c r="K134" i="10"/>
  <c r="K129" i="10" s="1"/>
  <c r="D136" i="10"/>
  <c r="C136" i="10"/>
  <c r="Q135" i="10"/>
  <c r="P135" i="10"/>
  <c r="O135" i="10"/>
  <c r="N135" i="10"/>
  <c r="M135" i="10" s="1"/>
  <c r="H135" i="10"/>
  <c r="C135" i="10"/>
  <c r="Q134" i="10"/>
  <c r="O134" i="10"/>
  <c r="L134" i="10"/>
  <c r="J134" i="10"/>
  <c r="I134" i="10"/>
  <c r="G134" i="10"/>
  <c r="F134" i="10"/>
  <c r="E134" i="10"/>
  <c r="D134" i="10"/>
  <c r="C134" i="10"/>
  <c r="Q133" i="10"/>
  <c r="P133" i="10"/>
  <c r="O133" i="10"/>
  <c r="N133" i="10"/>
  <c r="M133" i="10" s="1"/>
  <c r="H133" i="10"/>
  <c r="C133" i="10"/>
  <c r="Q132" i="10"/>
  <c r="P132" i="10"/>
  <c r="O132" i="10"/>
  <c r="M132" i="10"/>
  <c r="H132" i="10"/>
  <c r="D132" i="10"/>
  <c r="C132" i="10"/>
  <c r="Q131" i="10"/>
  <c r="P131" i="10"/>
  <c r="P130" i="10" s="1"/>
  <c r="O131" i="10"/>
  <c r="N131" i="10"/>
  <c r="M131" i="10" s="1"/>
  <c r="H131" i="10"/>
  <c r="C131" i="10"/>
  <c r="Q130" i="10"/>
  <c r="Q129" i="10" s="1"/>
  <c r="O130" i="10"/>
  <c r="L130" i="10"/>
  <c r="K130" i="10"/>
  <c r="J130" i="10"/>
  <c r="I130" i="10"/>
  <c r="H130" i="10" s="1"/>
  <c r="G130" i="10"/>
  <c r="F130" i="10"/>
  <c r="E130" i="10"/>
  <c r="D130" i="10"/>
  <c r="C130" i="10"/>
  <c r="L129" i="10"/>
  <c r="J129" i="10"/>
  <c r="I129" i="10"/>
  <c r="G129" i="10"/>
  <c r="F129" i="10"/>
  <c r="E129" i="10"/>
  <c r="D129" i="10"/>
  <c r="C129" i="10" s="1"/>
  <c r="Q128" i="10"/>
  <c r="P128" i="10"/>
  <c r="O128" i="10"/>
  <c r="O127" i="10" s="1"/>
  <c r="N128" i="10"/>
  <c r="M128" i="10"/>
  <c r="M127" i="10" s="1"/>
  <c r="H128" i="10"/>
  <c r="C128" i="10"/>
  <c r="Q127" i="10"/>
  <c r="P127" i="10"/>
  <c r="N127" i="10"/>
  <c r="L127" i="10"/>
  <c r="K127" i="10"/>
  <c r="J127" i="10"/>
  <c r="I127" i="10"/>
  <c r="H127" i="10"/>
  <c r="G127" i="10"/>
  <c r="F127" i="10"/>
  <c r="E127" i="10"/>
  <c r="D127" i="10"/>
  <c r="C127" i="10"/>
  <c r="Q126" i="10"/>
  <c r="P126" i="10"/>
  <c r="O126" i="10"/>
  <c r="N126" i="10"/>
  <c r="M126" i="10"/>
  <c r="H126" i="10"/>
  <c r="C126" i="10"/>
  <c r="Q125" i="10"/>
  <c r="P125" i="10"/>
  <c r="O125" i="10"/>
  <c r="N125" i="10"/>
  <c r="M125" i="10" s="1"/>
  <c r="H125" i="10"/>
  <c r="C125" i="10"/>
  <c r="Q124" i="10"/>
  <c r="P124" i="10"/>
  <c r="O124" i="10"/>
  <c r="N124" i="10"/>
  <c r="M124" i="10"/>
  <c r="H124" i="10"/>
  <c r="C124" i="10"/>
  <c r="Q123" i="10"/>
  <c r="P123" i="10"/>
  <c r="O123" i="10"/>
  <c r="N123" i="10"/>
  <c r="M123" i="10" s="1"/>
  <c r="H123" i="10"/>
  <c r="C123" i="10"/>
  <c r="Q122" i="10"/>
  <c r="P122" i="10"/>
  <c r="O122" i="10"/>
  <c r="O121" i="10" s="1"/>
  <c r="N122" i="10"/>
  <c r="M122" i="10"/>
  <c r="H122" i="10"/>
  <c r="C122" i="10"/>
  <c r="Q121" i="10"/>
  <c r="P121" i="10"/>
  <c r="N121" i="10"/>
  <c r="L121" i="10"/>
  <c r="K121" i="10"/>
  <c r="J121" i="10"/>
  <c r="I121" i="10"/>
  <c r="H121" i="10"/>
  <c r="G121" i="10"/>
  <c r="F121" i="10"/>
  <c r="E121" i="10"/>
  <c r="D121" i="10"/>
  <c r="C121" i="10" s="1"/>
  <c r="Q120" i="10"/>
  <c r="P120" i="10"/>
  <c r="O120" i="10"/>
  <c r="N120" i="10"/>
  <c r="M120" i="10"/>
  <c r="H120" i="10"/>
  <c r="C120" i="10"/>
  <c r="Q119" i="10"/>
  <c r="P119" i="10"/>
  <c r="O119" i="10"/>
  <c r="N119" i="10"/>
  <c r="M119" i="10" s="1"/>
  <c r="H119" i="10"/>
  <c r="C119" i="10"/>
  <c r="Q118" i="10"/>
  <c r="P118" i="10"/>
  <c r="O118" i="10"/>
  <c r="N118" i="10"/>
  <c r="M118" i="10"/>
  <c r="H118" i="10"/>
  <c r="C118" i="10"/>
  <c r="Q117" i="10"/>
  <c r="P117" i="10"/>
  <c r="O117" i="10"/>
  <c r="N117" i="10"/>
  <c r="M117" i="10" s="1"/>
  <c r="H117" i="10"/>
  <c r="C117" i="10"/>
  <c r="Q116" i="10"/>
  <c r="Q115" i="10" s="1"/>
  <c r="P116" i="10"/>
  <c r="O116" i="10"/>
  <c r="O115" i="10" s="1"/>
  <c r="N116" i="10"/>
  <c r="M116" i="10"/>
  <c r="H116" i="10"/>
  <c r="C116" i="10"/>
  <c r="P115" i="10"/>
  <c r="N115" i="10"/>
  <c r="M115" i="10" s="1"/>
  <c r="L115" i="10"/>
  <c r="K115" i="10"/>
  <c r="J115" i="10"/>
  <c r="I115" i="10"/>
  <c r="H115" i="10"/>
  <c r="G115" i="10"/>
  <c r="F115" i="10"/>
  <c r="E115" i="10"/>
  <c r="D115" i="10"/>
  <c r="C115" i="10" s="1"/>
  <c r="Q114" i="10"/>
  <c r="P114" i="10"/>
  <c r="O114" i="10"/>
  <c r="N114" i="10"/>
  <c r="M114" i="10"/>
  <c r="H114" i="10"/>
  <c r="C114" i="10"/>
  <c r="Q113" i="10"/>
  <c r="P113" i="10"/>
  <c r="O113" i="10"/>
  <c r="N113" i="10"/>
  <c r="M113" i="10" s="1"/>
  <c r="H113" i="10"/>
  <c r="C113" i="10"/>
  <c r="Q112" i="10"/>
  <c r="Q111" i="10" s="1"/>
  <c r="P112" i="10"/>
  <c r="O112" i="10"/>
  <c r="O111" i="10" s="1"/>
  <c r="N112" i="10"/>
  <c r="M112" i="10"/>
  <c r="H112" i="10"/>
  <c r="C112" i="10"/>
  <c r="P111" i="10"/>
  <c r="N111" i="10"/>
  <c r="M111" i="10" s="1"/>
  <c r="L111" i="10"/>
  <c r="K111" i="10"/>
  <c r="J111" i="10"/>
  <c r="I111" i="10"/>
  <c r="H111" i="10"/>
  <c r="G111" i="10"/>
  <c r="F111" i="10"/>
  <c r="E111" i="10"/>
  <c r="D111" i="10"/>
  <c r="C111" i="10" s="1"/>
  <c r="Q110" i="10"/>
  <c r="P110" i="10"/>
  <c r="O110" i="10"/>
  <c r="N110" i="10"/>
  <c r="M110" i="10"/>
  <c r="H110" i="10"/>
  <c r="C110" i="10"/>
  <c r="Q109" i="10"/>
  <c r="P109" i="10"/>
  <c r="O109" i="10"/>
  <c r="N109" i="10"/>
  <c r="M109" i="10" s="1"/>
  <c r="H109" i="10"/>
  <c r="C109" i="10"/>
  <c r="Q108" i="10"/>
  <c r="P108" i="10"/>
  <c r="O108" i="10"/>
  <c r="M108" i="10"/>
  <c r="H108" i="10"/>
  <c r="D108" i="10"/>
  <c r="C108" i="10"/>
  <c r="Q107" i="10"/>
  <c r="P107" i="10"/>
  <c r="M107" i="10"/>
  <c r="H107" i="10"/>
  <c r="D107" i="10"/>
  <c r="C107" i="10" s="1"/>
  <c r="Q106" i="10"/>
  <c r="P106" i="10"/>
  <c r="O106" i="10"/>
  <c r="N106" i="10"/>
  <c r="M106" i="10"/>
  <c r="H106" i="10"/>
  <c r="C106" i="10"/>
  <c r="Q105" i="10"/>
  <c r="P105" i="10"/>
  <c r="O105" i="10"/>
  <c r="N105" i="10"/>
  <c r="M105" i="10" s="1"/>
  <c r="H105" i="10"/>
  <c r="C105" i="10"/>
  <c r="Q104" i="10"/>
  <c r="P104" i="10"/>
  <c r="O104" i="10"/>
  <c r="M104" i="10"/>
  <c r="H104" i="10"/>
  <c r="D104" i="10"/>
  <c r="C104" i="10"/>
  <c r="Q103" i="10"/>
  <c r="P103" i="10"/>
  <c r="P102" i="10" s="1"/>
  <c r="O103" i="10"/>
  <c r="N103" i="10"/>
  <c r="M103" i="10" s="1"/>
  <c r="H103" i="10"/>
  <c r="C103" i="10"/>
  <c r="Q102" i="10"/>
  <c r="O102" i="10"/>
  <c r="L102" i="10"/>
  <c r="K102" i="10"/>
  <c r="J102" i="10"/>
  <c r="G102" i="10"/>
  <c r="F102" i="10"/>
  <c r="E102" i="10"/>
  <c r="D102" i="10"/>
  <c r="C102" i="10"/>
  <c r="Q101" i="10"/>
  <c r="P101" i="10"/>
  <c r="O101" i="10"/>
  <c r="N101" i="10"/>
  <c r="M101" i="10" s="1"/>
  <c r="H101" i="10"/>
  <c r="C101" i="10"/>
  <c r="Q100" i="10"/>
  <c r="P100" i="10"/>
  <c r="O100" i="10"/>
  <c r="N100" i="10"/>
  <c r="M100" i="10"/>
  <c r="H100" i="10"/>
  <c r="C100" i="10"/>
  <c r="Q99" i="10"/>
  <c r="P99" i="10"/>
  <c r="O99" i="10"/>
  <c r="N99" i="10"/>
  <c r="M99" i="10" s="1"/>
  <c r="H99" i="10"/>
  <c r="C99" i="10"/>
  <c r="Q98" i="10"/>
  <c r="P98" i="10"/>
  <c r="O98" i="10"/>
  <c r="N98" i="10"/>
  <c r="M98" i="10"/>
  <c r="H98" i="10"/>
  <c r="C98" i="10"/>
  <c r="Q97" i="10"/>
  <c r="P97" i="10"/>
  <c r="O97" i="10"/>
  <c r="N97" i="10"/>
  <c r="M97" i="10" s="1"/>
  <c r="H97" i="10"/>
  <c r="C97" i="10"/>
  <c r="Q96" i="10"/>
  <c r="P96" i="10"/>
  <c r="O96" i="10"/>
  <c r="M96" i="10"/>
  <c r="H96" i="10"/>
  <c r="D96" i="10"/>
  <c r="C96" i="10"/>
  <c r="Q95" i="10"/>
  <c r="P95" i="10"/>
  <c r="P94" i="10" s="1"/>
  <c r="O95" i="10"/>
  <c r="N95" i="10"/>
  <c r="M95" i="10" s="1"/>
  <c r="H95" i="10"/>
  <c r="C95" i="10"/>
  <c r="Q94" i="10"/>
  <c r="O94" i="10"/>
  <c r="L94" i="10"/>
  <c r="K94" i="10"/>
  <c r="J94" i="10"/>
  <c r="I94" i="10"/>
  <c r="H94" i="10" s="1"/>
  <c r="G94" i="10"/>
  <c r="F94" i="10"/>
  <c r="E94" i="10"/>
  <c r="D94" i="10"/>
  <c r="C94" i="10"/>
  <c r="Q93" i="10"/>
  <c r="P93" i="10"/>
  <c r="O93" i="10"/>
  <c r="N93" i="10"/>
  <c r="M93" i="10" s="1"/>
  <c r="H93" i="10"/>
  <c r="C93" i="10"/>
  <c r="Q92" i="10"/>
  <c r="P92" i="10"/>
  <c r="O92" i="10"/>
  <c r="N92" i="10"/>
  <c r="M92" i="10"/>
  <c r="H92" i="10"/>
  <c r="C92" i="10"/>
  <c r="Q91" i="10"/>
  <c r="P91" i="10"/>
  <c r="O91" i="10"/>
  <c r="N91" i="10"/>
  <c r="M91" i="10" s="1"/>
  <c r="H91" i="10"/>
  <c r="C91" i="10"/>
  <c r="Q90" i="10"/>
  <c r="P90" i="10"/>
  <c r="O90" i="10"/>
  <c r="N90" i="10"/>
  <c r="M90" i="10"/>
  <c r="H90" i="10"/>
  <c r="C90" i="10"/>
  <c r="Q89" i="10"/>
  <c r="P89" i="10"/>
  <c r="P88" i="10" s="1"/>
  <c r="O89" i="10"/>
  <c r="N89" i="10"/>
  <c r="M89" i="10" s="1"/>
  <c r="H89" i="10"/>
  <c r="C89" i="10"/>
  <c r="Q88" i="10"/>
  <c r="O88" i="10"/>
  <c r="L88" i="10"/>
  <c r="K88" i="10"/>
  <c r="J88" i="10"/>
  <c r="I88" i="10"/>
  <c r="H88" i="10" s="1"/>
  <c r="G88" i="10"/>
  <c r="F88" i="10"/>
  <c r="E88" i="10"/>
  <c r="D88" i="10"/>
  <c r="C88" i="10"/>
  <c r="Q87" i="10"/>
  <c r="P87" i="10"/>
  <c r="O87" i="10"/>
  <c r="N87" i="10"/>
  <c r="M87" i="10" s="1"/>
  <c r="H87" i="10"/>
  <c r="C87" i="10"/>
  <c r="Q86" i="10"/>
  <c r="P86" i="10"/>
  <c r="O86" i="10"/>
  <c r="N86" i="10"/>
  <c r="M86" i="10"/>
  <c r="H86" i="10"/>
  <c r="C86" i="10"/>
  <c r="Q85" i="10"/>
  <c r="P85" i="10"/>
  <c r="O85" i="10"/>
  <c r="N85" i="10"/>
  <c r="M85" i="10" s="1"/>
  <c r="H85" i="10"/>
  <c r="C85" i="10"/>
  <c r="Q84" i="10"/>
  <c r="Q83" i="10" s="1"/>
  <c r="Q82" i="10" s="1"/>
  <c r="P84" i="10"/>
  <c r="O84" i="10"/>
  <c r="O83" i="10" s="1"/>
  <c r="O82" i="10" s="1"/>
  <c r="N84" i="10"/>
  <c r="M84" i="10"/>
  <c r="H84" i="10"/>
  <c r="C84" i="10"/>
  <c r="P83" i="10"/>
  <c r="P82" i="10" s="1"/>
  <c r="N83" i="10"/>
  <c r="M83" i="10" s="1"/>
  <c r="L83" i="10"/>
  <c r="L82" i="10" s="1"/>
  <c r="K83" i="10"/>
  <c r="J83" i="10"/>
  <c r="I83" i="10"/>
  <c r="H83" i="10"/>
  <c r="G83" i="10"/>
  <c r="F83" i="10"/>
  <c r="E83" i="10"/>
  <c r="D83" i="10"/>
  <c r="C83" i="10" s="1"/>
  <c r="K82" i="10"/>
  <c r="J82" i="10"/>
  <c r="G82" i="10"/>
  <c r="F82" i="10"/>
  <c r="E82" i="10"/>
  <c r="D82" i="10"/>
  <c r="C82" i="10"/>
  <c r="Q81" i="10"/>
  <c r="P81" i="10"/>
  <c r="O81" i="10"/>
  <c r="N81" i="10"/>
  <c r="M81" i="10" s="1"/>
  <c r="H81" i="10"/>
  <c r="C81" i="10"/>
  <c r="Q80" i="10"/>
  <c r="Q79" i="10" s="1"/>
  <c r="P80" i="10"/>
  <c r="O80" i="10"/>
  <c r="O79" i="10" s="1"/>
  <c r="N80" i="10"/>
  <c r="M80" i="10"/>
  <c r="H80" i="10"/>
  <c r="C80" i="10"/>
  <c r="P79" i="10"/>
  <c r="N79" i="10"/>
  <c r="M79" i="10" s="1"/>
  <c r="L79" i="10"/>
  <c r="K79" i="10"/>
  <c r="J79" i="10"/>
  <c r="I79" i="10"/>
  <c r="H79" i="10"/>
  <c r="G79" i="10"/>
  <c r="F79" i="10"/>
  <c r="E79" i="10"/>
  <c r="D79" i="10"/>
  <c r="C79" i="10" s="1"/>
  <c r="Q78" i="10"/>
  <c r="P78" i="10"/>
  <c r="O78" i="10"/>
  <c r="N78" i="10"/>
  <c r="M78" i="10"/>
  <c r="H78" i="10"/>
  <c r="C78" i="10"/>
  <c r="Q77" i="10"/>
  <c r="P77" i="10"/>
  <c r="P76" i="10" s="1"/>
  <c r="P75" i="10" s="1"/>
  <c r="O77" i="10"/>
  <c r="N77" i="10"/>
  <c r="H77" i="10"/>
  <c r="C77" i="10"/>
  <c r="Q76" i="10"/>
  <c r="O76" i="10"/>
  <c r="L76" i="10"/>
  <c r="L75" i="10" s="1"/>
  <c r="L74" i="10" s="1"/>
  <c r="K76" i="10"/>
  <c r="J76" i="10"/>
  <c r="J75" i="10" s="1"/>
  <c r="J74" i="10" s="1"/>
  <c r="I76" i="10"/>
  <c r="H76" i="10"/>
  <c r="G76" i="10"/>
  <c r="F76" i="10"/>
  <c r="F75" i="10" s="1"/>
  <c r="F74" i="10" s="1"/>
  <c r="E76" i="10"/>
  <c r="D76" i="10"/>
  <c r="C76" i="10" s="1"/>
  <c r="Q75" i="10"/>
  <c r="Q74" i="10" s="1"/>
  <c r="O75" i="10"/>
  <c r="O74" i="10" s="1"/>
  <c r="K75" i="10"/>
  <c r="I75" i="10"/>
  <c r="H75" i="10" s="1"/>
  <c r="G75" i="10"/>
  <c r="G74" i="10" s="1"/>
  <c r="E75" i="10"/>
  <c r="E74" i="10" s="1"/>
  <c r="Q73" i="10"/>
  <c r="P73" i="10"/>
  <c r="O73" i="10"/>
  <c r="N73" i="10"/>
  <c r="M73" i="10"/>
  <c r="H73" i="10"/>
  <c r="C73" i="10"/>
  <c r="Q72" i="10"/>
  <c r="P72" i="10"/>
  <c r="O72" i="10"/>
  <c r="N72" i="10"/>
  <c r="M72" i="10" s="1"/>
  <c r="H72" i="10"/>
  <c r="C72" i="10"/>
  <c r="Q71" i="10"/>
  <c r="P71" i="10"/>
  <c r="O71" i="10"/>
  <c r="N71" i="10"/>
  <c r="M71" i="10"/>
  <c r="H71" i="10"/>
  <c r="C71" i="10"/>
  <c r="Q70" i="10"/>
  <c r="P70" i="10"/>
  <c r="P69" i="10" s="1"/>
  <c r="O70" i="10"/>
  <c r="N70" i="10"/>
  <c r="M70" i="10" s="1"/>
  <c r="H70" i="10"/>
  <c r="C70" i="10"/>
  <c r="Q69" i="10"/>
  <c r="O69" i="10"/>
  <c r="L69" i="10"/>
  <c r="K69" i="10"/>
  <c r="J69" i="10"/>
  <c r="I69" i="10"/>
  <c r="H69" i="10" s="1"/>
  <c r="G69" i="10"/>
  <c r="F69" i="10"/>
  <c r="E69" i="10"/>
  <c r="D69" i="10"/>
  <c r="C69" i="10"/>
  <c r="Q68" i="10"/>
  <c r="P68" i="10"/>
  <c r="O68" i="10"/>
  <c r="N68" i="10"/>
  <c r="M68" i="10" s="1"/>
  <c r="H68" i="10"/>
  <c r="C68" i="10"/>
  <c r="Q67" i="10"/>
  <c r="O67" i="10"/>
  <c r="L67" i="10"/>
  <c r="K67" i="10"/>
  <c r="J67" i="10"/>
  <c r="I67" i="10"/>
  <c r="H67" i="10" s="1"/>
  <c r="G67" i="10"/>
  <c r="F67" i="10"/>
  <c r="E67" i="10"/>
  <c r="D67" i="10"/>
  <c r="C67" i="10"/>
  <c r="Q66" i="10"/>
  <c r="P66" i="10"/>
  <c r="O66" i="10"/>
  <c r="N66" i="10"/>
  <c r="M66" i="10" s="1"/>
  <c r="H66" i="10"/>
  <c r="C66" i="10"/>
  <c r="Q65" i="10"/>
  <c r="P65" i="10"/>
  <c r="O65" i="10"/>
  <c r="N65" i="10"/>
  <c r="M65" i="10"/>
  <c r="H65" i="10"/>
  <c r="C65" i="10"/>
  <c r="Q64" i="10"/>
  <c r="P64" i="10"/>
  <c r="O64" i="10"/>
  <c r="N64" i="10"/>
  <c r="M64" i="10" s="1"/>
  <c r="H64" i="10"/>
  <c r="C64" i="10"/>
  <c r="Q63" i="10"/>
  <c r="P63" i="10"/>
  <c r="O63" i="10"/>
  <c r="N63" i="10"/>
  <c r="M63" i="10"/>
  <c r="H63" i="10"/>
  <c r="C63" i="10"/>
  <c r="Q62" i="10"/>
  <c r="P62" i="10"/>
  <c r="O62" i="10"/>
  <c r="N62" i="10"/>
  <c r="M62" i="10" s="1"/>
  <c r="H62" i="10"/>
  <c r="C62" i="10"/>
  <c r="Q61" i="10"/>
  <c r="P61" i="10"/>
  <c r="O61" i="10"/>
  <c r="N61" i="10"/>
  <c r="M61" i="10"/>
  <c r="H61" i="10"/>
  <c r="C61" i="10"/>
  <c r="Q60" i="10"/>
  <c r="P60" i="10"/>
  <c r="O60" i="10"/>
  <c r="N60" i="10"/>
  <c r="M60" i="10" s="1"/>
  <c r="H60" i="10"/>
  <c r="C60" i="10"/>
  <c r="Q59" i="10"/>
  <c r="Q58" i="10" s="1"/>
  <c r="P59" i="10"/>
  <c r="O59" i="10"/>
  <c r="O58" i="10" s="1"/>
  <c r="N59" i="10"/>
  <c r="M59" i="10"/>
  <c r="H59" i="10"/>
  <c r="C59" i="10"/>
  <c r="P58" i="10"/>
  <c r="N58" i="10"/>
  <c r="M58" i="10" s="1"/>
  <c r="L58" i="10"/>
  <c r="K58" i="10"/>
  <c r="J58" i="10"/>
  <c r="I58" i="10"/>
  <c r="H58" i="10"/>
  <c r="G58" i="10"/>
  <c r="F58" i="10"/>
  <c r="E58" i="10"/>
  <c r="D58" i="10"/>
  <c r="C58" i="10" s="1"/>
  <c r="Q57" i="10"/>
  <c r="P57" i="10"/>
  <c r="O57" i="10"/>
  <c r="N57" i="10"/>
  <c r="M57" i="10"/>
  <c r="H57" i="10"/>
  <c r="C57" i="10"/>
  <c r="Q56" i="10"/>
  <c r="P56" i="10"/>
  <c r="P55" i="10" s="1"/>
  <c r="P54" i="10" s="1"/>
  <c r="O56" i="10"/>
  <c r="N56" i="10"/>
  <c r="M56" i="10" s="1"/>
  <c r="H56" i="10"/>
  <c r="C56" i="10"/>
  <c r="Q55" i="10"/>
  <c r="O55" i="10"/>
  <c r="O54" i="10" s="1"/>
  <c r="O53" i="10" s="1"/>
  <c r="O52" i="10" s="1"/>
  <c r="O51" i="10" s="1"/>
  <c r="L55" i="10"/>
  <c r="K55" i="10"/>
  <c r="K54" i="10" s="1"/>
  <c r="K53" i="10" s="1"/>
  <c r="J55" i="10"/>
  <c r="I55" i="10"/>
  <c r="H55" i="10" s="1"/>
  <c r="G55" i="10"/>
  <c r="G54" i="10" s="1"/>
  <c r="G53" i="10" s="1"/>
  <c r="G52" i="10" s="1"/>
  <c r="G51" i="10" s="1"/>
  <c r="G50" i="10" s="1"/>
  <c r="F55" i="10"/>
  <c r="E55" i="10"/>
  <c r="E54" i="10" s="1"/>
  <c r="E53" i="10" s="1"/>
  <c r="E52" i="10" s="1"/>
  <c r="E51" i="10" s="1"/>
  <c r="D55" i="10"/>
  <c r="C55" i="10"/>
  <c r="L54" i="10"/>
  <c r="L53" i="10" s="1"/>
  <c r="L52" i="10" s="1"/>
  <c r="L51" i="10" s="1"/>
  <c r="L50" i="10" s="1"/>
  <c r="J54" i="10"/>
  <c r="J53" i="10" s="1"/>
  <c r="J52" i="10" s="1"/>
  <c r="J51" i="10" s="1"/>
  <c r="F54" i="10"/>
  <c r="F53" i="10" s="1"/>
  <c r="F52" i="10" s="1"/>
  <c r="F51" i="10" s="1"/>
  <c r="F50" i="10" s="1"/>
  <c r="D54" i="10"/>
  <c r="C54" i="10" s="1"/>
  <c r="Q47" i="10"/>
  <c r="M47" i="10" s="1"/>
  <c r="H47" i="10"/>
  <c r="C47" i="10"/>
  <c r="Q46" i="10"/>
  <c r="M46" i="10" s="1"/>
  <c r="H46" i="10"/>
  <c r="C46" i="10"/>
  <c r="Q45" i="10"/>
  <c r="L45" i="10"/>
  <c r="G45" i="10"/>
  <c r="P44" i="10"/>
  <c r="O44" i="10"/>
  <c r="N44" i="10"/>
  <c r="M44" i="10" s="1"/>
  <c r="H44" i="10"/>
  <c r="C44" i="10"/>
  <c r="P43" i="10"/>
  <c r="O43" i="10"/>
  <c r="N43" i="10"/>
  <c r="M43" i="10" s="1"/>
  <c r="K43" i="10"/>
  <c r="J43" i="10"/>
  <c r="I43" i="10"/>
  <c r="H43" i="10" s="1"/>
  <c r="F43" i="10"/>
  <c r="E43" i="10"/>
  <c r="D43" i="10"/>
  <c r="C43" i="10" s="1"/>
  <c r="N42" i="10"/>
  <c r="M42" i="10" s="1"/>
  <c r="H42" i="10"/>
  <c r="C42" i="10"/>
  <c r="P41" i="10"/>
  <c r="M41" i="10" s="1"/>
  <c r="H41" i="10"/>
  <c r="C41" i="10"/>
  <c r="P40" i="10"/>
  <c r="M40" i="10" s="1"/>
  <c r="H40" i="10"/>
  <c r="C40" i="10"/>
  <c r="P39" i="10"/>
  <c r="M39" i="10" s="1"/>
  <c r="H39" i="10"/>
  <c r="C39" i="10"/>
  <c r="P38" i="10"/>
  <c r="M38" i="10" s="1"/>
  <c r="H38" i="10"/>
  <c r="C38" i="10"/>
  <c r="P37" i="10"/>
  <c r="M37" i="10" s="1"/>
  <c r="K37" i="10"/>
  <c r="H37" i="10" s="1"/>
  <c r="F37" i="10"/>
  <c r="C37" i="10" s="1"/>
  <c r="P36" i="10"/>
  <c r="M36" i="10" s="1"/>
  <c r="H36" i="10"/>
  <c r="C36" i="10"/>
  <c r="P35" i="10"/>
  <c r="M35" i="10" s="1"/>
  <c r="H35" i="10"/>
  <c r="C35" i="10"/>
  <c r="P34" i="10"/>
  <c r="M34" i="10" s="1"/>
  <c r="K34" i="10"/>
  <c r="H34" i="10" s="1"/>
  <c r="F34" i="10"/>
  <c r="C34" i="10" s="1"/>
  <c r="P33" i="10"/>
  <c r="M33" i="10" s="1"/>
  <c r="H33" i="10"/>
  <c r="C33" i="10"/>
  <c r="P32" i="10"/>
  <c r="M32" i="10" s="1"/>
  <c r="K32" i="10"/>
  <c r="H32" i="10" s="1"/>
  <c r="F32" i="10"/>
  <c r="C32" i="10" s="1"/>
  <c r="P31" i="10"/>
  <c r="M31" i="10" s="1"/>
  <c r="H31" i="10"/>
  <c r="C31" i="10"/>
  <c r="P30" i="10"/>
  <c r="M30" i="10" s="1"/>
  <c r="H30" i="10"/>
  <c r="C30" i="10"/>
  <c r="P29" i="10"/>
  <c r="M29" i="10" s="1"/>
  <c r="H29" i="10"/>
  <c r="C29" i="10"/>
  <c r="P28" i="10"/>
  <c r="M28" i="10" s="1"/>
  <c r="K28" i="10"/>
  <c r="H28" i="10" s="1"/>
  <c r="F28" i="10"/>
  <c r="C28" i="10" s="1"/>
  <c r="P27" i="10"/>
  <c r="K27" i="10"/>
  <c r="F27" i="10"/>
  <c r="N26" i="10"/>
  <c r="M26" i="10" s="1"/>
  <c r="H26" i="10"/>
  <c r="C26" i="10"/>
  <c r="D25" i="10"/>
  <c r="C25" i="10" s="1"/>
  <c r="Q24" i="10"/>
  <c r="P24" i="10"/>
  <c r="O24" i="10"/>
  <c r="N24" i="10"/>
  <c r="M24" i="10"/>
  <c r="H24" i="10"/>
  <c r="C24" i="10"/>
  <c r="Q23" i="10"/>
  <c r="P23" i="10"/>
  <c r="P22" i="10" s="1"/>
  <c r="O23" i="10"/>
  <c r="N23" i="10"/>
  <c r="M23" i="10" s="1"/>
  <c r="H23" i="10"/>
  <c r="C23" i="10"/>
  <c r="Q22" i="10"/>
  <c r="Q307" i="10" s="1"/>
  <c r="Q306" i="10" s="1"/>
  <c r="O22" i="10"/>
  <c r="O307" i="10" s="1"/>
  <c r="O306" i="10" s="1"/>
  <c r="L22" i="10"/>
  <c r="L307" i="10" s="1"/>
  <c r="L306" i="10" s="1"/>
  <c r="K22" i="10"/>
  <c r="K307" i="10" s="1"/>
  <c r="K306" i="10" s="1"/>
  <c r="J22" i="10"/>
  <c r="J307" i="10" s="1"/>
  <c r="J306" i="10" s="1"/>
  <c r="I22" i="10"/>
  <c r="I307" i="10" s="1"/>
  <c r="I306" i="10" s="1"/>
  <c r="G22" i="10"/>
  <c r="G307" i="10" s="1"/>
  <c r="G306" i="10" s="1"/>
  <c r="F22" i="10"/>
  <c r="F307" i="10" s="1"/>
  <c r="F306" i="10" s="1"/>
  <c r="E22" i="10"/>
  <c r="E307" i="10" s="1"/>
  <c r="E306" i="10" s="1"/>
  <c r="D22" i="10"/>
  <c r="C22" i="10"/>
  <c r="L21" i="10"/>
  <c r="F21" i="10"/>
  <c r="D21" i="10"/>
  <c r="Q319" i="8"/>
  <c r="P319" i="8"/>
  <c r="O319" i="8"/>
  <c r="N319" i="8"/>
  <c r="M319" i="8"/>
  <c r="H319" i="8"/>
  <c r="C319" i="8"/>
  <c r="Q317" i="8"/>
  <c r="P317" i="8"/>
  <c r="O317" i="8"/>
  <c r="N317" i="8"/>
  <c r="M317" i="8" s="1"/>
  <c r="H317" i="8"/>
  <c r="C317" i="8"/>
  <c r="Q315" i="8"/>
  <c r="P315" i="8"/>
  <c r="O315" i="8"/>
  <c r="N315" i="8"/>
  <c r="M315" i="8"/>
  <c r="H315" i="8"/>
  <c r="C315" i="8"/>
  <c r="Q314" i="8"/>
  <c r="P314" i="8"/>
  <c r="O314" i="8"/>
  <c r="N314" i="8"/>
  <c r="M314" i="8"/>
  <c r="H314" i="8"/>
  <c r="C314" i="8"/>
  <c r="Q313" i="8"/>
  <c r="P313" i="8"/>
  <c r="O313" i="8"/>
  <c r="N313" i="8"/>
  <c r="M313" i="8" s="1"/>
  <c r="H313" i="8"/>
  <c r="C313" i="8"/>
  <c r="Q312" i="8"/>
  <c r="P312" i="8"/>
  <c r="O312" i="8"/>
  <c r="N312" i="8"/>
  <c r="M312" i="8"/>
  <c r="H312" i="8"/>
  <c r="C312" i="8"/>
  <c r="Q311" i="8"/>
  <c r="P311" i="8"/>
  <c r="O311" i="8"/>
  <c r="N311" i="8"/>
  <c r="M311" i="8" s="1"/>
  <c r="M309" i="8" s="1"/>
  <c r="H311" i="8"/>
  <c r="C311" i="8"/>
  <c r="Q310" i="8"/>
  <c r="P310" i="8"/>
  <c r="O310" i="8"/>
  <c r="N310" i="8"/>
  <c r="M310" i="8"/>
  <c r="H310" i="8"/>
  <c r="C310" i="8"/>
  <c r="Q309" i="8"/>
  <c r="P309" i="8"/>
  <c r="O309" i="8"/>
  <c r="N309" i="8"/>
  <c r="L309" i="8"/>
  <c r="K309" i="8"/>
  <c r="J309" i="8"/>
  <c r="I309" i="8"/>
  <c r="H309" i="8"/>
  <c r="G309" i="8"/>
  <c r="F309" i="8"/>
  <c r="E309" i="8"/>
  <c r="D309" i="8"/>
  <c r="C309" i="8"/>
  <c r="Q301" i="8"/>
  <c r="P301" i="8"/>
  <c r="O301" i="8"/>
  <c r="N301" i="8"/>
  <c r="M301" i="8"/>
  <c r="H301" i="8"/>
  <c r="Q300" i="8"/>
  <c r="P300" i="8"/>
  <c r="O300" i="8"/>
  <c r="N300" i="8"/>
  <c r="M300" i="8"/>
  <c r="H300" i="8"/>
  <c r="C300" i="8"/>
  <c r="Q299" i="8"/>
  <c r="P299" i="8"/>
  <c r="O299" i="8"/>
  <c r="N299" i="8"/>
  <c r="M299" i="8" s="1"/>
  <c r="L299" i="8"/>
  <c r="K299" i="8"/>
  <c r="J299" i="8"/>
  <c r="I299" i="8"/>
  <c r="H299" i="8"/>
  <c r="G299" i="8"/>
  <c r="F299" i="8"/>
  <c r="E299" i="8"/>
  <c r="Q298" i="8"/>
  <c r="P298" i="8"/>
  <c r="O298" i="8"/>
  <c r="N298" i="8"/>
  <c r="M298" i="8"/>
  <c r="H298" i="8"/>
  <c r="C298" i="8"/>
  <c r="Q297" i="8"/>
  <c r="P297" i="8"/>
  <c r="O297" i="8"/>
  <c r="N297" i="8"/>
  <c r="M297" i="8" s="1"/>
  <c r="H297" i="8"/>
  <c r="C297" i="8"/>
  <c r="Q296" i="8"/>
  <c r="P296" i="8"/>
  <c r="O296" i="8"/>
  <c r="N296" i="8"/>
  <c r="M296" i="8"/>
  <c r="H296" i="8"/>
  <c r="C296" i="8"/>
  <c r="Q295" i="8"/>
  <c r="P295" i="8"/>
  <c r="P294" i="8" s="1"/>
  <c r="O295" i="8"/>
  <c r="N295" i="8"/>
  <c r="M295" i="8" s="1"/>
  <c r="H295" i="8"/>
  <c r="C295" i="8"/>
  <c r="Q294" i="8"/>
  <c r="O294" i="8"/>
  <c r="L294" i="8"/>
  <c r="K294" i="8"/>
  <c r="J294" i="8"/>
  <c r="I294" i="8"/>
  <c r="H294" i="8" s="1"/>
  <c r="G294" i="8"/>
  <c r="F294" i="8"/>
  <c r="E294" i="8"/>
  <c r="D294" i="8"/>
  <c r="C294" i="8"/>
  <c r="Q293" i="8"/>
  <c r="P293" i="8"/>
  <c r="O293" i="8"/>
  <c r="N293" i="8"/>
  <c r="M293" i="8" s="1"/>
  <c r="H293" i="8"/>
  <c r="C293" i="8"/>
  <c r="Q292" i="8"/>
  <c r="P292" i="8"/>
  <c r="O292" i="8"/>
  <c r="N292" i="8"/>
  <c r="M292" i="8"/>
  <c r="H292" i="8"/>
  <c r="C292" i="8"/>
  <c r="Q291" i="8"/>
  <c r="P291" i="8"/>
  <c r="P290" i="8" s="1"/>
  <c r="O291" i="8"/>
  <c r="N291" i="8"/>
  <c r="M291" i="8" s="1"/>
  <c r="H291" i="8"/>
  <c r="C291" i="8"/>
  <c r="Q290" i="8"/>
  <c r="O290" i="8"/>
  <c r="L290" i="8"/>
  <c r="K290" i="8"/>
  <c r="J290" i="8"/>
  <c r="I290" i="8"/>
  <c r="H290" i="8" s="1"/>
  <c r="G290" i="8"/>
  <c r="F290" i="8"/>
  <c r="E290" i="8"/>
  <c r="D290" i="8"/>
  <c r="C290" i="8"/>
  <c r="Q289" i="8"/>
  <c r="P289" i="8"/>
  <c r="P288" i="8" s="1"/>
  <c r="P287" i="8" s="1"/>
  <c r="O289" i="8"/>
  <c r="N289" i="8"/>
  <c r="M289" i="8" s="1"/>
  <c r="H289" i="8"/>
  <c r="C289" i="8"/>
  <c r="Q288" i="8"/>
  <c r="O288" i="8"/>
  <c r="L288" i="8"/>
  <c r="K288" i="8"/>
  <c r="K287" i="8" s="1"/>
  <c r="J288" i="8"/>
  <c r="I288" i="8"/>
  <c r="H288" i="8" s="1"/>
  <c r="G288" i="8"/>
  <c r="G287" i="8" s="1"/>
  <c r="F288" i="8"/>
  <c r="E288" i="8"/>
  <c r="E287" i="8" s="1"/>
  <c r="D288" i="8"/>
  <c r="C288" i="8"/>
  <c r="Q287" i="8"/>
  <c r="O287" i="8"/>
  <c r="L287" i="8"/>
  <c r="J287" i="8"/>
  <c r="F287" i="8"/>
  <c r="D287" i="8"/>
  <c r="C287" i="8" s="1"/>
  <c r="Q286" i="8"/>
  <c r="P286" i="8"/>
  <c r="O286" i="8"/>
  <c r="N286" i="8"/>
  <c r="M286" i="8"/>
  <c r="H286" i="8"/>
  <c r="C286" i="8"/>
  <c r="Q285" i="8"/>
  <c r="P285" i="8"/>
  <c r="O285" i="8"/>
  <c r="N285" i="8"/>
  <c r="M285" i="8" s="1"/>
  <c r="H285" i="8"/>
  <c r="C285" i="8"/>
  <c r="Q284" i="8"/>
  <c r="Q283" i="8" s="1"/>
  <c r="P284" i="8"/>
  <c r="O284" i="8"/>
  <c r="O283" i="8" s="1"/>
  <c r="N284" i="8"/>
  <c r="M284" i="8"/>
  <c r="H284" i="8"/>
  <c r="C284" i="8"/>
  <c r="P283" i="8"/>
  <c r="N283" i="8"/>
  <c r="M283" i="8" s="1"/>
  <c r="L283" i="8"/>
  <c r="K283" i="8"/>
  <c r="J283" i="8"/>
  <c r="I283" i="8"/>
  <c r="H283" i="8"/>
  <c r="G283" i="8"/>
  <c r="F283" i="8"/>
  <c r="E283" i="8"/>
  <c r="D283" i="8"/>
  <c r="C283" i="8" s="1"/>
  <c r="Q282" i="8"/>
  <c r="P282" i="8"/>
  <c r="O282" i="8"/>
  <c r="N282" i="8"/>
  <c r="M282" i="8"/>
  <c r="H282" i="8"/>
  <c r="C282" i="8"/>
  <c r="Q281" i="8"/>
  <c r="P281" i="8"/>
  <c r="O281" i="8"/>
  <c r="N281" i="8"/>
  <c r="M281" i="8" s="1"/>
  <c r="H281" i="8"/>
  <c r="C281" i="8"/>
  <c r="Q280" i="8"/>
  <c r="Q279" i="8" s="1"/>
  <c r="Q278" i="8" s="1"/>
  <c r="P280" i="8"/>
  <c r="O280" i="8"/>
  <c r="O279" i="8" s="1"/>
  <c r="O278" i="8" s="1"/>
  <c r="N280" i="8"/>
  <c r="M280" i="8"/>
  <c r="H280" i="8"/>
  <c r="C280" i="8"/>
  <c r="P279" i="8"/>
  <c r="P278" i="8" s="1"/>
  <c r="N279" i="8"/>
  <c r="M279" i="8" s="1"/>
  <c r="L279" i="8"/>
  <c r="L278" i="8" s="1"/>
  <c r="K279" i="8"/>
  <c r="J279" i="8"/>
  <c r="J278" i="8" s="1"/>
  <c r="I279" i="8"/>
  <c r="H279" i="8"/>
  <c r="G279" i="8"/>
  <c r="F279" i="8"/>
  <c r="F278" i="8" s="1"/>
  <c r="E279" i="8"/>
  <c r="D279" i="8"/>
  <c r="C279" i="8" s="1"/>
  <c r="K278" i="8"/>
  <c r="I278" i="8"/>
  <c r="H278" i="8" s="1"/>
  <c r="G278" i="8"/>
  <c r="E278" i="8"/>
  <c r="Q277" i="8"/>
  <c r="P277" i="8"/>
  <c r="O277" i="8"/>
  <c r="N277" i="8"/>
  <c r="M277" i="8" s="1"/>
  <c r="H277" i="8"/>
  <c r="C277" i="8"/>
  <c r="Q276" i="8"/>
  <c r="P276" i="8"/>
  <c r="O276" i="8"/>
  <c r="N276" i="8"/>
  <c r="M276" i="8"/>
  <c r="H276" i="8"/>
  <c r="C276" i="8"/>
  <c r="Q275" i="8"/>
  <c r="P275" i="8"/>
  <c r="P274" i="8" s="1"/>
  <c r="O275" i="8"/>
  <c r="N275" i="8"/>
  <c r="M275" i="8" s="1"/>
  <c r="H275" i="8"/>
  <c r="C275" i="8"/>
  <c r="Q274" i="8"/>
  <c r="O274" i="8"/>
  <c r="L274" i="8"/>
  <c r="K274" i="8"/>
  <c r="J274" i="8"/>
  <c r="I274" i="8"/>
  <c r="H274" i="8" s="1"/>
  <c r="G274" i="8"/>
  <c r="F274" i="8"/>
  <c r="E274" i="8"/>
  <c r="D274" i="8"/>
  <c r="C274" i="8"/>
  <c r="Q273" i="8"/>
  <c r="P273" i="8"/>
  <c r="O273" i="8"/>
  <c r="N273" i="8"/>
  <c r="M273" i="8" s="1"/>
  <c r="H273" i="8"/>
  <c r="C273" i="8"/>
  <c r="Q272" i="8"/>
  <c r="P272" i="8"/>
  <c r="O272" i="8"/>
  <c r="N272" i="8"/>
  <c r="M272" i="8"/>
  <c r="H272" i="8"/>
  <c r="C272" i="8"/>
  <c r="Q271" i="8"/>
  <c r="P271" i="8"/>
  <c r="P270" i="8" s="1"/>
  <c r="O271" i="8"/>
  <c r="N271" i="8"/>
  <c r="H271" i="8"/>
  <c r="C271" i="8"/>
  <c r="Q270" i="8"/>
  <c r="O270" i="8"/>
  <c r="L270" i="8"/>
  <c r="K270" i="8"/>
  <c r="J270" i="8"/>
  <c r="I270" i="8"/>
  <c r="H270" i="8" s="1"/>
  <c r="G270" i="8"/>
  <c r="F270" i="8"/>
  <c r="E270" i="8"/>
  <c r="D270" i="8"/>
  <c r="C270" i="8"/>
  <c r="Q269" i="8"/>
  <c r="P269" i="8"/>
  <c r="P268" i="8" s="1"/>
  <c r="O269" i="8"/>
  <c r="N269" i="8"/>
  <c r="M269" i="8" s="1"/>
  <c r="H269" i="8"/>
  <c r="C269" i="8"/>
  <c r="Q268" i="8"/>
  <c r="O268" i="8"/>
  <c r="L268" i="8"/>
  <c r="K268" i="8"/>
  <c r="J268" i="8"/>
  <c r="I268" i="8"/>
  <c r="H268" i="8" s="1"/>
  <c r="G268" i="8"/>
  <c r="G267" i="8" s="1"/>
  <c r="F268" i="8"/>
  <c r="E268" i="8"/>
  <c r="E267" i="8" s="1"/>
  <c r="D268" i="8"/>
  <c r="C268" i="8"/>
  <c r="Q267" i="8"/>
  <c r="P267" i="8"/>
  <c r="O267" i="8"/>
  <c r="L267" i="8"/>
  <c r="K267" i="8"/>
  <c r="J267" i="8"/>
  <c r="F267" i="8"/>
  <c r="Q266" i="8"/>
  <c r="P266" i="8"/>
  <c r="O266" i="8"/>
  <c r="N266" i="8"/>
  <c r="M266" i="8"/>
  <c r="H266" i="8"/>
  <c r="C266" i="8"/>
  <c r="Q265" i="8"/>
  <c r="P265" i="8"/>
  <c r="O265" i="8"/>
  <c r="N265" i="8"/>
  <c r="M265" i="8" s="1"/>
  <c r="H265" i="8"/>
  <c r="C265" i="8"/>
  <c r="Q264" i="8"/>
  <c r="Q263" i="8" s="1"/>
  <c r="P264" i="8"/>
  <c r="O264" i="8"/>
  <c r="O263" i="8" s="1"/>
  <c r="N264" i="8"/>
  <c r="M264" i="8"/>
  <c r="H264" i="8"/>
  <c r="C264" i="8"/>
  <c r="P263" i="8"/>
  <c r="N263" i="8"/>
  <c r="M263" i="8" s="1"/>
  <c r="L263" i="8"/>
  <c r="K263" i="8"/>
  <c r="J263" i="8"/>
  <c r="I263" i="8"/>
  <c r="H263" i="8"/>
  <c r="G263" i="8"/>
  <c r="F263" i="8"/>
  <c r="E263" i="8"/>
  <c r="D263" i="8"/>
  <c r="C263" i="8" s="1"/>
  <c r="Q262" i="8"/>
  <c r="P262" i="8"/>
  <c r="O262" i="8"/>
  <c r="N262" i="8"/>
  <c r="M262" i="8"/>
  <c r="H262" i="8"/>
  <c r="C262" i="8"/>
  <c r="Q261" i="8"/>
  <c r="P261" i="8"/>
  <c r="O261" i="8"/>
  <c r="N261" i="8"/>
  <c r="M261" i="8" s="1"/>
  <c r="H261" i="8"/>
  <c r="C261" i="8"/>
  <c r="Q260" i="8"/>
  <c r="Q259" i="8" s="1"/>
  <c r="Q258" i="8" s="1"/>
  <c r="P260" i="8"/>
  <c r="O260" i="8"/>
  <c r="O259" i="8" s="1"/>
  <c r="O258" i="8" s="1"/>
  <c r="N260" i="8"/>
  <c r="M260" i="8"/>
  <c r="H260" i="8"/>
  <c r="C260" i="8"/>
  <c r="P259" i="8"/>
  <c r="P258" i="8" s="1"/>
  <c r="N259" i="8"/>
  <c r="M259" i="8" s="1"/>
  <c r="L259" i="8"/>
  <c r="L258" i="8" s="1"/>
  <c r="L232" i="8" s="1"/>
  <c r="K259" i="8"/>
  <c r="J259" i="8"/>
  <c r="J258" i="8" s="1"/>
  <c r="J232" i="8" s="1"/>
  <c r="I259" i="8"/>
  <c r="H259" i="8"/>
  <c r="G259" i="8"/>
  <c r="F259" i="8"/>
  <c r="F258" i="8" s="1"/>
  <c r="F232" i="8" s="1"/>
  <c r="E259" i="8"/>
  <c r="D259" i="8"/>
  <c r="C259" i="8" s="1"/>
  <c r="K258" i="8"/>
  <c r="I258" i="8"/>
  <c r="H258" i="8" s="1"/>
  <c r="G258" i="8"/>
  <c r="E258" i="8"/>
  <c r="Q257" i="8"/>
  <c r="P257" i="8"/>
  <c r="O257" i="8"/>
  <c r="N257" i="8"/>
  <c r="M257" i="8" s="1"/>
  <c r="H257" i="8"/>
  <c r="C257" i="8"/>
  <c r="Q256" i="8"/>
  <c r="P256" i="8"/>
  <c r="O256" i="8"/>
  <c r="N256" i="8"/>
  <c r="M256" i="8"/>
  <c r="H256" i="8"/>
  <c r="C256" i="8"/>
  <c r="Q255" i="8"/>
  <c r="P255" i="8"/>
  <c r="O255" i="8"/>
  <c r="N255" i="8"/>
  <c r="M255" i="8" s="1"/>
  <c r="H255" i="8"/>
  <c r="C255" i="8"/>
  <c r="Q254" i="8"/>
  <c r="P254" i="8"/>
  <c r="O254" i="8"/>
  <c r="N254" i="8"/>
  <c r="M254" i="8"/>
  <c r="H254" i="8"/>
  <c r="C254" i="8"/>
  <c r="Q253" i="8"/>
  <c r="P253" i="8"/>
  <c r="P252" i="8" s="1"/>
  <c r="P251" i="8" s="1"/>
  <c r="O253" i="8"/>
  <c r="N253" i="8"/>
  <c r="M253" i="8" s="1"/>
  <c r="H253" i="8"/>
  <c r="C253" i="8"/>
  <c r="Q252" i="8"/>
  <c r="Q251" i="8" s="1"/>
  <c r="Q232" i="8" s="1"/>
  <c r="O252" i="8"/>
  <c r="O251" i="8" s="1"/>
  <c r="L252" i="8"/>
  <c r="K252" i="8"/>
  <c r="J252" i="8"/>
  <c r="I252" i="8"/>
  <c r="H252" i="8" s="1"/>
  <c r="G252" i="8"/>
  <c r="F252" i="8"/>
  <c r="E252" i="8"/>
  <c r="D252" i="8"/>
  <c r="C252" i="8"/>
  <c r="L251" i="8"/>
  <c r="K251" i="8"/>
  <c r="J251" i="8"/>
  <c r="I251" i="8"/>
  <c r="H251" i="8"/>
  <c r="G251" i="8"/>
  <c r="F251" i="8"/>
  <c r="E251" i="8"/>
  <c r="D251" i="8"/>
  <c r="C251" i="8" s="1"/>
  <c r="Q250" i="8"/>
  <c r="P250" i="8"/>
  <c r="O250" i="8"/>
  <c r="N250" i="8"/>
  <c r="M250" i="8"/>
  <c r="H250" i="8"/>
  <c r="C250" i="8"/>
  <c r="Q249" i="8"/>
  <c r="P249" i="8"/>
  <c r="O249" i="8"/>
  <c r="N249" i="8"/>
  <c r="M249" i="8" s="1"/>
  <c r="H249" i="8"/>
  <c r="C249" i="8"/>
  <c r="Q248" i="8"/>
  <c r="P248" i="8"/>
  <c r="O248" i="8"/>
  <c r="N248" i="8"/>
  <c r="M248" i="8"/>
  <c r="H248" i="8"/>
  <c r="C248" i="8"/>
  <c r="Q247" i="8"/>
  <c r="P247" i="8"/>
  <c r="P246" i="8" s="1"/>
  <c r="P233" i="8" s="1"/>
  <c r="P232" i="8" s="1"/>
  <c r="O247" i="8"/>
  <c r="N247" i="8"/>
  <c r="M247" i="8" s="1"/>
  <c r="H247" i="8"/>
  <c r="C247" i="8"/>
  <c r="Q246" i="8"/>
  <c r="O246" i="8"/>
  <c r="L246" i="8"/>
  <c r="K246" i="8"/>
  <c r="J246" i="8"/>
  <c r="I246" i="8"/>
  <c r="H246" i="8" s="1"/>
  <c r="G246" i="8"/>
  <c r="F246" i="8"/>
  <c r="E246" i="8"/>
  <c r="D246" i="8"/>
  <c r="C246" i="8"/>
  <c r="Q245" i="8"/>
  <c r="P245" i="8"/>
  <c r="O245" i="8"/>
  <c r="N245" i="8"/>
  <c r="M245" i="8" s="1"/>
  <c r="H245" i="8"/>
  <c r="C245" i="8"/>
  <c r="Q244" i="8"/>
  <c r="P244" i="8"/>
  <c r="O244" i="8"/>
  <c r="N244" i="8"/>
  <c r="M244" i="8"/>
  <c r="H244" i="8"/>
  <c r="C244" i="8"/>
  <c r="Q243" i="8"/>
  <c r="P243" i="8"/>
  <c r="O243" i="8"/>
  <c r="N243" i="8"/>
  <c r="M243" i="8" s="1"/>
  <c r="H243" i="8"/>
  <c r="C243" i="8"/>
  <c r="Q242" i="8"/>
  <c r="P242" i="8"/>
  <c r="O242" i="8"/>
  <c r="N242" i="8"/>
  <c r="M242" i="8"/>
  <c r="H242" i="8"/>
  <c r="C242" i="8"/>
  <c r="Q241" i="8"/>
  <c r="P241" i="8"/>
  <c r="O241" i="8"/>
  <c r="N241" i="8"/>
  <c r="M241" i="8" s="1"/>
  <c r="H241" i="8"/>
  <c r="C241" i="8"/>
  <c r="Q240" i="8"/>
  <c r="P240" i="8"/>
  <c r="O240" i="8"/>
  <c r="N240" i="8"/>
  <c r="M240" i="8"/>
  <c r="H240" i="8"/>
  <c r="C240" i="8"/>
  <c r="Q239" i="8"/>
  <c r="P239" i="8"/>
  <c r="O239" i="8"/>
  <c r="N239" i="8"/>
  <c r="M239" i="8" s="1"/>
  <c r="H239" i="8"/>
  <c r="C239" i="8"/>
  <c r="Q238" i="8"/>
  <c r="P238" i="8"/>
  <c r="O238" i="8"/>
  <c r="L238" i="8"/>
  <c r="K238" i="8"/>
  <c r="J238" i="8"/>
  <c r="I238" i="8"/>
  <c r="H238" i="8" s="1"/>
  <c r="G238" i="8"/>
  <c r="F238" i="8"/>
  <c r="E238" i="8"/>
  <c r="D238" i="8"/>
  <c r="C238" i="8"/>
  <c r="Q237" i="8"/>
  <c r="P237" i="8"/>
  <c r="O237" i="8"/>
  <c r="N237" i="8"/>
  <c r="M237" i="8" s="1"/>
  <c r="H237" i="8"/>
  <c r="C237" i="8"/>
  <c r="Q236" i="8"/>
  <c r="P236" i="8"/>
  <c r="O236" i="8"/>
  <c r="O235" i="8" s="1"/>
  <c r="O233" i="8" s="1"/>
  <c r="O232" i="8" s="1"/>
  <c r="N236" i="8"/>
  <c r="M236" i="8"/>
  <c r="H236" i="8"/>
  <c r="C236" i="8"/>
  <c r="Q235" i="8"/>
  <c r="P235" i="8"/>
  <c r="N235" i="8"/>
  <c r="M235" i="8" s="1"/>
  <c r="L235" i="8"/>
  <c r="K235" i="8"/>
  <c r="J235" i="8"/>
  <c r="I235" i="8"/>
  <c r="H235" i="8"/>
  <c r="G235" i="8"/>
  <c r="F235" i="8"/>
  <c r="E235" i="8"/>
  <c r="D235" i="8"/>
  <c r="C235" i="8" s="1"/>
  <c r="Q234" i="8"/>
  <c r="P234" i="8"/>
  <c r="O234" i="8"/>
  <c r="N234" i="8"/>
  <c r="M234" i="8"/>
  <c r="H234" i="8"/>
  <c r="C234" i="8"/>
  <c r="Q233" i="8"/>
  <c r="L233" i="8"/>
  <c r="K233" i="8"/>
  <c r="J233" i="8"/>
  <c r="I233" i="8"/>
  <c r="H233" i="8"/>
  <c r="G233" i="8"/>
  <c r="F233" i="8"/>
  <c r="E233" i="8"/>
  <c r="D233" i="8"/>
  <c r="C233" i="8" s="1"/>
  <c r="K232" i="8"/>
  <c r="I232" i="8"/>
  <c r="H232" i="8" s="1"/>
  <c r="G232" i="8"/>
  <c r="E232" i="8"/>
  <c r="Q231" i="8"/>
  <c r="P231" i="8"/>
  <c r="O231" i="8"/>
  <c r="N231" i="8"/>
  <c r="M231" i="8"/>
  <c r="H231" i="8"/>
  <c r="C231" i="8"/>
  <c r="Q230" i="8"/>
  <c r="P230" i="8"/>
  <c r="O230" i="8"/>
  <c r="N230" i="8"/>
  <c r="M230" i="8" s="1"/>
  <c r="L230" i="8"/>
  <c r="K230" i="8"/>
  <c r="J230" i="8"/>
  <c r="I230" i="8"/>
  <c r="H230" i="8"/>
  <c r="G230" i="8"/>
  <c r="F230" i="8"/>
  <c r="E230" i="8"/>
  <c r="D230" i="8"/>
  <c r="C230" i="8" s="1"/>
  <c r="Q229" i="8"/>
  <c r="P229" i="8"/>
  <c r="O229" i="8"/>
  <c r="N229" i="8"/>
  <c r="M229" i="8"/>
  <c r="H229" i="8"/>
  <c r="C229" i="8"/>
  <c r="Q228" i="8"/>
  <c r="P228" i="8"/>
  <c r="O228" i="8"/>
  <c r="N228" i="8"/>
  <c r="M228" i="8" s="1"/>
  <c r="L228" i="8"/>
  <c r="K228" i="8"/>
  <c r="J228" i="8"/>
  <c r="I228" i="8"/>
  <c r="H228" i="8"/>
  <c r="G228" i="8"/>
  <c r="F228" i="8"/>
  <c r="E228" i="8"/>
  <c r="D228" i="8"/>
  <c r="C228" i="8" s="1"/>
  <c r="Q227" i="8"/>
  <c r="P227" i="8"/>
  <c r="O227" i="8"/>
  <c r="N227" i="8"/>
  <c r="M227" i="8"/>
  <c r="H227" i="8"/>
  <c r="C227" i="8"/>
  <c r="Q226" i="8"/>
  <c r="P226" i="8"/>
  <c r="O226" i="8"/>
  <c r="M226" i="8"/>
  <c r="H226" i="8"/>
  <c r="D226" i="8"/>
  <c r="C226" i="8" s="1"/>
  <c r="Q225" i="8"/>
  <c r="P225" i="8"/>
  <c r="O225" i="8"/>
  <c r="L225" i="8"/>
  <c r="K225" i="8"/>
  <c r="J225" i="8"/>
  <c r="I225" i="8"/>
  <c r="H225" i="8" s="1"/>
  <c r="G225" i="8"/>
  <c r="F225" i="8"/>
  <c r="E225" i="8"/>
  <c r="Q224" i="8"/>
  <c r="P224" i="8"/>
  <c r="O224" i="8"/>
  <c r="N224" i="8"/>
  <c r="M224" i="8" s="1"/>
  <c r="H224" i="8"/>
  <c r="C224" i="8"/>
  <c r="Q223" i="8"/>
  <c r="P223" i="8"/>
  <c r="O223" i="8"/>
  <c r="N223" i="8"/>
  <c r="M223" i="8"/>
  <c r="H223" i="8"/>
  <c r="C223" i="8"/>
  <c r="Q222" i="8"/>
  <c r="P222" i="8"/>
  <c r="O222" i="8"/>
  <c r="N222" i="8"/>
  <c r="M222" i="8" s="1"/>
  <c r="H222" i="8"/>
  <c r="C222" i="8"/>
  <c r="Q221" i="8"/>
  <c r="P221" i="8"/>
  <c r="O221" i="8"/>
  <c r="N221" i="8"/>
  <c r="M221" i="8"/>
  <c r="H221" i="8"/>
  <c r="C221" i="8"/>
  <c r="Q220" i="8"/>
  <c r="P220" i="8"/>
  <c r="O220" i="8"/>
  <c r="N220" i="8"/>
  <c r="M220" i="8" s="1"/>
  <c r="H220" i="8"/>
  <c r="C220" i="8"/>
  <c r="Q219" i="8"/>
  <c r="P219" i="8"/>
  <c r="O219" i="8"/>
  <c r="N219" i="8"/>
  <c r="M219" i="8"/>
  <c r="H219" i="8"/>
  <c r="C219" i="8"/>
  <c r="Q218" i="8"/>
  <c r="P218" i="8"/>
  <c r="O218" i="8"/>
  <c r="N218" i="8"/>
  <c r="M218" i="8" s="1"/>
  <c r="H218" i="8"/>
  <c r="C218" i="8"/>
  <c r="Q217" i="8"/>
  <c r="P217" i="8"/>
  <c r="O217" i="8"/>
  <c r="N217" i="8"/>
  <c r="M217" i="8"/>
  <c r="H217" i="8"/>
  <c r="C217" i="8"/>
  <c r="Q216" i="8"/>
  <c r="P216" i="8"/>
  <c r="O216" i="8"/>
  <c r="N216" i="8"/>
  <c r="M216" i="8" s="1"/>
  <c r="H216" i="8"/>
  <c r="C216" i="8"/>
  <c r="Q215" i="8"/>
  <c r="Q214" i="8" s="1"/>
  <c r="P215" i="8"/>
  <c r="O215" i="8"/>
  <c r="O214" i="8" s="1"/>
  <c r="N215" i="8"/>
  <c r="M215" i="8"/>
  <c r="H215" i="8"/>
  <c r="C215" i="8"/>
  <c r="P214" i="8"/>
  <c r="N214" i="8"/>
  <c r="M214" i="8" s="1"/>
  <c r="L214" i="8"/>
  <c r="K214" i="8"/>
  <c r="J214" i="8"/>
  <c r="I214" i="8"/>
  <c r="H214" i="8"/>
  <c r="G214" i="8"/>
  <c r="F214" i="8"/>
  <c r="E214" i="8"/>
  <c r="D214" i="8"/>
  <c r="C214" i="8" s="1"/>
  <c r="Q213" i="8"/>
  <c r="P213" i="8"/>
  <c r="O213" i="8"/>
  <c r="N213" i="8"/>
  <c r="M213" i="8"/>
  <c r="H213" i="8"/>
  <c r="C213" i="8"/>
  <c r="Q212" i="8"/>
  <c r="P212" i="8"/>
  <c r="O212" i="8"/>
  <c r="N212" i="8"/>
  <c r="M212" i="8" s="1"/>
  <c r="H212" i="8"/>
  <c r="C212" i="8"/>
  <c r="Q211" i="8"/>
  <c r="P211" i="8"/>
  <c r="O211" i="8"/>
  <c r="N211" i="8"/>
  <c r="M211" i="8"/>
  <c r="H211" i="8"/>
  <c r="C211" i="8"/>
  <c r="Q210" i="8"/>
  <c r="P210" i="8"/>
  <c r="O210" i="8"/>
  <c r="N210" i="8"/>
  <c r="M210" i="8" s="1"/>
  <c r="H210" i="8"/>
  <c r="C210" i="8"/>
  <c r="Q209" i="8"/>
  <c r="P209" i="8"/>
  <c r="O209" i="8"/>
  <c r="N209" i="8"/>
  <c r="M209" i="8"/>
  <c r="H209" i="8"/>
  <c r="C209" i="8"/>
  <c r="Q208" i="8"/>
  <c r="P208" i="8"/>
  <c r="O208" i="8"/>
  <c r="N208" i="8"/>
  <c r="M208" i="8" s="1"/>
  <c r="H208" i="8"/>
  <c r="C208" i="8"/>
  <c r="Q207" i="8"/>
  <c r="P207" i="8"/>
  <c r="O207" i="8"/>
  <c r="N207" i="8"/>
  <c r="M207" i="8"/>
  <c r="H207" i="8"/>
  <c r="C207" i="8"/>
  <c r="Q206" i="8"/>
  <c r="P206" i="8"/>
  <c r="O206" i="8"/>
  <c r="N206" i="8"/>
  <c r="M206" i="8" s="1"/>
  <c r="H206" i="8"/>
  <c r="C206" i="8"/>
  <c r="Q205" i="8"/>
  <c r="P205" i="8"/>
  <c r="O205" i="8"/>
  <c r="N205" i="8"/>
  <c r="M205" i="8"/>
  <c r="H205" i="8"/>
  <c r="C205" i="8"/>
  <c r="Q204" i="8"/>
  <c r="P204" i="8"/>
  <c r="P203" i="8" s="1"/>
  <c r="P202" i="8" s="1"/>
  <c r="O204" i="8"/>
  <c r="N204" i="8"/>
  <c r="M204" i="8" s="1"/>
  <c r="H204" i="8"/>
  <c r="C204" i="8"/>
  <c r="Q203" i="8"/>
  <c r="O203" i="8"/>
  <c r="O202" i="8" s="1"/>
  <c r="L203" i="8"/>
  <c r="K203" i="8"/>
  <c r="K202" i="8" s="1"/>
  <c r="K193" i="8" s="1"/>
  <c r="K192" i="8" s="1"/>
  <c r="J203" i="8"/>
  <c r="I203" i="8"/>
  <c r="H203" i="8" s="1"/>
  <c r="G203" i="8"/>
  <c r="G202" i="8" s="1"/>
  <c r="G193" i="8" s="1"/>
  <c r="G192" i="8" s="1"/>
  <c r="F203" i="8"/>
  <c r="E203" i="8"/>
  <c r="E202" i="8" s="1"/>
  <c r="E193" i="8" s="1"/>
  <c r="E192" i="8" s="1"/>
  <c r="D203" i="8"/>
  <c r="C203" i="8"/>
  <c r="L202" i="8"/>
  <c r="J202" i="8"/>
  <c r="F202" i="8"/>
  <c r="Q201" i="8"/>
  <c r="P201" i="8"/>
  <c r="O201" i="8"/>
  <c r="N201" i="8"/>
  <c r="M201" i="8"/>
  <c r="H201" i="8"/>
  <c r="C201" i="8"/>
  <c r="Q200" i="8"/>
  <c r="P200" i="8"/>
  <c r="O200" i="8"/>
  <c r="N200" i="8"/>
  <c r="M200" i="8" s="1"/>
  <c r="H200" i="8"/>
  <c r="C200" i="8"/>
  <c r="Q199" i="8"/>
  <c r="P199" i="8"/>
  <c r="O199" i="8"/>
  <c r="N199" i="8"/>
  <c r="M199" i="8"/>
  <c r="H199" i="8"/>
  <c r="C199" i="8"/>
  <c r="Q198" i="8"/>
  <c r="P198" i="8"/>
  <c r="O198" i="8"/>
  <c r="N198" i="8"/>
  <c r="M198" i="8" s="1"/>
  <c r="H198" i="8"/>
  <c r="C198" i="8"/>
  <c r="Q197" i="8"/>
  <c r="Q196" i="8" s="1"/>
  <c r="P197" i="8"/>
  <c r="O197" i="8"/>
  <c r="O196" i="8" s="1"/>
  <c r="N197" i="8"/>
  <c r="M197" i="8"/>
  <c r="H197" i="8"/>
  <c r="C197" i="8"/>
  <c r="P196" i="8"/>
  <c r="N196" i="8"/>
  <c r="M196" i="8" s="1"/>
  <c r="L196" i="8"/>
  <c r="K196" i="8"/>
  <c r="J196" i="8"/>
  <c r="I196" i="8"/>
  <c r="H196" i="8"/>
  <c r="G196" i="8"/>
  <c r="F196" i="8"/>
  <c r="E196" i="8"/>
  <c r="D196" i="8"/>
  <c r="C196" i="8" s="1"/>
  <c r="Q195" i="8"/>
  <c r="Q194" i="8" s="1"/>
  <c r="P195" i="8"/>
  <c r="O195" i="8"/>
  <c r="O194" i="8" s="1"/>
  <c r="O193" i="8" s="1"/>
  <c r="O192" i="8" s="1"/>
  <c r="N195" i="8"/>
  <c r="M195" i="8"/>
  <c r="H195" i="8"/>
  <c r="C195" i="8"/>
  <c r="P194" i="8"/>
  <c r="P193" i="8" s="1"/>
  <c r="P192" i="8" s="1"/>
  <c r="N194" i="8"/>
  <c r="M194" i="8" s="1"/>
  <c r="L194" i="8"/>
  <c r="L193" i="8" s="1"/>
  <c r="L192" i="8" s="1"/>
  <c r="K194" i="8"/>
  <c r="J194" i="8"/>
  <c r="J193" i="8" s="1"/>
  <c r="J192" i="8" s="1"/>
  <c r="I194" i="8"/>
  <c r="H194" i="8"/>
  <c r="G194" i="8"/>
  <c r="F194" i="8"/>
  <c r="F193" i="8" s="1"/>
  <c r="E194" i="8"/>
  <c r="D194" i="8"/>
  <c r="C194" i="8" s="1"/>
  <c r="F192" i="8"/>
  <c r="Q191" i="8"/>
  <c r="Q190" i="8" s="1"/>
  <c r="P191" i="8"/>
  <c r="O191" i="8"/>
  <c r="O190" i="8" s="1"/>
  <c r="O189" i="8" s="1"/>
  <c r="N191" i="8"/>
  <c r="M191" i="8"/>
  <c r="H191" i="8"/>
  <c r="C191" i="8"/>
  <c r="P190" i="8"/>
  <c r="P189" i="8" s="1"/>
  <c r="N190" i="8"/>
  <c r="L190" i="8"/>
  <c r="L189" i="8" s="1"/>
  <c r="K190" i="8"/>
  <c r="J190" i="8"/>
  <c r="J189" i="8" s="1"/>
  <c r="I190" i="8"/>
  <c r="H190" i="8"/>
  <c r="G190" i="8"/>
  <c r="F190" i="8"/>
  <c r="F189" i="8" s="1"/>
  <c r="E190" i="8"/>
  <c r="D190" i="8"/>
  <c r="Q189" i="8"/>
  <c r="K189" i="8"/>
  <c r="I189" i="8"/>
  <c r="H189" i="8" s="1"/>
  <c r="G189" i="8"/>
  <c r="E189" i="8"/>
  <c r="Q188" i="8"/>
  <c r="P188" i="8"/>
  <c r="O188" i="8"/>
  <c r="N188" i="8"/>
  <c r="M188" i="8" s="1"/>
  <c r="H188" i="8"/>
  <c r="C188" i="8"/>
  <c r="Q187" i="8"/>
  <c r="Q186" i="8" s="1"/>
  <c r="Q185" i="8" s="1"/>
  <c r="P187" i="8"/>
  <c r="O187" i="8"/>
  <c r="O186" i="8" s="1"/>
  <c r="O185" i="8" s="1"/>
  <c r="N187" i="8"/>
  <c r="M187" i="8"/>
  <c r="H187" i="8"/>
  <c r="C187" i="8"/>
  <c r="P186" i="8"/>
  <c r="P185" i="8" s="1"/>
  <c r="N186" i="8"/>
  <c r="M186" i="8" s="1"/>
  <c r="L186" i="8"/>
  <c r="L185" i="8" s="1"/>
  <c r="K186" i="8"/>
  <c r="J186" i="8"/>
  <c r="J185" i="8" s="1"/>
  <c r="I186" i="8"/>
  <c r="H186" i="8"/>
  <c r="G186" i="8"/>
  <c r="F186" i="8"/>
  <c r="F185" i="8" s="1"/>
  <c r="E186" i="8"/>
  <c r="D186" i="8"/>
  <c r="C186" i="8" s="1"/>
  <c r="K185" i="8"/>
  <c r="I185" i="8"/>
  <c r="H185" i="8" s="1"/>
  <c r="G185" i="8"/>
  <c r="E185" i="8"/>
  <c r="Q184" i="8"/>
  <c r="P184" i="8"/>
  <c r="O184" i="8"/>
  <c r="N184" i="8"/>
  <c r="M184" i="8" s="1"/>
  <c r="H184" i="8"/>
  <c r="C184" i="8"/>
  <c r="Q183" i="8"/>
  <c r="Q182" i="8" s="1"/>
  <c r="P183" i="8"/>
  <c r="O183" i="8"/>
  <c r="O182" i="8" s="1"/>
  <c r="N183" i="8"/>
  <c r="M183" i="8"/>
  <c r="H183" i="8"/>
  <c r="C183" i="8"/>
  <c r="P182" i="8"/>
  <c r="N182" i="8"/>
  <c r="M182" i="8" s="1"/>
  <c r="L182" i="8"/>
  <c r="K182" i="8"/>
  <c r="J182" i="8"/>
  <c r="I182" i="8"/>
  <c r="H182" i="8"/>
  <c r="G182" i="8"/>
  <c r="F182" i="8"/>
  <c r="E182" i="8"/>
  <c r="D182" i="8"/>
  <c r="C182" i="8" s="1"/>
  <c r="Q181" i="8"/>
  <c r="P181" i="8"/>
  <c r="O181" i="8"/>
  <c r="N181" i="8"/>
  <c r="M181" i="8"/>
  <c r="H181" i="8"/>
  <c r="C181" i="8"/>
  <c r="Q180" i="8"/>
  <c r="P180" i="8"/>
  <c r="O180" i="8"/>
  <c r="N180" i="8"/>
  <c r="M180" i="8" s="1"/>
  <c r="H180" i="8"/>
  <c r="C180" i="8"/>
  <c r="Q179" i="8"/>
  <c r="P179" i="8"/>
  <c r="O179" i="8"/>
  <c r="N179" i="8"/>
  <c r="M179" i="8"/>
  <c r="H179" i="8"/>
  <c r="C179" i="8"/>
  <c r="Q178" i="8"/>
  <c r="P178" i="8"/>
  <c r="P177" i="8" s="1"/>
  <c r="O178" i="8"/>
  <c r="N178" i="8"/>
  <c r="M178" i="8" s="1"/>
  <c r="H178" i="8"/>
  <c r="C178" i="8"/>
  <c r="Q177" i="8"/>
  <c r="O177" i="8"/>
  <c r="L177" i="8"/>
  <c r="K177" i="8"/>
  <c r="J177" i="8"/>
  <c r="I177" i="8"/>
  <c r="H177" i="8" s="1"/>
  <c r="G177" i="8"/>
  <c r="F177" i="8"/>
  <c r="E177" i="8"/>
  <c r="D177" i="8"/>
  <c r="C177" i="8"/>
  <c r="Q176" i="8"/>
  <c r="P176" i="8"/>
  <c r="O176" i="8"/>
  <c r="N176" i="8"/>
  <c r="M176" i="8" s="1"/>
  <c r="H176" i="8"/>
  <c r="C176" i="8"/>
  <c r="Q175" i="8"/>
  <c r="P175" i="8"/>
  <c r="O175" i="8"/>
  <c r="N175" i="8"/>
  <c r="M175" i="8"/>
  <c r="H175" i="8"/>
  <c r="C175" i="8"/>
  <c r="Q174" i="8"/>
  <c r="P174" i="8"/>
  <c r="P173" i="8" s="1"/>
  <c r="P172" i="8" s="1"/>
  <c r="P171" i="8" s="1"/>
  <c r="O174" i="8"/>
  <c r="N174" i="8"/>
  <c r="M174" i="8" s="1"/>
  <c r="H174" i="8"/>
  <c r="C174" i="8"/>
  <c r="Q173" i="8"/>
  <c r="Q172" i="8" s="1"/>
  <c r="Q171" i="8" s="1"/>
  <c r="O173" i="8"/>
  <c r="O172" i="8" s="1"/>
  <c r="O171" i="8" s="1"/>
  <c r="L173" i="8"/>
  <c r="K173" i="8"/>
  <c r="K172" i="8" s="1"/>
  <c r="K171" i="8" s="1"/>
  <c r="J173" i="8"/>
  <c r="I173" i="8"/>
  <c r="H173" i="8" s="1"/>
  <c r="G173" i="8"/>
  <c r="G172" i="8" s="1"/>
  <c r="G171" i="8" s="1"/>
  <c r="F173" i="8"/>
  <c r="E173" i="8"/>
  <c r="E172" i="8" s="1"/>
  <c r="E171" i="8" s="1"/>
  <c r="D173" i="8"/>
  <c r="C173" i="8"/>
  <c r="L172" i="8"/>
  <c r="L171" i="8" s="1"/>
  <c r="J172" i="8"/>
  <c r="J171" i="8" s="1"/>
  <c r="F172" i="8"/>
  <c r="F171" i="8" s="1"/>
  <c r="D172" i="8"/>
  <c r="C172" i="8" s="1"/>
  <c r="Q170" i="8"/>
  <c r="P170" i="8"/>
  <c r="O170" i="8"/>
  <c r="N170" i="8"/>
  <c r="M170" i="8" s="1"/>
  <c r="H170" i="8"/>
  <c r="C170" i="8"/>
  <c r="Q169" i="8"/>
  <c r="P169" i="8"/>
  <c r="O169" i="8"/>
  <c r="N169" i="8"/>
  <c r="M169" i="8"/>
  <c r="H169" i="8"/>
  <c r="C169" i="8"/>
  <c r="Q168" i="8"/>
  <c r="P168" i="8"/>
  <c r="O168" i="8"/>
  <c r="N168" i="8"/>
  <c r="M168" i="8" s="1"/>
  <c r="H168" i="8"/>
  <c r="C168" i="8"/>
  <c r="Q167" i="8"/>
  <c r="P167" i="8"/>
  <c r="O167" i="8"/>
  <c r="N167" i="8"/>
  <c r="M167" i="8"/>
  <c r="H167" i="8"/>
  <c r="C167" i="8"/>
  <c r="Q166" i="8"/>
  <c r="P166" i="8"/>
  <c r="O166" i="8"/>
  <c r="N166" i="8"/>
  <c r="M166" i="8" s="1"/>
  <c r="H166" i="8"/>
  <c r="C166" i="8"/>
  <c r="Q165" i="8"/>
  <c r="Q164" i="8" s="1"/>
  <c r="Q163" i="8" s="1"/>
  <c r="P165" i="8"/>
  <c r="O165" i="8"/>
  <c r="O164" i="8" s="1"/>
  <c r="O163" i="8" s="1"/>
  <c r="N165" i="8"/>
  <c r="M165" i="8"/>
  <c r="H165" i="8"/>
  <c r="C165" i="8"/>
  <c r="P164" i="8"/>
  <c r="P163" i="8" s="1"/>
  <c r="N164" i="8"/>
  <c r="M164" i="8" s="1"/>
  <c r="L164" i="8"/>
  <c r="L163" i="8" s="1"/>
  <c r="K164" i="8"/>
  <c r="J164" i="8"/>
  <c r="J163" i="8" s="1"/>
  <c r="I164" i="8"/>
  <c r="H164" i="8"/>
  <c r="G164" i="8"/>
  <c r="F164" i="8"/>
  <c r="F163" i="8" s="1"/>
  <c r="E164" i="8"/>
  <c r="D164" i="8"/>
  <c r="C164" i="8" s="1"/>
  <c r="K163" i="8"/>
  <c r="I163" i="8"/>
  <c r="H163" i="8" s="1"/>
  <c r="G163" i="8"/>
  <c r="E163" i="8"/>
  <c r="Q162" i="8"/>
  <c r="P162" i="8"/>
  <c r="O162" i="8"/>
  <c r="N162" i="8"/>
  <c r="M162" i="8" s="1"/>
  <c r="H162" i="8"/>
  <c r="C162" i="8"/>
  <c r="Q161" i="8"/>
  <c r="P161" i="8"/>
  <c r="O161" i="8"/>
  <c r="N161" i="8"/>
  <c r="M161" i="8"/>
  <c r="H161" i="8"/>
  <c r="C161" i="8"/>
  <c r="Q160" i="8"/>
  <c r="P160" i="8"/>
  <c r="O160" i="8"/>
  <c r="N160" i="8"/>
  <c r="M160" i="8" s="1"/>
  <c r="H160" i="8"/>
  <c r="C160" i="8"/>
  <c r="Q159" i="8"/>
  <c r="Q158" i="8" s="1"/>
  <c r="P159" i="8"/>
  <c r="O159" i="8"/>
  <c r="O158" i="8" s="1"/>
  <c r="N159" i="8"/>
  <c r="M159" i="8"/>
  <c r="H159" i="8"/>
  <c r="C159" i="8"/>
  <c r="P158" i="8"/>
  <c r="N158" i="8"/>
  <c r="M158" i="8" s="1"/>
  <c r="L158" i="8"/>
  <c r="K158" i="8"/>
  <c r="J158" i="8"/>
  <c r="I158" i="8"/>
  <c r="H158" i="8"/>
  <c r="G158" i="8"/>
  <c r="F158" i="8"/>
  <c r="E158" i="8"/>
  <c r="D158" i="8"/>
  <c r="C158" i="8" s="1"/>
  <c r="Q157" i="8"/>
  <c r="P157" i="8"/>
  <c r="O157" i="8"/>
  <c r="N157" i="8"/>
  <c r="M157" i="8"/>
  <c r="H157" i="8"/>
  <c r="C157" i="8"/>
  <c r="Q156" i="8"/>
  <c r="P156" i="8"/>
  <c r="O156" i="8"/>
  <c r="N156" i="8"/>
  <c r="M156" i="8" s="1"/>
  <c r="H156" i="8"/>
  <c r="C156" i="8"/>
  <c r="Q155" i="8"/>
  <c r="P155" i="8"/>
  <c r="O155" i="8"/>
  <c r="N155" i="8"/>
  <c r="M155" i="8"/>
  <c r="H155" i="8"/>
  <c r="C155" i="8"/>
  <c r="Q154" i="8"/>
  <c r="P154" i="8"/>
  <c r="O154" i="8"/>
  <c r="N154" i="8"/>
  <c r="M154" i="8" s="1"/>
  <c r="H154" i="8"/>
  <c r="C154" i="8"/>
  <c r="Q153" i="8"/>
  <c r="P153" i="8"/>
  <c r="O153" i="8"/>
  <c r="N153" i="8"/>
  <c r="M153" i="8"/>
  <c r="H153" i="8"/>
  <c r="C153" i="8"/>
  <c r="Q152" i="8"/>
  <c r="P152" i="8"/>
  <c r="O152" i="8"/>
  <c r="N152" i="8"/>
  <c r="M152" i="8" s="1"/>
  <c r="H152" i="8"/>
  <c r="C152" i="8"/>
  <c r="Q151" i="8"/>
  <c r="P151" i="8"/>
  <c r="O151" i="8"/>
  <c r="N151" i="8"/>
  <c r="M151" i="8"/>
  <c r="H151" i="8"/>
  <c r="C151" i="8"/>
  <c r="Q150" i="8"/>
  <c r="P150" i="8"/>
  <c r="P149" i="8" s="1"/>
  <c r="O150" i="8"/>
  <c r="N150" i="8"/>
  <c r="M150" i="8" s="1"/>
  <c r="H150" i="8"/>
  <c r="C150" i="8"/>
  <c r="Q149" i="8"/>
  <c r="O149" i="8"/>
  <c r="L149" i="8"/>
  <c r="K149" i="8"/>
  <c r="J149" i="8"/>
  <c r="I149" i="8"/>
  <c r="H149" i="8" s="1"/>
  <c r="G149" i="8"/>
  <c r="F149" i="8"/>
  <c r="E149" i="8"/>
  <c r="D149" i="8"/>
  <c r="C149" i="8"/>
  <c r="Q148" i="8"/>
  <c r="P148" i="8"/>
  <c r="O148" i="8"/>
  <c r="N148" i="8"/>
  <c r="M148" i="8" s="1"/>
  <c r="H148" i="8"/>
  <c r="C148" i="8"/>
  <c r="Q147" i="8"/>
  <c r="P147" i="8"/>
  <c r="O147" i="8"/>
  <c r="N147" i="8"/>
  <c r="M147" i="8"/>
  <c r="H147" i="8"/>
  <c r="C147" i="8"/>
  <c r="Q146" i="8"/>
  <c r="P146" i="8"/>
  <c r="O146" i="8"/>
  <c r="N146" i="8"/>
  <c r="M146" i="8" s="1"/>
  <c r="H146" i="8"/>
  <c r="C146" i="8"/>
  <c r="Q145" i="8"/>
  <c r="P145" i="8"/>
  <c r="O145" i="8"/>
  <c r="N145" i="8"/>
  <c r="M145" i="8"/>
  <c r="H145" i="8"/>
  <c r="C145" i="8"/>
  <c r="Q144" i="8"/>
  <c r="P144" i="8"/>
  <c r="O144" i="8"/>
  <c r="N144" i="8"/>
  <c r="M144" i="8" s="1"/>
  <c r="H144" i="8"/>
  <c r="C144" i="8"/>
  <c r="Q143" i="8"/>
  <c r="Q142" i="8" s="1"/>
  <c r="P143" i="8"/>
  <c r="O143" i="8"/>
  <c r="O142" i="8" s="1"/>
  <c r="N143" i="8"/>
  <c r="M143" i="8"/>
  <c r="H143" i="8"/>
  <c r="C143" i="8"/>
  <c r="P142" i="8"/>
  <c r="N142" i="8"/>
  <c r="M142" i="8" s="1"/>
  <c r="L142" i="8"/>
  <c r="K142" i="8"/>
  <c r="J142" i="8"/>
  <c r="I142" i="8"/>
  <c r="H142" i="8"/>
  <c r="G142" i="8"/>
  <c r="F142" i="8"/>
  <c r="E142" i="8"/>
  <c r="D142" i="8"/>
  <c r="C142" i="8" s="1"/>
  <c r="Q141" i="8"/>
  <c r="P141" i="8"/>
  <c r="O141" i="8"/>
  <c r="N141" i="8"/>
  <c r="M141" i="8"/>
  <c r="H141" i="8"/>
  <c r="C141" i="8"/>
  <c r="Q140" i="8"/>
  <c r="P140" i="8"/>
  <c r="P139" i="8" s="1"/>
  <c r="O140" i="8"/>
  <c r="N140" i="8"/>
  <c r="M140" i="8" s="1"/>
  <c r="H140" i="8"/>
  <c r="C140" i="8"/>
  <c r="Q139" i="8"/>
  <c r="O139" i="8"/>
  <c r="L139" i="8"/>
  <c r="K139" i="8"/>
  <c r="J139" i="8"/>
  <c r="I139" i="8"/>
  <c r="H139" i="8" s="1"/>
  <c r="G139" i="8"/>
  <c r="F139" i="8"/>
  <c r="E139" i="8"/>
  <c r="D139" i="8"/>
  <c r="C139" i="8"/>
  <c r="Q138" i="8"/>
  <c r="P138" i="8"/>
  <c r="O138" i="8"/>
  <c r="N138" i="8"/>
  <c r="M138" i="8" s="1"/>
  <c r="H138" i="8"/>
  <c r="C138" i="8"/>
  <c r="Q137" i="8"/>
  <c r="P137" i="8"/>
  <c r="O137" i="8"/>
  <c r="N137" i="8"/>
  <c r="M137" i="8"/>
  <c r="H137" i="8"/>
  <c r="C137" i="8"/>
  <c r="Q136" i="8"/>
  <c r="P136" i="8"/>
  <c r="O136" i="8"/>
  <c r="N136" i="8"/>
  <c r="M136" i="8" s="1"/>
  <c r="H136" i="8"/>
  <c r="C136" i="8"/>
  <c r="Q135" i="8"/>
  <c r="Q134" i="8" s="1"/>
  <c r="P135" i="8"/>
  <c r="O135" i="8"/>
  <c r="O134" i="8" s="1"/>
  <c r="N135" i="8"/>
  <c r="M135" i="8"/>
  <c r="H135" i="8"/>
  <c r="C135" i="8"/>
  <c r="P134" i="8"/>
  <c r="N134" i="8"/>
  <c r="M134" i="8" s="1"/>
  <c r="L134" i="8"/>
  <c r="K134" i="8"/>
  <c r="J134" i="8"/>
  <c r="I134" i="8"/>
  <c r="H134" i="8"/>
  <c r="G134" i="8"/>
  <c r="F134" i="8"/>
  <c r="E134" i="8"/>
  <c r="D134" i="8"/>
  <c r="C134" i="8" s="1"/>
  <c r="Q133" i="8"/>
  <c r="P133" i="8"/>
  <c r="O133" i="8"/>
  <c r="N133" i="8"/>
  <c r="M133" i="8"/>
  <c r="H133" i="8"/>
  <c r="C133" i="8"/>
  <c r="Q132" i="8"/>
  <c r="P132" i="8"/>
  <c r="O132" i="8"/>
  <c r="N132" i="8"/>
  <c r="M132" i="8" s="1"/>
  <c r="H132" i="8"/>
  <c r="C132" i="8"/>
  <c r="Q131" i="8"/>
  <c r="Q130" i="8" s="1"/>
  <c r="Q129" i="8" s="1"/>
  <c r="P131" i="8"/>
  <c r="O131" i="8"/>
  <c r="O130" i="8" s="1"/>
  <c r="O129" i="8" s="1"/>
  <c r="N131" i="8"/>
  <c r="M131" i="8"/>
  <c r="H131" i="8"/>
  <c r="C131" i="8"/>
  <c r="P130" i="8"/>
  <c r="N130" i="8"/>
  <c r="M130" i="8" s="1"/>
  <c r="L130" i="8"/>
  <c r="L129" i="8" s="1"/>
  <c r="K130" i="8"/>
  <c r="J130" i="8"/>
  <c r="J129" i="8" s="1"/>
  <c r="I130" i="8"/>
  <c r="H130" i="8"/>
  <c r="G130" i="8"/>
  <c r="F130" i="8"/>
  <c r="F129" i="8" s="1"/>
  <c r="E130" i="8"/>
  <c r="D130" i="8"/>
  <c r="C130" i="8" s="1"/>
  <c r="K129" i="8"/>
  <c r="I129" i="8"/>
  <c r="H129" i="8" s="1"/>
  <c r="G129" i="8"/>
  <c r="E129" i="8"/>
  <c r="Q128" i="8"/>
  <c r="P128" i="8"/>
  <c r="P127" i="8" s="1"/>
  <c r="O128" i="8"/>
  <c r="N128" i="8"/>
  <c r="M128" i="8" s="1"/>
  <c r="M127" i="8" s="1"/>
  <c r="H128" i="8"/>
  <c r="H127" i="8" s="1"/>
  <c r="C128" i="8"/>
  <c r="Q127" i="8"/>
  <c r="O127" i="8"/>
  <c r="L127" i="8"/>
  <c r="K127" i="8"/>
  <c r="J127" i="8"/>
  <c r="I127" i="8"/>
  <c r="G127" i="8"/>
  <c r="F127" i="8"/>
  <c r="E127" i="8"/>
  <c r="D127" i="8"/>
  <c r="C127" i="8"/>
  <c r="Q126" i="8"/>
  <c r="P126" i="8"/>
  <c r="O126" i="8"/>
  <c r="M126" i="8"/>
  <c r="H126" i="8"/>
  <c r="D126" i="8"/>
  <c r="C126" i="8" s="1"/>
  <c r="Q125" i="8"/>
  <c r="P125" i="8"/>
  <c r="O125" i="8"/>
  <c r="N125" i="8"/>
  <c r="M125" i="8"/>
  <c r="H125" i="8"/>
  <c r="C125" i="8"/>
  <c r="Q124" i="8"/>
  <c r="P124" i="8"/>
  <c r="O124" i="8"/>
  <c r="N124" i="8"/>
  <c r="M124" i="8" s="1"/>
  <c r="H124" i="8"/>
  <c r="C124" i="8"/>
  <c r="Q123" i="8"/>
  <c r="P123" i="8"/>
  <c r="O123" i="8"/>
  <c r="N123" i="8"/>
  <c r="M123" i="8"/>
  <c r="H123" i="8"/>
  <c r="C123" i="8"/>
  <c r="Q122" i="8"/>
  <c r="P122" i="8"/>
  <c r="P121" i="8" s="1"/>
  <c r="O122" i="8"/>
  <c r="N122" i="8"/>
  <c r="M122" i="8" s="1"/>
  <c r="H122" i="8"/>
  <c r="C122" i="8"/>
  <c r="Q121" i="8"/>
  <c r="O121" i="8"/>
  <c r="L121" i="8"/>
  <c r="K121" i="8"/>
  <c r="J121" i="8"/>
  <c r="I121" i="8"/>
  <c r="H121" i="8" s="1"/>
  <c r="G121" i="8"/>
  <c r="F121" i="8"/>
  <c r="E121" i="8"/>
  <c r="Q120" i="8"/>
  <c r="P120" i="8"/>
  <c r="O120" i="8"/>
  <c r="N120" i="8"/>
  <c r="M120" i="8" s="1"/>
  <c r="H120" i="8"/>
  <c r="C120" i="8"/>
  <c r="Q119" i="8"/>
  <c r="P119" i="8"/>
  <c r="O119" i="8"/>
  <c r="N119" i="8"/>
  <c r="M119" i="8"/>
  <c r="H119" i="8"/>
  <c r="C119" i="8"/>
  <c r="Q118" i="8"/>
  <c r="P118" i="8"/>
  <c r="O118" i="8"/>
  <c r="N118" i="8"/>
  <c r="M118" i="8" s="1"/>
  <c r="H118" i="8"/>
  <c r="C118" i="8"/>
  <c r="Q117" i="8"/>
  <c r="P117" i="8"/>
  <c r="O117" i="8"/>
  <c r="N117" i="8"/>
  <c r="M117" i="8"/>
  <c r="H117" i="8"/>
  <c r="C117" i="8"/>
  <c r="Q116" i="8"/>
  <c r="P116" i="8"/>
  <c r="P115" i="8" s="1"/>
  <c r="O116" i="8"/>
  <c r="N116" i="8"/>
  <c r="M116" i="8" s="1"/>
  <c r="H116" i="8"/>
  <c r="C116" i="8"/>
  <c r="Q115" i="8"/>
  <c r="O115" i="8"/>
  <c r="L115" i="8"/>
  <c r="K115" i="8"/>
  <c r="J115" i="8"/>
  <c r="I115" i="8"/>
  <c r="H115" i="8" s="1"/>
  <c r="G115" i="8"/>
  <c r="F115" i="8"/>
  <c r="E115" i="8"/>
  <c r="D115" i="8"/>
  <c r="C115" i="8"/>
  <c r="Q114" i="8"/>
  <c r="P114" i="8"/>
  <c r="O114" i="8"/>
  <c r="N114" i="8"/>
  <c r="M114" i="8" s="1"/>
  <c r="H114" i="8"/>
  <c r="C114" i="8"/>
  <c r="Q113" i="8"/>
  <c r="P113" i="8"/>
  <c r="O113" i="8"/>
  <c r="N113" i="8"/>
  <c r="M113" i="8"/>
  <c r="H113" i="8"/>
  <c r="C113" i="8"/>
  <c r="Q112" i="8"/>
  <c r="P112" i="8"/>
  <c r="P111" i="8" s="1"/>
  <c r="O112" i="8"/>
  <c r="N112" i="8"/>
  <c r="M112" i="8" s="1"/>
  <c r="H112" i="8"/>
  <c r="C112" i="8"/>
  <c r="Q111" i="8"/>
  <c r="O111" i="8"/>
  <c r="L111" i="8"/>
  <c r="K111" i="8"/>
  <c r="J111" i="8"/>
  <c r="I111" i="8"/>
  <c r="H111" i="8" s="1"/>
  <c r="G111" i="8"/>
  <c r="F111" i="8"/>
  <c r="E111" i="8"/>
  <c r="D111" i="8"/>
  <c r="C111" i="8"/>
  <c r="Q110" i="8"/>
  <c r="P110" i="8"/>
  <c r="O110" i="8"/>
  <c r="N110" i="8"/>
  <c r="M110" i="8" s="1"/>
  <c r="H110" i="8"/>
  <c r="C110" i="8"/>
  <c r="Q109" i="8"/>
  <c r="P109" i="8"/>
  <c r="O109" i="8"/>
  <c r="N109" i="8"/>
  <c r="M109" i="8"/>
  <c r="H109" i="8"/>
  <c r="C109" i="8"/>
  <c r="Q108" i="8"/>
  <c r="P108" i="8"/>
  <c r="O108" i="8"/>
  <c r="N108" i="8"/>
  <c r="M108" i="8" s="1"/>
  <c r="H108" i="8"/>
  <c r="C108" i="8"/>
  <c r="Q107" i="8"/>
  <c r="P107" i="8"/>
  <c r="O107" i="8"/>
  <c r="N107" i="8"/>
  <c r="M107" i="8"/>
  <c r="H107" i="8"/>
  <c r="C107" i="8"/>
  <c r="Q106" i="8"/>
  <c r="P106" i="8"/>
  <c r="O106" i="8"/>
  <c r="M106" i="8"/>
  <c r="H106" i="8"/>
  <c r="D106" i="8"/>
  <c r="C106" i="8" s="1"/>
  <c r="Q105" i="8"/>
  <c r="P105" i="8"/>
  <c r="O105" i="8"/>
  <c r="N105" i="8"/>
  <c r="M105" i="8"/>
  <c r="H105" i="8"/>
  <c r="C105" i="8"/>
  <c r="Q104" i="8"/>
  <c r="P104" i="8"/>
  <c r="O104" i="8"/>
  <c r="N104" i="8"/>
  <c r="M104" i="8" s="1"/>
  <c r="H104" i="8"/>
  <c r="C104" i="8"/>
  <c r="Q103" i="8"/>
  <c r="Q102" i="8" s="1"/>
  <c r="P103" i="8"/>
  <c r="O103" i="8"/>
  <c r="O102" i="8" s="1"/>
  <c r="N103" i="8"/>
  <c r="M103" i="8"/>
  <c r="H103" i="8"/>
  <c r="C103" i="8"/>
  <c r="P102" i="8"/>
  <c r="N102" i="8"/>
  <c r="M102" i="8" s="1"/>
  <c r="L102" i="8"/>
  <c r="K102" i="8"/>
  <c r="J102" i="8"/>
  <c r="G102" i="8"/>
  <c r="F102" i="8"/>
  <c r="E102" i="8"/>
  <c r="D102" i="8"/>
  <c r="C102" i="8" s="1"/>
  <c r="Q101" i="8"/>
  <c r="P101" i="8"/>
  <c r="O101" i="8"/>
  <c r="N101" i="8"/>
  <c r="M101" i="8"/>
  <c r="H101" i="8"/>
  <c r="C101" i="8"/>
  <c r="Q100" i="8"/>
  <c r="P100" i="8"/>
  <c r="O100" i="8"/>
  <c r="N100" i="8"/>
  <c r="M100" i="8" s="1"/>
  <c r="H100" i="8"/>
  <c r="C100" i="8"/>
  <c r="Q99" i="8"/>
  <c r="P99" i="8"/>
  <c r="O99" i="8"/>
  <c r="N99" i="8"/>
  <c r="M99" i="8"/>
  <c r="H99" i="8"/>
  <c r="C99" i="8"/>
  <c r="Q98" i="8"/>
  <c r="P98" i="8"/>
  <c r="O98" i="8"/>
  <c r="N98" i="8"/>
  <c r="M98" i="8" s="1"/>
  <c r="H98" i="8"/>
  <c r="C98" i="8"/>
  <c r="Q97" i="8"/>
  <c r="P97" i="8"/>
  <c r="O97" i="8"/>
  <c r="N97" i="8"/>
  <c r="M97" i="8"/>
  <c r="H97" i="8"/>
  <c r="C97" i="8"/>
  <c r="Q96" i="8"/>
  <c r="P96" i="8"/>
  <c r="O96" i="8"/>
  <c r="N96" i="8"/>
  <c r="M96" i="8" s="1"/>
  <c r="H96" i="8"/>
  <c r="C96" i="8"/>
  <c r="Q95" i="8"/>
  <c r="Q94" i="8" s="1"/>
  <c r="P95" i="8"/>
  <c r="O95" i="8"/>
  <c r="O94" i="8" s="1"/>
  <c r="N95" i="8"/>
  <c r="M95" i="8"/>
  <c r="H95" i="8"/>
  <c r="C95" i="8"/>
  <c r="P94" i="8"/>
  <c r="N94" i="8"/>
  <c r="M94" i="8" s="1"/>
  <c r="L94" i="8"/>
  <c r="K94" i="8"/>
  <c r="J94" i="8"/>
  <c r="I94" i="8"/>
  <c r="H94" i="8"/>
  <c r="G94" i="8"/>
  <c r="F94" i="8"/>
  <c r="E94" i="8"/>
  <c r="D94" i="8"/>
  <c r="C94" i="8" s="1"/>
  <c r="Q93" i="8"/>
  <c r="P93" i="8"/>
  <c r="O93" i="8"/>
  <c r="N93" i="8"/>
  <c r="M93" i="8"/>
  <c r="H93" i="8"/>
  <c r="C93" i="8"/>
  <c r="Q92" i="8"/>
  <c r="P92" i="8"/>
  <c r="O92" i="8"/>
  <c r="N92" i="8"/>
  <c r="M92" i="8" s="1"/>
  <c r="H92" i="8"/>
  <c r="C92" i="8"/>
  <c r="Q91" i="8"/>
  <c r="P91" i="8"/>
  <c r="O91" i="8"/>
  <c r="N91" i="8"/>
  <c r="M91" i="8"/>
  <c r="H91" i="8"/>
  <c r="C91" i="8"/>
  <c r="Q90" i="8"/>
  <c r="P90" i="8"/>
  <c r="O90" i="8"/>
  <c r="N90" i="8"/>
  <c r="M90" i="8" s="1"/>
  <c r="H90" i="8"/>
  <c r="C90" i="8"/>
  <c r="Q89" i="8"/>
  <c r="Q88" i="8" s="1"/>
  <c r="P89" i="8"/>
  <c r="O89" i="8"/>
  <c r="O88" i="8" s="1"/>
  <c r="N89" i="8"/>
  <c r="M89" i="8"/>
  <c r="H89" i="8"/>
  <c r="C89" i="8"/>
  <c r="P88" i="8"/>
  <c r="N88" i="8"/>
  <c r="M88" i="8" s="1"/>
  <c r="L88" i="8"/>
  <c r="K88" i="8"/>
  <c r="J88" i="8"/>
  <c r="I88" i="8"/>
  <c r="H88" i="8"/>
  <c r="G88" i="8"/>
  <c r="F88" i="8"/>
  <c r="E88" i="8"/>
  <c r="D88" i="8"/>
  <c r="C88" i="8" s="1"/>
  <c r="Q87" i="8"/>
  <c r="P87" i="8"/>
  <c r="O87" i="8"/>
  <c r="N87" i="8"/>
  <c r="M87" i="8"/>
  <c r="H87" i="8"/>
  <c r="C87" i="8"/>
  <c r="Q86" i="8"/>
  <c r="P86" i="8"/>
  <c r="O86" i="8"/>
  <c r="N86" i="8"/>
  <c r="M86" i="8" s="1"/>
  <c r="H86" i="8"/>
  <c r="C86" i="8"/>
  <c r="Q85" i="8"/>
  <c r="P85" i="8"/>
  <c r="O85" i="8"/>
  <c r="N85" i="8"/>
  <c r="M85" i="8"/>
  <c r="H85" i="8"/>
  <c r="C85" i="8"/>
  <c r="Q84" i="8"/>
  <c r="P84" i="8"/>
  <c r="P83" i="8" s="1"/>
  <c r="O84" i="8"/>
  <c r="N84" i="8"/>
  <c r="M84" i="8" s="1"/>
  <c r="H84" i="8"/>
  <c r="C84" i="8"/>
  <c r="Q83" i="8"/>
  <c r="Q82" i="8" s="1"/>
  <c r="O83" i="8"/>
  <c r="O82" i="8" s="1"/>
  <c r="L83" i="8"/>
  <c r="K83" i="8"/>
  <c r="K82" i="8" s="1"/>
  <c r="J83" i="8"/>
  <c r="I83" i="8"/>
  <c r="H83" i="8" s="1"/>
  <c r="G83" i="8"/>
  <c r="G82" i="8" s="1"/>
  <c r="F83" i="8"/>
  <c r="E83" i="8"/>
  <c r="E82" i="8" s="1"/>
  <c r="D83" i="8"/>
  <c r="C83" i="8"/>
  <c r="P82" i="8"/>
  <c r="L82" i="8"/>
  <c r="J82" i="8"/>
  <c r="F82" i="8"/>
  <c r="Q81" i="8"/>
  <c r="P81" i="8"/>
  <c r="O81" i="8"/>
  <c r="N81" i="8"/>
  <c r="M81" i="8"/>
  <c r="H81" i="8"/>
  <c r="C81" i="8"/>
  <c r="Q80" i="8"/>
  <c r="P80" i="8"/>
  <c r="P79" i="8" s="1"/>
  <c r="O80" i="8"/>
  <c r="N80" i="8"/>
  <c r="H80" i="8"/>
  <c r="C80" i="8"/>
  <c r="Q79" i="8"/>
  <c r="O79" i="8"/>
  <c r="L79" i="8"/>
  <c r="K79" i="8"/>
  <c r="J79" i="8"/>
  <c r="I79" i="8"/>
  <c r="H79" i="8" s="1"/>
  <c r="G79" i="8"/>
  <c r="F79" i="8"/>
  <c r="E79" i="8"/>
  <c r="D79" i="8"/>
  <c r="C79" i="8"/>
  <c r="Q78" i="8"/>
  <c r="P78" i="8"/>
  <c r="O78" i="8"/>
  <c r="N78" i="8"/>
  <c r="M78" i="8" s="1"/>
  <c r="H78" i="8"/>
  <c r="C78" i="8"/>
  <c r="Q77" i="8"/>
  <c r="Q76" i="8" s="1"/>
  <c r="P77" i="8"/>
  <c r="O77" i="8"/>
  <c r="N77" i="8"/>
  <c r="M77" i="8"/>
  <c r="H77" i="8"/>
  <c r="C77" i="8"/>
  <c r="P76" i="8"/>
  <c r="O76" i="8"/>
  <c r="N76" i="8"/>
  <c r="M76" i="8" s="1"/>
  <c r="L76" i="8"/>
  <c r="K76" i="8"/>
  <c r="J76" i="8"/>
  <c r="I76" i="8"/>
  <c r="H76" i="8"/>
  <c r="G76" i="8"/>
  <c r="F76" i="8"/>
  <c r="E76" i="8"/>
  <c r="D76" i="8"/>
  <c r="C76" i="8" s="1"/>
  <c r="Q75" i="8"/>
  <c r="P75" i="8"/>
  <c r="O75" i="8"/>
  <c r="L75" i="8"/>
  <c r="K75" i="8"/>
  <c r="J75" i="8"/>
  <c r="I75" i="8"/>
  <c r="H75" i="8"/>
  <c r="G75" i="8"/>
  <c r="F75" i="8"/>
  <c r="E75" i="8"/>
  <c r="D75" i="8"/>
  <c r="C75" i="8" s="1"/>
  <c r="Q74" i="8"/>
  <c r="O74" i="8"/>
  <c r="L74" i="8"/>
  <c r="K74" i="8"/>
  <c r="J74" i="8"/>
  <c r="G74" i="8"/>
  <c r="F74" i="8"/>
  <c r="E74" i="8"/>
  <c r="Q73" i="8"/>
  <c r="P73" i="8"/>
  <c r="O73" i="8"/>
  <c r="N73" i="8"/>
  <c r="M73" i="8" s="1"/>
  <c r="H73" i="8"/>
  <c r="C73" i="8"/>
  <c r="Q72" i="8"/>
  <c r="P72" i="8"/>
  <c r="O72" i="8"/>
  <c r="N72" i="8"/>
  <c r="M72" i="8"/>
  <c r="H72" i="8"/>
  <c r="C72" i="8"/>
  <c r="Q71" i="8"/>
  <c r="P71" i="8"/>
  <c r="O71" i="8"/>
  <c r="N71" i="8"/>
  <c r="M71" i="8" s="1"/>
  <c r="H71" i="8"/>
  <c r="C71" i="8"/>
  <c r="Q70" i="8"/>
  <c r="Q69" i="8" s="1"/>
  <c r="P70" i="8"/>
  <c r="O70" i="8"/>
  <c r="O69" i="8" s="1"/>
  <c r="N70" i="8"/>
  <c r="M70" i="8"/>
  <c r="H70" i="8"/>
  <c r="C70" i="8"/>
  <c r="P69" i="8"/>
  <c r="N69" i="8"/>
  <c r="M69" i="8" s="1"/>
  <c r="L69" i="8"/>
  <c r="K69" i="8"/>
  <c r="J69" i="8"/>
  <c r="I69" i="8"/>
  <c r="H69" i="8"/>
  <c r="G69" i="8"/>
  <c r="F69" i="8"/>
  <c r="E69" i="8"/>
  <c r="D69" i="8"/>
  <c r="C69" i="8" s="1"/>
  <c r="Q68" i="8"/>
  <c r="Q67" i="8" s="1"/>
  <c r="P68" i="8"/>
  <c r="O68" i="8"/>
  <c r="O67" i="8" s="1"/>
  <c r="N68" i="8"/>
  <c r="M68" i="8"/>
  <c r="H68" i="8"/>
  <c r="C68" i="8"/>
  <c r="P67" i="8"/>
  <c r="N67" i="8"/>
  <c r="M67" i="8" s="1"/>
  <c r="L67" i="8"/>
  <c r="K67" i="8"/>
  <c r="J67" i="8"/>
  <c r="I67" i="8"/>
  <c r="H67" i="8"/>
  <c r="G67" i="8"/>
  <c r="F67" i="8"/>
  <c r="E67" i="8"/>
  <c r="D67" i="8"/>
  <c r="C67" i="8" s="1"/>
  <c r="Q66" i="8"/>
  <c r="P66" i="8"/>
  <c r="O66" i="8"/>
  <c r="N66" i="8"/>
  <c r="M66" i="8"/>
  <c r="H66" i="8"/>
  <c r="C66" i="8"/>
  <c r="Q65" i="8"/>
  <c r="P65" i="8"/>
  <c r="O65" i="8"/>
  <c r="N65" i="8"/>
  <c r="M65" i="8" s="1"/>
  <c r="H65" i="8"/>
  <c r="C65" i="8"/>
  <c r="Q64" i="8"/>
  <c r="P64" i="8"/>
  <c r="O64" i="8"/>
  <c r="N64" i="8"/>
  <c r="M64" i="8"/>
  <c r="H64" i="8"/>
  <c r="C64" i="8"/>
  <c r="Q63" i="8"/>
  <c r="P63" i="8"/>
  <c r="O63" i="8"/>
  <c r="N63" i="8"/>
  <c r="M63" i="8" s="1"/>
  <c r="H63" i="8"/>
  <c r="C63" i="8"/>
  <c r="Q62" i="8"/>
  <c r="P62" i="8"/>
  <c r="O62" i="8"/>
  <c r="N62" i="8"/>
  <c r="M62" i="8"/>
  <c r="H62" i="8"/>
  <c r="C62" i="8"/>
  <c r="Q61" i="8"/>
  <c r="P61" i="8"/>
  <c r="O61" i="8"/>
  <c r="N61" i="8"/>
  <c r="M61" i="8" s="1"/>
  <c r="H61" i="8"/>
  <c r="C61" i="8"/>
  <c r="Q60" i="8"/>
  <c r="P60" i="8"/>
  <c r="O60" i="8"/>
  <c r="N60" i="8"/>
  <c r="M60" i="8"/>
  <c r="H60" i="8"/>
  <c r="C60" i="8"/>
  <c r="Q59" i="8"/>
  <c r="P59" i="8"/>
  <c r="P58" i="8" s="1"/>
  <c r="O59" i="8"/>
  <c r="N59" i="8"/>
  <c r="M59" i="8" s="1"/>
  <c r="H59" i="8"/>
  <c r="C59" i="8"/>
  <c r="Q58" i="8"/>
  <c r="O58" i="8"/>
  <c r="L58" i="8"/>
  <c r="K58" i="8"/>
  <c r="J58" i="8"/>
  <c r="I58" i="8"/>
  <c r="H58" i="8" s="1"/>
  <c r="G58" i="8"/>
  <c r="F58" i="8"/>
  <c r="E58" i="8"/>
  <c r="D58" i="8"/>
  <c r="C58" i="8"/>
  <c r="Q57" i="8"/>
  <c r="P57" i="8"/>
  <c r="O57" i="8"/>
  <c r="N57" i="8"/>
  <c r="M57" i="8" s="1"/>
  <c r="H57" i="8"/>
  <c r="C57" i="8"/>
  <c r="Q56" i="8"/>
  <c r="Q55" i="8" s="1"/>
  <c r="Q54" i="8" s="1"/>
  <c r="Q53" i="8" s="1"/>
  <c r="Q52" i="8" s="1"/>
  <c r="P56" i="8"/>
  <c r="O56" i="8"/>
  <c r="O55" i="8" s="1"/>
  <c r="O54" i="8" s="1"/>
  <c r="O53" i="8" s="1"/>
  <c r="O52" i="8" s="1"/>
  <c r="O51" i="8" s="1"/>
  <c r="N56" i="8"/>
  <c r="M56" i="8"/>
  <c r="H56" i="8"/>
  <c r="C56" i="8"/>
  <c r="P55" i="8"/>
  <c r="P54" i="8" s="1"/>
  <c r="P53" i="8" s="1"/>
  <c r="N55" i="8"/>
  <c r="M55" i="8" s="1"/>
  <c r="L55" i="8"/>
  <c r="L54" i="8" s="1"/>
  <c r="L53" i="8" s="1"/>
  <c r="L52" i="8" s="1"/>
  <c r="L51" i="8" s="1"/>
  <c r="L50" i="8" s="1"/>
  <c r="K55" i="8"/>
  <c r="J55" i="8"/>
  <c r="J54" i="8" s="1"/>
  <c r="J53" i="8" s="1"/>
  <c r="J52" i="8" s="1"/>
  <c r="J51" i="8" s="1"/>
  <c r="I55" i="8"/>
  <c r="H55" i="8"/>
  <c r="G55" i="8"/>
  <c r="F55" i="8"/>
  <c r="F54" i="8" s="1"/>
  <c r="F53" i="8" s="1"/>
  <c r="F52" i="8" s="1"/>
  <c r="F51" i="8" s="1"/>
  <c r="F50" i="8" s="1"/>
  <c r="E55" i="8"/>
  <c r="D55" i="8"/>
  <c r="C55" i="8" s="1"/>
  <c r="K54" i="8"/>
  <c r="K53" i="8" s="1"/>
  <c r="K52" i="8" s="1"/>
  <c r="K51" i="8" s="1"/>
  <c r="K50" i="8" s="1"/>
  <c r="I54" i="8"/>
  <c r="H54" i="8" s="1"/>
  <c r="G54" i="8"/>
  <c r="G53" i="8" s="1"/>
  <c r="G52" i="8" s="1"/>
  <c r="G51" i="8" s="1"/>
  <c r="G50" i="8" s="1"/>
  <c r="E54" i="8"/>
  <c r="E53" i="8" s="1"/>
  <c r="E52" i="8" s="1"/>
  <c r="E51" i="8" s="1"/>
  <c r="Q47" i="8"/>
  <c r="M47" i="8"/>
  <c r="H47" i="8"/>
  <c r="C47" i="8"/>
  <c r="Q46" i="8"/>
  <c r="M46" i="8"/>
  <c r="H46" i="8"/>
  <c r="C46" i="8"/>
  <c r="Q45" i="8"/>
  <c r="M45" i="8"/>
  <c r="L45" i="8"/>
  <c r="H45" i="8"/>
  <c r="G45" i="8"/>
  <c r="C45" i="8"/>
  <c r="P44" i="8"/>
  <c r="O44" i="8"/>
  <c r="N44" i="8"/>
  <c r="M44" i="8"/>
  <c r="H44" i="8"/>
  <c r="C44" i="8"/>
  <c r="P43" i="8"/>
  <c r="O43" i="8"/>
  <c r="N43" i="8"/>
  <c r="M43" i="8"/>
  <c r="K43" i="8"/>
  <c r="J43" i="8"/>
  <c r="I43" i="8"/>
  <c r="H43" i="8"/>
  <c r="F43" i="8"/>
  <c r="E43" i="8"/>
  <c r="D43" i="8"/>
  <c r="C43" i="8"/>
  <c r="N42" i="8"/>
  <c r="M42" i="8"/>
  <c r="H42" i="8"/>
  <c r="C42" i="8"/>
  <c r="P41" i="8"/>
  <c r="M41" i="8"/>
  <c r="H41" i="8"/>
  <c r="C41" i="8"/>
  <c r="P40" i="8"/>
  <c r="M40" i="8"/>
  <c r="H40" i="8"/>
  <c r="C40" i="8"/>
  <c r="P39" i="8"/>
  <c r="M39" i="8"/>
  <c r="H39" i="8"/>
  <c r="C39" i="8"/>
  <c r="P38" i="8"/>
  <c r="M38" i="8"/>
  <c r="H38" i="8"/>
  <c r="C38" i="8"/>
  <c r="P37" i="8"/>
  <c r="M37" i="8"/>
  <c r="K37" i="8"/>
  <c r="H37" i="8"/>
  <c r="F37" i="8"/>
  <c r="C37" i="8"/>
  <c r="P36" i="8"/>
  <c r="M36" i="8"/>
  <c r="H36" i="8"/>
  <c r="C36" i="8"/>
  <c r="P35" i="8"/>
  <c r="M35" i="8"/>
  <c r="H35" i="8"/>
  <c r="C35" i="8"/>
  <c r="P34" i="8"/>
  <c r="M34" i="8"/>
  <c r="K34" i="8"/>
  <c r="H34" i="8"/>
  <c r="F34" i="8"/>
  <c r="C34" i="8"/>
  <c r="P33" i="8"/>
  <c r="M33" i="8"/>
  <c r="H33" i="8"/>
  <c r="C33" i="8"/>
  <c r="P32" i="8"/>
  <c r="M32" i="8"/>
  <c r="K32" i="8"/>
  <c r="H32" i="8"/>
  <c r="F32" i="8"/>
  <c r="C32" i="8"/>
  <c r="P31" i="8"/>
  <c r="M31" i="8"/>
  <c r="H31" i="8"/>
  <c r="C31" i="8"/>
  <c r="P30" i="8"/>
  <c r="M30" i="8"/>
  <c r="H30" i="8"/>
  <c r="C30" i="8"/>
  <c r="P29" i="8"/>
  <c r="M29" i="8" s="1"/>
  <c r="H29" i="8"/>
  <c r="C29" i="8"/>
  <c r="P28" i="8"/>
  <c r="M28" i="8" s="1"/>
  <c r="K28" i="8"/>
  <c r="H28" i="8" s="1"/>
  <c r="F28" i="8"/>
  <c r="C28" i="8" s="1"/>
  <c r="P27" i="8"/>
  <c r="M27" i="8" s="1"/>
  <c r="K27" i="8"/>
  <c r="H27" i="8" s="1"/>
  <c r="F27" i="8"/>
  <c r="C27" i="8" s="1"/>
  <c r="N26" i="8"/>
  <c r="M26" i="8" s="1"/>
  <c r="H26" i="8"/>
  <c r="C26" i="8"/>
  <c r="O25" i="8"/>
  <c r="D25" i="8"/>
  <c r="C25" i="8"/>
  <c r="Q24" i="8"/>
  <c r="P24" i="8"/>
  <c r="O24" i="8"/>
  <c r="N24" i="8"/>
  <c r="M24" i="8" s="1"/>
  <c r="H24" i="8"/>
  <c r="C24" i="8"/>
  <c r="Q23" i="8"/>
  <c r="Q22" i="8" s="1"/>
  <c r="P23" i="8"/>
  <c r="O23" i="8"/>
  <c r="O22" i="8" s="1"/>
  <c r="N23" i="8"/>
  <c r="M23" i="8"/>
  <c r="H23" i="8"/>
  <c r="C23" i="8"/>
  <c r="P22" i="8"/>
  <c r="P307" i="8" s="1"/>
  <c r="P306" i="8" s="1"/>
  <c r="N22" i="8"/>
  <c r="N307" i="8" s="1"/>
  <c r="N306" i="8" s="1"/>
  <c r="L22" i="8"/>
  <c r="L307" i="8" s="1"/>
  <c r="L306" i="8" s="1"/>
  <c r="K22" i="8"/>
  <c r="K307" i="8" s="1"/>
  <c r="K306" i="8" s="1"/>
  <c r="J22" i="8"/>
  <c r="J307" i="8" s="1"/>
  <c r="J306" i="8" s="1"/>
  <c r="I22" i="8"/>
  <c r="I307" i="8" s="1"/>
  <c r="I306" i="8" s="1"/>
  <c r="H22" i="8"/>
  <c r="H307" i="8" s="1"/>
  <c r="H306" i="8" s="1"/>
  <c r="G22" i="8"/>
  <c r="G307" i="8" s="1"/>
  <c r="G306" i="8" s="1"/>
  <c r="F22" i="8"/>
  <c r="F307" i="8" s="1"/>
  <c r="F306" i="8" s="1"/>
  <c r="E22" i="8"/>
  <c r="E307" i="8" s="1"/>
  <c r="E306" i="8" s="1"/>
  <c r="D22" i="8"/>
  <c r="C22" i="8" s="1"/>
  <c r="P21" i="8"/>
  <c r="L21" i="8"/>
  <c r="K21" i="8"/>
  <c r="J21" i="8"/>
  <c r="G21" i="8"/>
  <c r="E21" i="8"/>
  <c r="M82" i="16" l="1"/>
  <c r="N74" i="16"/>
  <c r="H74" i="16"/>
  <c r="H302" i="16" s="1"/>
  <c r="I302" i="16"/>
  <c r="I52" i="16"/>
  <c r="K74" i="10"/>
  <c r="H129" i="10"/>
  <c r="K74" i="12"/>
  <c r="K52" i="10"/>
  <c r="K51" i="10" s="1"/>
  <c r="K50" i="10" s="1"/>
  <c r="H134" i="10"/>
  <c r="H136" i="10"/>
  <c r="I186" i="10"/>
  <c r="H186" i="10" s="1"/>
  <c r="N186" i="10"/>
  <c r="M186" i="10" s="1"/>
  <c r="I202" i="10"/>
  <c r="H202" i="10" s="1"/>
  <c r="I58" i="11"/>
  <c r="H58" i="11" s="1"/>
  <c r="H83" i="12"/>
  <c r="H87" i="12"/>
  <c r="I94" i="12"/>
  <c r="H94" i="12" s="1"/>
  <c r="H95" i="12"/>
  <c r="H96" i="12"/>
  <c r="H102" i="12"/>
  <c r="P102" i="12"/>
  <c r="H105" i="12"/>
  <c r="N121" i="12"/>
  <c r="H165" i="12"/>
  <c r="I196" i="12"/>
  <c r="K202" i="12"/>
  <c r="K193" i="12" s="1"/>
  <c r="P202" i="12"/>
  <c r="H222" i="12"/>
  <c r="I58" i="13"/>
  <c r="H58" i="13" s="1"/>
  <c r="N58" i="13"/>
  <c r="M58" i="13" s="1"/>
  <c r="I102" i="13"/>
  <c r="H102" i="13" s="1"/>
  <c r="I111" i="13"/>
  <c r="H111" i="13" s="1"/>
  <c r="N130" i="13"/>
  <c r="M130" i="13" s="1"/>
  <c r="I196" i="13"/>
  <c r="H196" i="13" s="1"/>
  <c r="I202" i="13"/>
  <c r="H202" i="13" s="1"/>
  <c r="I94" i="14"/>
  <c r="N94" i="14"/>
  <c r="M94" i="14" s="1"/>
  <c r="I214" i="14"/>
  <c r="H214" i="14" s="1"/>
  <c r="H196" i="12"/>
  <c r="I194" i="12"/>
  <c r="H194" i="12" s="1"/>
  <c r="N94" i="12"/>
  <c r="M94" i="12" s="1"/>
  <c r="I121" i="12"/>
  <c r="H121" i="12" s="1"/>
  <c r="H161" i="12"/>
  <c r="I164" i="12"/>
  <c r="H164" i="12" s="1"/>
  <c r="H198" i="12"/>
  <c r="M121" i="12"/>
  <c r="N164" i="14"/>
  <c r="N163" i="14" s="1"/>
  <c r="I102" i="10"/>
  <c r="P134" i="10"/>
  <c r="P129" i="10" s="1"/>
  <c r="P74" i="10" s="1"/>
  <c r="P302" i="10" s="1"/>
  <c r="I163" i="10"/>
  <c r="H163" i="10" s="1"/>
  <c r="N194" i="10"/>
  <c r="M194" i="10" s="1"/>
  <c r="I196" i="10"/>
  <c r="H196" i="10" s="1"/>
  <c r="K52" i="12"/>
  <c r="M83" i="12"/>
  <c r="I130" i="12"/>
  <c r="H130" i="12" s="1"/>
  <c r="P130" i="12"/>
  <c r="P129" i="12" s="1"/>
  <c r="P196" i="12"/>
  <c r="I278" i="12"/>
  <c r="H278" i="12" s="1"/>
  <c r="N83" i="13"/>
  <c r="M83" i="13" s="1"/>
  <c r="N102" i="13"/>
  <c r="M102" i="13" s="1"/>
  <c r="I194" i="13"/>
  <c r="H194" i="13" s="1"/>
  <c r="I55" i="11"/>
  <c r="H55" i="11" s="1"/>
  <c r="I79" i="12"/>
  <c r="N79" i="12"/>
  <c r="H81" i="12"/>
  <c r="I82" i="12"/>
  <c r="H82" i="12" s="1"/>
  <c r="P82" i="12"/>
  <c r="P194" i="12"/>
  <c r="P193" i="12" s="1"/>
  <c r="H197" i="12"/>
  <c r="M279" i="19"/>
  <c r="N278" i="19"/>
  <c r="C202" i="19"/>
  <c r="D193" i="19"/>
  <c r="N194" i="19"/>
  <c r="M190" i="19"/>
  <c r="N189" i="19"/>
  <c r="M189" i="19" s="1"/>
  <c r="M186" i="19"/>
  <c r="N185" i="19"/>
  <c r="M185" i="19" s="1"/>
  <c r="C172" i="19"/>
  <c r="D171" i="19"/>
  <c r="C171" i="19" s="1"/>
  <c r="P193" i="19"/>
  <c r="M164" i="19"/>
  <c r="N163" i="19"/>
  <c r="M163" i="19" s="1"/>
  <c r="H129" i="19"/>
  <c r="I74" i="19"/>
  <c r="H74" i="19" s="1"/>
  <c r="N67" i="19"/>
  <c r="M67" i="19" s="1"/>
  <c r="H54" i="19"/>
  <c r="I53" i="19"/>
  <c r="O304" i="19"/>
  <c r="O50" i="19"/>
  <c r="H278" i="19"/>
  <c r="I267" i="19"/>
  <c r="M252" i="19"/>
  <c r="N251" i="19"/>
  <c r="M251" i="19" s="1"/>
  <c r="M238" i="19"/>
  <c r="N233" i="19"/>
  <c r="N228" i="19"/>
  <c r="M228" i="19" s="1"/>
  <c r="N202" i="19"/>
  <c r="M202" i="19" s="1"/>
  <c r="H193" i="19"/>
  <c r="I192" i="19"/>
  <c r="H192" i="19" s="1"/>
  <c r="I185" i="19"/>
  <c r="H185" i="19" s="1"/>
  <c r="M172" i="19"/>
  <c r="N171" i="19"/>
  <c r="M171" i="19" s="1"/>
  <c r="M130" i="19"/>
  <c r="N129" i="19"/>
  <c r="M55" i="19"/>
  <c r="N54" i="19"/>
  <c r="C53" i="19"/>
  <c r="D52" i="19"/>
  <c r="C21" i="19"/>
  <c r="H307" i="19"/>
  <c r="H306" i="19" s="1"/>
  <c r="O307" i="18"/>
  <c r="O306" i="18" s="1"/>
  <c r="O21" i="18"/>
  <c r="Q307" i="18"/>
  <c r="Q306" i="18" s="1"/>
  <c r="Q21" i="18"/>
  <c r="J304" i="18"/>
  <c r="J50" i="18"/>
  <c r="P67" i="18"/>
  <c r="P53" i="18" s="1"/>
  <c r="F304" i="18"/>
  <c r="K304" i="18"/>
  <c r="L304" i="18"/>
  <c r="M122" i="18"/>
  <c r="N121" i="18"/>
  <c r="M121" i="18" s="1"/>
  <c r="M128" i="18"/>
  <c r="M127" i="18" s="1"/>
  <c r="N127" i="18"/>
  <c r="C130" i="18"/>
  <c r="D129" i="18"/>
  <c r="C129" i="18" s="1"/>
  <c r="M140" i="18"/>
  <c r="N139" i="18"/>
  <c r="M139" i="18" s="1"/>
  <c r="M142" i="18"/>
  <c r="C164" i="18"/>
  <c r="D163" i="18"/>
  <c r="C163" i="18" s="1"/>
  <c r="F21" i="18"/>
  <c r="J21" i="18"/>
  <c r="L21" i="18"/>
  <c r="P21" i="18"/>
  <c r="C22" i="18"/>
  <c r="C307" i="18" s="1"/>
  <c r="C306" i="18" s="1"/>
  <c r="M22" i="18"/>
  <c r="C27" i="18"/>
  <c r="H27" i="18"/>
  <c r="M27" i="18"/>
  <c r="C45" i="18"/>
  <c r="H45" i="18"/>
  <c r="M45" i="18"/>
  <c r="D53" i="18"/>
  <c r="I54" i="18"/>
  <c r="N55" i="18"/>
  <c r="N69" i="18"/>
  <c r="M69" i="18" s="1"/>
  <c r="D75" i="18"/>
  <c r="N79" i="18"/>
  <c r="M79" i="18" s="1"/>
  <c r="I82" i="18"/>
  <c r="H82" i="18" s="1"/>
  <c r="N83" i="18"/>
  <c r="N111" i="18"/>
  <c r="M111" i="18" s="1"/>
  <c r="N115" i="18"/>
  <c r="M115" i="18" s="1"/>
  <c r="H129" i="18"/>
  <c r="N130" i="18"/>
  <c r="O130" i="18"/>
  <c r="O129" i="18" s="1"/>
  <c r="O74" i="18" s="1"/>
  <c r="Q130" i="18"/>
  <c r="Q129" i="18" s="1"/>
  <c r="Q74" i="18" s="1"/>
  <c r="Q52" i="18" s="1"/>
  <c r="M150" i="18"/>
  <c r="N149" i="18"/>
  <c r="M149" i="18" s="1"/>
  <c r="P149" i="18"/>
  <c r="P129" i="18" s="1"/>
  <c r="P74" i="18" s="1"/>
  <c r="P302" i="18" s="1"/>
  <c r="H163" i="18"/>
  <c r="N164" i="18"/>
  <c r="O164" i="18"/>
  <c r="O163" i="18" s="1"/>
  <c r="Q164" i="18"/>
  <c r="Q163" i="18" s="1"/>
  <c r="Q202" i="18"/>
  <c r="Q193" i="18" s="1"/>
  <c r="D171" i="18"/>
  <c r="C171" i="18" s="1"/>
  <c r="I172" i="18"/>
  <c r="N173" i="18"/>
  <c r="N177" i="18"/>
  <c r="M177" i="18" s="1"/>
  <c r="D189" i="18"/>
  <c r="C189" i="18" s="1"/>
  <c r="N189" i="18"/>
  <c r="M189" i="18" s="1"/>
  <c r="D193" i="18"/>
  <c r="I202" i="18"/>
  <c r="N203" i="18"/>
  <c r="E232" i="18"/>
  <c r="E192" i="18" s="1"/>
  <c r="E51" i="18" s="1"/>
  <c r="G232" i="18"/>
  <c r="G192" i="18" s="1"/>
  <c r="G51" i="18" s="1"/>
  <c r="O233" i="18"/>
  <c r="O232" i="18" s="1"/>
  <c r="O192" i="18" s="1"/>
  <c r="Q233" i="18"/>
  <c r="Q232" i="18" s="1"/>
  <c r="N225" i="18"/>
  <c r="M225" i="18" s="1"/>
  <c r="N233" i="18"/>
  <c r="N235" i="18"/>
  <c r="M235" i="18" s="1"/>
  <c r="D251" i="18"/>
  <c r="N251" i="18"/>
  <c r="M251" i="18" s="1"/>
  <c r="I258" i="18"/>
  <c r="N259" i="18"/>
  <c r="N263" i="18"/>
  <c r="M263" i="18" s="1"/>
  <c r="M290" i="18"/>
  <c r="M294" i="18"/>
  <c r="F302" i="18"/>
  <c r="K302" i="18"/>
  <c r="M309" i="18"/>
  <c r="E302" i="18"/>
  <c r="G302" i="18"/>
  <c r="J302" i="18"/>
  <c r="L302" i="18"/>
  <c r="M299" i="18"/>
  <c r="I278" i="18"/>
  <c r="N279" i="18"/>
  <c r="N283" i="18"/>
  <c r="M283" i="18" s="1"/>
  <c r="H299" i="18"/>
  <c r="H307" i="18" s="1"/>
  <c r="H306" i="18" s="1"/>
  <c r="M158" i="17"/>
  <c r="M189" i="17"/>
  <c r="O185" i="17"/>
  <c r="M185" i="17" s="1"/>
  <c r="P307" i="17"/>
  <c r="P306" i="17" s="1"/>
  <c r="P21" i="17"/>
  <c r="E304" i="17"/>
  <c r="E50" i="17"/>
  <c r="J304" i="17"/>
  <c r="J50" i="17"/>
  <c r="N149" i="17"/>
  <c r="N173" i="17"/>
  <c r="H22" i="17"/>
  <c r="N22" i="17"/>
  <c r="F304" i="17"/>
  <c r="K304" i="17"/>
  <c r="P304" i="17"/>
  <c r="G304" i="17"/>
  <c r="L304" i="17"/>
  <c r="Q304" i="17"/>
  <c r="I53" i="17"/>
  <c r="D54" i="17"/>
  <c r="N54" i="17"/>
  <c r="N58" i="17"/>
  <c r="M58" i="17" s="1"/>
  <c r="D74" i="17"/>
  <c r="C74" i="17" s="1"/>
  <c r="I75" i="17"/>
  <c r="N76" i="17"/>
  <c r="D82" i="17"/>
  <c r="C82" i="17" s="1"/>
  <c r="N88" i="17"/>
  <c r="M88" i="17" s="1"/>
  <c r="N94" i="17"/>
  <c r="M94" i="17" s="1"/>
  <c r="N102" i="17"/>
  <c r="M102" i="17" s="1"/>
  <c r="N196" i="17"/>
  <c r="N214" i="17"/>
  <c r="N238" i="17"/>
  <c r="N246" i="17"/>
  <c r="M246" i="17" s="1"/>
  <c r="N252" i="17"/>
  <c r="M294" i="17"/>
  <c r="F302" i="17"/>
  <c r="K302" i="17"/>
  <c r="O302" i="17"/>
  <c r="Q302" i="17"/>
  <c r="E302" i="17"/>
  <c r="G302" i="17"/>
  <c r="J302" i="17"/>
  <c r="L302" i="17"/>
  <c r="P302" i="17"/>
  <c r="I278" i="17"/>
  <c r="N279" i="17"/>
  <c r="N283" i="17"/>
  <c r="M283" i="17" s="1"/>
  <c r="H299" i="17"/>
  <c r="O307" i="16"/>
  <c r="O306" i="16" s="1"/>
  <c r="O21" i="16"/>
  <c r="Q307" i="16"/>
  <c r="Q306" i="16" s="1"/>
  <c r="Q21" i="16"/>
  <c r="E304" i="16"/>
  <c r="E50" i="16"/>
  <c r="J304" i="16"/>
  <c r="J50" i="16"/>
  <c r="O304" i="16"/>
  <c r="O50" i="16"/>
  <c r="F21" i="16"/>
  <c r="J21" i="16"/>
  <c r="C22" i="16"/>
  <c r="C307" i="16" s="1"/>
  <c r="C306" i="16" s="1"/>
  <c r="M22" i="16"/>
  <c r="M307" i="16" s="1"/>
  <c r="N79" i="16"/>
  <c r="N83" i="16"/>
  <c r="N115" i="16"/>
  <c r="M115" i="16" s="1"/>
  <c r="F304" i="16"/>
  <c r="K304" i="16"/>
  <c r="P304" i="16"/>
  <c r="G304" i="16"/>
  <c r="L304" i="16"/>
  <c r="Q304" i="16"/>
  <c r="I53" i="16"/>
  <c r="D54" i="16"/>
  <c r="N58" i="16"/>
  <c r="M58" i="16" s="1"/>
  <c r="M122" i="16"/>
  <c r="M128" i="16"/>
  <c r="M127" i="16" s="1"/>
  <c r="N127" i="16"/>
  <c r="D129" i="16"/>
  <c r="N139" i="16"/>
  <c r="M139" i="16" s="1"/>
  <c r="N149" i="16"/>
  <c r="M149" i="16" s="1"/>
  <c r="D163" i="16"/>
  <c r="C163" i="16" s="1"/>
  <c r="N163" i="16"/>
  <c r="M163" i="16" s="1"/>
  <c r="D171" i="16"/>
  <c r="C171" i="16" s="1"/>
  <c r="I172" i="16"/>
  <c r="N173" i="16"/>
  <c r="N177" i="16"/>
  <c r="M177" i="16" s="1"/>
  <c r="D189" i="16"/>
  <c r="C189" i="16" s="1"/>
  <c r="N189" i="16"/>
  <c r="M189" i="16" s="1"/>
  <c r="D193" i="16"/>
  <c r="I202" i="16"/>
  <c r="N203" i="16"/>
  <c r="N230" i="16"/>
  <c r="M230" i="16" s="1"/>
  <c r="N238" i="16"/>
  <c r="N246" i="16"/>
  <c r="M246" i="16" s="1"/>
  <c r="I251" i="16"/>
  <c r="N252" i="16"/>
  <c r="D258" i="16"/>
  <c r="C258" i="16" s="1"/>
  <c r="N258" i="16"/>
  <c r="M258" i="16" s="1"/>
  <c r="E302" i="16"/>
  <c r="G302" i="16"/>
  <c r="J302" i="16"/>
  <c r="L302" i="16"/>
  <c r="P302" i="16"/>
  <c r="F302" i="16"/>
  <c r="K302" i="16"/>
  <c r="O302" i="16"/>
  <c r="Q302" i="16"/>
  <c r="M309" i="16"/>
  <c r="M306" i="16" s="1"/>
  <c r="I278" i="16"/>
  <c r="H278" i="16" s="1"/>
  <c r="N279" i="16"/>
  <c r="N283" i="16"/>
  <c r="M283" i="16" s="1"/>
  <c r="D287" i="16"/>
  <c r="C287" i="16" s="1"/>
  <c r="H299" i="16"/>
  <c r="P307" i="15"/>
  <c r="P306" i="15" s="1"/>
  <c r="P21" i="15"/>
  <c r="J304" i="15"/>
  <c r="J50" i="15"/>
  <c r="E304" i="15"/>
  <c r="E50" i="15"/>
  <c r="F304" i="15"/>
  <c r="K304" i="15"/>
  <c r="G304" i="15"/>
  <c r="L304" i="15"/>
  <c r="M121" i="15"/>
  <c r="E21" i="15"/>
  <c r="C21" i="15" s="1"/>
  <c r="G21" i="15"/>
  <c r="K21" i="15"/>
  <c r="O21" i="15"/>
  <c r="Q21" i="15"/>
  <c r="H22" i="15"/>
  <c r="N22" i="15"/>
  <c r="C27" i="15"/>
  <c r="H27" i="15"/>
  <c r="M27" i="15"/>
  <c r="C45" i="15"/>
  <c r="H45" i="15"/>
  <c r="M45" i="15"/>
  <c r="D53" i="15"/>
  <c r="I54" i="15"/>
  <c r="N55" i="15"/>
  <c r="N69" i="15"/>
  <c r="M69" i="15" s="1"/>
  <c r="D75" i="15"/>
  <c r="N75" i="15"/>
  <c r="I76" i="15"/>
  <c r="N83" i="15"/>
  <c r="I94" i="15"/>
  <c r="H94" i="15" s="1"/>
  <c r="N111" i="15"/>
  <c r="M111" i="15" s="1"/>
  <c r="N115" i="15"/>
  <c r="M115" i="15" s="1"/>
  <c r="C129" i="15"/>
  <c r="P192" i="15"/>
  <c r="P51" i="15" s="1"/>
  <c r="P233" i="15"/>
  <c r="P232" i="15" s="1"/>
  <c r="I129" i="15"/>
  <c r="H129" i="15" s="1"/>
  <c r="N130" i="15"/>
  <c r="N134" i="15"/>
  <c r="M134" i="15" s="1"/>
  <c r="N142" i="15"/>
  <c r="M142" i="15" s="1"/>
  <c r="N158" i="15"/>
  <c r="M158" i="15" s="1"/>
  <c r="D163" i="15"/>
  <c r="C163" i="15" s="1"/>
  <c r="N163" i="15"/>
  <c r="M163" i="15" s="1"/>
  <c r="D171" i="15"/>
  <c r="C171" i="15" s="1"/>
  <c r="I172" i="15"/>
  <c r="N173" i="15"/>
  <c r="N177" i="15"/>
  <c r="M177" i="15" s="1"/>
  <c r="D189" i="15"/>
  <c r="C189" i="15" s="1"/>
  <c r="N189" i="15"/>
  <c r="M189" i="15" s="1"/>
  <c r="D193" i="15"/>
  <c r="I202" i="15"/>
  <c r="N203" i="15"/>
  <c r="N225" i="15"/>
  <c r="M225" i="15" s="1"/>
  <c r="N235" i="15"/>
  <c r="M235" i="15" s="1"/>
  <c r="D251" i="15"/>
  <c r="N251" i="15"/>
  <c r="M251" i="15" s="1"/>
  <c r="I258" i="15"/>
  <c r="H258" i="15" s="1"/>
  <c r="N259" i="15"/>
  <c r="N263" i="15"/>
  <c r="M263" i="15" s="1"/>
  <c r="O268" i="15"/>
  <c r="O267" i="15" s="1"/>
  <c r="O192" i="15" s="1"/>
  <c r="O51" i="15" s="1"/>
  <c r="Q268" i="15"/>
  <c r="Q267" i="15" s="1"/>
  <c r="Q192" i="15" s="1"/>
  <c r="Q51" i="15" s="1"/>
  <c r="F302" i="15"/>
  <c r="K302" i="15"/>
  <c r="O302" i="15"/>
  <c r="E302" i="15"/>
  <c r="G302" i="15"/>
  <c r="J302" i="15"/>
  <c r="L302" i="15"/>
  <c r="P302" i="15"/>
  <c r="I278" i="15"/>
  <c r="N279" i="15"/>
  <c r="N283" i="15"/>
  <c r="M283" i="15" s="1"/>
  <c r="H299" i="15"/>
  <c r="O304" i="14"/>
  <c r="O50" i="14"/>
  <c r="O307" i="14"/>
  <c r="O306" i="14" s="1"/>
  <c r="O21" i="14"/>
  <c r="Q307" i="14"/>
  <c r="Q306" i="14" s="1"/>
  <c r="Q21" i="14"/>
  <c r="E304" i="14"/>
  <c r="E50" i="14"/>
  <c r="J304" i="14"/>
  <c r="J50" i="14"/>
  <c r="F304" i="14"/>
  <c r="K304" i="14"/>
  <c r="G304" i="14"/>
  <c r="L304" i="14"/>
  <c r="Q304" i="14"/>
  <c r="I53" i="14"/>
  <c r="D54" i="14"/>
  <c r="N54" i="14"/>
  <c r="N58" i="14"/>
  <c r="M58" i="14" s="1"/>
  <c r="I75" i="14"/>
  <c r="N76" i="14"/>
  <c r="N88" i="14"/>
  <c r="M88" i="14" s="1"/>
  <c r="M163" i="14"/>
  <c r="D21" i="14"/>
  <c r="F21" i="14"/>
  <c r="J21" i="14"/>
  <c r="L21" i="14"/>
  <c r="P21" i="14"/>
  <c r="C22" i="14"/>
  <c r="M22" i="14"/>
  <c r="M307" i="14" s="1"/>
  <c r="C27" i="14"/>
  <c r="H27" i="14"/>
  <c r="M27" i="14"/>
  <c r="N111" i="14"/>
  <c r="M111" i="14" s="1"/>
  <c r="N115" i="14"/>
  <c r="M115" i="14" s="1"/>
  <c r="N121" i="14"/>
  <c r="M121" i="14" s="1"/>
  <c r="N127" i="14"/>
  <c r="D129" i="14"/>
  <c r="C129" i="14" s="1"/>
  <c r="N139" i="14"/>
  <c r="M139" i="14" s="1"/>
  <c r="N149" i="14"/>
  <c r="M149" i="14" s="1"/>
  <c r="D163" i="14"/>
  <c r="C163" i="14" s="1"/>
  <c r="H168" i="14"/>
  <c r="I164" i="14"/>
  <c r="M230" i="14"/>
  <c r="P233" i="14"/>
  <c r="P232" i="14" s="1"/>
  <c r="M246" i="14"/>
  <c r="M252" i="14"/>
  <c r="M164" i="14"/>
  <c r="M271" i="14"/>
  <c r="N270" i="14"/>
  <c r="P288" i="14"/>
  <c r="P287" i="14" s="1"/>
  <c r="P192" i="14" s="1"/>
  <c r="P51" i="14" s="1"/>
  <c r="F302" i="14"/>
  <c r="J302" i="14"/>
  <c r="L302" i="14"/>
  <c r="O302" i="14"/>
  <c r="Q302" i="14"/>
  <c r="D171" i="14"/>
  <c r="C171" i="14" s="1"/>
  <c r="I172" i="14"/>
  <c r="N173" i="14"/>
  <c r="N177" i="14"/>
  <c r="M177" i="14" s="1"/>
  <c r="D189" i="14"/>
  <c r="C189" i="14" s="1"/>
  <c r="N189" i="14"/>
  <c r="M189" i="14" s="1"/>
  <c r="D193" i="14"/>
  <c r="I202" i="14"/>
  <c r="N203" i="14"/>
  <c r="N233" i="14"/>
  <c r="N235" i="14"/>
  <c r="M235" i="14" s="1"/>
  <c r="N259" i="14"/>
  <c r="E302" i="14"/>
  <c r="G302" i="14"/>
  <c r="K302" i="14"/>
  <c r="P302" i="14"/>
  <c r="M306" i="14"/>
  <c r="N274" i="14"/>
  <c r="M274" i="14" s="1"/>
  <c r="D278" i="14"/>
  <c r="N278" i="14"/>
  <c r="M278" i="14" s="1"/>
  <c r="I287" i="14"/>
  <c r="H287" i="14" s="1"/>
  <c r="N290" i="14"/>
  <c r="M290" i="14" s="1"/>
  <c r="N294" i="14"/>
  <c r="M294" i="14" s="1"/>
  <c r="O304" i="13"/>
  <c r="O50" i="13"/>
  <c r="O307" i="13"/>
  <c r="O306" i="13" s="1"/>
  <c r="O21" i="13"/>
  <c r="Q307" i="13"/>
  <c r="Q306" i="13" s="1"/>
  <c r="Q21" i="13"/>
  <c r="J304" i="13"/>
  <c r="J50" i="13"/>
  <c r="E304" i="13"/>
  <c r="E50" i="13"/>
  <c r="F304" i="13"/>
  <c r="K304" i="13"/>
  <c r="G304" i="13"/>
  <c r="L304" i="13"/>
  <c r="Q304" i="13"/>
  <c r="D21" i="13"/>
  <c r="F21" i="13"/>
  <c r="J21" i="13"/>
  <c r="L21" i="13"/>
  <c r="P21" i="13"/>
  <c r="C22" i="13"/>
  <c r="M22" i="13"/>
  <c r="M307" i="13" s="1"/>
  <c r="C27" i="13"/>
  <c r="H27" i="13"/>
  <c r="M27" i="13"/>
  <c r="C45" i="13"/>
  <c r="H45" i="13"/>
  <c r="M45" i="13"/>
  <c r="I54" i="13"/>
  <c r="N55" i="13"/>
  <c r="M76" i="13"/>
  <c r="M252" i="13"/>
  <c r="D67" i="13"/>
  <c r="C67" i="13" s="1"/>
  <c r="N67" i="13"/>
  <c r="M67" i="13" s="1"/>
  <c r="I69" i="13"/>
  <c r="D75" i="13"/>
  <c r="N75" i="13"/>
  <c r="I83" i="13"/>
  <c r="D111" i="13"/>
  <c r="C111" i="13" s="1"/>
  <c r="N111" i="13"/>
  <c r="M111" i="13" s="1"/>
  <c r="N115" i="13"/>
  <c r="M115" i="13" s="1"/>
  <c r="N121" i="13"/>
  <c r="M121" i="13" s="1"/>
  <c r="N127" i="13"/>
  <c r="D129" i="13"/>
  <c r="C129" i="13" s="1"/>
  <c r="I130" i="13"/>
  <c r="N139" i="13"/>
  <c r="M139" i="13" s="1"/>
  <c r="N149" i="13"/>
  <c r="M149" i="13" s="1"/>
  <c r="D163" i="13"/>
  <c r="C163" i="13" s="1"/>
  <c r="N163" i="13"/>
  <c r="M163" i="13" s="1"/>
  <c r="P171" i="13"/>
  <c r="P52" i="13" s="1"/>
  <c r="P51" i="13" s="1"/>
  <c r="P194" i="13"/>
  <c r="P193" i="13" s="1"/>
  <c r="P192" i="13" s="1"/>
  <c r="N235" i="13"/>
  <c r="N259" i="13"/>
  <c r="E302" i="13"/>
  <c r="G302" i="13"/>
  <c r="K302" i="13"/>
  <c r="P302" i="13"/>
  <c r="I171" i="13"/>
  <c r="H171" i="13" s="1"/>
  <c r="D172" i="13"/>
  <c r="N172" i="13"/>
  <c r="N182" i="13"/>
  <c r="M182" i="13" s="1"/>
  <c r="N186" i="13"/>
  <c r="I189" i="13"/>
  <c r="H189" i="13" s="1"/>
  <c r="N190" i="13"/>
  <c r="I193" i="13"/>
  <c r="D196" i="13"/>
  <c r="N196" i="13"/>
  <c r="M196" i="13" s="1"/>
  <c r="D202" i="13"/>
  <c r="C202" i="13" s="1"/>
  <c r="N202" i="13"/>
  <c r="M202" i="13" s="1"/>
  <c r="N214" i="13"/>
  <c r="M214" i="13" s="1"/>
  <c r="F302" i="13"/>
  <c r="J302" i="13"/>
  <c r="L302" i="13"/>
  <c r="O302" i="13"/>
  <c r="Q302" i="13"/>
  <c r="M306" i="13"/>
  <c r="N270" i="13"/>
  <c r="N274" i="13"/>
  <c r="M274" i="13" s="1"/>
  <c r="D278" i="13"/>
  <c r="N278" i="13"/>
  <c r="M278" i="13" s="1"/>
  <c r="I287" i="13"/>
  <c r="H287" i="13" s="1"/>
  <c r="N290" i="13"/>
  <c r="M290" i="13" s="1"/>
  <c r="N294" i="13"/>
  <c r="M294" i="13" s="1"/>
  <c r="O307" i="12"/>
  <c r="O306" i="12" s="1"/>
  <c r="O21" i="12"/>
  <c r="Q307" i="12"/>
  <c r="Q306" i="12" s="1"/>
  <c r="Q21" i="12"/>
  <c r="O304" i="12"/>
  <c r="O50" i="12"/>
  <c r="M81" i="12"/>
  <c r="P79" i="12"/>
  <c r="M79" i="12" s="1"/>
  <c r="E304" i="12"/>
  <c r="E50" i="12"/>
  <c r="J304" i="12"/>
  <c r="J50" i="12"/>
  <c r="F304" i="12"/>
  <c r="N88" i="12"/>
  <c r="D94" i="12"/>
  <c r="N102" i="12"/>
  <c r="M102" i="12" s="1"/>
  <c r="N111" i="12"/>
  <c r="M111" i="12" s="1"/>
  <c r="D21" i="12"/>
  <c r="F21" i="12"/>
  <c r="J21" i="12"/>
  <c r="L21" i="12"/>
  <c r="P21" i="12"/>
  <c r="C22" i="12"/>
  <c r="M22" i="12"/>
  <c r="C27" i="12"/>
  <c r="H27" i="12"/>
  <c r="M27" i="12"/>
  <c r="G304" i="12"/>
  <c r="L304" i="12"/>
  <c r="Q304" i="12"/>
  <c r="I53" i="12"/>
  <c r="D54" i="12"/>
  <c r="N58" i="12"/>
  <c r="M58" i="12" s="1"/>
  <c r="N76" i="12"/>
  <c r="P233" i="12"/>
  <c r="P232" i="12" s="1"/>
  <c r="I129" i="12"/>
  <c r="N130" i="12"/>
  <c r="N139" i="12"/>
  <c r="M139" i="12" s="1"/>
  <c r="N149" i="12"/>
  <c r="M149" i="12" s="1"/>
  <c r="I163" i="12"/>
  <c r="H163" i="12" s="1"/>
  <c r="N164" i="12"/>
  <c r="I171" i="12"/>
  <c r="H171" i="12" s="1"/>
  <c r="D172" i="12"/>
  <c r="N172" i="12"/>
  <c r="N182" i="12"/>
  <c r="M182" i="12" s="1"/>
  <c r="N186" i="12"/>
  <c r="I189" i="12"/>
  <c r="H189" i="12" s="1"/>
  <c r="N190" i="12"/>
  <c r="D196" i="12"/>
  <c r="N196" i="12"/>
  <c r="M196" i="12" s="1"/>
  <c r="I202" i="12"/>
  <c r="H202" i="12" s="1"/>
  <c r="N203" i="12"/>
  <c r="N214" i="12"/>
  <c r="M214" i="12" s="1"/>
  <c r="N225" i="12"/>
  <c r="M225" i="12" s="1"/>
  <c r="I232" i="12"/>
  <c r="H232" i="12" s="1"/>
  <c r="N235" i="12"/>
  <c r="M235" i="12" s="1"/>
  <c r="D251" i="12"/>
  <c r="N251" i="12"/>
  <c r="M251" i="12" s="1"/>
  <c r="I258" i="12"/>
  <c r="H258" i="12" s="1"/>
  <c r="N259" i="12"/>
  <c r="P268" i="12"/>
  <c r="P267" i="12" s="1"/>
  <c r="P192" i="12" s="1"/>
  <c r="M290" i="12"/>
  <c r="M294" i="12"/>
  <c r="F302" i="12"/>
  <c r="O302" i="12"/>
  <c r="Q302" i="12"/>
  <c r="E302" i="12"/>
  <c r="G302" i="12"/>
  <c r="J302" i="12"/>
  <c r="L302" i="12"/>
  <c r="H299" i="12"/>
  <c r="N299" i="12"/>
  <c r="N307" i="12" s="1"/>
  <c r="N306" i="12" s="1"/>
  <c r="I267" i="12"/>
  <c r="H267" i="12" s="1"/>
  <c r="N270" i="12"/>
  <c r="M270" i="12" s="1"/>
  <c r="N274" i="12"/>
  <c r="M274" i="12" s="1"/>
  <c r="D278" i="12"/>
  <c r="N278" i="12"/>
  <c r="M278" i="12" s="1"/>
  <c r="O307" i="11"/>
  <c r="O306" i="11" s="1"/>
  <c r="O21" i="11"/>
  <c r="Q307" i="11"/>
  <c r="Q306" i="11" s="1"/>
  <c r="Q21" i="11"/>
  <c r="J304" i="11"/>
  <c r="J50" i="11"/>
  <c r="E304" i="11"/>
  <c r="E50" i="11"/>
  <c r="O304" i="11"/>
  <c r="O50" i="11"/>
  <c r="P54" i="11"/>
  <c r="P53" i="11" s="1"/>
  <c r="P52" i="11" s="1"/>
  <c r="F304" i="11"/>
  <c r="K304" i="11"/>
  <c r="G304" i="11"/>
  <c r="L304" i="11"/>
  <c r="Q304" i="11"/>
  <c r="M103" i="11"/>
  <c r="N102" i="11"/>
  <c r="M102" i="11" s="1"/>
  <c r="D21" i="11"/>
  <c r="F21" i="11"/>
  <c r="J21" i="11"/>
  <c r="L21" i="11"/>
  <c r="P21" i="11"/>
  <c r="C22" i="11"/>
  <c r="M22" i="11"/>
  <c r="M307" i="11" s="1"/>
  <c r="C27" i="11"/>
  <c r="H27" i="11"/>
  <c r="M27" i="11"/>
  <c r="C45" i="11"/>
  <c r="H45" i="11"/>
  <c r="M45" i="11"/>
  <c r="D53" i="11"/>
  <c r="I54" i="11"/>
  <c r="N55" i="11"/>
  <c r="N58" i="11"/>
  <c r="M58" i="11" s="1"/>
  <c r="I67" i="11"/>
  <c r="H67" i="11" s="1"/>
  <c r="N69" i="11"/>
  <c r="I75" i="11"/>
  <c r="N76" i="11"/>
  <c r="D82" i="11"/>
  <c r="C82" i="11" s="1"/>
  <c r="N88" i="11"/>
  <c r="M88" i="11" s="1"/>
  <c r="N94" i="11"/>
  <c r="M94" i="11" s="1"/>
  <c r="I129" i="11"/>
  <c r="H129" i="11" s="1"/>
  <c r="N130" i="11"/>
  <c r="N134" i="11"/>
  <c r="M134" i="11" s="1"/>
  <c r="N142" i="11"/>
  <c r="M142" i="11" s="1"/>
  <c r="N158" i="11"/>
  <c r="M158" i="11" s="1"/>
  <c r="I163" i="11"/>
  <c r="H163" i="11" s="1"/>
  <c r="N164" i="11"/>
  <c r="I171" i="11"/>
  <c r="H171" i="11" s="1"/>
  <c r="D172" i="11"/>
  <c r="N172" i="11"/>
  <c r="N182" i="11"/>
  <c r="M182" i="11" s="1"/>
  <c r="N186" i="11"/>
  <c r="I189" i="11"/>
  <c r="H189" i="11" s="1"/>
  <c r="N190" i="11"/>
  <c r="I193" i="11"/>
  <c r="N196" i="11"/>
  <c r="M196" i="11" s="1"/>
  <c r="M214" i="11"/>
  <c r="P233" i="11"/>
  <c r="P232" i="11" s="1"/>
  <c r="P192" i="11" s="1"/>
  <c r="M246" i="11"/>
  <c r="N203" i="11"/>
  <c r="N235" i="11"/>
  <c r="M235" i="11" s="1"/>
  <c r="I258" i="11"/>
  <c r="N259" i="11"/>
  <c r="N263" i="11"/>
  <c r="M263" i="11" s="1"/>
  <c r="P288" i="11"/>
  <c r="P287" i="11" s="1"/>
  <c r="E302" i="11"/>
  <c r="G302" i="11"/>
  <c r="K302" i="11"/>
  <c r="P302" i="11"/>
  <c r="F302" i="11"/>
  <c r="J302" i="11"/>
  <c r="L302" i="11"/>
  <c r="O302" i="11"/>
  <c r="Q302" i="11"/>
  <c r="M306" i="11"/>
  <c r="N270" i="11"/>
  <c r="M270" i="11" s="1"/>
  <c r="N274" i="11"/>
  <c r="M274" i="11" s="1"/>
  <c r="D278" i="11"/>
  <c r="N278" i="11"/>
  <c r="M278" i="11" s="1"/>
  <c r="N290" i="11"/>
  <c r="M290" i="11" s="1"/>
  <c r="N294" i="11"/>
  <c r="M294" i="11" s="1"/>
  <c r="P307" i="10"/>
  <c r="P306" i="10" s="1"/>
  <c r="P21" i="10"/>
  <c r="J304" i="10"/>
  <c r="J50" i="10"/>
  <c r="J25" i="10" s="1"/>
  <c r="E304" i="10"/>
  <c r="E50" i="10"/>
  <c r="Q54" i="10"/>
  <c r="Q53" i="10" s="1"/>
  <c r="Q52" i="10" s="1"/>
  <c r="Q51" i="10" s="1"/>
  <c r="Q50" i="10" s="1"/>
  <c r="P67" i="10"/>
  <c r="O50" i="10"/>
  <c r="P53" i="10"/>
  <c r="F304" i="10"/>
  <c r="K304" i="10"/>
  <c r="G304" i="10"/>
  <c r="L304" i="10"/>
  <c r="Q304" i="10"/>
  <c r="M77" i="10"/>
  <c r="N76" i="10"/>
  <c r="M121" i="10"/>
  <c r="E21" i="10"/>
  <c r="G21" i="10"/>
  <c r="C21" i="10" s="1"/>
  <c r="K21" i="10"/>
  <c r="Q21" i="10"/>
  <c r="H22" i="10"/>
  <c r="H307" i="10" s="1"/>
  <c r="H306" i="10" s="1"/>
  <c r="N22" i="10"/>
  <c r="C27" i="10"/>
  <c r="H27" i="10"/>
  <c r="M27" i="10"/>
  <c r="C45" i="10"/>
  <c r="H45" i="10"/>
  <c r="M45" i="10"/>
  <c r="D53" i="10"/>
  <c r="I54" i="10"/>
  <c r="N55" i="10"/>
  <c r="N69" i="10"/>
  <c r="M69" i="10" s="1"/>
  <c r="D75" i="10"/>
  <c r="N88" i="10"/>
  <c r="M88" i="10" s="1"/>
  <c r="N94" i="10"/>
  <c r="M94" i="10" s="1"/>
  <c r="N102" i="10"/>
  <c r="M102" i="10" s="1"/>
  <c r="N130" i="10"/>
  <c r="N134" i="10"/>
  <c r="M134" i="10" s="1"/>
  <c r="N139" i="10"/>
  <c r="M139" i="10" s="1"/>
  <c r="N149" i="10"/>
  <c r="M149" i="10" s="1"/>
  <c r="D163" i="10"/>
  <c r="C163" i="10" s="1"/>
  <c r="N163" i="10"/>
  <c r="M163" i="10" s="1"/>
  <c r="D171" i="10"/>
  <c r="C171" i="10" s="1"/>
  <c r="I172" i="10"/>
  <c r="N173" i="10"/>
  <c r="N177" i="10"/>
  <c r="M177" i="10" s="1"/>
  <c r="I182" i="10"/>
  <c r="H182" i="10" s="1"/>
  <c r="D185" i="10"/>
  <c r="C185" i="10" s="1"/>
  <c r="I189" i="10"/>
  <c r="N190" i="10"/>
  <c r="N214" i="10"/>
  <c r="N238" i="10"/>
  <c r="N246" i="10"/>
  <c r="M246" i="10" s="1"/>
  <c r="N252" i="10"/>
  <c r="M269" i="10"/>
  <c r="E302" i="10"/>
  <c r="G302" i="10"/>
  <c r="K302" i="10"/>
  <c r="F302" i="10"/>
  <c r="J302" i="10"/>
  <c r="L302" i="10"/>
  <c r="O302" i="10"/>
  <c r="Q302" i="10"/>
  <c r="N270" i="10"/>
  <c r="M270" i="10" s="1"/>
  <c r="N274" i="10"/>
  <c r="M274" i="10" s="1"/>
  <c r="D278" i="10"/>
  <c r="N278" i="10"/>
  <c r="M278" i="10" s="1"/>
  <c r="N290" i="10"/>
  <c r="M290" i="10" s="1"/>
  <c r="N294" i="10"/>
  <c r="M294" i="10" s="1"/>
  <c r="Q307" i="8"/>
  <c r="Q306" i="8" s="1"/>
  <c r="Q21" i="8"/>
  <c r="E304" i="8"/>
  <c r="E50" i="8"/>
  <c r="J304" i="8"/>
  <c r="J50" i="8"/>
  <c r="O307" i="8"/>
  <c r="O306" i="8" s="1"/>
  <c r="O21" i="8"/>
  <c r="O304" i="8"/>
  <c r="O50" i="8"/>
  <c r="D21" i="8"/>
  <c r="F21" i="8"/>
  <c r="M22" i="8"/>
  <c r="M307" i="8" s="1"/>
  <c r="F304" i="8"/>
  <c r="K304" i="8"/>
  <c r="G304" i="8"/>
  <c r="L304" i="8"/>
  <c r="I53" i="8"/>
  <c r="D54" i="8"/>
  <c r="N58" i="8"/>
  <c r="M58" i="8" s="1"/>
  <c r="M80" i="8"/>
  <c r="N79" i="8"/>
  <c r="P129" i="8"/>
  <c r="P74" i="8" s="1"/>
  <c r="P52" i="8" s="1"/>
  <c r="P51" i="8" s="1"/>
  <c r="M190" i="8"/>
  <c r="N189" i="8"/>
  <c r="M189" i="8" s="1"/>
  <c r="N83" i="8"/>
  <c r="I102" i="8"/>
  <c r="H102" i="8" s="1"/>
  <c r="N111" i="8"/>
  <c r="M111" i="8" s="1"/>
  <c r="N115" i="8"/>
  <c r="M115" i="8" s="1"/>
  <c r="D121" i="8"/>
  <c r="N121" i="8"/>
  <c r="M121" i="8" s="1"/>
  <c r="N127" i="8"/>
  <c r="D129" i="8"/>
  <c r="C129" i="8" s="1"/>
  <c r="N139" i="8"/>
  <c r="M139" i="8" s="1"/>
  <c r="N149" i="8"/>
  <c r="M149" i="8" s="1"/>
  <c r="D163" i="8"/>
  <c r="C163" i="8" s="1"/>
  <c r="N163" i="8"/>
  <c r="M163" i="8" s="1"/>
  <c r="D171" i="8"/>
  <c r="C171" i="8" s="1"/>
  <c r="I172" i="8"/>
  <c r="N173" i="8"/>
  <c r="N177" i="8"/>
  <c r="M177" i="8" s="1"/>
  <c r="D185" i="8"/>
  <c r="C185" i="8" s="1"/>
  <c r="N185" i="8"/>
  <c r="M185" i="8" s="1"/>
  <c r="C190" i="8"/>
  <c r="D189" i="8"/>
  <c r="C189" i="8" s="1"/>
  <c r="Q193" i="8"/>
  <c r="Q192" i="8" s="1"/>
  <c r="Q51" i="8" s="1"/>
  <c r="Q202" i="8"/>
  <c r="N238" i="8"/>
  <c r="N246" i="8"/>
  <c r="M246" i="8" s="1"/>
  <c r="N252" i="8"/>
  <c r="D258" i="8"/>
  <c r="N258" i="8"/>
  <c r="M258" i="8" s="1"/>
  <c r="I267" i="8"/>
  <c r="H267" i="8" s="1"/>
  <c r="E302" i="8"/>
  <c r="G302" i="8"/>
  <c r="K302" i="8"/>
  <c r="P302" i="8"/>
  <c r="I202" i="8"/>
  <c r="N203" i="8"/>
  <c r="D225" i="8"/>
  <c r="N225" i="8"/>
  <c r="M225" i="8" s="1"/>
  <c r="M271" i="8"/>
  <c r="N270" i="8"/>
  <c r="M270" i="8" s="1"/>
  <c r="F302" i="8"/>
  <c r="J302" i="8"/>
  <c r="L302" i="8"/>
  <c r="O302" i="8"/>
  <c r="Q302" i="8"/>
  <c r="M306" i="8"/>
  <c r="N274" i="8"/>
  <c r="M274" i="8" s="1"/>
  <c r="D278" i="8"/>
  <c r="N278" i="8"/>
  <c r="M278" i="8" s="1"/>
  <c r="I287" i="8"/>
  <c r="H287" i="8" s="1"/>
  <c r="N290" i="8"/>
  <c r="M290" i="8" s="1"/>
  <c r="N294" i="8"/>
  <c r="M294" i="8" s="1"/>
  <c r="Q319" i="7"/>
  <c r="P319" i="7"/>
  <c r="O319" i="7"/>
  <c r="N319" i="7"/>
  <c r="M319" i="7"/>
  <c r="H319" i="7"/>
  <c r="C319" i="7"/>
  <c r="Q317" i="7"/>
  <c r="P317" i="7"/>
  <c r="O317" i="7"/>
  <c r="N317" i="7"/>
  <c r="M317" i="7" s="1"/>
  <c r="H317" i="7"/>
  <c r="C317" i="7"/>
  <c r="Q315" i="7"/>
  <c r="P315" i="7"/>
  <c r="O315" i="7"/>
  <c r="N315" i="7"/>
  <c r="M315" i="7" s="1"/>
  <c r="H315" i="7"/>
  <c r="C315" i="7"/>
  <c r="Q314" i="7"/>
  <c r="P314" i="7"/>
  <c r="O314" i="7"/>
  <c r="N314" i="7"/>
  <c r="M314" i="7"/>
  <c r="H314" i="7"/>
  <c r="C314" i="7"/>
  <c r="Q313" i="7"/>
  <c r="P313" i="7"/>
  <c r="O313" i="7"/>
  <c r="N313" i="7"/>
  <c r="M313" i="7" s="1"/>
  <c r="H313" i="7"/>
  <c r="C313" i="7"/>
  <c r="Q312" i="7"/>
  <c r="P312" i="7"/>
  <c r="O312" i="7"/>
  <c r="N312" i="7"/>
  <c r="M312" i="7"/>
  <c r="H312" i="7"/>
  <c r="C312" i="7"/>
  <c r="Q311" i="7"/>
  <c r="P311" i="7"/>
  <c r="O311" i="7"/>
  <c r="N311" i="7"/>
  <c r="M311" i="7" s="1"/>
  <c r="M309" i="7" s="1"/>
  <c r="H311" i="7"/>
  <c r="C311" i="7"/>
  <c r="Q310" i="7"/>
  <c r="P310" i="7"/>
  <c r="O310" i="7"/>
  <c r="N310" i="7"/>
  <c r="M310" i="7"/>
  <c r="H310" i="7"/>
  <c r="C310" i="7"/>
  <c r="Q309" i="7"/>
  <c r="P309" i="7"/>
  <c r="O309" i="7"/>
  <c r="N309" i="7"/>
  <c r="L309" i="7"/>
  <c r="K309" i="7"/>
  <c r="J309" i="7"/>
  <c r="I309" i="7"/>
  <c r="H309" i="7"/>
  <c r="G309" i="7"/>
  <c r="F309" i="7"/>
  <c r="E309" i="7"/>
  <c r="D309" i="7"/>
  <c r="C309" i="7"/>
  <c r="Q301" i="7"/>
  <c r="P301" i="7"/>
  <c r="O301" i="7"/>
  <c r="N301" i="7"/>
  <c r="M301" i="7" s="1"/>
  <c r="H301" i="7"/>
  <c r="Q300" i="7"/>
  <c r="P300" i="7"/>
  <c r="O300" i="7"/>
  <c r="N300" i="7"/>
  <c r="M300" i="7" s="1"/>
  <c r="H300" i="7"/>
  <c r="C300" i="7"/>
  <c r="Q299" i="7"/>
  <c r="P299" i="7"/>
  <c r="O299" i="7"/>
  <c r="L299" i="7"/>
  <c r="K299" i="7"/>
  <c r="J299" i="7"/>
  <c r="I299" i="7"/>
  <c r="G299" i="7"/>
  <c r="F299" i="7"/>
  <c r="E299" i="7"/>
  <c r="Q298" i="7"/>
  <c r="P298" i="7"/>
  <c r="O298" i="7"/>
  <c r="N298" i="7"/>
  <c r="M298" i="7" s="1"/>
  <c r="H298" i="7"/>
  <c r="C298" i="7"/>
  <c r="Q297" i="7"/>
  <c r="P297" i="7"/>
  <c r="O297" i="7"/>
  <c r="N297" i="7"/>
  <c r="M297" i="7"/>
  <c r="H297" i="7"/>
  <c r="C297" i="7"/>
  <c r="Q296" i="7"/>
  <c r="P296" i="7"/>
  <c r="O296" i="7"/>
  <c r="N296" i="7"/>
  <c r="M296" i="7" s="1"/>
  <c r="H296" i="7"/>
  <c r="C296" i="7"/>
  <c r="Q295" i="7"/>
  <c r="P295" i="7"/>
  <c r="O295" i="7"/>
  <c r="O294" i="7" s="1"/>
  <c r="N295" i="7"/>
  <c r="M295" i="7"/>
  <c r="H295" i="7"/>
  <c r="C295" i="7"/>
  <c r="Q294" i="7"/>
  <c r="P294" i="7"/>
  <c r="N294" i="7"/>
  <c r="L294" i="7"/>
  <c r="K294" i="7"/>
  <c r="J294" i="7"/>
  <c r="I294" i="7"/>
  <c r="H294" i="7"/>
  <c r="G294" i="7"/>
  <c r="F294" i="7"/>
  <c r="E294" i="7"/>
  <c r="D294" i="7"/>
  <c r="C294" i="7" s="1"/>
  <c r="Q293" i="7"/>
  <c r="P293" i="7"/>
  <c r="O293" i="7"/>
  <c r="N293" i="7"/>
  <c r="M293" i="7"/>
  <c r="H293" i="7"/>
  <c r="C293" i="7"/>
  <c r="Q292" i="7"/>
  <c r="P292" i="7"/>
  <c r="O292" i="7"/>
  <c r="N292" i="7"/>
  <c r="M292" i="7" s="1"/>
  <c r="H292" i="7"/>
  <c r="C292" i="7"/>
  <c r="Q291" i="7"/>
  <c r="P291" i="7"/>
  <c r="O291" i="7"/>
  <c r="O290" i="7" s="1"/>
  <c r="O288" i="7" s="1"/>
  <c r="O287" i="7" s="1"/>
  <c r="N291" i="7"/>
  <c r="M291" i="7"/>
  <c r="H291" i="7"/>
  <c r="C291" i="7"/>
  <c r="Q290" i="7"/>
  <c r="P290" i="7"/>
  <c r="N290" i="7"/>
  <c r="L290" i="7"/>
  <c r="K290" i="7"/>
  <c r="J290" i="7"/>
  <c r="I290" i="7"/>
  <c r="H290" i="7"/>
  <c r="G290" i="7"/>
  <c r="F290" i="7"/>
  <c r="E290" i="7"/>
  <c r="D290" i="7"/>
  <c r="C290" i="7" s="1"/>
  <c r="Q289" i="7"/>
  <c r="P289" i="7"/>
  <c r="O289" i="7"/>
  <c r="N289" i="7"/>
  <c r="M289" i="7"/>
  <c r="H289" i="7"/>
  <c r="C289" i="7"/>
  <c r="Q288" i="7"/>
  <c r="P288" i="7"/>
  <c r="N288" i="7"/>
  <c r="M288" i="7" s="1"/>
  <c r="L288" i="7"/>
  <c r="K288" i="7"/>
  <c r="J288" i="7"/>
  <c r="I288" i="7"/>
  <c r="H288" i="7" s="1"/>
  <c r="G288" i="7"/>
  <c r="F288" i="7"/>
  <c r="E288" i="7"/>
  <c r="D288" i="7"/>
  <c r="C288" i="7"/>
  <c r="Q287" i="7"/>
  <c r="P287" i="7"/>
  <c r="N287" i="7"/>
  <c r="M287" i="7" s="1"/>
  <c r="L287" i="7"/>
  <c r="K287" i="7"/>
  <c r="J287" i="7"/>
  <c r="I287" i="7"/>
  <c r="H287" i="7"/>
  <c r="G287" i="7"/>
  <c r="F287" i="7"/>
  <c r="E287" i="7"/>
  <c r="D287" i="7"/>
  <c r="C287" i="7" s="1"/>
  <c r="Q286" i="7"/>
  <c r="P286" i="7"/>
  <c r="O286" i="7"/>
  <c r="N286" i="7"/>
  <c r="M286" i="7"/>
  <c r="H286" i="7"/>
  <c r="C286" i="7"/>
  <c r="Q285" i="7"/>
  <c r="P285" i="7"/>
  <c r="O285" i="7"/>
  <c r="N285" i="7"/>
  <c r="M285" i="7" s="1"/>
  <c r="H285" i="7"/>
  <c r="C285" i="7"/>
  <c r="Q284" i="7"/>
  <c r="Q283" i="7" s="1"/>
  <c r="P284" i="7"/>
  <c r="O284" i="7"/>
  <c r="O283" i="7" s="1"/>
  <c r="N284" i="7"/>
  <c r="M284" i="7"/>
  <c r="H284" i="7"/>
  <c r="C284" i="7"/>
  <c r="P283" i="7"/>
  <c r="N283" i="7"/>
  <c r="M283" i="7" s="1"/>
  <c r="L283" i="7"/>
  <c r="K283" i="7"/>
  <c r="J283" i="7"/>
  <c r="I283" i="7"/>
  <c r="H283" i="7"/>
  <c r="G283" i="7"/>
  <c r="F283" i="7"/>
  <c r="E283" i="7"/>
  <c r="D283" i="7"/>
  <c r="C283" i="7" s="1"/>
  <c r="Q282" i="7"/>
  <c r="P282" i="7"/>
  <c r="O282" i="7"/>
  <c r="N282" i="7"/>
  <c r="M282" i="7"/>
  <c r="H282" i="7"/>
  <c r="C282" i="7"/>
  <c r="Q281" i="7"/>
  <c r="P281" i="7"/>
  <c r="O281" i="7"/>
  <c r="N281" i="7"/>
  <c r="M281" i="7" s="1"/>
  <c r="H281" i="7"/>
  <c r="D281" i="7"/>
  <c r="C281" i="7"/>
  <c r="Q280" i="7"/>
  <c r="P280" i="7"/>
  <c r="P279" i="7" s="1"/>
  <c r="P278" i="7" s="1"/>
  <c r="O280" i="7"/>
  <c r="N280" i="7"/>
  <c r="M280" i="7" s="1"/>
  <c r="H280" i="7"/>
  <c r="C280" i="7"/>
  <c r="Q279" i="7"/>
  <c r="Q278" i="7" s="1"/>
  <c r="O279" i="7"/>
  <c r="O278" i="7" s="1"/>
  <c r="L279" i="7"/>
  <c r="K279" i="7"/>
  <c r="K278" i="7" s="1"/>
  <c r="K267" i="7" s="1"/>
  <c r="J279" i="7"/>
  <c r="I279" i="7"/>
  <c r="H279" i="7" s="1"/>
  <c r="G279" i="7"/>
  <c r="G278" i="7" s="1"/>
  <c r="G267" i="7" s="1"/>
  <c r="F279" i="7"/>
  <c r="E279" i="7"/>
  <c r="E278" i="7" s="1"/>
  <c r="E267" i="7" s="1"/>
  <c r="D279" i="7"/>
  <c r="C279" i="7"/>
  <c r="L278" i="7"/>
  <c r="J278" i="7"/>
  <c r="F278" i="7"/>
  <c r="D278" i="7"/>
  <c r="C278" i="7" s="1"/>
  <c r="Q277" i="7"/>
  <c r="P277" i="7"/>
  <c r="O277" i="7"/>
  <c r="N277" i="7"/>
  <c r="M277" i="7"/>
  <c r="H277" i="7"/>
  <c r="C277" i="7"/>
  <c r="Q276" i="7"/>
  <c r="P276" i="7"/>
  <c r="O276" i="7"/>
  <c r="N276" i="7"/>
  <c r="M276" i="7" s="1"/>
  <c r="H276" i="7"/>
  <c r="C276" i="7"/>
  <c r="Q275" i="7"/>
  <c r="Q274" i="7" s="1"/>
  <c r="P275" i="7"/>
  <c r="O275" i="7"/>
  <c r="O274" i="7" s="1"/>
  <c r="N275" i="7"/>
  <c r="M275" i="7"/>
  <c r="H275" i="7"/>
  <c r="C275" i="7"/>
  <c r="P274" i="7"/>
  <c r="N274" i="7"/>
  <c r="M274" i="7" s="1"/>
  <c r="L274" i="7"/>
  <c r="K274" i="7"/>
  <c r="J274" i="7"/>
  <c r="I274" i="7"/>
  <c r="H274" i="7"/>
  <c r="G274" i="7"/>
  <c r="F274" i="7"/>
  <c r="E274" i="7"/>
  <c r="D274" i="7"/>
  <c r="C274" i="7" s="1"/>
  <c r="Q273" i="7"/>
  <c r="P273" i="7"/>
  <c r="O273" i="7"/>
  <c r="N273" i="7"/>
  <c r="M273" i="7"/>
  <c r="H273" i="7"/>
  <c r="C273" i="7"/>
  <c r="Q272" i="7"/>
  <c r="P272" i="7"/>
  <c r="O272" i="7"/>
  <c r="N272" i="7"/>
  <c r="M272" i="7" s="1"/>
  <c r="H272" i="7"/>
  <c r="C272" i="7"/>
  <c r="Q271" i="7"/>
  <c r="Q270" i="7" s="1"/>
  <c r="P271" i="7"/>
  <c r="O271" i="7"/>
  <c r="O270" i="7" s="1"/>
  <c r="N271" i="7"/>
  <c r="M271" i="7"/>
  <c r="H271" i="7"/>
  <c r="C271" i="7"/>
  <c r="P270" i="7"/>
  <c r="N270" i="7"/>
  <c r="M270" i="7" s="1"/>
  <c r="L270" i="7"/>
  <c r="K270" i="7"/>
  <c r="J270" i="7"/>
  <c r="I270" i="7"/>
  <c r="H270" i="7"/>
  <c r="G270" i="7"/>
  <c r="F270" i="7"/>
  <c r="E270" i="7"/>
  <c r="D270" i="7"/>
  <c r="C270" i="7" s="1"/>
  <c r="Q269" i="7"/>
  <c r="Q268" i="7" s="1"/>
  <c r="Q267" i="7" s="1"/>
  <c r="P269" i="7"/>
  <c r="O269" i="7"/>
  <c r="O268" i="7" s="1"/>
  <c r="O267" i="7" s="1"/>
  <c r="N269" i="7"/>
  <c r="M269" i="7"/>
  <c r="H269" i="7"/>
  <c r="C269" i="7"/>
  <c r="P268" i="7"/>
  <c r="P267" i="7" s="1"/>
  <c r="N268" i="7"/>
  <c r="M268" i="7" s="1"/>
  <c r="L268" i="7"/>
  <c r="L267" i="7" s="1"/>
  <c r="K268" i="7"/>
  <c r="J268" i="7"/>
  <c r="J267" i="7" s="1"/>
  <c r="I268" i="7"/>
  <c r="H268" i="7"/>
  <c r="G268" i="7"/>
  <c r="F268" i="7"/>
  <c r="F267" i="7" s="1"/>
  <c r="E268" i="7"/>
  <c r="D268" i="7"/>
  <c r="C268" i="7" s="1"/>
  <c r="Q266" i="7"/>
  <c r="P266" i="7"/>
  <c r="O266" i="7"/>
  <c r="N266" i="7"/>
  <c r="M266" i="7" s="1"/>
  <c r="H266" i="7"/>
  <c r="C266" i="7"/>
  <c r="Q265" i="7"/>
  <c r="Q263" i="7" s="1"/>
  <c r="P265" i="7"/>
  <c r="O265" i="7"/>
  <c r="N265" i="7"/>
  <c r="M265" i="7"/>
  <c r="H265" i="7"/>
  <c r="C265" i="7"/>
  <c r="Q264" i="7"/>
  <c r="P264" i="7"/>
  <c r="P263" i="7" s="1"/>
  <c r="O264" i="7"/>
  <c r="N264" i="7"/>
  <c r="H264" i="7"/>
  <c r="C264" i="7"/>
  <c r="O263" i="7"/>
  <c r="L263" i="7"/>
  <c r="K263" i="7"/>
  <c r="J263" i="7"/>
  <c r="I263" i="7"/>
  <c r="H263" i="7" s="1"/>
  <c r="G263" i="7"/>
  <c r="F263" i="7"/>
  <c r="E263" i="7"/>
  <c r="D263" i="7"/>
  <c r="C263" i="7"/>
  <c r="Q262" i="7"/>
  <c r="P262" i="7"/>
  <c r="O262" i="7"/>
  <c r="N262" i="7"/>
  <c r="M262" i="7" s="1"/>
  <c r="H262" i="7"/>
  <c r="C262" i="7"/>
  <c r="Q261" i="7"/>
  <c r="P261" i="7"/>
  <c r="O261" i="7"/>
  <c r="N261" i="7"/>
  <c r="M261" i="7"/>
  <c r="H261" i="7"/>
  <c r="C261" i="7"/>
  <c r="Q260" i="7"/>
  <c r="P260" i="7"/>
  <c r="P259" i="7" s="1"/>
  <c r="P258" i="7" s="1"/>
  <c r="O260" i="7"/>
  <c r="N260" i="7"/>
  <c r="M260" i="7" s="1"/>
  <c r="H260" i="7"/>
  <c r="C260" i="7"/>
  <c r="Q259" i="7"/>
  <c r="Q258" i="7" s="1"/>
  <c r="O259" i="7"/>
  <c r="O258" i="7" s="1"/>
  <c r="L259" i="7"/>
  <c r="K259" i="7"/>
  <c r="K258" i="7" s="1"/>
  <c r="J259" i="7"/>
  <c r="I259" i="7"/>
  <c r="H259" i="7" s="1"/>
  <c r="G259" i="7"/>
  <c r="G258" i="7" s="1"/>
  <c r="F259" i="7"/>
  <c r="E259" i="7"/>
  <c r="E258" i="7" s="1"/>
  <c r="D259" i="7"/>
  <c r="C259" i="7"/>
  <c r="L258" i="7"/>
  <c r="J258" i="7"/>
  <c r="F258" i="7"/>
  <c r="D258" i="7"/>
  <c r="C258" i="7" s="1"/>
  <c r="Q257" i="7"/>
  <c r="P257" i="7"/>
  <c r="O257" i="7"/>
  <c r="N257" i="7"/>
  <c r="M257" i="7"/>
  <c r="H257" i="7"/>
  <c r="C257" i="7"/>
  <c r="Q256" i="7"/>
  <c r="P256" i="7"/>
  <c r="O256" i="7"/>
  <c r="N256" i="7"/>
  <c r="M256" i="7" s="1"/>
  <c r="H256" i="7"/>
  <c r="C256" i="7"/>
  <c r="Q255" i="7"/>
  <c r="P255" i="7"/>
  <c r="O255" i="7"/>
  <c r="N255" i="7"/>
  <c r="M255" i="7"/>
  <c r="H255" i="7"/>
  <c r="C255" i="7"/>
  <c r="Q254" i="7"/>
  <c r="P254" i="7"/>
  <c r="O254" i="7"/>
  <c r="N254" i="7"/>
  <c r="M254" i="7" s="1"/>
  <c r="H254" i="7"/>
  <c r="C254" i="7"/>
  <c r="Q253" i="7"/>
  <c r="Q252" i="7" s="1"/>
  <c r="Q251" i="7" s="1"/>
  <c r="P253" i="7"/>
  <c r="O253" i="7"/>
  <c r="O252" i="7" s="1"/>
  <c r="O251" i="7" s="1"/>
  <c r="N253" i="7"/>
  <c r="M253" i="7"/>
  <c r="H253" i="7"/>
  <c r="C253" i="7"/>
  <c r="P252" i="7"/>
  <c r="P251" i="7" s="1"/>
  <c r="N252" i="7"/>
  <c r="M252" i="7" s="1"/>
  <c r="L252" i="7"/>
  <c r="L251" i="7" s="1"/>
  <c r="L232" i="7" s="1"/>
  <c r="K252" i="7"/>
  <c r="J252" i="7"/>
  <c r="J251" i="7" s="1"/>
  <c r="J232" i="7" s="1"/>
  <c r="I252" i="7"/>
  <c r="H252" i="7"/>
  <c r="G252" i="7"/>
  <c r="F252" i="7"/>
  <c r="F251" i="7" s="1"/>
  <c r="F232" i="7" s="1"/>
  <c r="E252" i="7"/>
  <c r="D252" i="7"/>
  <c r="C252" i="7" s="1"/>
  <c r="K251" i="7"/>
  <c r="I251" i="7"/>
  <c r="H251" i="7" s="1"/>
  <c r="G251" i="7"/>
  <c r="E251" i="7"/>
  <c r="Q250" i="7"/>
  <c r="P250" i="7"/>
  <c r="O250" i="7"/>
  <c r="N250" i="7"/>
  <c r="M250" i="7" s="1"/>
  <c r="H250" i="7"/>
  <c r="C250" i="7"/>
  <c r="Q249" i="7"/>
  <c r="P249" i="7"/>
  <c r="O249" i="7"/>
  <c r="N249" i="7"/>
  <c r="M249" i="7"/>
  <c r="H249" i="7"/>
  <c r="C249" i="7"/>
  <c r="Q248" i="7"/>
  <c r="P248" i="7"/>
  <c r="O248" i="7"/>
  <c r="N248" i="7"/>
  <c r="M248" i="7" s="1"/>
  <c r="H248" i="7"/>
  <c r="C248" i="7"/>
  <c r="Q247" i="7"/>
  <c r="Q246" i="7" s="1"/>
  <c r="P247" i="7"/>
  <c r="O247" i="7"/>
  <c r="O246" i="7" s="1"/>
  <c r="N247" i="7"/>
  <c r="M247" i="7"/>
  <c r="H247" i="7"/>
  <c r="C247" i="7"/>
  <c r="P246" i="7"/>
  <c r="N246" i="7"/>
  <c r="M246" i="7" s="1"/>
  <c r="L246" i="7"/>
  <c r="K246" i="7"/>
  <c r="J246" i="7"/>
  <c r="I246" i="7"/>
  <c r="H246" i="7"/>
  <c r="G246" i="7"/>
  <c r="F246" i="7"/>
  <c r="E246" i="7"/>
  <c r="D246" i="7"/>
  <c r="C246" i="7" s="1"/>
  <c r="Q245" i="7"/>
  <c r="P245" i="7"/>
  <c r="O245" i="7"/>
  <c r="N245" i="7"/>
  <c r="M245" i="7"/>
  <c r="H245" i="7"/>
  <c r="C245" i="7"/>
  <c r="Q244" i="7"/>
  <c r="P244" i="7"/>
  <c r="O244" i="7"/>
  <c r="N244" i="7"/>
  <c r="M244" i="7" s="1"/>
  <c r="H244" i="7"/>
  <c r="C244" i="7"/>
  <c r="Q243" i="7"/>
  <c r="P243" i="7"/>
  <c r="O243" i="7"/>
  <c r="N243" i="7"/>
  <c r="M243" i="7"/>
  <c r="H243" i="7"/>
  <c r="C243" i="7"/>
  <c r="Q242" i="7"/>
  <c r="P242" i="7"/>
  <c r="O242" i="7"/>
  <c r="N242" i="7"/>
  <c r="M242" i="7" s="1"/>
  <c r="H242" i="7"/>
  <c r="C242" i="7"/>
  <c r="Q241" i="7"/>
  <c r="P241" i="7"/>
  <c r="O241" i="7"/>
  <c r="N241" i="7"/>
  <c r="M241" i="7"/>
  <c r="H241" i="7"/>
  <c r="C241" i="7"/>
  <c r="Q240" i="7"/>
  <c r="P240" i="7"/>
  <c r="O240" i="7"/>
  <c r="N240" i="7"/>
  <c r="M240" i="7" s="1"/>
  <c r="H240" i="7"/>
  <c r="C240" i="7"/>
  <c r="Q239" i="7"/>
  <c r="Q238" i="7" s="1"/>
  <c r="P239" i="7"/>
  <c r="O239" i="7"/>
  <c r="O238" i="7" s="1"/>
  <c r="O233" i="7" s="1"/>
  <c r="O232" i="7" s="1"/>
  <c r="N239" i="7"/>
  <c r="M239" i="7"/>
  <c r="H239" i="7"/>
  <c r="C239" i="7"/>
  <c r="P238" i="7"/>
  <c r="N238" i="7"/>
  <c r="M238" i="7" s="1"/>
  <c r="L238" i="7"/>
  <c r="K238" i="7"/>
  <c r="J238" i="7"/>
  <c r="I238" i="7"/>
  <c r="H238" i="7"/>
  <c r="G238" i="7"/>
  <c r="F238" i="7"/>
  <c r="E238" i="7"/>
  <c r="D238" i="7"/>
  <c r="C238" i="7" s="1"/>
  <c r="Q237" i="7"/>
  <c r="P237" i="7"/>
  <c r="O237" i="7"/>
  <c r="N237" i="7"/>
  <c r="M237" i="7"/>
  <c r="H237" i="7"/>
  <c r="C237" i="7"/>
  <c r="Q236" i="7"/>
  <c r="P236" i="7"/>
  <c r="P235" i="7" s="1"/>
  <c r="O236" i="7"/>
  <c r="N236" i="7"/>
  <c r="M236" i="7" s="1"/>
  <c r="H236" i="7"/>
  <c r="C236" i="7"/>
  <c r="Q235" i="7"/>
  <c r="O235" i="7"/>
  <c r="L235" i="7"/>
  <c r="K235" i="7"/>
  <c r="J235" i="7"/>
  <c r="I235" i="7"/>
  <c r="H235" i="7" s="1"/>
  <c r="G235" i="7"/>
  <c r="F235" i="7"/>
  <c r="E235" i="7"/>
  <c r="D235" i="7"/>
  <c r="C235" i="7"/>
  <c r="Q234" i="7"/>
  <c r="P234" i="7"/>
  <c r="P233" i="7" s="1"/>
  <c r="P232" i="7" s="1"/>
  <c r="O234" i="7"/>
  <c r="N234" i="7"/>
  <c r="M234" i="7" s="1"/>
  <c r="H234" i="7"/>
  <c r="C234" i="7"/>
  <c r="L233" i="7"/>
  <c r="K233" i="7"/>
  <c r="K232" i="7" s="1"/>
  <c r="J233" i="7"/>
  <c r="I233" i="7"/>
  <c r="H233" i="7" s="1"/>
  <c r="G233" i="7"/>
  <c r="G232" i="7" s="1"/>
  <c r="F233" i="7"/>
  <c r="E233" i="7"/>
  <c r="E232" i="7" s="1"/>
  <c r="D233" i="7"/>
  <c r="C233" i="7"/>
  <c r="Q231" i="7"/>
  <c r="Q230" i="7" s="1"/>
  <c r="P231" i="7"/>
  <c r="O231" i="7"/>
  <c r="O230" i="7" s="1"/>
  <c r="N231" i="7"/>
  <c r="M231" i="7"/>
  <c r="H231" i="7"/>
  <c r="C231" i="7"/>
  <c r="P230" i="7"/>
  <c r="N230" i="7"/>
  <c r="M230" i="7" s="1"/>
  <c r="L230" i="7"/>
  <c r="K230" i="7"/>
  <c r="J230" i="7"/>
  <c r="I230" i="7"/>
  <c r="H230" i="7"/>
  <c r="G230" i="7"/>
  <c r="F230" i="7"/>
  <c r="E230" i="7"/>
  <c r="D230" i="7"/>
  <c r="C230" i="7" s="1"/>
  <c r="Q229" i="7"/>
  <c r="Q228" i="7" s="1"/>
  <c r="P229" i="7"/>
  <c r="O229" i="7"/>
  <c r="O228" i="7" s="1"/>
  <c r="N229" i="7"/>
  <c r="M229" i="7"/>
  <c r="H229" i="7"/>
  <c r="C229" i="7"/>
  <c r="P228" i="7"/>
  <c r="N228" i="7"/>
  <c r="M228" i="7" s="1"/>
  <c r="L228" i="7"/>
  <c r="K228" i="7"/>
  <c r="J228" i="7"/>
  <c r="I228" i="7"/>
  <c r="H228" i="7"/>
  <c r="G228" i="7"/>
  <c r="F228" i="7"/>
  <c r="E228" i="7"/>
  <c r="D228" i="7"/>
  <c r="C228" i="7" s="1"/>
  <c r="Q227" i="7"/>
  <c r="P227" i="7"/>
  <c r="O227" i="7"/>
  <c r="N227" i="7"/>
  <c r="M227" i="7"/>
  <c r="H227" i="7"/>
  <c r="C227" i="7"/>
  <c r="Q226" i="7"/>
  <c r="P226" i="7"/>
  <c r="P225" i="7" s="1"/>
  <c r="O226" i="7"/>
  <c r="N226" i="7"/>
  <c r="M226" i="7" s="1"/>
  <c r="H226" i="7"/>
  <c r="C226" i="7"/>
  <c r="Q225" i="7"/>
  <c r="O225" i="7"/>
  <c r="L225" i="7"/>
  <c r="K225" i="7"/>
  <c r="J225" i="7"/>
  <c r="I225" i="7"/>
  <c r="H225" i="7" s="1"/>
  <c r="G225" i="7"/>
  <c r="F225" i="7"/>
  <c r="E225" i="7"/>
  <c r="D225" i="7"/>
  <c r="C225" i="7"/>
  <c r="Q224" i="7"/>
  <c r="P224" i="7"/>
  <c r="O224" i="7"/>
  <c r="N224" i="7"/>
  <c r="M224" i="7" s="1"/>
  <c r="H224" i="7"/>
  <c r="C224" i="7"/>
  <c r="Q223" i="7"/>
  <c r="P223" i="7"/>
  <c r="O223" i="7"/>
  <c r="N223" i="7"/>
  <c r="M223" i="7"/>
  <c r="H223" i="7"/>
  <c r="C223" i="7"/>
  <c r="Q222" i="7"/>
  <c r="P222" i="7"/>
  <c r="O222" i="7"/>
  <c r="N222" i="7"/>
  <c r="M222" i="7" s="1"/>
  <c r="H222" i="7"/>
  <c r="C222" i="7"/>
  <c r="Q221" i="7"/>
  <c r="P221" i="7"/>
  <c r="O221" i="7"/>
  <c r="N221" i="7"/>
  <c r="M221" i="7"/>
  <c r="H221" i="7"/>
  <c r="C221" i="7"/>
  <c r="Q220" i="7"/>
  <c r="P220" i="7"/>
  <c r="O220" i="7"/>
  <c r="N220" i="7"/>
  <c r="M220" i="7" s="1"/>
  <c r="H220" i="7"/>
  <c r="C220" i="7"/>
  <c r="Q219" i="7"/>
  <c r="P219" i="7"/>
  <c r="O219" i="7"/>
  <c r="N219" i="7"/>
  <c r="M219" i="7"/>
  <c r="H219" i="7"/>
  <c r="C219" i="7"/>
  <c r="Q218" i="7"/>
  <c r="P218" i="7"/>
  <c r="O218" i="7"/>
  <c r="N218" i="7"/>
  <c r="M218" i="7" s="1"/>
  <c r="H218" i="7"/>
  <c r="C218" i="7"/>
  <c r="Q217" i="7"/>
  <c r="P217" i="7"/>
  <c r="O217" i="7"/>
  <c r="N217" i="7"/>
  <c r="M217" i="7"/>
  <c r="H217" i="7"/>
  <c r="C217" i="7"/>
  <c r="Q216" i="7"/>
  <c r="P216" i="7"/>
  <c r="O216" i="7"/>
  <c r="N216" i="7"/>
  <c r="M216" i="7" s="1"/>
  <c r="H216" i="7"/>
  <c r="C216" i="7"/>
  <c r="Q215" i="7"/>
  <c r="Q214" i="7" s="1"/>
  <c r="P215" i="7"/>
  <c r="O215" i="7"/>
  <c r="O214" i="7" s="1"/>
  <c r="N215" i="7"/>
  <c r="M215" i="7"/>
  <c r="H215" i="7"/>
  <c r="C215" i="7"/>
  <c r="P214" i="7"/>
  <c r="N214" i="7"/>
  <c r="M214" i="7" s="1"/>
  <c r="L214" i="7"/>
  <c r="K214" i="7"/>
  <c r="J214" i="7"/>
  <c r="I214" i="7"/>
  <c r="H214" i="7"/>
  <c r="G214" i="7"/>
  <c r="F214" i="7"/>
  <c r="E214" i="7"/>
  <c r="D214" i="7"/>
  <c r="C214" i="7" s="1"/>
  <c r="Q213" i="7"/>
  <c r="P213" i="7"/>
  <c r="O213" i="7"/>
  <c r="N213" i="7"/>
  <c r="M213" i="7"/>
  <c r="H213" i="7"/>
  <c r="C213" i="7"/>
  <c r="Q212" i="7"/>
  <c r="P212" i="7"/>
  <c r="O212" i="7"/>
  <c r="N212" i="7"/>
  <c r="M212" i="7" s="1"/>
  <c r="H212" i="7"/>
  <c r="C212" i="7"/>
  <c r="Q211" i="7"/>
  <c r="P211" i="7"/>
  <c r="O211" i="7"/>
  <c r="N211" i="7"/>
  <c r="M211" i="7"/>
  <c r="H211" i="7"/>
  <c r="C211" i="7"/>
  <c r="Q210" i="7"/>
  <c r="P210" i="7"/>
  <c r="O210" i="7"/>
  <c r="N210" i="7"/>
  <c r="M210" i="7" s="1"/>
  <c r="H210" i="7"/>
  <c r="C210" i="7"/>
  <c r="Q209" i="7"/>
  <c r="P209" i="7"/>
  <c r="O209" i="7"/>
  <c r="N209" i="7"/>
  <c r="M209" i="7"/>
  <c r="H209" i="7"/>
  <c r="C209" i="7"/>
  <c r="Q208" i="7"/>
  <c r="P208" i="7"/>
  <c r="O208" i="7"/>
  <c r="N208" i="7"/>
  <c r="M208" i="7" s="1"/>
  <c r="H208" i="7"/>
  <c r="C208" i="7"/>
  <c r="Q207" i="7"/>
  <c r="P207" i="7"/>
  <c r="O207" i="7"/>
  <c r="N207" i="7"/>
  <c r="M207" i="7"/>
  <c r="H207" i="7"/>
  <c r="C207" i="7"/>
  <c r="Q206" i="7"/>
  <c r="P206" i="7"/>
  <c r="O206" i="7"/>
  <c r="N206" i="7"/>
  <c r="M206" i="7" s="1"/>
  <c r="H206" i="7"/>
  <c r="C206" i="7"/>
  <c r="Q205" i="7"/>
  <c r="P205" i="7"/>
  <c r="O205" i="7"/>
  <c r="N205" i="7"/>
  <c r="M205" i="7"/>
  <c r="H205" i="7"/>
  <c r="C205" i="7"/>
  <c r="Q204" i="7"/>
  <c r="P204" i="7"/>
  <c r="P203" i="7" s="1"/>
  <c r="P202" i="7" s="1"/>
  <c r="O204" i="7"/>
  <c r="N204" i="7"/>
  <c r="M204" i="7" s="1"/>
  <c r="H204" i="7"/>
  <c r="C204" i="7"/>
  <c r="Q203" i="7"/>
  <c r="Q202" i="7" s="1"/>
  <c r="O203" i="7"/>
  <c r="O202" i="7" s="1"/>
  <c r="L203" i="7"/>
  <c r="K203" i="7"/>
  <c r="K202" i="7" s="1"/>
  <c r="K193" i="7" s="1"/>
  <c r="K192" i="7" s="1"/>
  <c r="J203" i="7"/>
  <c r="I203" i="7"/>
  <c r="H203" i="7" s="1"/>
  <c r="G203" i="7"/>
  <c r="G202" i="7" s="1"/>
  <c r="G193" i="7" s="1"/>
  <c r="G192" i="7" s="1"/>
  <c r="F203" i="7"/>
  <c r="E203" i="7"/>
  <c r="E202" i="7" s="1"/>
  <c r="E193" i="7" s="1"/>
  <c r="E192" i="7" s="1"/>
  <c r="D203" i="7"/>
  <c r="C203" i="7"/>
  <c r="L202" i="7"/>
  <c r="J202" i="7"/>
  <c r="F202" i="7"/>
  <c r="D202" i="7"/>
  <c r="C202" i="7" s="1"/>
  <c r="Q201" i="7"/>
  <c r="P201" i="7"/>
  <c r="O201" i="7"/>
  <c r="N201" i="7"/>
  <c r="M201" i="7"/>
  <c r="H201" i="7"/>
  <c r="C201" i="7"/>
  <c r="Q200" i="7"/>
  <c r="P200" i="7"/>
  <c r="O200" i="7"/>
  <c r="N200" i="7"/>
  <c r="M200" i="7" s="1"/>
  <c r="H200" i="7"/>
  <c r="C200" i="7"/>
  <c r="Q199" i="7"/>
  <c r="P199" i="7"/>
  <c r="O199" i="7"/>
  <c r="N199" i="7"/>
  <c r="M199" i="7"/>
  <c r="H199" i="7"/>
  <c r="C199" i="7"/>
  <c r="Q198" i="7"/>
  <c r="P198" i="7"/>
  <c r="O198" i="7"/>
  <c r="N198" i="7"/>
  <c r="M198" i="7" s="1"/>
  <c r="H198" i="7"/>
  <c r="C198" i="7"/>
  <c r="Q197" i="7"/>
  <c r="Q196" i="7" s="1"/>
  <c r="P197" i="7"/>
  <c r="O197" i="7"/>
  <c r="O196" i="7" s="1"/>
  <c r="N197" i="7"/>
  <c r="M197" i="7"/>
  <c r="H197" i="7"/>
  <c r="C197" i="7"/>
  <c r="P196" i="7"/>
  <c r="N196" i="7"/>
  <c r="M196" i="7" s="1"/>
  <c r="L196" i="7"/>
  <c r="K196" i="7"/>
  <c r="J196" i="7"/>
  <c r="I196" i="7"/>
  <c r="H196" i="7"/>
  <c r="G196" i="7"/>
  <c r="F196" i="7"/>
  <c r="E196" i="7"/>
  <c r="D196" i="7"/>
  <c r="C196" i="7" s="1"/>
  <c r="Q195" i="7"/>
  <c r="Q194" i="7" s="1"/>
  <c r="Q193" i="7" s="1"/>
  <c r="P195" i="7"/>
  <c r="O195" i="7"/>
  <c r="O194" i="7" s="1"/>
  <c r="O193" i="7" s="1"/>
  <c r="O192" i="7" s="1"/>
  <c r="N195" i="7"/>
  <c r="M195" i="7"/>
  <c r="H195" i="7"/>
  <c r="C195" i="7"/>
  <c r="P194" i="7"/>
  <c r="P193" i="7" s="1"/>
  <c r="P192" i="7" s="1"/>
  <c r="N194" i="7"/>
  <c r="M194" i="7" s="1"/>
  <c r="L194" i="7"/>
  <c r="L193" i="7" s="1"/>
  <c r="L192" i="7" s="1"/>
  <c r="K194" i="7"/>
  <c r="J194" i="7"/>
  <c r="J193" i="7" s="1"/>
  <c r="J192" i="7" s="1"/>
  <c r="I194" i="7"/>
  <c r="H194" i="7"/>
  <c r="G194" i="7"/>
  <c r="F194" i="7"/>
  <c r="F193" i="7" s="1"/>
  <c r="F192" i="7" s="1"/>
  <c r="E194" i="7"/>
  <c r="D194" i="7"/>
  <c r="C194" i="7" s="1"/>
  <c r="Q191" i="7"/>
  <c r="Q190" i="7" s="1"/>
  <c r="Q189" i="7" s="1"/>
  <c r="P191" i="7"/>
  <c r="O191" i="7"/>
  <c r="O190" i="7" s="1"/>
  <c r="O189" i="7" s="1"/>
  <c r="N191" i="7"/>
  <c r="M191" i="7"/>
  <c r="H191" i="7"/>
  <c r="C191" i="7"/>
  <c r="P190" i="7"/>
  <c r="P189" i="7" s="1"/>
  <c r="N190" i="7"/>
  <c r="M190" i="7" s="1"/>
  <c r="L190" i="7"/>
  <c r="L189" i="7" s="1"/>
  <c r="K190" i="7"/>
  <c r="J190" i="7"/>
  <c r="J189" i="7" s="1"/>
  <c r="I190" i="7"/>
  <c r="H190" i="7"/>
  <c r="G190" i="7"/>
  <c r="F190" i="7"/>
  <c r="F189" i="7" s="1"/>
  <c r="E190" i="7"/>
  <c r="D190" i="7"/>
  <c r="C190" i="7" s="1"/>
  <c r="K189" i="7"/>
  <c r="I189" i="7"/>
  <c r="H189" i="7" s="1"/>
  <c r="G189" i="7"/>
  <c r="E189" i="7"/>
  <c r="Q188" i="7"/>
  <c r="P188" i="7"/>
  <c r="O188" i="7"/>
  <c r="N188" i="7"/>
  <c r="M188" i="7" s="1"/>
  <c r="H188" i="7"/>
  <c r="C188" i="7"/>
  <c r="Q187" i="7"/>
  <c r="Q186" i="7" s="1"/>
  <c r="Q185" i="7" s="1"/>
  <c r="P187" i="7"/>
  <c r="O187" i="7"/>
  <c r="O186" i="7" s="1"/>
  <c r="O185" i="7" s="1"/>
  <c r="N187" i="7"/>
  <c r="M187" i="7"/>
  <c r="H187" i="7"/>
  <c r="C187" i="7"/>
  <c r="P186" i="7"/>
  <c r="P185" i="7" s="1"/>
  <c r="N186" i="7"/>
  <c r="M186" i="7" s="1"/>
  <c r="L186" i="7"/>
  <c r="L185" i="7" s="1"/>
  <c r="K186" i="7"/>
  <c r="J186" i="7"/>
  <c r="J185" i="7" s="1"/>
  <c r="I186" i="7"/>
  <c r="H186" i="7"/>
  <c r="G186" i="7"/>
  <c r="F186" i="7"/>
  <c r="F185" i="7" s="1"/>
  <c r="E186" i="7"/>
  <c r="D186" i="7"/>
  <c r="C186" i="7" s="1"/>
  <c r="K185" i="7"/>
  <c r="I185" i="7"/>
  <c r="H185" i="7" s="1"/>
  <c r="G185" i="7"/>
  <c r="E185" i="7"/>
  <c r="Q184" i="7"/>
  <c r="P184" i="7"/>
  <c r="O184" i="7"/>
  <c r="N184" i="7"/>
  <c r="M184" i="7" s="1"/>
  <c r="H184" i="7"/>
  <c r="C184" i="7"/>
  <c r="Q183" i="7"/>
  <c r="Q182" i="7" s="1"/>
  <c r="P183" i="7"/>
  <c r="O183" i="7"/>
  <c r="O182" i="7" s="1"/>
  <c r="N183" i="7"/>
  <c r="M183" i="7"/>
  <c r="H183" i="7"/>
  <c r="C183" i="7"/>
  <c r="P182" i="7"/>
  <c r="N182" i="7"/>
  <c r="M182" i="7" s="1"/>
  <c r="L182" i="7"/>
  <c r="K182" i="7"/>
  <c r="J182" i="7"/>
  <c r="I182" i="7"/>
  <c r="H182" i="7"/>
  <c r="G182" i="7"/>
  <c r="F182" i="7"/>
  <c r="E182" i="7"/>
  <c r="D182" i="7"/>
  <c r="C182" i="7" s="1"/>
  <c r="Q181" i="7"/>
  <c r="P181" i="7"/>
  <c r="O181" i="7"/>
  <c r="N181" i="7"/>
  <c r="M181" i="7"/>
  <c r="H181" i="7"/>
  <c r="C181" i="7"/>
  <c r="Q180" i="7"/>
  <c r="P180" i="7"/>
  <c r="O180" i="7"/>
  <c r="N180" i="7"/>
  <c r="M180" i="7" s="1"/>
  <c r="H180" i="7"/>
  <c r="C180" i="7"/>
  <c r="Q179" i="7"/>
  <c r="P179" i="7"/>
  <c r="O179" i="7"/>
  <c r="N179" i="7"/>
  <c r="M179" i="7"/>
  <c r="H179" i="7"/>
  <c r="C179" i="7"/>
  <c r="Q178" i="7"/>
  <c r="P178" i="7"/>
  <c r="P177" i="7" s="1"/>
  <c r="O178" i="7"/>
  <c r="N178" i="7"/>
  <c r="M178" i="7" s="1"/>
  <c r="H178" i="7"/>
  <c r="C178" i="7"/>
  <c r="Q177" i="7"/>
  <c r="O177" i="7"/>
  <c r="L177" i="7"/>
  <c r="K177" i="7"/>
  <c r="J177" i="7"/>
  <c r="I177" i="7"/>
  <c r="H177" i="7" s="1"/>
  <c r="G177" i="7"/>
  <c r="F177" i="7"/>
  <c r="E177" i="7"/>
  <c r="D177" i="7"/>
  <c r="C177" i="7"/>
  <c r="Q176" i="7"/>
  <c r="P176" i="7"/>
  <c r="O176" i="7"/>
  <c r="N176" i="7"/>
  <c r="M176" i="7" s="1"/>
  <c r="H176" i="7"/>
  <c r="C176" i="7"/>
  <c r="Q175" i="7"/>
  <c r="P175" i="7"/>
  <c r="O175" i="7"/>
  <c r="N175" i="7"/>
  <c r="M175" i="7"/>
  <c r="H175" i="7"/>
  <c r="C175" i="7"/>
  <c r="Q174" i="7"/>
  <c r="P174" i="7"/>
  <c r="P173" i="7" s="1"/>
  <c r="P172" i="7" s="1"/>
  <c r="P171" i="7" s="1"/>
  <c r="O174" i="7"/>
  <c r="N174" i="7"/>
  <c r="M174" i="7" s="1"/>
  <c r="H174" i="7"/>
  <c r="C174" i="7"/>
  <c r="Q173" i="7"/>
  <c r="Q172" i="7" s="1"/>
  <c r="Q171" i="7" s="1"/>
  <c r="O173" i="7"/>
  <c r="O172" i="7" s="1"/>
  <c r="O171" i="7" s="1"/>
  <c r="L173" i="7"/>
  <c r="K173" i="7"/>
  <c r="K172" i="7" s="1"/>
  <c r="K171" i="7" s="1"/>
  <c r="J173" i="7"/>
  <c r="I173" i="7"/>
  <c r="H173" i="7" s="1"/>
  <c r="G173" i="7"/>
  <c r="G172" i="7" s="1"/>
  <c r="G171" i="7" s="1"/>
  <c r="F173" i="7"/>
  <c r="E173" i="7"/>
  <c r="E172" i="7" s="1"/>
  <c r="E171" i="7" s="1"/>
  <c r="D173" i="7"/>
  <c r="C173" i="7"/>
  <c r="L172" i="7"/>
  <c r="L171" i="7" s="1"/>
  <c r="J172" i="7"/>
  <c r="J171" i="7" s="1"/>
  <c r="F172" i="7"/>
  <c r="F171" i="7" s="1"/>
  <c r="D172" i="7"/>
  <c r="C172" i="7" s="1"/>
  <c r="Q170" i="7"/>
  <c r="P170" i="7"/>
  <c r="O170" i="7"/>
  <c r="N170" i="7"/>
  <c r="M170" i="7" s="1"/>
  <c r="H170" i="7"/>
  <c r="C170" i="7"/>
  <c r="Q169" i="7"/>
  <c r="P169" i="7"/>
  <c r="O169" i="7"/>
  <c r="N169" i="7"/>
  <c r="M169" i="7"/>
  <c r="H169" i="7"/>
  <c r="C169" i="7"/>
  <c r="Q168" i="7"/>
  <c r="P168" i="7"/>
  <c r="O168" i="7"/>
  <c r="N168" i="7"/>
  <c r="M168" i="7" s="1"/>
  <c r="H168" i="7"/>
  <c r="C168" i="7"/>
  <c r="Q167" i="7"/>
  <c r="P167" i="7"/>
  <c r="O167" i="7"/>
  <c r="N167" i="7"/>
  <c r="M167" i="7"/>
  <c r="H167" i="7"/>
  <c r="C167" i="7"/>
  <c r="Q166" i="7"/>
  <c r="P166" i="7"/>
  <c r="O166" i="7"/>
  <c r="N166" i="7"/>
  <c r="M166" i="7" s="1"/>
  <c r="H166" i="7"/>
  <c r="C166" i="7"/>
  <c r="Q165" i="7"/>
  <c r="Q164" i="7" s="1"/>
  <c r="Q163" i="7" s="1"/>
  <c r="P165" i="7"/>
  <c r="O165" i="7"/>
  <c r="O164" i="7" s="1"/>
  <c r="O163" i="7" s="1"/>
  <c r="N165" i="7"/>
  <c r="M165" i="7"/>
  <c r="H165" i="7"/>
  <c r="C165" i="7"/>
  <c r="P164" i="7"/>
  <c r="P163" i="7" s="1"/>
  <c r="N164" i="7"/>
  <c r="M164" i="7" s="1"/>
  <c r="L164" i="7"/>
  <c r="L163" i="7" s="1"/>
  <c r="K164" i="7"/>
  <c r="J164" i="7"/>
  <c r="J163" i="7" s="1"/>
  <c r="I164" i="7"/>
  <c r="H164" i="7"/>
  <c r="G164" i="7"/>
  <c r="F164" i="7"/>
  <c r="F163" i="7" s="1"/>
  <c r="E164" i="7"/>
  <c r="D164" i="7"/>
  <c r="C164" i="7" s="1"/>
  <c r="K163" i="7"/>
  <c r="I163" i="7"/>
  <c r="H163" i="7" s="1"/>
  <c r="G163" i="7"/>
  <c r="E163" i="7"/>
  <c r="Q162" i="7"/>
  <c r="P162" i="7"/>
  <c r="O162" i="7"/>
  <c r="N162" i="7"/>
  <c r="M162" i="7" s="1"/>
  <c r="H162" i="7"/>
  <c r="C162" i="7"/>
  <c r="Q161" i="7"/>
  <c r="P161" i="7"/>
  <c r="O161" i="7"/>
  <c r="N161" i="7"/>
  <c r="M161" i="7"/>
  <c r="H161" i="7"/>
  <c r="D161" i="7"/>
  <c r="C161" i="7" s="1"/>
  <c r="Q160" i="7"/>
  <c r="P160" i="7"/>
  <c r="O160" i="7"/>
  <c r="N160" i="7"/>
  <c r="M160" i="7"/>
  <c r="H160" i="7"/>
  <c r="C160" i="7"/>
  <c r="Q159" i="7"/>
  <c r="P159" i="7"/>
  <c r="P158" i="7" s="1"/>
  <c r="O159" i="7"/>
  <c r="N159" i="7"/>
  <c r="M159" i="7" s="1"/>
  <c r="H159" i="7"/>
  <c r="C159" i="7"/>
  <c r="Q158" i="7"/>
  <c r="O158" i="7"/>
  <c r="L158" i="7"/>
  <c r="K158" i="7"/>
  <c r="J158" i="7"/>
  <c r="I158" i="7"/>
  <c r="H158" i="7" s="1"/>
  <c r="G158" i="7"/>
  <c r="F158" i="7"/>
  <c r="E158" i="7"/>
  <c r="D158" i="7"/>
  <c r="C158" i="7"/>
  <c r="Q157" i="7"/>
  <c r="P157" i="7"/>
  <c r="O157" i="7"/>
  <c r="N157" i="7"/>
  <c r="M157" i="7" s="1"/>
  <c r="H157" i="7"/>
  <c r="C157" i="7"/>
  <c r="Q156" i="7"/>
  <c r="P156" i="7"/>
  <c r="O156" i="7"/>
  <c r="N156" i="7"/>
  <c r="M156" i="7"/>
  <c r="H156" i="7"/>
  <c r="C156" i="7"/>
  <c r="Q155" i="7"/>
  <c r="P155" i="7"/>
  <c r="O155" i="7"/>
  <c r="N155" i="7"/>
  <c r="M155" i="7" s="1"/>
  <c r="H155" i="7"/>
  <c r="C155" i="7"/>
  <c r="Q154" i="7"/>
  <c r="P154" i="7"/>
  <c r="O154" i="7"/>
  <c r="N154" i="7"/>
  <c r="M154" i="7"/>
  <c r="H154" i="7"/>
  <c r="C154" i="7"/>
  <c r="Q153" i="7"/>
  <c r="P153" i="7"/>
  <c r="O153" i="7"/>
  <c r="N153" i="7"/>
  <c r="M153" i="7" s="1"/>
  <c r="H153" i="7"/>
  <c r="C153" i="7"/>
  <c r="Q152" i="7"/>
  <c r="P152" i="7"/>
  <c r="O152" i="7"/>
  <c r="N152" i="7"/>
  <c r="M152" i="7"/>
  <c r="H152" i="7"/>
  <c r="C152" i="7"/>
  <c r="Q151" i="7"/>
  <c r="P151" i="7"/>
  <c r="O151" i="7"/>
  <c r="N151" i="7"/>
  <c r="M151" i="7" s="1"/>
  <c r="H151" i="7"/>
  <c r="C151" i="7"/>
  <c r="Q150" i="7"/>
  <c r="Q149" i="7" s="1"/>
  <c r="P150" i="7"/>
  <c r="O150" i="7"/>
  <c r="O149" i="7" s="1"/>
  <c r="N150" i="7"/>
  <c r="M150" i="7"/>
  <c r="H150" i="7"/>
  <c r="C150" i="7"/>
  <c r="P149" i="7"/>
  <c r="N149" i="7"/>
  <c r="M149" i="7" s="1"/>
  <c r="L149" i="7"/>
  <c r="K149" i="7"/>
  <c r="J149" i="7"/>
  <c r="I149" i="7"/>
  <c r="H149" i="7"/>
  <c r="G149" i="7"/>
  <c r="F149" i="7"/>
  <c r="E149" i="7"/>
  <c r="D149" i="7"/>
  <c r="C149" i="7" s="1"/>
  <c r="Q148" i="7"/>
  <c r="P148" i="7"/>
  <c r="O148" i="7"/>
  <c r="N148" i="7"/>
  <c r="M148" i="7"/>
  <c r="H148" i="7"/>
  <c r="C148" i="7"/>
  <c r="Q147" i="7"/>
  <c r="P147" i="7"/>
  <c r="O147" i="7"/>
  <c r="N147" i="7"/>
  <c r="M147" i="7" s="1"/>
  <c r="H147" i="7"/>
  <c r="C147" i="7"/>
  <c r="Q146" i="7"/>
  <c r="P146" i="7"/>
  <c r="O146" i="7"/>
  <c r="N146" i="7"/>
  <c r="M146" i="7"/>
  <c r="H146" i="7"/>
  <c r="C146" i="7"/>
  <c r="Q145" i="7"/>
  <c r="P145" i="7"/>
  <c r="O145" i="7"/>
  <c r="N145" i="7"/>
  <c r="M145" i="7" s="1"/>
  <c r="H145" i="7"/>
  <c r="C145" i="7"/>
  <c r="Q144" i="7"/>
  <c r="P144" i="7"/>
  <c r="O144" i="7"/>
  <c r="N144" i="7"/>
  <c r="M144" i="7"/>
  <c r="H144" i="7"/>
  <c r="C144" i="7"/>
  <c r="Q143" i="7"/>
  <c r="P143" i="7"/>
  <c r="P142" i="7" s="1"/>
  <c r="O143" i="7"/>
  <c r="N143" i="7"/>
  <c r="M143" i="7" s="1"/>
  <c r="H143" i="7"/>
  <c r="C143" i="7"/>
  <c r="Q142" i="7"/>
  <c r="O142" i="7"/>
  <c r="L142" i="7"/>
  <c r="K142" i="7"/>
  <c r="J142" i="7"/>
  <c r="I142" i="7"/>
  <c r="H142" i="7" s="1"/>
  <c r="G142" i="7"/>
  <c r="F142" i="7"/>
  <c r="E142" i="7"/>
  <c r="D142" i="7"/>
  <c r="C142" i="7"/>
  <c r="Q141" i="7"/>
  <c r="P141" i="7"/>
  <c r="O141" i="7"/>
  <c r="N141" i="7"/>
  <c r="M141" i="7" s="1"/>
  <c r="H141" i="7"/>
  <c r="C141" i="7"/>
  <c r="Q140" i="7"/>
  <c r="Q139" i="7" s="1"/>
  <c r="P140" i="7"/>
  <c r="O140" i="7"/>
  <c r="O139" i="7" s="1"/>
  <c r="N140" i="7"/>
  <c r="M140" i="7"/>
  <c r="H140" i="7"/>
  <c r="C140" i="7"/>
  <c r="P139" i="7"/>
  <c r="N139" i="7"/>
  <c r="M139" i="7" s="1"/>
  <c r="L139" i="7"/>
  <c r="K139" i="7"/>
  <c r="J139" i="7"/>
  <c r="I139" i="7"/>
  <c r="H139" i="7"/>
  <c r="G139" i="7"/>
  <c r="F139" i="7"/>
  <c r="E139" i="7"/>
  <c r="D139" i="7"/>
  <c r="C139" i="7" s="1"/>
  <c r="Q138" i="7"/>
  <c r="P138" i="7"/>
  <c r="O138" i="7"/>
  <c r="N138" i="7"/>
  <c r="M138" i="7"/>
  <c r="H138" i="7"/>
  <c r="C138" i="7"/>
  <c r="Q137" i="7"/>
  <c r="P137" i="7"/>
  <c r="O137" i="7"/>
  <c r="N137" i="7"/>
  <c r="M137" i="7" s="1"/>
  <c r="H137" i="7"/>
  <c r="C137" i="7"/>
  <c r="Q136" i="7"/>
  <c r="P136" i="7"/>
  <c r="O136" i="7"/>
  <c r="N136" i="7"/>
  <c r="M136" i="7"/>
  <c r="H136" i="7"/>
  <c r="D136" i="7"/>
  <c r="C136" i="7" s="1"/>
  <c r="Q135" i="7"/>
  <c r="Q134" i="7" s="1"/>
  <c r="P135" i="7"/>
  <c r="O135" i="7"/>
  <c r="O134" i="7" s="1"/>
  <c r="N135" i="7"/>
  <c r="M135" i="7"/>
  <c r="H135" i="7"/>
  <c r="C135" i="7"/>
  <c r="P134" i="7"/>
  <c r="N134" i="7"/>
  <c r="M134" i="7" s="1"/>
  <c r="L134" i="7"/>
  <c r="K134" i="7"/>
  <c r="J134" i="7"/>
  <c r="I134" i="7"/>
  <c r="H134" i="7"/>
  <c r="G134" i="7"/>
  <c r="F134" i="7"/>
  <c r="E134" i="7"/>
  <c r="D134" i="7"/>
  <c r="C134" i="7" s="1"/>
  <c r="Q133" i="7"/>
  <c r="P133" i="7"/>
  <c r="O133" i="7"/>
  <c r="N133" i="7"/>
  <c r="M133" i="7"/>
  <c r="H133" i="7"/>
  <c r="C133" i="7"/>
  <c r="Q132" i="7"/>
  <c r="P132" i="7"/>
  <c r="O132" i="7"/>
  <c r="N132" i="7"/>
  <c r="M132" i="7" s="1"/>
  <c r="H132" i="7"/>
  <c r="C132" i="7"/>
  <c r="Q131" i="7"/>
  <c r="Q130" i="7" s="1"/>
  <c r="P131" i="7"/>
  <c r="O131" i="7"/>
  <c r="O130" i="7" s="1"/>
  <c r="N131" i="7"/>
  <c r="M131" i="7"/>
  <c r="H131" i="7"/>
  <c r="C131" i="7"/>
  <c r="P130" i="7"/>
  <c r="P129" i="7" s="1"/>
  <c r="N130" i="7"/>
  <c r="M130" i="7" s="1"/>
  <c r="L130" i="7"/>
  <c r="L129" i="7" s="1"/>
  <c r="K130" i="7"/>
  <c r="J130" i="7"/>
  <c r="I130" i="7"/>
  <c r="H130" i="7"/>
  <c r="G130" i="7"/>
  <c r="F130" i="7"/>
  <c r="E130" i="7"/>
  <c r="D130" i="7"/>
  <c r="C130" i="7" s="1"/>
  <c r="K129" i="7"/>
  <c r="J129" i="7"/>
  <c r="I129" i="7"/>
  <c r="G129" i="7"/>
  <c r="F129" i="7"/>
  <c r="E129" i="7"/>
  <c r="D129" i="7"/>
  <c r="C129" i="7"/>
  <c r="Q128" i="7"/>
  <c r="P128" i="7"/>
  <c r="P127" i="7" s="1"/>
  <c r="O128" i="7"/>
  <c r="N128" i="7"/>
  <c r="M128" i="7" s="1"/>
  <c r="M127" i="7" s="1"/>
  <c r="H128" i="7"/>
  <c r="H127" i="7" s="1"/>
  <c r="C128" i="7"/>
  <c r="Q127" i="7"/>
  <c r="O127" i="7"/>
  <c r="L127" i="7"/>
  <c r="K127" i="7"/>
  <c r="J127" i="7"/>
  <c r="I127" i="7"/>
  <c r="G127" i="7"/>
  <c r="F127" i="7"/>
  <c r="E127" i="7"/>
  <c r="D127" i="7"/>
  <c r="C127" i="7"/>
  <c r="Q126" i="7"/>
  <c r="P126" i="7"/>
  <c r="O126" i="7"/>
  <c r="N126" i="7"/>
  <c r="M126" i="7" s="1"/>
  <c r="H126" i="7"/>
  <c r="C126" i="7"/>
  <c r="Q125" i="7"/>
  <c r="P125" i="7"/>
  <c r="O125" i="7"/>
  <c r="N125" i="7"/>
  <c r="M125" i="7"/>
  <c r="H125" i="7"/>
  <c r="C125" i="7"/>
  <c r="Q124" i="7"/>
  <c r="P124" i="7"/>
  <c r="O124" i="7"/>
  <c r="N124" i="7"/>
  <c r="M124" i="7" s="1"/>
  <c r="H124" i="7"/>
  <c r="C124" i="7"/>
  <c r="Q123" i="7"/>
  <c r="P123" i="7"/>
  <c r="O123" i="7"/>
  <c r="N123" i="7"/>
  <c r="M123" i="7"/>
  <c r="H123" i="7"/>
  <c r="C123" i="7"/>
  <c r="Q122" i="7"/>
  <c r="P122" i="7"/>
  <c r="P121" i="7" s="1"/>
  <c r="O122" i="7"/>
  <c r="N122" i="7"/>
  <c r="M122" i="7" s="1"/>
  <c r="H122" i="7"/>
  <c r="C122" i="7"/>
  <c r="Q121" i="7"/>
  <c r="O121" i="7"/>
  <c r="L121" i="7"/>
  <c r="K121" i="7"/>
  <c r="J121" i="7"/>
  <c r="I121" i="7"/>
  <c r="H121" i="7" s="1"/>
  <c r="G121" i="7"/>
  <c r="F121" i="7"/>
  <c r="E121" i="7"/>
  <c r="D121" i="7"/>
  <c r="C121" i="7"/>
  <c r="Q120" i="7"/>
  <c r="P120" i="7"/>
  <c r="O120" i="7"/>
  <c r="N120" i="7"/>
  <c r="M120" i="7" s="1"/>
  <c r="H120" i="7"/>
  <c r="C120" i="7"/>
  <c r="Q119" i="7"/>
  <c r="P119" i="7"/>
  <c r="O119" i="7"/>
  <c r="N119" i="7"/>
  <c r="M119" i="7"/>
  <c r="H119" i="7"/>
  <c r="D119" i="7"/>
  <c r="C119" i="7" s="1"/>
  <c r="Q118" i="7"/>
  <c r="P118" i="7"/>
  <c r="O118" i="7"/>
  <c r="N118" i="7"/>
  <c r="M118" i="7"/>
  <c r="H118" i="7"/>
  <c r="C118" i="7"/>
  <c r="Q117" i="7"/>
  <c r="P117" i="7"/>
  <c r="O117" i="7"/>
  <c r="N117" i="7"/>
  <c r="M117" i="7" s="1"/>
  <c r="H117" i="7"/>
  <c r="C117" i="7"/>
  <c r="Q116" i="7"/>
  <c r="Q115" i="7" s="1"/>
  <c r="P116" i="7"/>
  <c r="O116" i="7"/>
  <c r="O115" i="7" s="1"/>
  <c r="N116" i="7"/>
  <c r="M116" i="7"/>
  <c r="H116" i="7"/>
  <c r="C116" i="7"/>
  <c r="P115" i="7"/>
  <c r="N115" i="7"/>
  <c r="M115" i="7" s="1"/>
  <c r="L115" i="7"/>
  <c r="K115" i="7"/>
  <c r="J115" i="7"/>
  <c r="I115" i="7"/>
  <c r="H115" i="7"/>
  <c r="G115" i="7"/>
  <c r="F115" i="7"/>
  <c r="E115" i="7"/>
  <c r="D115" i="7"/>
  <c r="C115" i="7" s="1"/>
  <c r="Q114" i="7"/>
  <c r="P114" i="7"/>
  <c r="O114" i="7"/>
  <c r="N114" i="7"/>
  <c r="M114" i="7"/>
  <c r="H114" i="7"/>
  <c r="C114" i="7"/>
  <c r="Q113" i="7"/>
  <c r="P113" i="7"/>
  <c r="O113" i="7"/>
  <c r="N113" i="7"/>
  <c r="M113" i="7" s="1"/>
  <c r="H113" i="7"/>
  <c r="C113" i="7"/>
  <c r="Q112" i="7"/>
  <c r="Q111" i="7" s="1"/>
  <c r="P112" i="7"/>
  <c r="O112" i="7"/>
  <c r="O111" i="7" s="1"/>
  <c r="N112" i="7"/>
  <c r="M112" i="7"/>
  <c r="H112" i="7"/>
  <c r="C112" i="7"/>
  <c r="P111" i="7"/>
  <c r="N111" i="7"/>
  <c r="M111" i="7" s="1"/>
  <c r="L111" i="7"/>
  <c r="K111" i="7"/>
  <c r="J111" i="7"/>
  <c r="I111" i="7"/>
  <c r="H111" i="7" s="1"/>
  <c r="G111" i="7"/>
  <c r="F111" i="7"/>
  <c r="E111" i="7"/>
  <c r="D111" i="7"/>
  <c r="C111" i="7"/>
  <c r="Q110" i="7"/>
  <c r="P110" i="7"/>
  <c r="O110" i="7"/>
  <c r="N110" i="7"/>
  <c r="M110" i="7" s="1"/>
  <c r="H110" i="7"/>
  <c r="C110" i="7"/>
  <c r="Q109" i="7"/>
  <c r="P109" i="7"/>
  <c r="O109" i="7"/>
  <c r="N109" i="7"/>
  <c r="M109" i="7"/>
  <c r="H109" i="7"/>
  <c r="C109" i="7"/>
  <c r="Q108" i="7"/>
  <c r="P108" i="7"/>
  <c r="O108" i="7"/>
  <c r="N108" i="7"/>
  <c r="M108" i="7" s="1"/>
  <c r="H108" i="7"/>
  <c r="C108" i="7"/>
  <c r="Q107" i="7"/>
  <c r="P107" i="7"/>
  <c r="O107" i="7"/>
  <c r="N107" i="7"/>
  <c r="M107" i="7"/>
  <c r="H107" i="7"/>
  <c r="C107" i="7"/>
  <c r="Q106" i="7"/>
  <c r="P106" i="7"/>
  <c r="O106" i="7"/>
  <c r="N106" i="7"/>
  <c r="M106" i="7" s="1"/>
  <c r="H106" i="7"/>
  <c r="C106" i="7"/>
  <c r="Q105" i="7"/>
  <c r="P105" i="7"/>
  <c r="O105" i="7"/>
  <c r="N105" i="7"/>
  <c r="M105" i="7"/>
  <c r="H105" i="7"/>
  <c r="C105" i="7"/>
  <c r="Q104" i="7"/>
  <c r="P104" i="7"/>
  <c r="O104" i="7"/>
  <c r="N104" i="7"/>
  <c r="M104" i="7" s="1"/>
  <c r="H104" i="7"/>
  <c r="C104" i="7"/>
  <c r="Q103" i="7"/>
  <c r="Q102" i="7" s="1"/>
  <c r="P103" i="7"/>
  <c r="O103" i="7"/>
  <c r="O102" i="7" s="1"/>
  <c r="N103" i="7"/>
  <c r="M103" i="7"/>
  <c r="H103" i="7"/>
  <c r="C103" i="7"/>
  <c r="P102" i="7"/>
  <c r="N102" i="7"/>
  <c r="M102" i="7" s="1"/>
  <c r="L102" i="7"/>
  <c r="K102" i="7"/>
  <c r="J102" i="7"/>
  <c r="I102" i="7"/>
  <c r="H102" i="7"/>
  <c r="G102" i="7"/>
  <c r="F102" i="7"/>
  <c r="E102" i="7"/>
  <c r="D102" i="7"/>
  <c r="C102" i="7" s="1"/>
  <c r="Q101" i="7"/>
  <c r="P101" i="7"/>
  <c r="O101" i="7"/>
  <c r="N101" i="7"/>
  <c r="M101" i="7"/>
  <c r="H101" i="7"/>
  <c r="C101" i="7"/>
  <c r="Q100" i="7"/>
  <c r="P100" i="7"/>
  <c r="O100" i="7"/>
  <c r="N100" i="7"/>
  <c r="M100" i="7" s="1"/>
  <c r="H100" i="7"/>
  <c r="D100" i="7"/>
  <c r="C100" i="7"/>
  <c r="Q99" i="7"/>
  <c r="P99" i="7"/>
  <c r="O99" i="7"/>
  <c r="N99" i="7"/>
  <c r="M99" i="7" s="1"/>
  <c r="H99" i="7"/>
  <c r="C99" i="7"/>
  <c r="Q98" i="7"/>
  <c r="P98" i="7"/>
  <c r="O98" i="7"/>
  <c r="N98" i="7"/>
  <c r="M98" i="7"/>
  <c r="H98" i="7"/>
  <c r="C98" i="7"/>
  <c r="Q97" i="7"/>
  <c r="P97" i="7"/>
  <c r="O97" i="7"/>
  <c r="N97" i="7"/>
  <c r="M97" i="7" s="1"/>
  <c r="H97" i="7"/>
  <c r="C97" i="7"/>
  <c r="Q96" i="7"/>
  <c r="P96" i="7"/>
  <c r="O96" i="7"/>
  <c r="N96" i="7"/>
  <c r="M96" i="7"/>
  <c r="H96" i="7"/>
  <c r="C96" i="7"/>
  <c r="Q95" i="7"/>
  <c r="P95" i="7"/>
  <c r="P94" i="7" s="1"/>
  <c r="O95" i="7"/>
  <c r="N95" i="7"/>
  <c r="M95" i="7" s="1"/>
  <c r="H95" i="7"/>
  <c r="C95" i="7"/>
  <c r="Q94" i="7"/>
  <c r="O94" i="7"/>
  <c r="L94" i="7"/>
  <c r="K94" i="7"/>
  <c r="J94" i="7"/>
  <c r="I94" i="7"/>
  <c r="H94" i="7" s="1"/>
  <c r="G94" i="7"/>
  <c r="F94" i="7"/>
  <c r="E94" i="7"/>
  <c r="D94" i="7"/>
  <c r="C94" i="7"/>
  <c r="Q93" i="7"/>
  <c r="P93" i="7"/>
  <c r="O93" i="7"/>
  <c r="N93" i="7"/>
  <c r="M93" i="7" s="1"/>
  <c r="H93" i="7"/>
  <c r="C93" i="7"/>
  <c r="Q92" i="7"/>
  <c r="P92" i="7"/>
  <c r="O92" i="7"/>
  <c r="N92" i="7"/>
  <c r="M92" i="7"/>
  <c r="H92" i="7"/>
  <c r="C92" i="7"/>
  <c r="Q91" i="7"/>
  <c r="P91" i="7"/>
  <c r="O91" i="7"/>
  <c r="N91" i="7"/>
  <c r="M91" i="7" s="1"/>
  <c r="H91" i="7"/>
  <c r="C91" i="7"/>
  <c r="Q90" i="7"/>
  <c r="P90" i="7"/>
  <c r="O90" i="7"/>
  <c r="N90" i="7"/>
  <c r="M90" i="7"/>
  <c r="H90" i="7"/>
  <c r="C90" i="7"/>
  <c r="Q89" i="7"/>
  <c r="P89" i="7"/>
  <c r="P88" i="7" s="1"/>
  <c r="O89" i="7"/>
  <c r="N89" i="7"/>
  <c r="M89" i="7" s="1"/>
  <c r="H89" i="7"/>
  <c r="C89" i="7"/>
  <c r="Q88" i="7"/>
  <c r="O88" i="7"/>
  <c r="L88" i="7"/>
  <c r="K88" i="7"/>
  <c r="J88" i="7"/>
  <c r="I88" i="7"/>
  <c r="H88" i="7" s="1"/>
  <c r="G88" i="7"/>
  <c r="F88" i="7"/>
  <c r="E88" i="7"/>
  <c r="D88" i="7"/>
  <c r="C88" i="7"/>
  <c r="Q87" i="7"/>
  <c r="P87" i="7"/>
  <c r="O87" i="7"/>
  <c r="N87" i="7"/>
  <c r="M87" i="7" s="1"/>
  <c r="H87" i="7"/>
  <c r="C87" i="7"/>
  <c r="Q86" i="7"/>
  <c r="P86" i="7"/>
  <c r="O86" i="7"/>
  <c r="N86" i="7"/>
  <c r="M86" i="7"/>
  <c r="H86" i="7"/>
  <c r="C86" i="7"/>
  <c r="Q85" i="7"/>
  <c r="P85" i="7"/>
  <c r="O85" i="7"/>
  <c r="N85" i="7"/>
  <c r="M85" i="7" s="1"/>
  <c r="H85" i="7"/>
  <c r="C85" i="7"/>
  <c r="Q84" i="7"/>
  <c r="Q83" i="7" s="1"/>
  <c r="Q82" i="7" s="1"/>
  <c r="P84" i="7"/>
  <c r="O84" i="7"/>
  <c r="O83" i="7" s="1"/>
  <c r="O82" i="7" s="1"/>
  <c r="N84" i="7"/>
  <c r="M84" i="7"/>
  <c r="H84" i="7"/>
  <c r="C84" i="7"/>
  <c r="P83" i="7"/>
  <c r="P82" i="7" s="1"/>
  <c r="N83" i="7"/>
  <c r="M83" i="7" s="1"/>
  <c r="L83" i="7"/>
  <c r="L82" i="7" s="1"/>
  <c r="K83" i="7"/>
  <c r="J83" i="7"/>
  <c r="J82" i="7" s="1"/>
  <c r="I83" i="7"/>
  <c r="H83" i="7"/>
  <c r="G83" i="7"/>
  <c r="F83" i="7"/>
  <c r="F82" i="7" s="1"/>
  <c r="E83" i="7"/>
  <c r="D83" i="7"/>
  <c r="C83" i="7" s="1"/>
  <c r="K82" i="7"/>
  <c r="I82" i="7"/>
  <c r="H82" i="7" s="1"/>
  <c r="G82" i="7"/>
  <c r="E82" i="7"/>
  <c r="Q81" i="7"/>
  <c r="P81" i="7"/>
  <c r="O81" i="7"/>
  <c r="N81" i="7"/>
  <c r="M81" i="7" s="1"/>
  <c r="H81" i="7"/>
  <c r="D81" i="7"/>
  <c r="C81" i="7"/>
  <c r="Q80" i="7"/>
  <c r="P80" i="7"/>
  <c r="O80" i="7"/>
  <c r="N80" i="7"/>
  <c r="M80" i="7" s="1"/>
  <c r="H80" i="7"/>
  <c r="D80" i="7"/>
  <c r="C80" i="7"/>
  <c r="Q79" i="7"/>
  <c r="P79" i="7"/>
  <c r="O79" i="7"/>
  <c r="N79" i="7"/>
  <c r="M79" i="7" s="1"/>
  <c r="L79" i="7"/>
  <c r="K79" i="7"/>
  <c r="J79" i="7"/>
  <c r="I79" i="7"/>
  <c r="H79" i="7"/>
  <c r="G79" i="7"/>
  <c r="F79" i="7"/>
  <c r="E79" i="7"/>
  <c r="D79" i="7"/>
  <c r="C79" i="7" s="1"/>
  <c r="Q78" i="7"/>
  <c r="P78" i="7"/>
  <c r="O78" i="7"/>
  <c r="N78" i="7"/>
  <c r="M78" i="7"/>
  <c r="H78" i="7"/>
  <c r="C78" i="7"/>
  <c r="Q77" i="7"/>
  <c r="P77" i="7"/>
  <c r="P76" i="7" s="1"/>
  <c r="P75" i="7" s="1"/>
  <c r="P74" i="7" s="1"/>
  <c r="O77" i="7"/>
  <c r="N77" i="7"/>
  <c r="M77" i="7" s="1"/>
  <c r="H77" i="7"/>
  <c r="C77" i="7"/>
  <c r="Q76" i="7"/>
  <c r="Q75" i="7" s="1"/>
  <c r="O76" i="7"/>
  <c r="O75" i="7" s="1"/>
  <c r="L76" i="7"/>
  <c r="K76" i="7"/>
  <c r="K75" i="7" s="1"/>
  <c r="K74" i="7" s="1"/>
  <c r="J76" i="7"/>
  <c r="I76" i="7"/>
  <c r="H76" i="7" s="1"/>
  <c r="G76" i="7"/>
  <c r="G75" i="7" s="1"/>
  <c r="G74" i="7" s="1"/>
  <c r="F76" i="7"/>
  <c r="E76" i="7"/>
  <c r="E75" i="7" s="1"/>
  <c r="E74" i="7" s="1"/>
  <c r="D76" i="7"/>
  <c r="C76" i="7"/>
  <c r="L75" i="7"/>
  <c r="L74" i="7" s="1"/>
  <c r="J75" i="7"/>
  <c r="J74" i="7" s="1"/>
  <c r="F75" i="7"/>
  <c r="F74" i="7" s="1"/>
  <c r="D75" i="7"/>
  <c r="C75" i="7" s="1"/>
  <c r="Q73" i="7"/>
  <c r="P73" i="7"/>
  <c r="O73" i="7"/>
  <c r="N73" i="7"/>
  <c r="M73" i="7" s="1"/>
  <c r="H73" i="7"/>
  <c r="C73" i="7"/>
  <c r="Q72" i="7"/>
  <c r="P72" i="7"/>
  <c r="O72" i="7"/>
  <c r="N72" i="7"/>
  <c r="M72" i="7"/>
  <c r="H72" i="7"/>
  <c r="C72" i="7"/>
  <c r="Q71" i="7"/>
  <c r="P71" i="7"/>
  <c r="O71" i="7"/>
  <c r="N71" i="7"/>
  <c r="M71" i="7" s="1"/>
  <c r="H71" i="7"/>
  <c r="C71" i="7"/>
  <c r="Q70" i="7"/>
  <c r="Q69" i="7" s="1"/>
  <c r="P70" i="7"/>
  <c r="O70" i="7"/>
  <c r="O69" i="7" s="1"/>
  <c r="N70" i="7"/>
  <c r="M70" i="7"/>
  <c r="H70" i="7"/>
  <c r="C70" i="7"/>
  <c r="P69" i="7"/>
  <c r="N69" i="7"/>
  <c r="M69" i="7" s="1"/>
  <c r="L69" i="7"/>
  <c r="K69" i="7"/>
  <c r="J69" i="7"/>
  <c r="I69" i="7"/>
  <c r="H69" i="7"/>
  <c r="G69" i="7"/>
  <c r="F69" i="7"/>
  <c r="E69" i="7"/>
  <c r="D69" i="7"/>
  <c r="C69" i="7" s="1"/>
  <c r="Q68" i="7"/>
  <c r="Q67" i="7" s="1"/>
  <c r="P68" i="7"/>
  <c r="O68" i="7"/>
  <c r="O67" i="7" s="1"/>
  <c r="N68" i="7"/>
  <c r="M68" i="7"/>
  <c r="H68" i="7"/>
  <c r="C68" i="7"/>
  <c r="P67" i="7"/>
  <c r="N67" i="7"/>
  <c r="M67" i="7" s="1"/>
  <c r="L67" i="7"/>
  <c r="K67" i="7"/>
  <c r="J67" i="7"/>
  <c r="I67" i="7"/>
  <c r="H67" i="7"/>
  <c r="G67" i="7"/>
  <c r="F67" i="7"/>
  <c r="E67" i="7"/>
  <c r="D67" i="7"/>
  <c r="C67" i="7" s="1"/>
  <c r="Q66" i="7"/>
  <c r="P66" i="7"/>
  <c r="O66" i="7"/>
  <c r="N66" i="7"/>
  <c r="M66" i="7"/>
  <c r="H66" i="7"/>
  <c r="C66" i="7"/>
  <c r="Q65" i="7"/>
  <c r="P65" i="7"/>
  <c r="O65" i="7"/>
  <c r="N65" i="7"/>
  <c r="M65" i="7" s="1"/>
  <c r="H65" i="7"/>
  <c r="C65" i="7"/>
  <c r="Q64" i="7"/>
  <c r="P64" i="7"/>
  <c r="O64" i="7"/>
  <c r="N64" i="7"/>
  <c r="M64" i="7"/>
  <c r="H64" i="7"/>
  <c r="C64" i="7"/>
  <c r="Q63" i="7"/>
  <c r="P63" i="7"/>
  <c r="O63" i="7"/>
  <c r="N63" i="7"/>
  <c r="M63" i="7" s="1"/>
  <c r="H63" i="7"/>
  <c r="C63" i="7"/>
  <c r="Q62" i="7"/>
  <c r="P62" i="7"/>
  <c r="O62" i="7"/>
  <c r="N62" i="7"/>
  <c r="M62" i="7"/>
  <c r="H62" i="7"/>
  <c r="C62" i="7"/>
  <c r="Q61" i="7"/>
  <c r="P61" i="7"/>
  <c r="O61" i="7"/>
  <c r="N61" i="7"/>
  <c r="M61" i="7" s="1"/>
  <c r="H61" i="7"/>
  <c r="C61" i="7"/>
  <c r="Q60" i="7"/>
  <c r="P60" i="7"/>
  <c r="O60" i="7"/>
  <c r="N60" i="7"/>
  <c r="M60" i="7"/>
  <c r="H60" i="7"/>
  <c r="C60" i="7"/>
  <c r="Q59" i="7"/>
  <c r="P59" i="7"/>
  <c r="P58" i="7" s="1"/>
  <c r="O59" i="7"/>
  <c r="N59" i="7"/>
  <c r="M59" i="7" s="1"/>
  <c r="H59" i="7"/>
  <c r="C59" i="7"/>
  <c r="Q58" i="7"/>
  <c r="O58" i="7"/>
  <c r="L58" i="7"/>
  <c r="K58" i="7"/>
  <c r="J58" i="7"/>
  <c r="I58" i="7"/>
  <c r="H58" i="7" s="1"/>
  <c r="G58" i="7"/>
  <c r="F58" i="7"/>
  <c r="E58" i="7"/>
  <c r="D58" i="7"/>
  <c r="C58" i="7"/>
  <c r="Q57" i="7"/>
  <c r="P57" i="7"/>
  <c r="O57" i="7"/>
  <c r="N57" i="7"/>
  <c r="M57" i="7" s="1"/>
  <c r="H57" i="7"/>
  <c r="C57" i="7"/>
  <c r="Q56" i="7"/>
  <c r="Q55" i="7" s="1"/>
  <c r="Q54" i="7" s="1"/>
  <c r="Q53" i="7" s="1"/>
  <c r="P56" i="7"/>
  <c r="O56" i="7"/>
  <c r="O55" i="7" s="1"/>
  <c r="O54" i="7" s="1"/>
  <c r="O53" i="7" s="1"/>
  <c r="N56" i="7"/>
  <c r="M56" i="7"/>
  <c r="H56" i="7"/>
  <c r="C56" i="7"/>
  <c r="P55" i="7"/>
  <c r="N55" i="7"/>
  <c r="M55" i="7" s="1"/>
  <c r="L55" i="7"/>
  <c r="L54" i="7" s="1"/>
  <c r="L53" i="7" s="1"/>
  <c r="K55" i="7"/>
  <c r="J55" i="7"/>
  <c r="J54" i="7" s="1"/>
  <c r="J53" i="7" s="1"/>
  <c r="J52" i="7" s="1"/>
  <c r="I55" i="7"/>
  <c r="H55" i="7"/>
  <c r="G55" i="7"/>
  <c r="F55" i="7"/>
  <c r="F54" i="7" s="1"/>
  <c r="F53" i="7" s="1"/>
  <c r="F52" i="7" s="1"/>
  <c r="E55" i="7"/>
  <c r="D55" i="7"/>
  <c r="C55" i="7" s="1"/>
  <c r="K54" i="7"/>
  <c r="K53" i="7" s="1"/>
  <c r="K52" i="7" s="1"/>
  <c r="K51" i="7" s="1"/>
  <c r="I54" i="7"/>
  <c r="H54" i="7" s="1"/>
  <c r="G54" i="7"/>
  <c r="G53" i="7" s="1"/>
  <c r="G52" i="7" s="1"/>
  <c r="G51" i="7" s="1"/>
  <c r="E54" i="7"/>
  <c r="E53" i="7" s="1"/>
  <c r="E52" i="7"/>
  <c r="E51" i="7" s="1"/>
  <c r="E304" i="7" s="1"/>
  <c r="J51" i="7"/>
  <c r="F51" i="7"/>
  <c r="F50" i="7" s="1"/>
  <c r="K50" i="7"/>
  <c r="G50" i="7"/>
  <c r="Q47" i="7"/>
  <c r="M47" i="7"/>
  <c r="H47" i="7"/>
  <c r="C47" i="7"/>
  <c r="Q46" i="7"/>
  <c r="M46" i="7"/>
  <c r="H46" i="7"/>
  <c r="C46" i="7"/>
  <c r="Q45" i="7"/>
  <c r="M45" i="7"/>
  <c r="L45" i="7"/>
  <c r="H45" i="7"/>
  <c r="G45" i="7"/>
  <c r="C45" i="7"/>
  <c r="P44" i="7"/>
  <c r="O44" i="7"/>
  <c r="O43" i="7" s="1"/>
  <c r="N44" i="7"/>
  <c r="M44" i="7"/>
  <c r="H44" i="7"/>
  <c r="D44" i="7"/>
  <c r="C44" i="7" s="1"/>
  <c r="P43" i="7"/>
  <c r="N43" i="7"/>
  <c r="M43" i="7" s="1"/>
  <c r="K43" i="7"/>
  <c r="J43" i="7"/>
  <c r="I43" i="7"/>
  <c r="H43" i="7" s="1"/>
  <c r="F43" i="7"/>
  <c r="E43" i="7"/>
  <c r="D43" i="7"/>
  <c r="C43" i="7" s="1"/>
  <c r="N42" i="7"/>
  <c r="M42" i="7" s="1"/>
  <c r="H42" i="7"/>
  <c r="C42" i="7"/>
  <c r="P41" i="7"/>
  <c r="M41" i="7" s="1"/>
  <c r="H41" i="7"/>
  <c r="C41" i="7"/>
  <c r="P40" i="7"/>
  <c r="M40" i="7" s="1"/>
  <c r="H40" i="7"/>
  <c r="C40" i="7"/>
  <c r="P39" i="7"/>
  <c r="M39" i="7" s="1"/>
  <c r="H39" i="7"/>
  <c r="C39" i="7"/>
  <c r="P38" i="7"/>
  <c r="M38" i="7" s="1"/>
  <c r="H38" i="7"/>
  <c r="C38" i="7"/>
  <c r="P37" i="7"/>
  <c r="M37" i="7" s="1"/>
  <c r="K37" i="7"/>
  <c r="H37" i="7" s="1"/>
  <c r="F37" i="7"/>
  <c r="C37" i="7" s="1"/>
  <c r="P36" i="7"/>
  <c r="M36" i="7" s="1"/>
  <c r="H36" i="7"/>
  <c r="C36" i="7"/>
  <c r="P35" i="7"/>
  <c r="M35" i="7" s="1"/>
  <c r="H35" i="7"/>
  <c r="C35" i="7"/>
  <c r="K34" i="7"/>
  <c r="H34" i="7" s="1"/>
  <c r="F34" i="7"/>
  <c r="C34" i="7" s="1"/>
  <c r="P33" i="7"/>
  <c r="M33" i="7" s="1"/>
  <c r="H33" i="7"/>
  <c r="C33" i="7"/>
  <c r="K32" i="7"/>
  <c r="H32" i="7" s="1"/>
  <c r="F32" i="7"/>
  <c r="C32" i="7" s="1"/>
  <c r="P31" i="7"/>
  <c r="M31" i="7" s="1"/>
  <c r="H31" i="7"/>
  <c r="C31" i="7"/>
  <c r="P30" i="7"/>
  <c r="M30" i="7" s="1"/>
  <c r="H30" i="7"/>
  <c r="C30" i="7"/>
  <c r="P29" i="7"/>
  <c r="M29" i="7" s="1"/>
  <c r="H29" i="7"/>
  <c r="C29" i="7"/>
  <c r="K28" i="7"/>
  <c r="H28" i="7" s="1"/>
  <c r="F28" i="7"/>
  <c r="C28" i="7" s="1"/>
  <c r="F27" i="7"/>
  <c r="F21" i="7" s="1"/>
  <c r="N26" i="7"/>
  <c r="M26" i="7" s="1"/>
  <c r="H26" i="7"/>
  <c r="C26" i="7"/>
  <c r="O25" i="7"/>
  <c r="N25" i="7"/>
  <c r="M25" i="7"/>
  <c r="H25" i="7"/>
  <c r="D25" i="7"/>
  <c r="C25" i="7" s="1"/>
  <c r="Q24" i="7"/>
  <c r="P24" i="7"/>
  <c r="O24" i="7"/>
  <c r="N24" i="7"/>
  <c r="M24" i="7"/>
  <c r="H24" i="7"/>
  <c r="C24" i="7"/>
  <c r="Q23" i="7"/>
  <c r="P23" i="7"/>
  <c r="P22" i="7" s="1"/>
  <c r="P307" i="7" s="1"/>
  <c r="P306" i="7" s="1"/>
  <c r="O23" i="7"/>
  <c r="N23" i="7"/>
  <c r="H23" i="7"/>
  <c r="C23" i="7"/>
  <c r="Q22" i="7"/>
  <c r="O22" i="7"/>
  <c r="L22" i="7"/>
  <c r="L307" i="7" s="1"/>
  <c r="L306" i="7" s="1"/>
  <c r="K22" i="7"/>
  <c r="J22" i="7"/>
  <c r="J307" i="7" s="1"/>
  <c r="J306" i="7" s="1"/>
  <c r="I22" i="7"/>
  <c r="G22" i="7"/>
  <c r="F22" i="7"/>
  <c r="F307" i="7" s="1"/>
  <c r="F306" i="7" s="1"/>
  <c r="E22" i="7"/>
  <c r="D22" i="7"/>
  <c r="C22" i="7"/>
  <c r="L21" i="7"/>
  <c r="J21" i="7"/>
  <c r="D21" i="7"/>
  <c r="Q319" i="6"/>
  <c r="P319" i="6"/>
  <c r="O319" i="6"/>
  <c r="N319" i="6"/>
  <c r="M319" i="6"/>
  <c r="H319" i="6"/>
  <c r="C319" i="6"/>
  <c r="Q317" i="6"/>
  <c r="P317" i="6"/>
  <c r="O317" i="6"/>
  <c r="N317" i="6"/>
  <c r="M317" i="6" s="1"/>
  <c r="H317" i="6"/>
  <c r="C317" i="6"/>
  <c r="Q315" i="6"/>
  <c r="P315" i="6"/>
  <c r="O315" i="6"/>
  <c r="N315" i="6"/>
  <c r="M315" i="6" s="1"/>
  <c r="H315" i="6"/>
  <c r="C315" i="6"/>
  <c r="Q314" i="6"/>
  <c r="P314" i="6"/>
  <c r="O314" i="6"/>
  <c r="N314" i="6"/>
  <c r="M314" i="6"/>
  <c r="H314" i="6"/>
  <c r="C314" i="6"/>
  <c r="Q313" i="6"/>
  <c r="P313" i="6"/>
  <c r="O313" i="6"/>
  <c r="N313" i="6"/>
  <c r="M313" i="6" s="1"/>
  <c r="H313" i="6"/>
  <c r="C313" i="6"/>
  <c r="Q312" i="6"/>
  <c r="P312" i="6"/>
  <c r="O312" i="6"/>
  <c r="N312" i="6"/>
  <c r="M312" i="6"/>
  <c r="H312" i="6"/>
  <c r="C312" i="6"/>
  <c r="Q311" i="6"/>
  <c r="P311" i="6"/>
  <c r="O311" i="6"/>
  <c r="N311" i="6"/>
  <c r="M311" i="6" s="1"/>
  <c r="M309" i="6" s="1"/>
  <c r="H311" i="6"/>
  <c r="C311" i="6"/>
  <c r="Q310" i="6"/>
  <c r="P310" i="6"/>
  <c r="O310" i="6"/>
  <c r="N310" i="6"/>
  <c r="M310" i="6"/>
  <c r="H310" i="6"/>
  <c r="C310" i="6"/>
  <c r="Q309" i="6"/>
  <c r="P309" i="6"/>
  <c r="O309" i="6"/>
  <c r="N309" i="6"/>
  <c r="L309" i="6"/>
  <c r="K309" i="6"/>
  <c r="J309" i="6"/>
  <c r="I309" i="6"/>
  <c r="H309" i="6"/>
  <c r="G309" i="6"/>
  <c r="F309" i="6"/>
  <c r="E309" i="6"/>
  <c r="D309" i="6"/>
  <c r="C309" i="6"/>
  <c r="Q301" i="6"/>
  <c r="P301" i="6"/>
  <c r="O301" i="6"/>
  <c r="N301" i="6"/>
  <c r="M301" i="6" s="1"/>
  <c r="H301" i="6"/>
  <c r="Q300" i="6"/>
  <c r="P300" i="6"/>
  <c r="O300" i="6"/>
  <c r="N300" i="6"/>
  <c r="M300" i="6" s="1"/>
  <c r="H300" i="6"/>
  <c r="C300" i="6"/>
  <c r="Q299" i="6"/>
  <c r="P299" i="6"/>
  <c r="O299" i="6"/>
  <c r="L299" i="6"/>
  <c r="K299" i="6"/>
  <c r="J299" i="6"/>
  <c r="I299" i="6"/>
  <c r="G299" i="6"/>
  <c r="F299" i="6"/>
  <c r="E299" i="6"/>
  <c r="Q298" i="6"/>
  <c r="P298" i="6"/>
  <c r="O298" i="6"/>
  <c r="N298" i="6"/>
  <c r="M298" i="6" s="1"/>
  <c r="H298" i="6"/>
  <c r="C298" i="6"/>
  <c r="Q297" i="6"/>
  <c r="P297" i="6"/>
  <c r="O297" i="6"/>
  <c r="N297" i="6"/>
  <c r="M297" i="6"/>
  <c r="H297" i="6"/>
  <c r="C297" i="6"/>
  <c r="Q296" i="6"/>
  <c r="P296" i="6"/>
  <c r="O296" i="6"/>
  <c r="N296" i="6"/>
  <c r="M296" i="6" s="1"/>
  <c r="H296" i="6"/>
  <c r="C296" i="6"/>
  <c r="Q295" i="6"/>
  <c r="P295" i="6"/>
  <c r="O295" i="6"/>
  <c r="O294" i="6" s="1"/>
  <c r="N295" i="6"/>
  <c r="M295" i="6"/>
  <c r="H295" i="6"/>
  <c r="C295" i="6"/>
  <c r="Q294" i="6"/>
  <c r="P294" i="6"/>
  <c r="N294" i="6"/>
  <c r="L294" i="6"/>
  <c r="K294" i="6"/>
  <c r="J294" i="6"/>
  <c r="I294" i="6"/>
  <c r="H294" i="6"/>
  <c r="G294" i="6"/>
  <c r="F294" i="6"/>
  <c r="E294" i="6"/>
  <c r="D294" i="6"/>
  <c r="C294" i="6" s="1"/>
  <c r="Q293" i="6"/>
  <c r="P293" i="6"/>
  <c r="O293" i="6"/>
  <c r="N293" i="6"/>
  <c r="M293" i="6"/>
  <c r="H293" i="6"/>
  <c r="C293" i="6"/>
  <c r="Q292" i="6"/>
  <c r="P292" i="6"/>
  <c r="O292" i="6"/>
  <c r="N292" i="6"/>
  <c r="M292" i="6" s="1"/>
  <c r="H292" i="6"/>
  <c r="C292" i="6"/>
  <c r="Q291" i="6"/>
  <c r="P291" i="6"/>
  <c r="O291" i="6"/>
  <c r="O290" i="6" s="1"/>
  <c r="O288" i="6" s="1"/>
  <c r="O287" i="6" s="1"/>
  <c r="N291" i="6"/>
  <c r="M291" i="6"/>
  <c r="H291" i="6"/>
  <c r="C291" i="6"/>
  <c r="Q290" i="6"/>
  <c r="P290" i="6"/>
  <c r="N290" i="6"/>
  <c r="L290" i="6"/>
  <c r="K290" i="6"/>
  <c r="J290" i="6"/>
  <c r="I290" i="6"/>
  <c r="H290" i="6"/>
  <c r="G290" i="6"/>
  <c r="F290" i="6"/>
  <c r="E290" i="6"/>
  <c r="D290" i="6"/>
  <c r="C290" i="6" s="1"/>
  <c r="Q289" i="6"/>
  <c r="P289" i="6"/>
  <c r="O289" i="6"/>
  <c r="N289" i="6"/>
  <c r="M289" i="6"/>
  <c r="H289" i="6"/>
  <c r="C289" i="6"/>
  <c r="Q288" i="6"/>
  <c r="P288" i="6"/>
  <c r="N288" i="6"/>
  <c r="M288" i="6" s="1"/>
  <c r="L288" i="6"/>
  <c r="K288" i="6"/>
  <c r="J288" i="6"/>
  <c r="I288" i="6"/>
  <c r="H288" i="6" s="1"/>
  <c r="G288" i="6"/>
  <c r="F288" i="6"/>
  <c r="E288" i="6"/>
  <c r="D288" i="6"/>
  <c r="C288" i="6"/>
  <c r="Q287" i="6"/>
  <c r="P287" i="6"/>
  <c r="N287" i="6"/>
  <c r="M287" i="6" s="1"/>
  <c r="L287" i="6"/>
  <c r="K287" i="6"/>
  <c r="J287" i="6"/>
  <c r="I287" i="6"/>
  <c r="H287" i="6"/>
  <c r="G287" i="6"/>
  <c r="F287" i="6"/>
  <c r="E287" i="6"/>
  <c r="D287" i="6"/>
  <c r="C287" i="6" s="1"/>
  <c r="Q286" i="6"/>
  <c r="P286" i="6"/>
  <c r="O286" i="6"/>
  <c r="N286" i="6"/>
  <c r="M286" i="6"/>
  <c r="H286" i="6"/>
  <c r="C286" i="6"/>
  <c r="Q285" i="6"/>
  <c r="P285" i="6"/>
  <c r="O285" i="6"/>
  <c r="N285" i="6"/>
  <c r="M285" i="6" s="1"/>
  <c r="H285" i="6"/>
  <c r="C285" i="6"/>
  <c r="Q284" i="6"/>
  <c r="P284" i="6"/>
  <c r="O284" i="6"/>
  <c r="N284" i="6"/>
  <c r="M284" i="6"/>
  <c r="H284" i="6"/>
  <c r="C284" i="6"/>
  <c r="Q283" i="6"/>
  <c r="P283" i="6"/>
  <c r="O283" i="6"/>
  <c r="N283" i="6"/>
  <c r="M283" i="6" s="1"/>
  <c r="L283" i="6"/>
  <c r="K283" i="6"/>
  <c r="J283" i="6"/>
  <c r="I283" i="6"/>
  <c r="H283" i="6"/>
  <c r="G283" i="6"/>
  <c r="F283" i="6"/>
  <c r="E283" i="6"/>
  <c r="D283" i="6"/>
  <c r="C283" i="6" s="1"/>
  <c r="Q282" i="6"/>
  <c r="P282" i="6"/>
  <c r="O282" i="6"/>
  <c r="N282" i="6"/>
  <c r="M282" i="6"/>
  <c r="H282" i="6"/>
  <c r="C282" i="6"/>
  <c r="Q281" i="6"/>
  <c r="P281" i="6"/>
  <c r="O281" i="6"/>
  <c r="N281" i="6"/>
  <c r="M281" i="6" s="1"/>
  <c r="H281" i="6"/>
  <c r="C281" i="6"/>
  <c r="Q280" i="6"/>
  <c r="Q279" i="6" s="1"/>
  <c r="Q278" i="6" s="1"/>
  <c r="Q267" i="6" s="1"/>
  <c r="P280" i="6"/>
  <c r="O280" i="6"/>
  <c r="O279" i="6" s="1"/>
  <c r="O278" i="6" s="1"/>
  <c r="N280" i="6"/>
  <c r="M280" i="6"/>
  <c r="H280" i="6"/>
  <c r="C280" i="6"/>
  <c r="P279" i="6"/>
  <c r="N279" i="6"/>
  <c r="M279" i="6" s="1"/>
  <c r="L279" i="6"/>
  <c r="K279" i="6"/>
  <c r="J279" i="6"/>
  <c r="I279" i="6"/>
  <c r="H279" i="6"/>
  <c r="G279" i="6"/>
  <c r="F279" i="6"/>
  <c r="E279" i="6"/>
  <c r="D279" i="6"/>
  <c r="C279" i="6" s="1"/>
  <c r="P278" i="6"/>
  <c r="N278" i="6"/>
  <c r="L278" i="6"/>
  <c r="K278" i="6"/>
  <c r="J278" i="6"/>
  <c r="I278" i="6"/>
  <c r="H278" i="6" s="1"/>
  <c r="G278" i="6"/>
  <c r="F278" i="6"/>
  <c r="E278" i="6"/>
  <c r="D278" i="6"/>
  <c r="C278" i="6"/>
  <c r="Q277" i="6"/>
  <c r="P277" i="6"/>
  <c r="O277" i="6"/>
  <c r="N277" i="6"/>
  <c r="M277" i="6" s="1"/>
  <c r="H277" i="6"/>
  <c r="C277" i="6"/>
  <c r="Q276" i="6"/>
  <c r="P276" i="6"/>
  <c r="O276" i="6"/>
  <c r="N276" i="6"/>
  <c r="M276" i="6"/>
  <c r="H276" i="6"/>
  <c r="C276" i="6"/>
  <c r="Q275" i="6"/>
  <c r="P275" i="6"/>
  <c r="P274" i="6" s="1"/>
  <c r="O275" i="6"/>
  <c r="N275" i="6"/>
  <c r="M275" i="6" s="1"/>
  <c r="H275" i="6"/>
  <c r="C275" i="6"/>
  <c r="Q274" i="6"/>
  <c r="O274" i="6"/>
  <c r="L274" i="6"/>
  <c r="K274" i="6"/>
  <c r="J274" i="6"/>
  <c r="I274" i="6"/>
  <c r="H274" i="6" s="1"/>
  <c r="G274" i="6"/>
  <c r="F274" i="6"/>
  <c r="E274" i="6"/>
  <c r="D274" i="6"/>
  <c r="C274" i="6"/>
  <c r="Q273" i="6"/>
  <c r="P273" i="6"/>
  <c r="O273" i="6"/>
  <c r="N273" i="6"/>
  <c r="M273" i="6" s="1"/>
  <c r="H273" i="6"/>
  <c r="C273" i="6"/>
  <c r="Q272" i="6"/>
  <c r="P272" i="6"/>
  <c r="O272" i="6"/>
  <c r="N272" i="6"/>
  <c r="M272" i="6"/>
  <c r="H272" i="6"/>
  <c r="C272" i="6"/>
  <c r="Q271" i="6"/>
  <c r="P271" i="6"/>
  <c r="P270" i="6" s="1"/>
  <c r="O271" i="6"/>
  <c r="N271" i="6"/>
  <c r="M271" i="6" s="1"/>
  <c r="H271" i="6"/>
  <c r="C271" i="6"/>
  <c r="Q270" i="6"/>
  <c r="O270" i="6"/>
  <c r="L270" i="6"/>
  <c r="K270" i="6"/>
  <c r="J270" i="6"/>
  <c r="I270" i="6"/>
  <c r="H270" i="6" s="1"/>
  <c r="G270" i="6"/>
  <c r="F270" i="6"/>
  <c r="E270" i="6"/>
  <c r="D270" i="6"/>
  <c r="C270" i="6"/>
  <c r="Q269" i="6"/>
  <c r="P269" i="6"/>
  <c r="P268" i="6" s="1"/>
  <c r="P267" i="6" s="1"/>
  <c r="O269" i="6"/>
  <c r="N269" i="6"/>
  <c r="M269" i="6" s="1"/>
  <c r="H269" i="6"/>
  <c r="C269" i="6"/>
  <c r="Q268" i="6"/>
  <c r="O268" i="6"/>
  <c r="L268" i="6"/>
  <c r="K268" i="6"/>
  <c r="J268" i="6"/>
  <c r="I268" i="6"/>
  <c r="H268" i="6" s="1"/>
  <c r="G268" i="6"/>
  <c r="F268" i="6"/>
  <c r="E268" i="6"/>
  <c r="D268" i="6"/>
  <c r="C268" i="6"/>
  <c r="L267" i="6"/>
  <c r="K267" i="6"/>
  <c r="J267" i="6"/>
  <c r="I267" i="6"/>
  <c r="H267" i="6"/>
  <c r="G267" i="6"/>
  <c r="F267" i="6"/>
  <c r="E267" i="6"/>
  <c r="D267" i="6"/>
  <c r="C267" i="6" s="1"/>
  <c r="Q266" i="6"/>
  <c r="P266" i="6"/>
  <c r="O266" i="6"/>
  <c r="N266" i="6"/>
  <c r="M266" i="6"/>
  <c r="H266" i="6"/>
  <c r="C266" i="6"/>
  <c r="Q265" i="6"/>
  <c r="P265" i="6"/>
  <c r="O265" i="6"/>
  <c r="N265" i="6"/>
  <c r="M265" i="6" s="1"/>
  <c r="H265" i="6"/>
  <c r="C265" i="6"/>
  <c r="Q264" i="6"/>
  <c r="Q263" i="6" s="1"/>
  <c r="Q258" i="6" s="1"/>
  <c r="P264" i="6"/>
  <c r="O264" i="6"/>
  <c r="O263" i="6" s="1"/>
  <c r="N264" i="6"/>
  <c r="M264" i="6"/>
  <c r="H264" i="6"/>
  <c r="C264" i="6"/>
  <c r="P263" i="6"/>
  <c r="N263" i="6"/>
  <c r="M263" i="6" s="1"/>
  <c r="L263" i="6"/>
  <c r="K263" i="6"/>
  <c r="J263" i="6"/>
  <c r="I263" i="6"/>
  <c r="H263" i="6"/>
  <c r="G263" i="6"/>
  <c r="F263" i="6"/>
  <c r="E263" i="6"/>
  <c r="D263" i="6"/>
  <c r="C263" i="6" s="1"/>
  <c r="Q262" i="6"/>
  <c r="P262" i="6"/>
  <c r="O262" i="6"/>
  <c r="N262" i="6"/>
  <c r="M262" i="6"/>
  <c r="H262" i="6"/>
  <c r="C262" i="6"/>
  <c r="Q261" i="6"/>
  <c r="P261" i="6"/>
  <c r="O261" i="6"/>
  <c r="N261" i="6"/>
  <c r="M261" i="6" s="1"/>
  <c r="H261" i="6"/>
  <c r="C261" i="6"/>
  <c r="Q260" i="6"/>
  <c r="Q259" i="6" s="1"/>
  <c r="P260" i="6"/>
  <c r="O260" i="6"/>
  <c r="O259" i="6" s="1"/>
  <c r="N260" i="6"/>
  <c r="M260" i="6"/>
  <c r="H260" i="6"/>
  <c r="C260" i="6"/>
  <c r="P259" i="6"/>
  <c r="P258" i="6" s="1"/>
  <c r="N259" i="6"/>
  <c r="M259" i="6" s="1"/>
  <c r="L259" i="6"/>
  <c r="L258" i="6" s="1"/>
  <c r="K259" i="6"/>
  <c r="J259" i="6"/>
  <c r="J258" i="6" s="1"/>
  <c r="I259" i="6"/>
  <c r="H259" i="6"/>
  <c r="G259" i="6"/>
  <c r="F259" i="6"/>
  <c r="F258" i="6" s="1"/>
  <c r="E259" i="6"/>
  <c r="D259" i="6"/>
  <c r="O258" i="6"/>
  <c r="K258" i="6"/>
  <c r="I258" i="6"/>
  <c r="G258" i="6"/>
  <c r="E258" i="6"/>
  <c r="Q257" i="6"/>
  <c r="P257" i="6"/>
  <c r="O257" i="6"/>
  <c r="N257" i="6"/>
  <c r="M257" i="6" s="1"/>
  <c r="H257" i="6"/>
  <c r="C257" i="6"/>
  <c r="Q256" i="6"/>
  <c r="P256" i="6"/>
  <c r="O256" i="6"/>
  <c r="N256" i="6"/>
  <c r="M256" i="6"/>
  <c r="H256" i="6"/>
  <c r="C256" i="6"/>
  <c r="Q255" i="6"/>
  <c r="P255" i="6"/>
  <c r="O255" i="6"/>
  <c r="N255" i="6"/>
  <c r="M255" i="6" s="1"/>
  <c r="H255" i="6"/>
  <c r="C255" i="6"/>
  <c r="Q254" i="6"/>
  <c r="P254" i="6"/>
  <c r="O254" i="6"/>
  <c r="N254" i="6"/>
  <c r="M254" i="6"/>
  <c r="H254" i="6"/>
  <c r="C254" i="6"/>
  <c r="Q253" i="6"/>
  <c r="P253" i="6"/>
  <c r="P252" i="6" s="1"/>
  <c r="P251" i="6" s="1"/>
  <c r="O253" i="6"/>
  <c r="N253" i="6"/>
  <c r="M253" i="6" s="1"/>
  <c r="H253" i="6"/>
  <c r="C253" i="6"/>
  <c r="Q252" i="6"/>
  <c r="Q251" i="6" s="1"/>
  <c r="O252" i="6"/>
  <c r="O251" i="6" s="1"/>
  <c r="L252" i="6"/>
  <c r="K252" i="6"/>
  <c r="K251" i="6" s="1"/>
  <c r="K232" i="6" s="1"/>
  <c r="J252" i="6"/>
  <c r="I252" i="6"/>
  <c r="H252" i="6" s="1"/>
  <c r="G252" i="6"/>
  <c r="G251" i="6" s="1"/>
  <c r="G232" i="6" s="1"/>
  <c r="F252" i="6"/>
  <c r="E252" i="6"/>
  <c r="E251" i="6" s="1"/>
  <c r="E232" i="6" s="1"/>
  <c r="D252" i="6"/>
  <c r="C252" i="6"/>
  <c r="L251" i="6"/>
  <c r="J251" i="6"/>
  <c r="F251" i="6"/>
  <c r="D251" i="6"/>
  <c r="C251" i="6" s="1"/>
  <c r="Q250" i="6"/>
  <c r="P250" i="6"/>
  <c r="O250" i="6"/>
  <c r="N250" i="6"/>
  <c r="M250" i="6"/>
  <c r="H250" i="6"/>
  <c r="C250" i="6"/>
  <c r="Q249" i="6"/>
  <c r="P249" i="6"/>
  <c r="O249" i="6"/>
  <c r="N249" i="6"/>
  <c r="M249" i="6" s="1"/>
  <c r="H249" i="6"/>
  <c r="C249" i="6"/>
  <c r="Q248" i="6"/>
  <c r="P248" i="6"/>
  <c r="O248" i="6"/>
  <c r="N248" i="6"/>
  <c r="M248" i="6"/>
  <c r="H248" i="6"/>
  <c r="C248" i="6"/>
  <c r="Q247" i="6"/>
  <c r="P247" i="6"/>
  <c r="P246" i="6" s="1"/>
  <c r="O247" i="6"/>
  <c r="N247" i="6"/>
  <c r="M247" i="6" s="1"/>
  <c r="H247" i="6"/>
  <c r="C247" i="6"/>
  <c r="Q246" i="6"/>
  <c r="O246" i="6"/>
  <c r="L246" i="6"/>
  <c r="K246" i="6"/>
  <c r="J246" i="6"/>
  <c r="I246" i="6"/>
  <c r="H246" i="6" s="1"/>
  <c r="G246" i="6"/>
  <c r="F246" i="6"/>
  <c r="E246" i="6"/>
  <c r="D246" i="6"/>
  <c r="C246" i="6"/>
  <c r="Q245" i="6"/>
  <c r="P245" i="6"/>
  <c r="O245" i="6"/>
  <c r="N245" i="6"/>
  <c r="M245" i="6" s="1"/>
  <c r="H245" i="6"/>
  <c r="C245" i="6"/>
  <c r="Q244" i="6"/>
  <c r="P244" i="6"/>
  <c r="O244" i="6"/>
  <c r="N244" i="6"/>
  <c r="M244" i="6"/>
  <c r="H244" i="6"/>
  <c r="C244" i="6"/>
  <c r="Q243" i="6"/>
  <c r="P243" i="6"/>
  <c r="O243" i="6"/>
  <c r="N243" i="6"/>
  <c r="M243" i="6" s="1"/>
  <c r="H243" i="6"/>
  <c r="C243" i="6"/>
  <c r="Q242" i="6"/>
  <c r="P242" i="6"/>
  <c r="O242" i="6"/>
  <c r="N242" i="6"/>
  <c r="M242" i="6"/>
  <c r="H242" i="6"/>
  <c r="C242" i="6"/>
  <c r="Q241" i="6"/>
  <c r="P241" i="6"/>
  <c r="O241" i="6"/>
  <c r="N241" i="6"/>
  <c r="M241" i="6" s="1"/>
  <c r="H241" i="6"/>
  <c r="C241" i="6"/>
  <c r="Q240" i="6"/>
  <c r="P240" i="6"/>
  <c r="O240" i="6"/>
  <c r="N240" i="6"/>
  <c r="M240" i="6"/>
  <c r="H240" i="6"/>
  <c r="C240" i="6"/>
  <c r="Q239" i="6"/>
  <c r="P239" i="6"/>
  <c r="P238" i="6" s="1"/>
  <c r="P233" i="6" s="1"/>
  <c r="P232" i="6" s="1"/>
  <c r="O239" i="6"/>
  <c r="N239" i="6"/>
  <c r="M239" i="6" s="1"/>
  <c r="H239" i="6"/>
  <c r="C239" i="6"/>
  <c r="Q238" i="6"/>
  <c r="O238" i="6"/>
  <c r="L238" i="6"/>
  <c r="K238" i="6"/>
  <c r="J238" i="6"/>
  <c r="I238" i="6"/>
  <c r="H238" i="6" s="1"/>
  <c r="G238" i="6"/>
  <c r="F238" i="6"/>
  <c r="E238" i="6"/>
  <c r="D238" i="6"/>
  <c r="C238" i="6"/>
  <c r="Q237" i="6"/>
  <c r="P237" i="6"/>
  <c r="O237" i="6"/>
  <c r="N237" i="6"/>
  <c r="M237" i="6" s="1"/>
  <c r="H237" i="6"/>
  <c r="C237" i="6"/>
  <c r="Q236" i="6"/>
  <c r="Q235" i="6" s="1"/>
  <c r="P236" i="6"/>
  <c r="O236" i="6"/>
  <c r="O235" i="6" s="1"/>
  <c r="N236" i="6"/>
  <c r="M236" i="6"/>
  <c r="H236" i="6"/>
  <c r="C236" i="6"/>
  <c r="P235" i="6"/>
  <c r="N235" i="6"/>
  <c r="M235" i="6" s="1"/>
  <c r="L235" i="6"/>
  <c r="K235" i="6"/>
  <c r="J235" i="6"/>
  <c r="I235" i="6"/>
  <c r="H235" i="6"/>
  <c r="G235" i="6"/>
  <c r="F235" i="6"/>
  <c r="E235" i="6"/>
  <c r="D235" i="6"/>
  <c r="C235" i="6" s="1"/>
  <c r="Q234" i="6"/>
  <c r="Q233" i="6" s="1"/>
  <c r="Q232" i="6" s="1"/>
  <c r="P234" i="6"/>
  <c r="O234" i="6"/>
  <c r="O233" i="6" s="1"/>
  <c r="O232" i="6" s="1"/>
  <c r="N234" i="6"/>
  <c r="M234" i="6"/>
  <c r="H234" i="6"/>
  <c r="C234" i="6"/>
  <c r="L233" i="6"/>
  <c r="L232" i="6" s="1"/>
  <c r="K233" i="6"/>
  <c r="J233" i="6"/>
  <c r="J232" i="6" s="1"/>
  <c r="I233" i="6"/>
  <c r="H233" i="6"/>
  <c r="G233" i="6"/>
  <c r="F233" i="6"/>
  <c r="F232" i="6" s="1"/>
  <c r="E233" i="6"/>
  <c r="D233" i="6"/>
  <c r="C233" i="6" s="1"/>
  <c r="Q231" i="6"/>
  <c r="P231" i="6"/>
  <c r="P230" i="6" s="1"/>
  <c r="O231" i="6"/>
  <c r="N231" i="6"/>
  <c r="M231" i="6" s="1"/>
  <c r="H231" i="6"/>
  <c r="C231" i="6"/>
  <c r="Q230" i="6"/>
  <c r="O230" i="6"/>
  <c r="L230" i="6"/>
  <c r="K230" i="6"/>
  <c r="J230" i="6"/>
  <c r="I230" i="6"/>
  <c r="H230" i="6" s="1"/>
  <c r="G230" i="6"/>
  <c r="F230" i="6"/>
  <c r="E230" i="6"/>
  <c r="D230" i="6"/>
  <c r="C230" i="6"/>
  <c r="Q229" i="6"/>
  <c r="P229" i="6"/>
  <c r="P228" i="6" s="1"/>
  <c r="O229" i="6"/>
  <c r="N229" i="6"/>
  <c r="M229" i="6" s="1"/>
  <c r="H229" i="6"/>
  <c r="C229" i="6"/>
  <c r="Q228" i="6"/>
  <c r="O228" i="6"/>
  <c r="L228" i="6"/>
  <c r="K228" i="6"/>
  <c r="J228" i="6"/>
  <c r="I228" i="6"/>
  <c r="H228" i="6" s="1"/>
  <c r="G228" i="6"/>
  <c r="F228" i="6"/>
  <c r="E228" i="6"/>
  <c r="D228" i="6"/>
  <c r="C228" i="6"/>
  <c r="Q227" i="6"/>
  <c r="P227" i="6"/>
  <c r="O227" i="6"/>
  <c r="N227" i="6"/>
  <c r="M227" i="6" s="1"/>
  <c r="H227" i="6"/>
  <c r="C227" i="6"/>
  <c r="Q226" i="6"/>
  <c r="Q225" i="6" s="1"/>
  <c r="P226" i="6"/>
  <c r="O226" i="6"/>
  <c r="O225" i="6" s="1"/>
  <c r="N226" i="6"/>
  <c r="M226" i="6"/>
  <c r="H226" i="6"/>
  <c r="C226" i="6"/>
  <c r="P225" i="6"/>
  <c r="N225" i="6"/>
  <c r="M225" i="6" s="1"/>
  <c r="L225" i="6"/>
  <c r="K225" i="6"/>
  <c r="J225" i="6"/>
  <c r="I225" i="6"/>
  <c r="H225" i="6"/>
  <c r="G225" i="6"/>
  <c r="F225" i="6"/>
  <c r="E225" i="6"/>
  <c r="D225" i="6"/>
  <c r="C225" i="6" s="1"/>
  <c r="Q224" i="6"/>
  <c r="P224" i="6"/>
  <c r="O224" i="6"/>
  <c r="N224" i="6"/>
  <c r="M224" i="6"/>
  <c r="H224" i="6"/>
  <c r="C224" i="6"/>
  <c r="Q223" i="6"/>
  <c r="P223" i="6"/>
  <c r="O223" i="6"/>
  <c r="N223" i="6"/>
  <c r="M223" i="6" s="1"/>
  <c r="H223" i="6"/>
  <c r="C223" i="6"/>
  <c r="Q222" i="6"/>
  <c r="P222" i="6"/>
  <c r="O222" i="6"/>
  <c r="N222" i="6"/>
  <c r="M222" i="6"/>
  <c r="H222" i="6"/>
  <c r="C222" i="6"/>
  <c r="Q221" i="6"/>
  <c r="P221" i="6"/>
  <c r="O221" i="6"/>
  <c r="N221" i="6"/>
  <c r="M221" i="6" s="1"/>
  <c r="H221" i="6"/>
  <c r="C221" i="6"/>
  <c r="Q220" i="6"/>
  <c r="P220" i="6"/>
  <c r="O220" i="6"/>
  <c r="N220" i="6"/>
  <c r="M220" i="6"/>
  <c r="H220" i="6"/>
  <c r="C220" i="6"/>
  <c r="Q219" i="6"/>
  <c r="P219" i="6"/>
  <c r="O219" i="6"/>
  <c r="N219" i="6"/>
  <c r="M219" i="6" s="1"/>
  <c r="H219" i="6"/>
  <c r="C219" i="6"/>
  <c r="Q218" i="6"/>
  <c r="P218" i="6"/>
  <c r="O218" i="6"/>
  <c r="N218" i="6"/>
  <c r="M218" i="6"/>
  <c r="H218" i="6"/>
  <c r="C218" i="6"/>
  <c r="Q217" i="6"/>
  <c r="P217" i="6"/>
  <c r="O217" i="6"/>
  <c r="N217" i="6"/>
  <c r="M217" i="6" s="1"/>
  <c r="H217" i="6"/>
  <c r="C217" i="6"/>
  <c r="Q216" i="6"/>
  <c r="P216" i="6"/>
  <c r="O216" i="6"/>
  <c r="N216" i="6"/>
  <c r="M216" i="6"/>
  <c r="H216" i="6"/>
  <c r="C216" i="6"/>
  <c r="Q215" i="6"/>
  <c r="P215" i="6"/>
  <c r="P214" i="6" s="1"/>
  <c r="O215" i="6"/>
  <c r="N215" i="6"/>
  <c r="M215" i="6" s="1"/>
  <c r="H215" i="6"/>
  <c r="C215" i="6"/>
  <c r="Q214" i="6"/>
  <c r="O214" i="6"/>
  <c r="L214" i="6"/>
  <c r="K214" i="6"/>
  <c r="J214" i="6"/>
  <c r="I214" i="6"/>
  <c r="H214" i="6" s="1"/>
  <c r="G214" i="6"/>
  <c r="F214" i="6"/>
  <c r="E214" i="6"/>
  <c r="D214" i="6"/>
  <c r="C214" i="6"/>
  <c r="Q213" i="6"/>
  <c r="P213" i="6"/>
  <c r="O213" i="6"/>
  <c r="N213" i="6"/>
  <c r="M213" i="6" s="1"/>
  <c r="H213" i="6"/>
  <c r="C213" i="6"/>
  <c r="Q212" i="6"/>
  <c r="P212" i="6"/>
  <c r="O212" i="6"/>
  <c r="N212" i="6"/>
  <c r="M212" i="6"/>
  <c r="H212" i="6"/>
  <c r="C212" i="6"/>
  <c r="Q211" i="6"/>
  <c r="P211" i="6"/>
  <c r="O211" i="6"/>
  <c r="N211" i="6"/>
  <c r="M211" i="6" s="1"/>
  <c r="H211" i="6"/>
  <c r="C211" i="6"/>
  <c r="Q210" i="6"/>
  <c r="P210" i="6"/>
  <c r="O210" i="6"/>
  <c r="N210" i="6"/>
  <c r="M210" i="6"/>
  <c r="H210" i="6"/>
  <c r="C210" i="6"/>
  <c r="Q209" i="6"/>
  <c r="P209" i="6"/>
  <c r="O209" i="6"/>
  <c r="N209" i="6"/>
  <c r="M209" i="6" s="1"/>
  <c r="H209" i="6"/>
  <c r="C209" i="6"/>
  <c r="Q208" i="6"/>
  <c r="P208" i="6"/>
  <c r="O208" i="6"/>
  <c r="N208" i="6"/>
  <c r="M208" i="6"/>
  <c r="H208" i="6"/>
  <c r="C208" i="6"/>
  <c r="Q207" i="6"/>
  <c r="P207" i="6"/>
  <c r="O207" i="6"/>
  <c r="N207" i="6"/>
  <c r="M207" i="6" s="1"/>
  <c r="H207" i="6"/>
  <c r="C207" i="6"/>
  <c r="Q206" i="6"/>
  <c r="P206" i="6"/>
  <c r="O206" i="6"/>
  <c r="N206" i="6"/>
  <c r="M206" i="6"/>
  <c r="H206" i="6"/>
  <c r="C206" i="6"/>
  <c r="Q205" i="6"/>
  <c r="P205" i="6"/>
  <c r="O205" i="6"/>
  <c r="N205" i="6"/>
  <c r="M205" i="6" s="1"/>
  <c r="H205" i="6"/>
  <c r="C205" i="6"/>
  <c r="Q204" i="6"/>
  <c r="Q203" i="6" s="1"/>
  <c r="P204" i="6"/>
  <c r="O204" i="6"/>
  <c r="O203" i="6" s="1"/>
  <c r="O202" i="6" s="1"/>
  <c r="N204" i="6"/>
  <c r="M204" i="6"/>
  <c r="H204" i="6"/>
  <c r="C204" i="6"/>
  <c r="P203" i="6"/>
  <c r="P202" i="6" s="1"/>
  <c r="N203" i="6"/>
  <c r="L203" i="6"/>
  <c r="L202" i="6" s="1"/>
  <c r="K203" i="6"/>
  <c r="J203" i="6"/>
  <c r="I203" i="6"/>
  <c r="H203" i="6"/>
  <c r="G203" i="6"/>
  <c r="F203" i="6"/>
  <c r="E203" i="6"/>
  <c r="D203" i="6"/>
  <c r="C203" i="6" s="1"/>
  <c r="Q202" i="6"/>
  <c r="K202" i="6"/>
  <c r="J202" i="6"/>
  <c r="I202" i="6"/>
  <c r="H202" i="6"/>
  <c r="G202" i="6"/>
  <c r="F202" i="6"/>
  <c r="E202" i="6"/>
  <c r="D202" i="6"/>
  <c r="C202" i="6" s="1"/>
  <c r="Q201" i="6"/>
  <c r="P201" i="6"/>
  <c r="O201" i="6"/>
  <c r="N201" i="6"/>
  <c r="M201" i="6"/>
  <c r="H201" i="6"/>
  <c r="C201" i="6"/>
  <c r="Q200" i="6"/>
  <c r="P200" i="6"/>
  <c r="O200" i="6"/>
  <c r="N200" i="6"/>
  <c r="M200" i="6" s="1"/>
  <c r="H200" i="6"/>
  <c r="C200" i="6"/>
  <c r="Q199" i="6"/>
  <c r="P199" i="6"/>
  <c r="O199" i="6"/>
  <c r="N199" i="6"/>
  <c r="M199" i="6"/>
  <c r="H199" i="6"/>
  <c r="C199" i="6"/>
  <c r="Q198" i="6"/>
  <c r="P198" i="6"/>
  <c r="O198" i="6"/>
  <c r="N198" i="6"/>
  <c r="M198" i="6" s="1"/>
  <c r="H198" i="6"/>
  <c r="C198" i="6"/>
  <c r="Q197" i="6"/>
  <c r="Q196" i="6" s="1"/>
  <c r="P197" i="6"/>
  <c r="O197" i="6"/>
  <c r="O196" i="6" s="1"/>
  <c r="N197" i="6"/>
  <c r="M197" i="6"/>
  <c r="H197" i="6"/>
  <c r="C197" i="6"/>
  <c r="P196" i="6"/>
  <c r="N196" i="6"/>
  <c r="M196" i="6" s="1"/>
  <c r="L196" i="6"/>
  <c r="K196" i="6"/>
  <c r="J196" i="6"/>
  <c r="I196" i="6"/>
  <c r="H196" i="6"/>
  <c r="G196" i="6"/>
  <c r="F196" i="6"/>
  <c r="E196" i="6"/>
  <c r="D196" i="6"/>
  <c r="C196" i="6" s="1"/>
  <c r="Q195" i="6"/>
  <c r="Q194" i="6" s="1"/>
  <c r="Q193" i="6" s="1"/>
  <c r="Q192" i="6" s="1"/>
  <c r="P195" i="6"/>
  <c r="O195" i="6"/>
  <c r="O194" i="6" s="1"/>
  <c r="O193" i="6" s="1"/>
  <c r="N195" i="6"/>
  <c r="M195" i="6"/>
  <c r="H195" i="6"/>
  <c r="C195" i="6"/>
  <c r="P194" i="6"/>
  <c r="P193" i="6" s="1"/>
  <c r="P192" i="6" s="1"/>
  <c r="N194" i="6"/>
  <c r="M194" i="6" s="1"/>
  <c r="L194" i="6"/>
  <c r="L193" i="6" s="1"/>
  <c r="L192" i="6" s="1"/>
  <c r="K194" i="6"/>
  <c r="J194" i="6"/>
  <c r="J193" i="6" s="1"/>
  <c r="J192" i="6" s="1"/>
  <c r="I194" i="6"/>
  <c r="H194" i="6"/>
  <c r="G194" i="6"/>
  <c r="F194" i="6"/>
  <c r="F193" i="6" s="1"/>
  <c r="F192" i="6" s="1"/>
  <c r="E194" i="6"/>
  <c r="D194" i="6"/>
  <c r="C194" i="6" s="1"/>
  <c r="K193" i="6"/>
  <c r="K192" i="6" s="1"/>
  <c r="I193" i="6"/>
  <c r="H193" i="6" s="1"/>
  <c r="G193" i="6"/>
  <c r="G192" i="6" s="1"/>
  <c r="E193" i="6"/>
  <c r="E192" i="6" s="1"/>
  <c r="Q191" i="6"/>
  <c r="Q190" i="6" s="1"/>
  <c r="Q189" i="6" s="1"/>
  <c r="P191" i="6"/>
  <c r="O191" i="6"/>
  <c r="O190" i="6" s="1"/>
  <c r="O189" i="6" s="1"/>
  <c r="N191" i="6"/>
  <c r="M191" i="6"/>
  <c r="H191" i="6"/>
  <c r="C191" i="6"/>
  <c r="P190" i="6"/>
  <c r="P189" i="6" s="1"/>
  <c r="N190" i="6"/>
  <c r="M190" i="6" s="1"/>
  <c r="L190" i="6"/>
  <c r="L189" i="6" s="1"/>
  <c r="K190" i="6"/>
  <c r="J190" i="6"/>
  <c r="J189" i="6" s="1"/>
  <c r="I190" i="6"/>
  <c r="H190" i="6"/>
  <c r="G190" i="6"/>
  <c r="F190" i="6"/>
  <c r="F189" i="6" s="1"/>
  <c r="E190" i="6"/>
  <c r="D190" i="6"/>
  <c r="C190" i="6" s="1"/>
  <c r="K189" i="6"/>
  <c r="I189" i="6"/>
  <c r="H189" i="6" s="1"/>
  <c r="G189" i="6"/>
  <c r="E189" i="6"/>
  <c r="Q188" i="6"/>
  <c r="P188" i="6"/>
  <c r="O188" i="6"/>
  <c r="N188" i="6"/>
  <c r="M188" i="6" s="1"/>
  <c r="H188" i="6"/>
  <c r="C188" i="6"/>
  <c r="Q187" i="6"/>
  <c r="Q186" i="6" s="1"/>
  <c r="Q185" i="6" s="1"/>
  <c r="P187" i="6"/>
  <c r="O187" i="6"/>
  <c r="O186" i="6" s="1"/>
  <c r="O185" i="6" s="1"/>
  <c r="N187" i="6"/>
  <c r="M187" i="6"/>
  <c r="H187" i="6"/>
  <c r="C187" i="6"/>
  <c r="P186" i="6"/>
  <c r="P185" i="6" s="1"/>
  <c r="N186" i="6"/>
  <c r="M186" i="6" s="1"/>
  <c r="L186" i="6"/>
  <c r="L185" i="6" s="1"/>
  <c r="K186" i="6"/>
  <c r="J186" i="6"/>
  <c r="J185" i="6" s="1"/>
  <c r="I186" i="6"/>
  <c r="H186" i="6"/>
  <c r="G186" i="6"/>
  <c r="F186" i="6"/>
  <c r="F185" i="6" s="1"/>
  <c r="E186" i="6"/>
  <c r="D186" i="6"/>
  <c r="C186" i="6" s="1"/>
  <c r="K185" i="6"/>
  <c r="I185" i="6"/>
  <c r="H185" i="6" s="1"/>
  <c r="G185" i="6"/>
  <c r="E185" i="6"/>
  <c r="Q184" i="6"/>
  <c r="P184" i="6"/>
  <c r="O184" i="6"/>
  <c r="N184" i="6"/>
  <c r="M184" i="6" s="1"/>
  <c r="H184" i="6"/>
  <c r="C184" i="6"/>
  <c r="Q183" i="6"/>
  <c r="Q182" i="6" s="1"/>
  <c r="P183" i="6"/>
  <c r="O183" i="6"/>
  <c r="O182" i="6" s="1"/>
  <c r="N183" i="6"/>
  <c r="M183" i="6"/>
  <c r="H183" i="6"/>
  <c r="C183" i="6"/>
  <c r="P182" i="6"/>
  <c r="N182" i="6"/>
  <c r="M182" i="6" s="1"/>
  <c r="L182" i="6"/>
  <c r="K182" i="6"/>
  <c r="J182" i="6"/>
  <c r="I182" i="6"/>
  <c r="H182" i="6"/>
  <c r="G182" i="6"/>
  <c r="F182" i="6"/>
  <c r="E182" i="6"/>
  <c r="D182" i="6"/>
  <c r="C182" i="6" s="1"/>
  <c r="Q181" i="6"/>
  <c r="P181" i="6"/>
  <c r="O181" i="6"/>
  <c r="N181" i="6"/>
  <c r="M181" i="6"/>
  <c r="H181" i="6"/>
  <c r="C181" i="6"/>
  <c r="Q180" i="6"/>
  <c r="P180" i="6"/>
  <c r="O180" i="6"/>
  <c r="N180" i="6"/>
  <c r="M180" i="6" s="1"/>
  <c r="H180" i="6"/>
  <c r="C180" i="6"/>
  <c r="Q179" i="6"/>
  <c r="P179" i="6"/>
  <c r="O179" i="6"/>
  <c r="N179" i="6"/>
  <c r="M179" i="6"/>
  <c r="H179" i="6"/>
  <c r="C179" i="6"/>
  <c r="Q178" i="6"/>
  <c r="P178" i="6"/>
  <c r="P177" i="6" s="1"/>
  <c r="O178" i="6"/>
  <c r="N178" i="6"/>
  <c r="M178" i="6" s="1"/>
  <c r="H178" i="6"/>
  <c r="C178" i="6"/>
  <c r="Q177" i="6"/>
  <c r="O177" i="6"/>
  <c r="L177" i="6"/>
  <c r="K177" i="6"/>
  <c r="J177" i="6"/>
  <c r="I177" i="6"/>
  <c r="H177" i="6" s="1"/>
  <c r="G177" i="6"/>
  <c r="F177" i="6"/>
  <c r="E177" i="6"/>
  <c r="D177" i="6"/>
  <c r="C177" i="6"/>
  <c r="Q176" i="6"/>
  <c r="P176" i="6"/>
  <c r="O176" i="6"/>
  <c r="N176" i="6"/>
  <c r="M176" i="6" s="1"/>
  <c r="H176" i="6"/>
  <c r="C176" i="6"/>
  <c r="Q175" i="6"/>
  <c r="P175" i="6"/>
  <c r="O175" i="6"/>
  <c r="N175" i="6"/>
  <c r="M175" i="6"/>
  <c r="H175" i="6"/>
  <c r="C175" i="6"/>
  <c r="Q174" i="6"/>
  <c r="P174" i="6"/>
  <c r="P173" i="6" s="1"/>
  <c r="P172" i="6" s="1"/>
  <c r="P171" i="6" s="1"/>
  <c r="O174" i="6"/>
  <c r="N174" i="6"/>
  <c r="M174" i="6" s="1"/>
  <c r="H174" i="6"/>
  <c r="C174" i="6"/>
  <c r="Q173" i="6"/>
  <c r="Q172" i="6" s="1"/>
  <c r="Q171" i="6" s="1"/>
  <c r="O173" i="6"/>
  <c r="O172" i="6" s="1"/>
  <c r="O171" i="6" s="1"/>
  <c r="L173" i="6"/>
  <c r="K173" i="6"/>
  <c r="K172" i="6" s="1"/>
  <c r="K171" i="6" s="1"/>
  <c r="J173" i="6"/>
  <c r="I173" i="6"/>
  <c r="H173" i="6" s="1"/>
  <c r="G173" i="6"/>
  <c r="G172" i="6" s="1"/>
  <c r="G171" i="6" s="1"/>
  <c r="F173" i="6"/>
  <c r="E173" i="6"/>
  <c r="E172" i="6" s="1"/>
  <c r="E171" i="6" s="1"/>
  <c r="D173" i="6"/>
  <c r="C173" i="6"/>
  <c r="L172" i="6"/>
  <c r="L171" i="6" s="1"/>
  <c r="J172" i="6"/>
  <c r="J171" i="6" s="1"/>
  <c r="F172" i="6"/>
  <c r="F171" i="6" s="1"/>
  <c r="D172" i="6"/>
  <c r="C172" i="6" s="1"/>
  <c r="Q170" i="6"/>
  <c r="P170" i="6"/>
  <c r="O170" i="6"/>
  <c r="N170" i="6"/>
  <c r="M170" i="6" s="1"/>
  <c r="H170" i="6"/>
  <c r="C170" i="6"/>
  <c r="Q169" i="6"/>
  <c r="P169" i="6"/>
  <c r="O169" i="6"/>
  <c r="N169" i="6"/>
  <c r="M169" i="6"/>
  <c r="H169" i="6"/>
  <c r="C169" i="6"/>
  <c r="Q168" i="6"/>
  <c r="P168" i="6"/>
  <c r="O168" i="6"/>
  <c r="N168" i="6"/>
  <c r="M168" i="6" s="1"/>
  <c r="H168" i="6"/>
  <c r="C168" i="6"/>
  <c r="Q167" i="6"/>
  <c r="P167" i="6"/>
  <c r="O167" i="6"/>
  <c r="N167" i="6"/>
  <c r="M167" i="6"/>
  <c r="H167" i="6"/>
  <c r="C167" i="6"/>
  <c r="Q166" i="6"/>
  <c r="P166" i="6"/>
  <c r="O166" i="6"/>
  <c r="N166" i="6"/>
  <c r="M166" i="6" s="1"/>
  <c r="H166" i="6"/>
  <c r="C166" i="6"/>
  <c r="Q165" i="6"/>
  <c r="Q164" i="6" s="1"/>
  <c r="Q163" i="6" s="1"/>
  <c r="P165" i="6"/>
  <c r="O165" i="6"/>
  <c r="O164" i="6" s="1"/>
  <c r="O163" i="6" s="1"/>
  <c r="N165" i="6"/>
  <c r="M165" i="6"/>
  <c r="H165" i="6"/>
  <c r="C165" i="6"/>
  <c r="P164" i="6"/>
  <c r="P163" i="6" s="1"/>
  <c r="N164" i="6"/>
  <c r="M164" i="6" s="1"/>
  <c r="L164" i="6"/>
  <c r="L163" i="6" s="1"/>
  <c r="K164" i="6"/>
  <c r="J164" i="6"/>
  <c r="J163" i="6" s="1"/>
  <c r="I164" i="6"/>
  <c r="H164" i="6"/>
  <c r="G164" i="6"/>
  <c r="F164" i="6"/>
  <c r="F163" i="6" s="1"/>
  <c r="E164" i="6"/>
  <c r="D164" i="6"/>
  <c r="C164" i="6" s="1"/>
  <c r="K163" i="6"/>
  <c r="I163" i="6"/>
  <c r="H163" i="6" s="1"/>
  <c r="G163" i="6"/>
  <c r="E163" i="6"/>
  <c r="Q162" i="6"/>
  <c r="P162" i="6"/>
  <c r="O162" i="6"/>
  <c r="N162" i="6"/>
  <c r="M162" i="6" s="1"/>
  <c r="H162" i="6"/>
  <c r="C162" i="6"/>
  <c r="Q161" i="6"/>
  <c r="P161" i="6"/>
  <c r="O161" i="6"/>
  <c r="N161" i="6"/>
  <c r="M161" i="6"/>
  <c r="H161" i="6"/>
  <c r="C161" i="6"/>
  <c r="Q160" i="6"/>
  <c r="P160" i="6"/>
  <c r="O160" i="6"/>
  <c r="N160" i="6"/>
  <c r="M160" i="6" s="1"/>
  <c r="H160" i="6"/>
  <c r="C160" i="6"/>
  <c r="Q159" i="6"/>
  <c r="Q158" i="6" s="1"/>
  <c r="P159" i="6"/>
  <c r="O159" i="6"/>
  <c r="O158" i="6" s="1"/>
  <c r="N159" i="6"/>
  <c r="M159" i="6"/>
  <c r="H159" i="6"/>
  <c r="C159" i="6"/>
  <c r="P158" i="6"/>
  <c r="N158" i="6"/>
  <c r="M158" i="6" s="1"/>
  <c r="L158" i="6"/>
  <c r="K158" i="6"/>
  <c r="J158" i="6"/>
  <c r="I158" i="6"/>
  <c r="H158" i="6"/>
  <c r="G158" i="6"/>
  <c r="F158" i="6"/>
  <c r="E158" i="6"/>
  <c r="D158" i="6"/>
  <c r="C158" i="6" s="1"/>
  <c r="Q157" i="6"/>
  <c r="P157" i="6"/>
  <c r="O157" i="6"/>
  <c r="N157" i="6"/>
  <c r="M157" i="6"/>
  <c r="H157" i="6"/>
  <c r="C157" i="6"/>
  <c r="Q156" i="6"/>
  <c r="P156" i="6"/>
  <c r="O156" i="6"/>
  <c r="N156" i="6"/>
  <c r="M156" i="6" s="1"/>
  <c r="H156" i="6"/>
  <c r="C156" i="6"/>
  <c r="Q155" i="6"/>
  <c r="P155" i="6"/>
  <c r="O155" i="6"/>
  <c r="N155" i="6"/>
  <c r="M155" i="6"/>
  <c r="H155" i="6"/>
  <c r="C155" i="6"/>
  <c r="Q154" i="6"/>
  <c r="P154" i="6"/>
  <c r="O154" i="6"/>
  <c r="N154" i="6"/>
  <c r="M154" i="6" s="1"/>
  <c r="H154" i="6"/>
  <c r="C154" i="6"/>
  <c r="Q153" i="6"/>
  <c r="P153" i="6"/>
  <c r="O153" i="6"/>
  <c r="N153" i="6"/>
  <c r="M153" i="6"/>
  <c r="H153" i="6"/>
  <c r="C153" i="6"/>
  <c r="Q152" i="6"/>
  <c r="P152" i="6"/>
  <c r="O152" i="6"/>
  <c r="N152" i="6"/>
  <c r="M152" i="6" s="1"/>
  <c r="H152" i="6"/>
  <c r="C152" i="6"/>
  <c r="Q151" i="6"/>
  <c r="P151" i="6"/>
  <c r="O151" i="6"/>
  <c r="N151" i="6"/>
  <c r="M151" i="6"/>
  <c r="H151" i="6"/>
  <c r="C151" i="6"/>
  <c r="Q150" i="6"/>
  <c r="P150" i="6"/>
  <c r="P149" i="6" s="1"/>
  <c r="O150" i="6"/>
  <c r="N150" i="6"/>
  <c r="M150" i="6" s="1"/>
  <c r="H150" i="6"/>
  <c r="C150" i="6"/>
  <c r="Q149" i="6"/>
  <c r="O149" i="6"/>
  <c r="L149" i="6"/>
  <c r="K149" i="6"/>
  <c r="J149" i="6"/>
  <c r="I149" i="6"/>
  <c r="H149" i="6" s="1"/>
  <c r="G149" i="6"/>
  <c r="F149" i="6"/>
  <c r="E149" i="6"/>
  <c r="D149" i="6"/>
  <c r="C149" i="6"/>
  <c r="Q148" i="6"/>
  <c r="P148" i="6"/>
  <c r="O148" i="6"/>
  <c r="N148" i="6"/>
  <c r="M148" i="6" s="1"/>
  <c r="H148" i="6"/>
  <c r="C148" i="6"/>
  <c r="Q147" i="6"/>
  <c r="P147" i="6"/>
  <c r="O147" i="6"/>
  <c r="N147" i="6"/>
  <c r="M147" i="6"/>
  <c r="H147" i="6"/>
  <c r="C147" i="6"/>
  <c r="Q146" i="6"/>
  <c r="P146" i="6"/>
  <c r="O146" i="6"/>
  <c r="N146" i="6"/>
  <c r="M146" i="6" s="1"/>
  <c r="H146" i="6"/>
  <c r="C146" i="6"/>
  <c r="Q145" i="6"/>
  <c r="P145" i="6"/>
  <c r="O145" i="6"/>
  <c r="N145" i="6"/>
  <c r="M145" i="6"/>
  <c r="H145" i="6"/>
  <c r="C145" i="6"/>
  <c r="Q144" i="6"/>
  <c r="P144" i="6"/>
  <c r="O144" i="6"/>
  <c r="N144" i="6"/>
  <c r="M144" i="6" s="1"/>
  <c r="H144" i="6"/>
  <c r="C144" i="6"/>
  <c r="Q143" i="6"/>
  <c r="Q142" i="6" s="1"/>
  <c r="P143" i="6"/>
  <c r="O143" i="6"/>
  <c r="O142" i="6" s="1"/>
  <c r="N143" i="6"/>
  <c r="M143" i="6"/>
  <c r="H143" i="6"/>
  <c r="C143" i="6"/>
  <c r="P142" i="6"/>
  <c r="N142" i="6"/>
  <c r="M142" i="6" s="1"/>
  <c r="L142" i="6"/>
  <c r="K142" i="6"/>
  <c r="J142" i="6"/>
  <c r="I142" i="6"/>
  <c r="H142" i="6"/>
  <c r="G142" i="6"/>
  <c r="F142" i="6"/>
  <c r="E142" i="6"/>
  <c r="D142" i="6"/>
  <c r="C142" i="6" s="1"/>
  <c r="Q141" i="6"/>
  <c r="P141" i="6"/>
  <c r="O141" i="6"/>
  <c r="N141" i="6"/>
  <c r="M141" i="6"/>
  <c r="H141" i="6"/>
  <c r="C141" i="6"/>
  <c r="Q140" i="6"/>
  <c r="P140" i="6"/>
  <c r="P139" i="6" s="1"/>
  <c r="O140" i="6"/>
  <c r="N140" i="6"/>
  <c r="M140" i="6" s="1"/>
  <c r="H140" i="6"/>
  <c r="C140" i="6"/>
  <c r="Q139" i="6"/>
  <c r="O139" i="6"/>
  <c r="L139" i="6"/>
  <c r="K139" i="6"/>
  <c r="J139" i="6"/>
  <c r="I139" i="6"/>
  <c r="H139" i="6" s="1"/>
  <c r="G139" i="6"/>
  <c r="F139" i="6"/>
  <c r="E139" i="6"/>
  <c r="D139" i="6"/>
  <c r="C139" i="6"/>
  <c r="Q138" i="6"/>
  <c r="P138" i="6"/>
  <c r="O138" i="6"/>
  <c r="N138" i="6"/>
  <c r="M138" i="6" s="1"/>
  <c r="H138" i="6"/>
  <c r="C138" i="6"/>
  <c r="Q137" i="6"/>
  <c r="P137" i="6"/>
  <c r="O137" i="6"/>
  <c r="N137" i="6"/>
  <c r="M137" i="6"/>
  <c r="H137" i="6"/>
  <c r="C137" i="6"/>
  <c r="Q136" i="6"/>
  <c r="P136" i="6"/>
  <c r="O136" i="6"/>
  <c r="N136" i="6"/>
  <c r="M136" i="6" s="1"/>
  <c r="H136" i="6"/>
  <c r="C136" i="6"/>
  <c r="Q135" i="6"/>
  <c r="Q134" i="6" s="1"/>
  <c r="P135" i="6"/>
  <c r="O135" i="6"/>
  <c r="O134" i="6" s="1"/>
  <c r="N135" i="6"/>
  <c r="M135" i="6"/>
  <c r="H135" i="6"/>
  <c r="C135" i="6"/>
  <c r="P134" i="6"/>
  <c r="N134" i="6"/>
  <c r="M134" i="6" s="1"/>
  <c r="L134" i="6"/>
  <c r="K134" i="6"/>
  <c r="J134" i="6"/>
  <c r="I134" i="6"/>
  <c r="H134" i="6"/>
  <c r="G134" i="6"/>
  <c r="F134" i="6"/>
  <c r="E134" i="6"/>
  <c r="D134" i="6"/>
  <c r="C134" i="6" s="1"/>
  <c r="Q133" i="6"/>
  <c r="P133" i="6"/>
  <c r="O133" i="6"/>
  <c r="N133" i="6"/>
  <c r="M133" i="6"/>
  <c r="H133" i="6"/>
  <c r="C133" i="6"/>
  <c r="Q132" i="6"/>
  <c r="P132" i="6"/>
  <c r="O132" i="6"/>
  <c r="N132" i="6"/>
  <c r="M132" i="6" s="1"/>
  <c r="H132" i="6"/>
  <c r="C132" i="6"/>
  <c r="Q131" i="6"/>
  <c r="Q130" i="6" s="1"/>
  <c r="P131" i="6"/>
  <c r="O131" i="6"/>
  <c r="O130" i="6" s="1"/>
  <c r="N131" i="6"/>
  <c r="M131" i="6"/>
  <c r="H131" i="6"/>
  <c r="C131" i="6"/>
  <c r="P130" i="6"/>
  <c r="P129" i="6" s="1"/>
  <c r="N130" i="6"/>
  <c r="M130" i="6" s="1"/>
  <c r="L130" i="6"/>
  <c r="L129" i="6" s="1"/>
  <c r="K130" i="6"/>
  <c r="J130" i="6"/>
  <c r="I130" i="6"/>
  <c r="H130" i="6"/>
  <c r="G130" i="6"/>
  <c r="F130" i="6"/>
  <c r="E130" i="6"/>
  <c r="D130" i="6"/>
  <c r="C130" i="6" s="1"/>
  <c r="K129" i="6"/>
  <c r="J129" i="6"/>
  <c r="I129" i="6"/>
  <c r="G129" i="6"/>
  <c r="F129" i="6"/>
  <c r="E129" i="6"/>
  <c r="D129" i="6"/>
  <c r="C129" i="6"/>
  <c r="Q128" i="6"/>
  <c r="P128" i="6"/>
  <c r="P127" i="6" s="1"/>
  <c r="O128" i="6"/>
  <c r="N128" i="6"/>
  <c r="M128" i="6" s="1"/>
  <c r="M127" i="6" s="1"/>
  <c r="H128" i="6"/>
  <c r="H127" i="6" s="1"/>
  <c r="C128" i="6"/>
  <c r="Q127" i="6"/>
  <c r="O127" i="6"/>
  <c r="L127" i="6"/>
  <c r="K127" i="6"/>
  <c r="J127" i="6"/>
  <c r="I127" i="6"/>
  <c r="G127" i="6"/>
  <c r="F127" i="6"/>
  <c r="E127" i="6"/>
  <c r="D127" i="6"/>
  <c r="C127" i="6"/>
  <c r="Q126" i="6"/>
  <c r="P126" i="6"/>
  <c r="O126" i="6"/>
  <c r="N126" i="6"/>
  <c r="M126" i="6" s="1"/>
  <c r="H126" i="6"/>
  <c r="C126" i="6"/>
  <c r="Q125" i="6"/>
  <c r="P125" i="6"/>
  <c r="O125" i="6"/>
  <c r="N125" i="6"/>
  <c r="M125" i="6"/>
  <c r="H125" i="6"/>
  <c r="C125" i="6"/>
  <c r="Q124" i="6"/>
  <c r="P124" i="6"/>
  <c r="O124" i="6"/>
  <c r="N124" i="6"/>
  <c r="M124" i="6" s="1"/>
  <c r="H124" i="6"/>
  <c r="C124" i="6"/>
  <c r="Q123" i="6"/>
  <c r="P123" i="6"/>
  <c r="O123" i="6"/>
  <c r="N123" i="6"/>
  <c r="M123" i="6"/>
  <c r="H123" i="6"/>
  <c r="C123" i="6"/>
  <c r="Q122" i="6"/>
  <c r="P122" i="6"/>
  <c r="P121" i="6" s="1"/>
  <c r="O122" i="6"/>
  <c r="N122" i="6"/>
  <c r="M122" i="6" s="1"/>
  <c r="H122" i="6"/>
  <c r="C122" i="6"/>
  <c r="Q121" i="6"/>
  <c r="O121" i="6"/>
  <c r="L121" i="6"/>
  <c r="K121" i="6"/>
  <c r="J121" i="6"/>
  <c r="I121" i="6"/>
  <c r="H121" i="6" s="1"/>
  <c r="G121" i="6"/>
  <c r="F121" i="6"/>
  <c r="E121" i="6"/>
  <c r="D121" i="6"/>
  <c r="C121" i="6"/>
  <c r="Q120" i="6"/>
  <c r="P120" i="6"/>
  <c r="O120" i="6"/>
  <c r="N120" i="6"/>
  <c r="M120" i="6" s="1"/>
  <c r="H120" i="6"/>
  <c r="C120" i="6"/>
  <c r="Q119" i="6"/>
  <c r="P119" i="6"/>
  <c r="O119" i="6"/>
  <c r="N119" i="6"/>
  <c r="M119" i="6"/>
  <c r="H119" i="6"/>
  <c r="C119" i="6"/>
  <c r="Q118" i="6"/>
  <c r="P118" i="6"/>
  <c r="O118" i="6"/>
  <c r="N118" i="6"/>
  <c r="M118" i="6" s="1"/>
  <c r="H118" i="6"/>
  <c r="C118" i="6"/>
  <c r="Q117" i="6"/>
  <c r="P117" i="6"/>
  <c r="O117" i="6"/>
  <c r="N117" i="6"/>
  <c r="M117" i="6"/>
  <c r="H117" i="6"/>
  <c r="C117" i="6"/>
  <c r="Q116" i="6"/>
  <c r="P116" i="6"/>
  <c r="P115" i="6" s="1"/>
  <c r="O116" i="6"/>
  <c r="N116" i="6"/>
  <c r="M116" i="6" s="1"/>
  <c r="H116" i="6"/>
  <c r="C116" i="6"/>
  <c r="Q115" i="6"/>
  <c r="O115" i="6"/>
  <c r="L115" i="6"/>
  <c r="K115" i="6"/>
  <c r="J115" i="6"/>
  <c r="I115" i="6"/>
  <c r="H115" i="6" s="1"/>
  <c r="G115" i="6"/>
  <c r="F115" i="6"/>
  <c r="E115" i="6"/>
  <c r="D115" i="6"/>
  <c r="C115" i="6"/>
  <c r="Q114" i="6"/>
  <c r="P114" i="6"/>
  <c r="O114" i="6"/>
  <c r="N114" i="6"/>
  <c r="M114" i="6" s="1"/>
  <c r="H114" i="6"/>
  <c r="C114" i="6"/>
  <c r="Q113" i="6"/>
  <c r="P113" i="6"/>
  <c r="O113" i="6"/>
  <c r="N113" i="6"/>
  <c r="M113" i="6"/>
  <c r="H113" i="6"/>
  <c r="C113" i="6"/>
  <c r="Q112" i="6"/>
  <c r="P112" i="6"/>
  <c r="P111" i="6" s="1"/>
  <c r="O112" i="6"/>
  <c r="N112" i="6"/>
  <c r="M112" i="6" s="1"/>
  <c r="H112" i="6"/>
  <c r="C112" i="6"/>
  <c r="Q111" i="6"/>
  <c r="O111" i="6"/>
  <c r="L111" i="6"/>
  <c r="K111" i="6"/>
  <c r="J111" i="6"/>
  <c r="I111" i="6"/>
  <c r="H111" i="6" s="1"/>
  <c r="G111" i="6"/>
  <c r="F111" i="6"/>
  <c r="E111" i="6"/>
  <c r="D111" i="6"/>
  <c r="C111" i="6"/>
  <c r="Q110" i="6"/>
  <c r="P110" i="6"/>
  <c r="O110" i="6"/>
  <c r="N110" i="6"/>
  <c r="M110" i="6" s="1"/>
  <c r="H110" i="6"/>
  <c r="C110" i="6"/>
  <c r="Q109" i="6"/>
  <c r="P109" i="6"/>
  <c r="O109" i="6"/>
  <c r="N109" i="6"/>
  <c r="M109" i="6"/>
  <c r="H109" i="6"/>
  <c r="C109" i="6"/>
  <c r="Q108" i="6"/>
  <c r="P108" i="6"/>
  <c r="O108" i="6"/>
  <c r="N108" i="6"/>
  <c r="M108" i="6" s="1"/>
  <c r="H108" i="6"/>
  <c r="C108" i="6"/>
  <c r="Q107" i="6"/>
  <c r="P107" i="6"/>
  <c r="O107" i="6"/>
  <c r="N107" i="6"/>
  <c r="M107" i="6"/>
  <c r="H107" i="6"/>
  <c r="C107" i="6"/>
  <c r="Q106" i="6"/>
  <c r="P106" i="6"/>
  <c r="O106" i="6"/>
  <c r="N106" i="6"/>
  <c r="M106" i="6" s="1"/>
  <c r="H106" i="6"/>
  <c r="C106" i="6"/>
  <c r="Q105" i="6"/>
  <c r="P105" i="6"/>
  <c r="O105" i="6"/>
  <c r="N105" i="6"/>
  <c r="M105" i="6"/>
  <c r="H105" i="6"/>
  <c r="C105" i="6"/>
  <c r="Q104" i="6"/>
  <c r="P104" i="6"/>
  <c r="O104" i="6"/>
  <c r="N104" i="6"/>
  <c r="M104" i="6" s="1"/>
  <c r="H104" i="6"/>
  <c r="C104" i="6"/>
  <c r="Q103" i="6"/>
  <c r="Q102" i="6" s="1"/>
  <c r="P103" i="6"/>
  <c r="O103" i="6"/>
  <c r="O102" i="6" s="1"/>
  <c r="N103" i="6"/>
  <c r="M103" i="6"/>
  <c r="H103" i="6"/>
  <c r="C103" i="6"/>
  <c r="P102" i="6"/>
  <c r="N102" i="6"/>
  <c r="M102" i="6" s="1"/>
  <c r="L102" i="6"/>
  <c r="K102" i="6"/>
  <c r="J102" i="6"/>
  <c r="I102" i="6"/>
  <c r="H102" i="6"/>
  <c r="G102" i="6"/>
  <c r="F102" i="6"/>
  <c r="E102" i="6"/>
  <c r="D102" i="6"/>
  <c r="C102" i="6" s="1"/>
  <c r="Q101" i="6"/>
  <c r="P101" i="6"/>
  <c r="O101" i="6"/>
  <c r="N101" i="6"/>
  <c r="M101" i="6"/>
  <c r="H101" i="6"/>
  <c r="C101" i="6"/>
  <c r="Q100" i="6"/>
  <c r="P100" i="6"/>
  <c r="O100" i="6"/>
  <c r="N100" i="6"/>
  <c r="M100" i="6" s="1"/>
  <c r="H100" i="6"/>
  <c r="C100" i="6"/>
  <c r="Q99" i="6"/>
  <c r="P99" i="6"/>
  <c r="O99" i="6"/>
  <c r="N99" i="6"/>
  <c r="M99" i="6"/>
  <c r="H99" i="6"/>
  <c r="C99" i="6"/>
  <c r="Q98" i="6"/>
  <c r="P98" i="6"/>
  <c r="O98" i="6"/>
  <c r="N98" i="6"/>
  <c r="M98" i="6" s="1"/>
  <c r="H98" i="6"/>
  <c r="C98" i="6"/>
  <c r="Q97" i="6"/>
  <c r="P97" i="6"/>
  <c r="O97" i="6"/>
  <c r="N97" i="6"/>
  <c r="M97" i="6"/>
  <c r="H97" i="6"/>
  <c r="C97" i="6"/>
  <c r="Q96" i="6"/>
  <c r="P96" i="6"/>
  <c r="O96" i="6"/>
  <c r="N96" i="6"/>
  <c r="M96" i="6" s="1"/>
  <c r="H96" i="6"/>
  <c r="C96" i="6"/>
  <c r="Q95" i="6"/>
  <c r="Q94" i="6" s="1"/>
  <c r="P95" i="6"/>
  <c r="O95" i="6"/>
  <c r="O94" i="6" s="1"/>
  <c r="N95" i="6"/>
  <c r="M95" i="6"/>
  <c r="H95" i="6"/>
  <c r="C95" i="6"/>
  <c r="P94" i="6"/>
  <c r="N94" i="6"/>
  <c r="M94" i="6" s="1"/>
  <c r="L94" i="6"/>
  <c r="K94" i="6"/>
  <c r="J94" i="6"/>
  <c r="I94" i="6"/>
  <c r="H94" i="6"/>
  <c r="G94" i="6"/>
  <c r="F94" i="6"/>
  <c r="E94" i="6"/>
  <c r="D94" i="6"/>
  <c r="C94" i="6" s="1"/>
  <c r="Q93" i="6"/>
  <c r="P93" i="6"/>
  <c r="O93" i="6"/>
  <c r="N93" i="6"/>
  <c r="M93" i="6"/>
  <c r="H93" i="6"/>
  <c r="C93" i="6"/>
  <c r="Q92" i="6"/>
  <c r="P92" i="6"/>
  <c r="O92" i="6"/>
  <c r="N92" i="6"/>
  <c r="M92" i="6" s="1"/>
  <c r="H92" i="6"/>
  <c r="C92" i="6"/>
  <c r="Q91" i="6"/>
  <c r="P91" i="6"/>
  <c r="O91" i="6"/>
  <c r="N91" i="6"/>
  <c r="M91" i="6" s="1"/>
  <c r="H91" i="6"/>
  <c r="C91" i="6"/>
  <c r="Q90" i="6"/>
  <c r="P90" i="6"/>
  <c r="O90" i="6"/>
  <c r="N90" i="6"/>
  <c r="M90" i="6"/>
  <c r="H90" i="6"/>
  <c r="C90" i="6"/>
  <c r="Q89" i="6"/>
  <c r="P89" i="6"/>
  <c r="P88" i="6" s="1"/>
  <c r="O89" i="6"/>
  <c r="N89" i="6"/>
  <c r="M89" i="6" s="1"/>
  <c r="H89" i="6"/>
  <c r="C89" i="6"/>
  <c r="Q88" i="6"/>
  <c r="O88" i="6"/>
  <c r="L88" i="6"/>
  <c r="K88" i="6"/>
  <c r="J88" i="6"/>
  <c r="I88" i="6"/>
  <c r="H88" i="6" s="1"/>
  <c r="G88" i="6"/>
  <c r="F88" i="6"/>
  <c r="E88" i="6"/>
  <c r="D88" i="6"/>
  <c r="C88" i="6"/>
  <c r="Q87" i="6"/>
  <c r="P87" i="6"/>
  <c r="O87" i="6"/>
  <c r="N87" i="6"/>
  <c r="M87" i="6" s="1"/>
  <c r="H87" i="6"/>
  <c r="C87" i="6"/>
  <c r="Q86" i="6"/>
  <c r="P86" i="6"/>
  <c r="O86" i="6"/>
  <c r="N86" i="6"/>
  <c r="M86" i="6"/>
  <c r="H86" i="6"/>
  <c r="C86" i="6"/>
  <c r="Q85" i="6"/>
  <c r="P85" i="6"/>
  <c r="O85" i="6"/>
  <c r="N85" i="6"/>
  <c r="M85" i="6" s="1"/>
  <c r="H85" i="6"/>
  <c r="C85" i="6"/>
  <c r="Q84" i="6"/>
  <c r="Q83" i="6" s="1"/>
  <c r="Q82" i="6" s="1"/>
  <c r="P84" i="6"/>
  <c r="O84" i="6"/>
  <c r="O83" i="6" s="1"/>
  <c r="O82" i="6" s="1"/>
  <c r="N84" i="6"/>
  <c r="M84" i="6"/>
  <c r="H84" i="6"/>
  <c r="C84" i="6"/>
  <c r="P83" i="6"/>
  <c r="P82" i="6" s="1"/>
  <c r="N83" i="6"/>
  <c r="M83" i="6" s="1"/>
  <c r="L83" i="6"/>
  <c r="L82" i="6" s="1"/>
  <c r="K83" i="6"/>
  <c r="J83" i="6"/>
  <c r="J82" i="6" s="1"/>
  <c r="I83" i="6"/>
  <c r="H83" i="6"/>
  <c r="G83" i="6"/>
  <c r="F83" i="6"/>
  <c r="F82" i="6" s="1"/>
  <c r="E83" i="6"/>
  <c r="D83" i="6"/>
  <c r="C83" i="6" s="1"/>
  <c r="K82" i="6"/>
  <c r="I82" i="6"/>
  <c r="H82" i="6" s="1"/>
  <c r="G82" i="6"/>
  <c r="E82" i="6"/>
  <c r="Q81" i="6"/>
  <c r="P81" i="6"/>
  <c r="O81" i="6"/>
  <c r="N81" i="6"/>
  <c r="M81" i="6" s="1"/>
  <c r="H81" i="6"/>
  <c r="C81" i="6"/>
  <c r="Q80" i="6"/>
  <c r="Q79" i="6" s="1"/>
  <c r="P80" i="6"/>
  <c r="O80" i="6"/>
  <c r="O79" i="6" s="1"/>
  <c r="N80" i="6"/>
  <c r="M80" i="6"/>
  <c r="H80" i="6"/>
  <c r="C80" i="6"/>
  <c r="P79" i="6"/>
  <c r="N79" i="6"/>
  <c r="M79" i="6" s="1"/>
  <c r="L79" i="6"/>
  <c r="K79" i="6"/>
  <c r="J79" i="6"/>
  <c r="I79" i="6"/>
  <c r="H79" i="6"/>
  <c r="G79" i="6"/>
  <c r="F79" i="6"/>
  <c r="E79" i="6"/>
  <c r="D79" i="6"/>
  <c r="C79" i="6" s="1"/>
  <c r="Q78" i="6"/>
  <c r="P78" i="6"/>
  <c r="O78" i="6"/>
  <c r="N78" i="6"/>
  <c r="M78" i="6"/>
  <c r="H78" i="6"/>
  <c r="C78" i="6"/>
  <c r="Q77" i="6"/>
  <c r="P77" i="6"/>
  <c r="P76" i="6" s="1"/>
  <c r="P75" i="6" s="1"/>
  <c r="P74" i="6" s="1"/>
  <c r="O77" i="6"/>
  <c r="N77" i="6"/>
  <c r="M77" i="6" s="1"/>
  <c r="H77" i="6"/>
  <c r="C77" i="6"/>
  <c r="Q76" i="6"/>
  <c r="Q75" i="6" s="1"/>
  <c r="O76" i="6"/>
  <c r="O75" i="6" s="1"/>
  <c r="L76" i="6"/>
  <c r="K76" i="6"/>
  <c r="K75" i="6" s="1"/>
  <c r="K74" i="6" s="1"/>
  <c r="J76" i="6"/>
  <c r="I76" i="6"/>
  <c r="H76" i="6" s="1"/>
  <c r="G76" i="6"/>
  <c r="G75" i="6" s="1"/>
  <c r="G74" i="6" s="1"/>
  <c r="F76" i="6"/>
  <c r="E76" i="6"/>
  <c r="E75" i="6" s="1"/>
  <c r="E74" i="6" s="1"/>
  <c r="D76" i="6"/>
  <c r="C76" i="6"/>
  <c r="L75" i="6"/>
  <c r="L74" i="6" s="1"/>
  <c r="J75" i="6"/>
  <c r="J74" i="6" s="1"/>
  <c r="F75" i="6"/>
  <c r="F74" i="6" s="1"/>
  <c r="D75" i="6"/>
  <c r="C75" i="6" s="1"/>
  <c r="Q73" i="6"/>
  <c r="P73" i="6"/>
  <c r="O73" i="6"/>
  <c r="N73" i="6"/>
  <c r="M73" i="6" s="1"/>
  <c r="H73" i="6"/>
  <c r="C73" i="6"/>
  <c r="Q72" i="6"/>
  <c r="P72" i="6"/>
  <c r="O72" i="6"/>
  <c r="N72" i="6"/>
  <c r="M72" i="6"/>
  <c r="H72" i="6"/>
  <c r="C72" i="6"/>
  <c r="Q71" i="6"/>
  <c r="P71" i="6"/>
  <c r="O71" i="6"/>
  <c r="N71" i="6"/>
  <c r="M71" i="6" s="1"/>
  <c r="H71" i="6"/>
  <c r="C71" i="6"/>
  <c r="Q70" i="6"/>
  <c r="Q69" i="6" s="1"/>
  <c r="P70" i="6"/>
  <c r="O70" i="6"/>
  <c r="O69" i="6" s="1"/>
  <c r="N70" i="6"/>
  <c r="M70" i="6"/>
  <c r="H70" i="6"/>
  <c r="C70" i="6"/>
  <c r="P69" i="6"/>
  <c r="N69" i="6"/>
  <c r="M69" i="6" s="1"/>
  <c r="L69" i="6"/>
  <c r="K69" i="6"/>
  <c r="J69" i="6"/>
  <c r="I69" i="6"/>
  <c r="H69" i="6"/>
  <c r="G69" i="6"/>
  <c r="F69" i="6"/>
  <c r="E69" i="6"/>
  <c r="D69" i="6"/>
  <c r="C69" i="6" s="1"/>
  <c r="Q68" i="6"/>
  <c r="Q67" i="6" s="1"/>
  <c r="P68" i="6"/>
  <c r="O68" i="6"/>
  <c r="O67" i="6" s="1"/>
  <c r="N68" i="6"/>
  <c r="M68" i="6"/>
  <c r="H68" i="6"/>
  <c r="C68" i="6"/>
  <c r="P67" i="6"/>
  <c r="N67" i="6"/>
  <c r="M67" i="6" s="1"/>
  <c r="L67" i="6"/>
  <c r="K67" i="6"/>
  <c r="J67" i="6"/>
  <c r="I67" i="6"/>
  <c r="H67" i="6"/>
  <c r="G67" i="6"/>
  <c r="F67" i="6"/>
  <c r="E67" i="6"/>
  <c r="D67" i="6"/>
  <c r="C67" i="6" s="1"/>
  <c r="Q66" i="6"/>
  <c r="P66" i="6"/>
  <c r="O66" i="6"/>
  <c r="N66" i="6"/>
  <c r="M66" i="6"/>
  <c r="H66" i="6"/>
  <c r="C66" i="6"/>
  <c r="Q65" i="6"/>
  <c r="P65" i="6"/>
  <c r="O65" i="6"/>
  <c r="N65" i="6"/>
  <c r="M65" i="6" s="1"/>
  <c r="H65" i="6"/>
  <c r="C65" i="6"/>
  <c r="Q64" i="6"/>
  <c r="P64" i="6"/>
  <c r="O64" i="6"/>
  <c r="N64" i="6"/>
  <c r="M64" i="6"/>
  <c r="H64" i="6"/>
  <c r="C64" i="6"/>
  <c r="Q63" i="6"/>
  <c r="P63" i="6"/>
  <c r="O63" i="6"/>
  <c r="N63" i="6"/>
  <c r="M63" i="6" s="1"/>
  <c r="H63" i="6"/>
  <c r="C63" i="6"/>
  <c r="Q62" i="6"/>
  <c r="P62" i="6"/>
  <c r="O62" i="6"/>
  <c r="N62" i="6"/>
  <c r="M62" i="6"/>
  <c r="H62" i="6"/>
  <c r="C62" i="6"/>
  <c r="Q61" i="6"/>
  <c r="P61" i="6"/>
  <c r="O61" i="6"/>
  <c r="N61" i="6"/>
  <c r="M61" i="6" s="1"/>
  <c r="H61" i="6"/>
  <c r="C61" i="6"/>
  <c r="Q60" i="6"/>
  <c r="P60" i="6"/>
  <c r="O60" i="6"/>
  <c r="N60" i="6"/>
  <c r="M60" i="6"/>
  <c r="H60" i="6"/>
  <c r="C60" i="6"/>
  <c r="Q59" i="6"/>
  <c r="P59" i="6"/>
  <c r="P58" i="6" s="1"/>
  <c r="O59" i="6"/>
  <c r="N59" i="6"/>
  <c r="M59" i="6" s="1"/>
  <c r="H59" i="6"/>
  <c r="C59" i="6"/>
  <c r="Q58" i="6"/>
  <c r="O58" i="6"/>
  <c r="L58" i="6"/>
  <c r="K58" i="6"/>
  <c r="J58" i="6"/>
  <c r="I58" i="6"/>
  <c r="H58" i="6" s="1"/>
  <c r="G58" i="6"/>
  <c r="F58" i="6"/>
  <c r="E58" i="6"/>
  <c r="D58" i="6"/>
  <c r="C58" i="6"/>
  <c r="Q57" i="6"/>
  <c r="P57" i="6"/>
  <c r="O57" i="6"/>
  <c r="N57" i="6"/>
  <c r="M57" i="6" s="1"/>
  <c r="H57" i="6"/>
  <c r="C57" i="6"/>
  <c r="Q56" i="6"/>
  <c r="Q55" i="6" s="1"/>
  <c r="Q54" i="6" s="1"/>
  <c r="Q53" i="6" s="1"/>
  <c r="P56" i="6"/>
  <c r="O56" i="6"/>
  <c r="O55" i="6" s="1"/>
  <c r="O54" i="6" s="1"/>
  <c r="O53" i="6" s="1"/>
  <c r="N56" i="6"/>
  <c r="M56" i="6"/>
  <c r="H56" i="6"/>
  <c r="C56" i="6"/>
  <c r="P55" i="6"/>
  <c r="P54" i="6" s="1"/>
  <c r="P53" i="6" s="1"/>
  <c r="P52" i="6" s="1"/>
  <c r="P51" i="6" s="1"/>
  <c r="P50" i="6" s="1"/>
  <c r="N55" i="6"/>
  <c r="M55" i="6" s="1"/>
  <c r="L55" i="6"/>
  <c r="L54" i="6" s="1"/>
  <c r="L53" i="6" s="1"/>
  <c r="L52" i="6" s="1"/>
  <c r="L51" i="6" s="1"/>
  <c r="L50" i="6" s="1"/>
  <c r="K55" i="6"/>
  <c r="J55" i="6"/>
  <c r="J54" i="6" s="1"/>
  <c r="J53" i="6" s="1"/>
  <c r="J52" i="6" s="1"/>
  <c r="J51" i="6" s="1"/>
  <c r="I55" i="6"/>
  <c r="H55" i="6"/>
  <c r="G55" i="6"/>
  <c r="F55" i="6"/>
  <c r="F54" i="6" s="1"/>
  <c r="F53" i="6" s="1"/>
  <c r="F52" i="6" s="1"/>
  <c r="F51" i="6" s="1"/>
  <c r="F50" i="6" s="1"/>
  <c r="E55" i="6"/>
  <c r="D55" i="6"/>
  <c r="C55" i="6" s="1"/>
  <c r="K54" i="6"/>
  <c r="K53" i="6" s="1"/>
  <c r="K52" i="6" s="1"/>
  <c r="K51" i="6" s="1"/>
  <c r="K50" i="6" s="1"/>
  <c r="I54" i="6"/>
  <c r="H54" i="6" s="1"/>
  <c r="G54" i="6"/>
  <c r="G53" i="6" s="1"/>
  <c r="G52" i="6" s="1"/>
  <c r="G51" i="6" s="1"/>
  <c r="G50" i="6" s="1"/>
  <c r="E54" i="6"/>
  <c r="E53" i="6" s="1"/>
  <c r="E52" i="6" s="1"/>
  <c r="E51" i="6" s="1"/>
  <c r="Q47" i="6"/>
  <c r="M47" i="6"/>
  <c r="H47" i="6"/>
  <c r="C47" i="6"/>
  <c r="Q46" i="6"/>
  <c r="M46" i="6"/>
  <c r="H46" i="6"/>
  <c r="C46" i="6"/>
  <c r="Q45" i="6"/>
  <c r="M45" i="6"/>
  <c r="L45" i="6"/>
  <c r="H45" i="6"/>
  <c r="G45" i="6"/>
  <c r="C45" i="6"/>
  <c r="P44" i="6"/>
  <c r="O44" i="6"/>
  <c r="N44" i="6"/>
  <c r="M44" i="6"/>
  <c r="H44" i="6"/>
  <c r="C44" i="6"/>
  <c r="P43" i="6"/>
  <c r="O43" i="6"/>
  <c r="N43" i="6"/>
  <c r="M43" i="6"/>
  <c r="K43" i="6"/>
  <c r="J43" i="6"/>
  <c r="I43" i="6"/>
  <c r="H43" i="6"/>
  <c r="F43" i="6"/>
  <c r="E43" i="6"/>
  <c r="D43" i="6"/>
  <c r="C43" i="6"/>
  <c r="N42" i="6"/>
  <c r="M42" i="6"/>
  <c r="H42" i="6"/>
  <c r="C42" i="6"/>
  <c r="P41" i="6"/>
  <c r="M41" i="6"/>
  <c r="H41" i="6"/>
  <c r="C41" i="6"/>
  <c r="P40" i="6"/>
  <c r="M40" i="6"/>
  <c r="H40" i="6"/>
  <c r="C40" i="6"/>
  <c r="P39" i="6"/>
  <c r="M39" i="6"/>
  <c r="H39" i="6"/>
  <c r="C39" i="6"/>
  <c r="P38" i="6"/>
  <c r="M38" i="6"/>
  <c r="H38" i="6"/>
  <c r="C38" i="6"/>
  <c r="P37" i="6"/>
  <c r="M37" i="6"/>
  <c r="K37" i="6"/>
  <c r="H37" i="6"/>
  <c r="F37" i="6"/>
  <c r="C37" i="6"/>
  <c r="P36" i="6"/>
  <c r="M36" i="6"/>
  <c r="H36" i="6"/>
  <c r="C36" i="6"/>
  <c r="P35" i="6"/>
  <c r="M35" i="6"/>
  <c r="H35" i="6"/>
  <c r="C35" i="6"/>
  <c r="P34" i="6"/>
  <c r="M34" i="6"/>
  <c r="K34" i="6"/>
  <c r="H34" i="6"/>
  <c r="F34" i="6"/>
  <c r="C34" i="6"/>
  <c r="P33" i="6"/>
  <c r="M33" i="6"/>
  <c r="H33" i="6"/>
  <c r="C33" i="6"/>
  <c r="P32" i="6"/>
  <c r="M32" i="6"/>
  <c r="K32" i="6"/>
  <c r="H32" i="6"/>
  <c r="F32" i="6"/>
  <c r="C32" i="6"/>
  <c r="P31" i="6"/>
  <c r="M31" i="6"/>
  <c r="H31" i="6"/>
  <c r="C31" i="6"/>
  <c r="P30" i="6"/>
  <c r="M30" i="6"/>
  <c r="H30" i="6"/>
  <c r="C30" i="6"/>
  <c r="P29" i="6"/>
  <c r="M29" i="6"/>
  <c r="H29" i="6"/>
  <c r="C29" i="6"/>
  <c r="P28" i="6"/>
  <c r="M28" i="6"/>
  <c r="K28" i="6"/>
  <c r="H28" i="6"/>
  <c r="F28" i="6"/>
  <c r="C28" i="6"/>
  <c r="P27" i="6"/>
  <c r="M27" i="6"/>
  <c r="K27" i="6"/>
  <c r="H27" i="6"/>
  <c r="F27" i="6"/>
  <c r="C27" i="6"/>
  <c r="N26" i="6"/>
  <c r="M26" i="6"/>
  <c r="H26" i="6"/>
  <c r="C26" i="6"/>
  <c r="O25" i="6"/>
  <c r="N25" i="6"/>
  <c r="M25" i="6" s="1"/>
  <c r="H25" i="6"/>
  <c r="C25" i="6"/>
  <c r="Q24" i="6"/>
  <c r="P24" i="6"/>
  <c r="O24" i="6"/>
  <c r="N24" i="6"/>
  <c r="M24" i="6"/>
  <c r="H24" i="6"/>
  <c r="C24" i="6"/>
  <c r="Q23" i="6"/>
  <c r="P23" i="6"/>
  <c r="P22" i="6" s="1"/>
  <c r="O23" i="6"/>
  <c r="N23" i="6"/>
  <c r="M23" i="6" s="1"/>
  <c r="H23" i="6"/>
  <c r="C23" i="6"/>
  <c r="Q22" i="6"/>
  <c r="Q307" i="6" s="1"/>
  <c r="Q306" i="6" s="1"/>
  <c r="O22" i="6"/>
  <c r="O307" i="6" s="1"/>
  <c r="O306" i="6" s="1"/>
  <c r="L22" i="6"/>
  <c r="L307" i="6" s="1"/>
  <c r="L306" i="6" s="1"/>
  <c r="K22" i="6"/>
  <c r="K307" i="6" s="1"/>
  <c r="K306" i="6" s="1"/>
  <c r="J22" i="6"/>
  <c r="J307" i="6" s="1"/>
  <c r="J306" i="6" s="1"/>
  <c r="I22" i="6"/>
  <c r="I307" i="6" s="1"/>
  <c r="I306" i="6" s="1"/>
  <c r="G22" i="6"/>
  <c r="G307" i="6" s="1"/>
  <c r="G306" i="6" s="1"/>
  <c r="F22" i="6"/>
  <c r="F307" i="6" s="1"/>
  <c r="F306" i="6" s="1"/>
  <c r="E22" i="6"/>
  <c r="E307" i="6" s="1"/>
  <c r="E306" i="6" s="1"/>
  <c r="D22" i="6"/>
  <c r="C22" i="6"/>
  <c r="Q21" i="6"/>
  <c r="L21" i="6"/>
  <c r="J21" i="6"/>
  <c r="F21" i="6"/>
  <c r="D21" i="6"/>
  <c r="Q319" i="5"/>
  <c r="P319" i="5"/>
  <c r="O319" i="5"/>
  <c r="N319" i="5"/>
  <c r="M319" i="5"/>
  <c r="H319" i="5"/>
  <c r="C319" i="5"/>
  <c r="Q317" i="5"/>
  <c r="P317" i="5"/>
  <c r="O317" i="5"/>
  <c r="N317" i="5"/>
  <c r="M317" i="5" s="1"/>
  <c r="H317" i="5"/>
  <c r="C317" i="5"/>
  <c r="Q315" i="5"/>
  <c r="P315" i="5"/>
  <c r="O315" i="5"/>
  <c r="N315" i="5"/>
  <c r="M315" i="5" s="1"/>
  <c r="H315" i="5"/>
  <c r="C315" i="5"/>
  <c r="Q314" i="5"/>
  <c r="P314" i="5"/>
  <c r="O314" i="5"/>
  <c r="N314" i="5"/>
  <c r="M314" i="5"/>
  <c r="H314" i="5"/>
  <c r="C314" i="5"/>
  <c r="Q313" i="5"/>
  <c r="P313" i="5"/>
  <c r="O313" i="5"/>
  <c r="N313" i="5"/>
  <c r="M313" i="5" s="1"/>
  <c r="H313" i="5"/>
  <c r="C313" i="5"/>
  <c r="Q312" i="5"/>
  <c r="P312" i="5"/>
  <c r="O312" i="5"/>
  <c r="N312" i="5"/>
  <c r="M312" i="5"/>
  <c r="H312" i="5"/>
  <c r="C312" i="5"/>
  <c r="Q311" i="5"/>
  <c r="P311" i="5"/>
  <c r="O311" i="5"/>
  <c r="N311" i="5"/>
  <c r="M311" i="5" s="1"/>
  <c r="H311" i="5"/>
  <c r="C311" i="5"/>
  <c r="Q310" i="5"/>
  <c r="Q309" i="5" s="1"/>
  <c r="P310" i="5"/>
  <c r="O310" i="5"/>
  <c r="O309" i="5" s="1"/>
  <c r="N310" i="5"/>
  <c r="M310" i="5"/>
  <c r="M309" i="5" s="1"/>
  <c r="H310" i="5"/>
  <c r="C310" i="5"/>
  <c r="P309" i="5"/>
  <c r="N309" i="5"/>
  <c r="L309" i="5"/>
  <c r="K309" i="5"/>
  <c r="J309" i="5"/>
  <c r="I309" i="5"/>
  <c r="H309" i="5"/>
  <c r="G309" i="5"/>
  <c r="F309" i="5"/>
  <c r="E309" i="5"/>
  <c r="D309" i="5"/>
  <c r="C309" i="5"/>
  <c r="Q301" i="5"/>
  <c r="P301" i="5"/>
  <c r="O301" i="5"/>
  <c r="N301" i="5"/>
  <c r="M301" i="5"/>
  <c r="H301" i="5"/>
  <c r="Q300" i="5"/>
  <c r="P300" i="5"/>
  <c r="O300" i="5"/>
  <c r="N300" i="5"/>
  <c r="M300" i="5"/>
  <c r="H300" i="5"/>
  <c r="C300" i="5"/>
  <c r="Q299" i="5"/>
  <c r="P299" i="5"/>
  <c r="O299" i="5"/>
  <c r="N299" i="5"/>
  <c r="M299" i="5" s="1"/>
  <c r="L299" i="5"/>
  <c r="K299" i="5"/>
  <c r="J299" i="5"/>
  <c r="I299" i="5"/>
  <c r="H299" i="5"/>
  <c r="G299" i="5"/>
  <c r="F299" i="5"/>
  <c r="E299" i="5"/>
  <c r="Q298" i="5"/>
  <c r="P298" i="5"/>
  <c r="O298" i="5"/>
  <c r="N298" i="5"/>
  <c r="M298" i="5"/>
  <c r="H298" i="5"/>
  <c r="C298" i="5"/>
  <c r="Q297" i="5"/>
  <c r="P297" i="5"/>
  <c r="O297" i="5"/>
  <c r="N297" i="5"/>
  <c r="M297" i="5" s="1"/>
  <c r="H297" i="5"/>
  <c r="C297" i="5"/>
  <c r="Q296" i="5"/>
  <c r="P296" i="5"/>
  <c r="O296" i="5"/>
  <c r="N296" i="5"/>
  <c r="M296" i="5"/>
  <c r="H296" i="5"/>
  <c r="C296" i="5"/>
  <c r="Q295" i="5"/>
  <c r="P295" i="5"/>
  <c r="P294" i="5" s="1"/>
  <c r="O295" i="5"/>
  <c r="N295" i="5"/>
  <c r="M295" i="5" s="1"/>
  <c r="H295" i="5"/>
  <c r="C295" i="5"/>
  <c r="Q294" i="5"/>
  <c r="O294" i="5"/>
  <c r="L294" i="5"/>
  <c r="K294" i="5"/>
  <c r="J294" i="5"/>
  <c r="I294" i="5"/>
  <c r="H294" i="5" s="1"/>
  <c r="G294" i="5"/>
  <c r="F294" i="5"/>
  <c r="E294" i="5"/>
  <c r="D294" i="5"/>
  <c r="C294" i="5"/>
  <c r="Q293" i="5"/>
  <c r="P293" i="5"/>
  <c r="O293" i="5"/>
  <c r="N293" i="5"/>
  <c r="M293" i="5" s="1"/>
  <c r="H293" i="5"/>
  <c r="C293" i="5"/>
  <c r="Q292" i="5"/>
  <c r="P292" i="5"/>
  <c r="O292" i="5"/>
  <c r="N292" i="5"/>
  <c r="M292" i="5"/>
  <c r="H292" i="5"/>
  <c r="C292" i="5"/>
  <c r="Q291" i="5"/>
  <c r="P291" i="5"/>
  <c r="P290" i="5" s="1"/>
  <c r="O291" i="5"/>
  <c r="N291" i="5"/>
  <c r="M291" i="5" s="1"/>
  <c r="H291" i="5"/>
  <c r="C291" i="5"/>
  <c r="Q290" i="5"/>
  <c r="O290" i="5"/>
  <c r="L290" i="5"/>
  <c r="K290" i="5"/>
  <c r="J290" i="5"/>
  <c r="I290" i="5"/>
  <c r="H290" i="5" s="1"/>
  <c r="G290" i="5"/>
  <c r="F290" i="5"/>
  <c r="E290" i="5"/>
  <c r="D290" i="5"/>
  <c r="C290" i="5"/>
  <c r="Q289" i="5"/>
  <c r="P289" i="5"/>
  <c r="P288" i="5" s="1"/>
  <c r="P287" i="5" s="1"/>
  <c r="O289" i="5"/>
  <c r="N289" i="5"/>
  <c r="M289" i="5" s="1"/>
  <c r="H289" i="5"/>
  <c r="C289" i="5"/>
  <c r="Q288" i="5"/>
  <c r="O288" i="5"/>
  <c r="L288" i="5"/>
  <c r="K288" i="5"/>
  <c r="J288" i="5"/>
  <c r="I288" i="5"/>
  <c r="H288" i="5" s="1"/>
  <c r="G288" i="5"/>
  <c r="G287" i="5" s="1"/>
  <c r="F288" i="5"/>
  <c r="E288" i="5"/>
  <c r="E287" i="5" s="1"/>
  <c r="D288" i="5"/>
  <c r="C288" i="5"/>
  <c r="Q287" i="5"/>
  <c r="O287" i="5"/>
  <c r="L287" i="5"/>
  <c r="K287" i="5"/>
  <c r="J287" i="5"/>
  <c r="I287" i="5"/>
  <c r="H287" i="5"/>
  <c r="F287" i="5"/>
  <c r="D287" i="5"/>
  <c r="C287" i="5" s="1"/>
  <c r="Q286" i="5"/>
  <c r="P286" i="5"/>
  <c r="O286" i="5"/>
  <c r="N286" i="5"/>
  <c r="M286" i="5"/>
  <c r="H286" i="5"/>
  <c r="C286" i="5"/>
  <c r="Q285" i="5"/>
  <c r="P285" i="5"/>
  <c r="O285" i="5"/>
  <c r="N285" i="5"/>
  <c r="M285" i="5" s="1"/>
  <c r="H285" i="5"/>
  <c r="C285" i="5"/>
  <c r="Q284" i="5"/>
  <c r="Q283" i="5" s="1"/>
  <c r="P284" i="5"/>
  <c r="O284" i="5"/>
  <c r="O283" i="5" s="1"/>
  <c r="N284" i="5"/>
  <c r="M284" i="5"/>
  <c r="H284" i="5"/>
  <c r="C284" i="5"/>
  <c r="P283" i="5"/>
  <c r="N283" i="5"/>
  <c r="M283" i="5" s="1"/>
  <c r="L283" i="5"/>
  <c r="K283" i="5"/>
  <c r="J283" i="5"/>
  <c r="I283" i="5"/>
  <c r="H283" i="5"/>
  <c r="G283" i="5"/>
  <c r="F283" i="5"/>
  <c r="E283" i="5"/>
  <c r="D283" i="5"/>
  <c r="C283" i="5" s="1"/>
  <c r="Q282" i="5"/>
  <c r="P282" i="5"/>
  <c r="O282" i="5"/>
  <c r="N282" i="5"/>
  <c r="M282" i="5"/>
  <c r="H282" i="5"/>
  <c r="C282" i="5"/>
  <c r="Q281" i="5"/>
  <c r="P281" i="5"/>
  <c r="O281" i="5"/>
  <c r="N281" i="5"/>
  <c r="M281" i="5" s="1"/>
  <c r="H281" i="5"/>
  <c r="C281" i="5"/>
  <c r="Q280" i="5"/>
  <c r="Q279" i="5" s="1"/>
  <c r="Q278" i="5" s="1"/>
  <c r="P280" i="5"/>
  <c r="O280" i="5"/>
  <c r="O279" i="5" s="1"/>
  <c r="O278" i="5" s="1"/>
  <c r="N280" i="5"/>
  <c r="M280" i="5"/>
  <c r="H280" i="5"/>
  <c r="C280" i="5"/>
  <c r="P279" i="5"/>
  <c r="P278" i="5" s="1"/>
  <c r="N279" i="5"/>
  <c r="M279" i="5" s="1"/>
  <c r="L279" i="5"/>
  <c r="L278" i="5" s="1"/>
  <c r="K279" i="5"/>
  <c r="J279" i="5"/>
  <c r="J278" i="5" s="1"/>
  <c r="I279" i="5"/>
  <c r="H279" i="5"/>
  <c r="G279" i="5"/>
  <c r="F279" i="5"/>
  <c r="F278" i="5" s="1"/>
  <c r="E279" i="5"/>
  <c r="D279" i="5"/>
  <c r="C279" i="5" s="1"/>
  <c r="K278" i="5"/>
  <c r="I278" i="5"/>
  <c r="H278" i="5" s="1"/>
  <c r="G278" i="5"/>
  <c r="E278" i="5"/>
  <c r="Q277" i="5"/>
  <c r="P277" i="5"/>
  <c r="O277" i="5"/>
  <c r="N277" i="5"/>
  <c r="M277" i="5" s="1"/>
  <c r="H277" i="5"/>
  <c r="C277" i="5"/>
  <c r="Q276" i="5"/>
  <c r="P276" i="5"/>
  <c r="O276" i="5"/>
  <c r="N276" i="5"/>
  <c r="M276" i="5"/>
  <c r="H276" i="5"/>
  <c r="C276" i="5"/>
  <c r="Q275" i="5"/>
  <c r="P275" i="5"/>
  <c r="P274" i="5" s="1"/>
  <c r="O275" i="5"/>
  <c r="N275" i="5"/>
  <c r="M275" i="5" s="1"/>
  <c r="H275" i="5"/>
  <c r="C275" i="5"/>
  <c r="Q274" i="5"/>
  <c r="O274" i="5"/>
  <c r="L274" i="5"/>
  <c r="K274" i="5"/>
  <c r="J274" i="5"/>
  <c r="I274" i="5"/>
  <c r="H274" i="5" s="1"/>
  <c r="G274" i="5"/>
  <c r="F274" i="5"/>
  <c r="E274" i="5"/>
  <c r="D274" i="5"/>
  <c r="C274" i="5"/>
  <c r="Q273" i="5"/>
  <c r="P273" i="5"/>
  <c r="O273" i="5"/>
  <c r="N273" i="5"/>
  <c r="M273" i="5" s="1"/>
  <c r="H273" i="5"/>
  <c r="C273" i="5"/>
  <c r="Q272" i="5"/>
  <c r="P272" i="5"/>
  <c r="O272" i="5"/>
  <c r="N272" i="5"/>
  <c r="M272" i="5"/>
  <c r="H272" i="5"/>
  <c r="C272" i="5"/>
  <c r="Q271" i="5"/>
  <c r="P271" i="5"/>
  <c r="P270" i="5" s="1"/>
  <c r="O271" i="5"/>
  <c r="N271" i="5"/>
  <c r="H271" i="5"/>
  <c r="C271" i="5"/>
  <c r="Q270" i="5"/>
  <c r="O270" i="5"/>
  <c r="L270" i="5"/>
  <c r="K270" i="5"/>
  <c r="J270" i="5"/>
  <c r="I270" i="5"/>
  <c r="H270" i="5" s="1"/>
  <c r="G270" i="5"/>
  <c r="F270" i="5"/>
  <c r="E270" i="5"/>
  <c r="D270" i="5"/>
  <c r="C270" i="5"/>
  <c r="Q269" i="5"/>
  <c r="P269" i="5"/>
  <c r="O269" i="5"/>
  <c r="N269" i="5"/>
  <c r="M269" i="5" s="1"/>
  <c r="H269" i="5"/>
  <c r="C269" i="5"/>
  <c r="Q268" i="5"/>
  <c r="P268" i="5"/>
  <c r="O268" i="5"/>
  <c r="L268" i="5"/>
  <c r="K268" i="5"/>
  <c r="J268" i="5"/>
  <c r="I268" i="5"/>
  <c r="H268" i="5"/>
  <c r="G268" i="5"/>
  <c r="F268" i="5"/>
  <c r="E268" i="5"/>
  <c r="D268" i="5"/>
  <c r="C268" i="5"/>
  <c r="Q267" i="5"/>
  <c r="P267" i="5"/>
  <c r="O267" i="5"/>
  <c r="L267" i="5"/>
  <c r="K267" i="5"/>
  <c r="J267" i="5"/>
  <c r="I267" i="5"/>
  <c r="H267" i="5" s="1"/>
  <c r="G267" i="5"/>
  <c r="F267" i="5"/>
  <c r="E267" i="5"/>
  <c r="Q266" i="5"/>
  <c r="P266" i="5"/>
  <c r="O266" i="5"/>
  <c r="N266" i="5"/>
  <c r="M266" i="5"/>
  <c r="H266" i="5"/>
  <c r="C266" i="5"/>
  <c r="Q265" i="5"/>
  <c r="P265" i="5"/>
  <c r="O265" i="5"/>
  <c r="N265" i="5"/>
  <c r="M265" i="5" s="1"/>
  <c r="H265" i="5"/>
  <c r="C265" i="5"/>
  <c r="Q264" i="5"/>
  <c r="P264" i="5"/>
  <c r="O264" i="5"/>
  <c r="O263" i="5" s="1"/>
  <c r="N264" i="5"/>
  <c r="M264" i="5"/>
  <c r="H264" i="5"/>
  <c r="C264" i="5"/>
  <c r="Q263" i="5"/>
  <c r="P263" i="5"/>
  <c r="N263" i="5"/>
  <c r="M263" i="5" s="1"/>
  <c r="L263" i="5"/>
  <c r="K263" i="5"/>
  <c r="J263" i="5"/>
  <c r="I263" i="5"/>
  <c r="H263" i="5"/>
  <c r="G263" i="5"/>
  <c r="F263" i="5"/>
  <c r="E263" i="5"/>
  <c r="D263" i="5"/>
  <c r="C263" i="5" s="1"/>
  <c r="Q262" i="5"/>
  <c r="P262" i="5"/>
  <c r="O262" i="5"/>
  <c r="N262" i="5"/>
  <c r="M262" i="5"/>
  <c r="H262" i="5"/>
  <c r="C262" i="5"/>
  <c r="Q261" i="5"/>
  <c r="P261" i="5"/>
  <c r="O261" i="5"/>
  <c r="N261" i="5"/>
  <c r="M261" i="5" s="1"/>
  <c r="H261" i="5"/>
  <c r="C261" i="5"/>
  <c r="Q260" i="5"/>
  <c r="P260" i="5"/>
  <c r="O260" i="5"/>
  <c r="O259" i="5" s="1"/>
  <c r="O258" i="5" s="1"/>
  <c r="M258" i="5" s="1"/>
  <c r="N260" i="5"/>
  <c r="M260" i="5"/>
  <c r="H260" i="5"/>
  <c r="C260" i="5"/>
  <c r="Q259" i="5"/>
  <c r="P259" i="5"/>
  <c r="N259" i="5"/>
  <c r="M259" i="5" s="1"/>
  <c r="L259" i="5"/>
  <c r="K259" i="5"/>
  <c r="J259" i="5"/>
  <c r="I259" i="5"/>
  <c r="H259" i="5"/>
  <c r="G259" i="5"/>
  <c r="F259" i="5"/>
  <c r="E259" i="5"/>
  <c r="D259" i="5"/>
  <c r="C259" i="5" s="1"/>
  <c r="Q258" i="5"/>
  <c r="P258" i="5"/>
  <c r="N258" i="5"/>
  <c r="L258" i="5"/>
  <c r="K258" i="5"/>
  <c r="J258" i="5"/>
  <c r="I258" i="5"/>
  <c r="H258" i="5" s="1"/>
  <c r="G258" i="5"/>
  <c r="F258" i="5"/>
  <c r="E258" i="5"/>
  <c r="D258" i="5"/>
  <c r="C258" i="5"/>
  <c r="Q257" i="5"/>
  <c r="P257" i="5"/>
  <c r="O257" i="5"/>
  <c r="N257" i="5"/>
  <c r="M257" i="5" s="1"/>
  <c r="H257" i="5"/>
  <c r="C257" i="5"/>
  <c r="Q256" i="5"/>
  <c r="P256" i="5"/>
  <c r="O256" i="5"/>
  <c r="N256" i="5"/>
  <c r="M256" i="5"/>
  <c r="H256" i="5"/>
  <c r="C256" i="5"/>
  <c r="Q255" i="5"/>
  <c r="P255" i="5"/>
  <c r="O255" i="5"/>
  <c r="N255" i="5"/>
  <c r="M255" i="5" s="1"/>
  <c r="H255" i="5"/>
  <c r="C255" i="5"/>
  <c r="Q254" i="5"/>
  <c r="P254" i="5"/>
  <c r="O254" i="5"/>
  <c r="N254" i="5"/>
  <c r="M254" i="5"/>
  <c r="H254" i="5"/>
  <c r="C254" i="5"/>
  <c r="Q253" i="5"/>
  <c r="P253" i="5"/>
  <c r="P252" i="5" s="1"/>
  <c r="P251" i="5" s="1"/>
  <c r="O253" i="5"/>
  <c r="N253" i="5"/>
  <c r="M253" i="5" s="1"/>
  <c r="H253" i="5"/>
  <c r="C253" i="5"/>
  <c r="Q252" i="5"/>
  <c r="O252" i="5"/>
  <c r="L252" i="5"/>
  <c r="K252" i="5"/>
  <c r="J252" i="5"/>
  <c r="I252" i="5"/>
  <c r="H252" i="5" s="1"/>
  <c r="G252" i="5"/>
  <c r="F252" i="5"/>
  <c r="E252" i="5"/>
  <c r="D252" i="5"/>
  <c r="C252" i="5"/>
  <c r="Q251" i="5"/>
  <c r="O251" i="5"/>
  <c r="L251" i="5"/>
  <c r="K251" i="5"/>
  <c r="J251" i="5"/>
  <c r="I251" i="5"/>
  <c r="H251" i="5"/>
  <c r="G251" i="5"/>
  <c r="F251" i="5"/>
  <c r="E251" i="5"/>
  <c r="D251" i="5"/>
  <c r="C251" i="5" s="1"/>
  <c r="Q250" i="5"/>
  <c r="P250" i="5"/>
  <c r="O250" i="5"/>
  <c r="N250" i="5"/>
  <c r="M250" i="5"/>
  <c r="H250" i="5"/>
  <c r="C250" i="5"/>
  <c r="Q249" i="5"/>
  <c r="P249" i="5"/>
  <c r="O249" i="5"/>
  <c r="N249" i="5"/>
  <c r="M249" i="5" s="1"/>
  <c r="H249" i="5"/>
  <c r="C249" i="5"/>
  <c r="Q248" i="5"/>
  <c r="P248" i="5"/>
  <c r="O248" i="5"/>
  <c r="N248" i="5"/>
  <c r="M248" i="5"/>
  <c r="H248" i="5"/>
  <c r="C248" i="5"/>
  <c r="Q247" i="5"/>
  <c r="P247" i="5"/>
  <c r="O247" i="5"/>
  <c r="N247" i="5"/>
  <c r="M247" i="5" s="1"/>
  <c r="H247" i="5"/>
  <c r="C247" i="5"/>
  <c r="Q246" i="5"/>
  <c r="P246" i="5"/>
  <c r="O246" i="5"/>
  <c r="L246" i="5"/>
  <c r="K246" i="5"/>
  <c r="J246" i="5"/>
  <c r="I246" i="5"/>
  <c r="H246" i="5" s="1"/>
  <c r="G246" i="5"/>
  <c r="F246" i="5"/>
  <c r="E246" i="5"/>
  <c r="D246" i="5"/>
  <c r="C246" i="5"/>
  <c r="Q245" i="5"/>
  <c r="P245" i="5"/>
  <c r="O245" i="5"/>
  <c r="N245" i="5"/>
  <c r="M245" i="5" s="1"/>
  <c r="H245" i="5"/>
  <c r="C245" i="5"/>
  <c r="Q244" i="5"/>
  <c r="P244" i="5"/>
  <c r="O244" i="5"/>
  <c r="N244" i="5"/>
  <c r="M244" i="5"/>
  <c r="H244" i="5"/>
  <c r="C244" i="5"/>
  <c r="Q243" i="5"/>
  <c r="P243" i="5"/>
  <c r="O243" i="5"/>
  <c r="N243" i="5"/>
  <c r="M243" i="5" s="1"/>
  <c r="H243" i="5"/>
  <c r="C243" i="5"/>
  <c r="Q242" i="5"/>
  <c r="P242" i="5"/>
  <c r="O242" i="5"/>
  <c r="N242" i="5"/>
  <c r="M242" i="5"/>
  <c r="H242" i="5"/>
  <c r="C242" i="5"/>
  <c r="Q241" i="5"/>
  <c r="P241" i="5"/>
  <c r="O241" i="5"/>
  <c r="N241" i="5"/>
  <c r="M241" i="5" s="1"/>
  <c r="H241" i="5"/>
  <c r="C241" i="5"/>
  <c r="Q240" i="5"/>
  <c r="P240" i="5"/>
  <c r="O240" i="5"/>
  <c r="N240" i="5"/>
  <c r="M240" i="5"/>
  <c r="H240" i="5"/>
  <c r="C240" i="5"/>
  <c r="Q239" i="5"/>
  <c r="P239" i="5"/>
  <c r="P238" i="5" s="1"/>
  <c r="P233" i="5" s="1"/>
  <c r="P232" i="5" s="1"/>
  <c r="O239" i="5"/>
  <c r="N239" i="5"/>
  <c r="M239" i="5" s="1"/>
  <c r="H239" i="5"/>
  <c r="C239" i="5"/>
  <c r="Q238" i="5"/>
  <c r="O238" i="5"/>
  <c r="L238" i="5"/>
  <c r="K238" i="5"/>
  <c r="J238" i="5"/>
  <c r="I238" i="5"/>
  <c r="H238" i="5" s="1"/>
  <c r="G238" i="5"/>
  <c r="F238" i="5"/>
  <c r="E238" i="5"/>
  <c r="D238" i="5"/>
  <c r="C238" i="5"/>
  <c r="Q237" i="5"/>
  <c r="P237" i="5"/>
  <c r="O237" i="5"/>
  <c r="N237" i="5"/>
  <c r="M237" i="5" s="1"/>
  <c r="H237" i="5"/>
  <c r="C237" i="5"/>
  <c r="Q236" i="5"/>
  <c r="Q235" i="5" s="1"/>
  <c r="P236" i="5"/>
  <c r="O236" i="5"/>
  <c r="O235" i="5" s="1"/>
  <c r="N236" i="5"/>
  <c r="M236" i="5"/>
  <c r="H236" i="5"/>
  <c r="C236" i="5"/>
  <c r="P235" i="5"/>
  <c r="N235" i="5"/>
  <c r="M235" i="5" s="1"/>
  <c r="L235" i="5"/>
  <c r="K235" i="5"/>
  <c r="J235" i="5"/>
  <c r="I235" i="5"/>
  <c r="H235" i="5"/>
  <c r="G235" i="5"/>
  <c r="F235" i="5"/>
  <c r="E235" i="5"/>
  <c r="D235" i="5"/>
  <c r="C235" i="5" s="1"/>
  <c r="Q234" i="5"/>
  <c r="Q233" i="5" s="1"/>
  <c r="Q232" i="5" s="1"/>
  <c r="P234" i="5"/>
  <c r="O234" i="5"/>
  <c r="O233" i="5" s="1"/>
  <c r="O232" i="5" s="1"/>
  <c r="N234" i="5"/>
  <c r="M234" i="5"/>
  <c r="H234" i="5"/>
  <c r="C234" i="5"/>
  <c r="L233" i="5"/>
  <c r="K233" i="5"/>
  <c r="J233" i="5"/>
  <c r="I233" i="5"/>
  <c r="H233" i="5"/>
  <c r="G233" i="5"/>
  <c r="F233" i="5"/>
  <c r="E233" i="5"/>
  <c r="D233" i="5"/>
  <c r="C233" i="5" s="1"/>
  <c r="L232" i="5"/>
  <c r="K232" i="5"/>
  <c r="J232" i="5"/>
  <c r="I232" i="5"/>
  <c r="H232" i="5" s="1"/>
  <c r="G232" i="5"/>
  <c r="F232" i="5"/>
  <c r="E232" i="5"/>
  <c r="D232" i="5"/>
  <c r="C232" i="5"/>
  <c r="Q231" i="5"/>
  <c r="P231" i="5"/>
  <c r="P230" i="5" s="1"/>
  <c r="O231" i="5"/>
  <c r="N231" i="5"/>
  <c r="M231" i="5" s="1"/>
  <c r="H231" i="5"/>
  <c r="C231" i="5"/>
  <c r="Q230" i="5"/>
  <c r="O230" i="5"/>
  <c r="L230" i="5"/>
  <c r="K230" i="5"/>
  <c r="J230" i="5"/>
  <c r="I230" i="5"/>
  <c r="H230" i="5" s="1"/>
  <c r="G230" i="5"/>
  <c r="F230" i="5"/>
  <c r="E230" i="5"/>
  <c r="D230" i="5"/>
  <c r="C230" i="5"/>
  <c r="Q229" i="5"/>
  <c r="P229" i="5"/>
  <c r="O229" i="5"/>
  <c r="N229" i="5"/>
  <c r="M229" i="5" s="1"/>
  <c r="H229" i="5"/>
  <c r="C229" i="5"/>
  <c r="Q228" i="5"/>
  <c r="O228" i="5"/>
  <c r="L228" i="5"/>
  <c r="K228" i="5"/>
  <c r="J228" i="5"/>
  <c r="I228" i="5"/>
  <c r="H228" i="5" s="1"/>
  <c r="G228" i="5"/>
  <c r="F228" i="5"/>
  <c r="E228" i="5"/>
  <c r="D228" i="5"/>
  <c r="C228" i="5"/>
  <c r="Q227" i="5"/>
  <c r="P227" i="5"/>
  <c r="O227" i="5"/>
  <c r="N227" i="5"/>
  <c r="M227" i="5" s="1"/>
  <c r="H227" i="5"/>
  <c r="C227" i="5"/>
  <c r="Q226" i="5"/>
  <c r="Q225" i="5" s="1"/>
  <c r="P226" i="5"/>
  <c r="O226" i="5"/>
  <c r="O225" i="5" s="1"/>
  <c r="N226" i="5"/>
  <c r="M226" i="5"/>
  <c r="H226" i="5"/>
  <c r="C226" i="5"/>
  <c r="P225" i="5"/>
  <c r="N225" i="5"/>
  <c r="M225" i="5" s="1"/>
  <c r="L225" i="5"/>
  <c r="K225" i="5"/>
  <c r="J225" i="5"/>
  <c r="I225" i="5"/>
  <c r="H225" i="5"/>
  <c r="G225" i="5"/>
  <c r="F225" i="5"/>
  <c r="E225" i="5"/>
  <c r="D225" i="5"/>
  <c r="C225" i="5" s="1"/>
  <c r="Q224" i="5"/>
  <c r="P224" i="5"/>
  <c r="O224" i="5"/>
  <c r="I224" i="5"/>
  <c r="N224" i="5" s="1"/>
  <c r="M224" i="5" s="1"/>
  <c r="H224" i="5"/>
  <c r="C224" i="5"/>
  <c r="Q223" i="5"/>
  <c r="P223" i="5"/>
  <c r="O223" i="5"/>
  <c r="N223" i="5"/>
  <c r="M223" i="5"/>
  <c r="H223" i="5"/>
  <c r="C223" i="5"/>
  <c r="Q222" i="5"/>
  <c r="P222" i="5"/>
  <c r="O222" i="5"/>
  <c r="N222" i="5"/>
  <c r="M222" i="5" s="1"/>
  <c r="H222" i="5"/>
  <c r="C222" i="5"/>
  <c r="Q221" i="5"/>
  <c r="P221" i="5"/>
  <c r="O221" i="5"/>
  <c r="N221" i="5"/>
  <c r="M221" i="5"/>
  <c r="H221" i="5"/>
  <c r="C221" i="5"/>
  <c r="Q220" i="5"/>
  <c r="P220" i="5"/>
  <c r="O220" i="5"/>
  <c r="N220" i="5"/>
  <c r="M220" i="5" s="1"/>
  <c r="H220" i="5"/>
  <c r="C220" i="5"/>
  <c r="Q219" i="5"/>
  <c r="P219" i="5"/>
  <c r="O219" i="5"/>
  <c r="N219" i="5"/>
  <c r="M219" i="5"/>
  <c r="H219" i="5"/>
  <c r="C219" i="5"/>
  <c r="Q218" i="5"/>
  <c r="P218" i="5"/>
  <c r="O218" i="5"/>
  <c r="N218" i="5"/>
  <c r="M218" i="5" s="1"/>
  <c r="H218" i="5"/>
  <c r="C218" i="5"/>
  <c r="Q217" i="5"/>
  <c r="P217" i="5"/>
  <c r="O217" i="5"/>
  <c r="N217" i="5"/>
  <c r="M217" i="5"/>
  <c r="H217" i="5"/>
  <c r="C217" i="5"/>
  <c r="Q216" i="5"/>
  <c r="P216" i="5"/>
  <c r="O216" i="5"/>
  <c r="N216" i="5"/>
  <c r="M216" i="5" s="1"/>
  <c r="H216" i="5"/>
  <c r="C216" i="5"/>
  <c r="Q215" i="5"/>
  <c r="Q214" i="5" s="1"/>
  <c r="P215" i="5"/>
  <c r="O215" i="5"/>
  <c r="O214" i="5" s="1"/>
  <c r="N215" i="5"/>
  <c r="M215" i="5"/>
  <c r="H215" i="5"/>
  <c r="C215" i="5"/>
  <c r="P214" i="5"/>
  <c r="N214" i="5"/>
  <c r="M214" i="5" s="1"/>
  <c r="L214" i="5"/>
  <c r="K214" i="5"/>
  <c r="J214" i="5"/>
  <c r="I214" i="5"/>
  <c r="H214" i="5"/>
  <c r="G214" i="5"/>
  <c r="F214" i="5"/>
  <c r="E214" i="5"/>
  <c r="D214" i="5"/>
  <c r="C214" i="5" s="1"/>
  <c r="Q213" i="5"/>
  <c r="P213" i="5"/>
  <c r="O213" i="5"/>
  <c r="N213" i="5"/>
  <c r="M213" i="5"/>
  <c r="H213" i="5"/>
  <c r="C213" i="5"/>
  <c r="Q212" i="5"/>
  <c r="P212" i="5"/>
  <c r="O212" i="5"/>
  <c r="N212" i="5"/>
  <c r="M212" i="5" s="1"/>
  <c r="H212" i="5"/>
  <c r="C212" i="5"/>
  <c r="Q211" i="5"/>
  <c r="P211" i="5"/>
  <c r="O211" i="5"/>
  <c r="N211" i="5"/>
  <c r="M211" i="5"/>
  <c r="H211" i="5"/>
  <c r="C211" i="5"/>
  <c r="Q210" i="5"/>
  <c r="P210" i="5"/>
  <c r="O210" i="5"/>
  <c r="N210" i="5"/>
  <c r="M210" i="5" s="1"/>
  <c r="H210" i="5"/>
  <c r="C210" i="5"/>
  <c r="Q209" i="5"/>
  <c r="P209" i="5"/>
  <c r="O209" i="5"/>
  <c r="N209" i="5"/>
  <c r="M209" i="5"/>
  <c r="H209" i="5"/>
  <c r="C209" i="5"/>
  <c r="Q208" i="5"/>
  <c r="P208" i="5"/>
  <c r="O208" i="5"/>
  <c r="N208" i="5"/>
  <c r="M208" i="5" s="1"/>
  <c r="H208" i="5"/>
  <c r="C208" i="5"/>
  <c r="Q207" i="5"/>
  <c r="P207" i="5"/>
  <c r="O207" i="5"/>
  <c r="N207" i="5"/>
  <c r="M207" i="5"/>
  <c r="H207" i="5"/>
  <c r="C207" i="5"/>
  <c r="Q206" i="5"/>
  <c r="P206" i="5"/>
  <c r="O206" i="5"/>
  <c r="N206" i="5"/>
  <c r="M206" i="5" s="1"/>
  <c r="H206" i="5"/>
  <c r="C206" i="5"/>
  <c r="Q205" i="5"/>
  <c r="P205" i="5"/>
  <c r="O205" i="5"/>
  <c r="N205" i="5"/>
  <c r="M205" i="5"/>
  <c r="H205" i="5"/>
  <c r="C205" i="5"/>
  <c r="Q204" i="5"/>
  <c r="P204" i="5"/>
  <c r="P203" i="5" s="1"/>
  <c r="P202" i="5" s="1"/>
  <c r="O204" i="5"/>
  <c r="N204" i="5"/>
  <c r="M204" i="5" s="1"/>
  <c r="H204" i="5"/>
  <c r="C204" i="5"/>
  <c r="Q203" i="5"/>
  <c r="Q202" i="5" s="1"/>
  <c r="O203" i="5"/>
  <c r="O202" i="5" s="1"/>
  <c r="L203" i="5"/>
  <c r="K203" i="5"/>
  <c r="K202" i="5" s="1"/>
  <c r="K193" i="5" s="1"/>
  <c r="K192" i="5" s="1"/>
  <c r="J203" i="5"/>
  <c r="I203" i="5"/>
  <c r="H203" i="5" s="1"/>
  <c r="G203" i="5"/>
  <c r="G202" i="5" s="1"/>
  <c r="G193" i="5" s="1"/>
  <c r="G192" i="5" s="1"/>
  <c r="F203" i="5"/>
  <c r="E203" i="5"/>
  <c r="E202" i="5" s="1"/>
  <c r="E193" i="5" s="1"/>
  <c r="E192" i="5" s="1"/>
  <c r="D203" i="5"/>
  <c r="C203" i="5"/>
  <c r="L202" i="5"/>
  <c r="J202" i="5"/>
  <c r="F202" i="5"/>
  <c r="D202" i="5"/>
  <c r="C202" i="5" s="1"/>
  <c r="Q201" i="5"/>
  <c r="P201" i="5"/>
  <c r="O201" i="5"/>
  <c r="N201" i="5"/>
  <c r="M201" i="5"/>
  <c r="H201" i="5"/>
  <c r="C201" i="5"/>
  <c r="Q200" i="5"/>
  <c r="P200" i="5"/>
  <c r="O200" i="5"/>
  <c r="N200" i="5"/>
  <c r="M200" i="5" s="1"/>
  <c r="H200" i="5"/>
  <c r="C200" i="5"/>
  <c r="Q199" i="5"/>
  <c r="P199" i="5"/>
  <c r="O199" i="5"/>
  <c r="N199" i="5"/>
  <c r="M199" i="5"/>
  <c r="H199" i="5"/>
  <c r="C199" i="5"/>
  <c r="Q198" i="5"/>
  <c r="P198" i="5"/>
  <c r="O198" i="5"/>
  <c r="N198" i="5"/>
  <c r="M198" i="5" s="1"/>
  <c r="H198" i="5"/>
  <c r="C198" i="5"/>
  <c r="Q197" i="5"/>
  <c r="Q196" i="5" s="1"/>
  <c r="P197" i="5"/>
  <c r="O197" i="5"/>
  <c r="O196" i="5" s="1"/>
  <c r="N197" i="5"/>
  <c r="M197" i="5"/>
  <c r="H197" i="5"/>
  <c r="C197" i="5"/>
  <c r="P196" i="5"/>
  <c r="N196" i="5"/>
  <c r="M196" i="5" s="1"/>
  <c r="L196" i="5"/>
  <c r="K196" i="5"/>
  <c r="J196" i="5"/>
  <c r="I196" i="5"/>
  <c r="H196" i="5"/>
  <c r="G196" i="5"/>
  <c r="F196" i="5"/>
  <c r="E196" i="5"/>
  <c r="D196" i="5"/>
  <c r="C196" i="5" s="1"/>
  <c r="Q195" i="5"/>
  <c r="Q194" i="5" s="1"/>
  <c r="Q193" i="5" s="1"/>
  <c r="Q192" i="5" s="1"/>
  <c r="P195" i="5"/>
  <c r="O195" i="5"/>
  <c r="O194" i="5" s="1"/>
  <c r="O193" i="5" s="1"/>
  <c r="O192" i="5" s="1"/>
  <c r="N195" i="5"/>
  <c r="M195" i="5"/>
  <c r="H195" i="5"/>
  <c r="C195" i="5"/>
  <c r="P194" i="5"/>
  <c r="N194" i="5"/>
  <c r="M194" i="5" s="1"/>
  <c r="L194" i="5"/>
  <c r="L193" i="5" s="1"/>
  <c r="L192" i="5" s="1"/>
  <c r="K194" i="5"/>
  <c r="J194" i="5"/>
  <c r="J193" i="5" s="1"/>
  <c r="J192" i="5" s="1"/>
  <c r="I194" i="5"/>
  <c r="H194" i="5"/>
  <c r="G194" i="5"/>
  <c r="F194" i="5"/>
  <c r="F193" i="5" s="1"/>
  <c r="F192" i="5" s="1"/>
  <c r="E194" i="5"/>
  <c r="D194" i="5"/>
  <c r="C194" i="5" s="1"/>
  <c r="Q191" i="5"/>
  <c r="Q190" i="5" s="1"/>
  <c r="Q189" i="5" s="1"/>
  <c r="P191" i="5"/>
  <c r="O191" i="5"/>
  <c r="O190" i="5" s="1"/>
  <c r="O189" i="5" s="1"/>
  <c r="N191" i="5"/>
  <c r="M191" i="5"/>
  <c r="H191" i="5"/>
  <c r="C191" i="5"/>
  <c r="P190" i="5"/>
  <c r="P189" i="5" s="1"/>
  <c r="N190" i="5"/>
  <c r="M190" i="5" s="1"/>
  <c r="L190" i="5"/>
  <c r="L189" i="5" s="1"/>
  <c r="K190" i="5"/>
  <c r="J190" i="5"/>
  <c r="J189" i="5" s="1"/>
  <c r="I190" i="5"/>
  <c r="H190" i="5"/>
  <c r="G190" i="5"/>
  <c r="F190" i="5"/>
  <c r="F189" i="5" s="1"/>
  <c r="E190" i="5"/>
  <c r="D190" i="5"/>
  <c r="C190" i="5" s="1"/>
  <c r="K189" i="5"/>
  <c r="I189" i="5"/>
  <c r="H189" i="5" s="1"/>
  <c r="G189" i="5"/>
  <c r="E189" i="5"/>
  <c r="Q188" i="5"/>
  <c r="P188" i="5"/>
  <c r="O188" i="5"/>
  <c r="N188" i="5"/>
  <c r="M188" i="5" s="1"/>
  <c r="H188" i="5"/>
  <c r="C188" i="5"/>
  <c r="Q187" i="5"/>
  <c r="Q186" i="5" s="1"/>
  <c r="Q185" i="5" s="1"/>
  <c r="P187" i="5"/>
  <c r="O187" i="5"/>
  <c r="O186" i="5" s="1"/>
  <c r="O185" i="5" s="1"/>
  <c r="N187" i="5"/>
  <c r="M187" i="5"/>
  <c r="H187" i="5"/>
  <c r="C187" i="5"/>
  <c r="P186" i="5"/>
  <c r="P185" i="5" s="1"/>
  <c r="N186" i="5"/>
  <c r="M186" i="5" s="1"/>
  <c r="L186" i="5"/>
  <c r="L185" i="5" s="1"/>
  <c r="K186" i="5"/>
  <c r="J186" i="5"/>
  <c r="J185" i="5" s="1"/>
  <c r="I186" i="5"/>
  <c r="H186" i="5"/>
  <c r="G186" i="5"/>
  <c r="F186" i="5"/>
  <c r="F185" i="5" s="1"/>
  <c r="E186" i="5"/>
  <c r="D186" i="5"/>
  <c r="C186" i="5" s="1"/>
  <c r="K185" i="5"/>
  <c r="I185" i="5"/>
  <c r="H185" i="5" s="1"/>
  <c r="G185" i="5"/>
  <c r="E185" i="5"/>
  <c r="Q184" i="5"/>
  <c r="P184" i="5"/>
  <c r="O184" i="5"/>
  <c r="N184" i="5"/>
  <c r="M184" i="5" s="1"/>
  <c r="H184" i="5"/>
  <c r="C184" i="5"/>
  <c r="Q183" i="5"/>
  <c r="Q182" i="5" s="1"/>
  <c r="P183" i="5"/>
  <c r="O183" i="5"/>
  <c r="O182" i="5" s="1"/>
  <c r="N183" i="5"/>
  <c r="M183" i="5"/>
  <c r="H183" i="5"/>
  <c r="C183" i="5"/>
  <c r="P182" i="5"/>
  <c r="N182" i="5"/>
  <c r="M182" i="5" s="1"/>
  <c r="L182" i="5"/>
  <c r="K182" i="5"/>
  <c r="J182" i="5"/>
  <c r="I182" i="5"/>
  <c r="H182" i="5"/>
  <c r="G182" i="5"/>
  <c r="F182" i="5"/>
  <c r="E182" i="5"/>
  <c r="D182" i="5"/>
  <c r="C182" i="5" s="1"/>
  <c r="Q181" i="5"/>
  <c r="P181" i="5"/>
  <c r="O181" i="5"/>
  <c r="N181" i="5"/>
  <c r="M181" i="5"/>
  <c r="H181" i="5"/>
  <c r="C181" i="5"/>
  <c r="Q180" i="5"/>
  <c r="P180" i="5"/>
  <c r="O180" i="5"/>
  <c r="N180" i="5"/>
  <c r="M180" i="5" s="1"/>
  <c r="H180" i="5"/>
  <c r="C180" i="5"/>
  <c r="Q179" i="5"/>
  <c r="P179" i="5"/>
  <c r="O179" i="5"/>
  <c r="N179" i="5"/>
  <c r="M179" i="5"/>
  <c r="H179" i="5"/>
  <c r="C179" i="5"/>
  <c r="Q178" i="5"/>
  <c r="P178" i="5"/>
  <c r="P177" i="5" s="1"/>
  <c r="O178" i="5"/>
  <c r="N178" i="5"/>
  <c r="M178" i="5" s="1"/>
  <c r="H178" i="5"/>
  <c r="C178" i="5"/>
  <c r="Q177" i="5"/>
  <c r="O177" i="5"/>
  <c r="L177" i="5"/>
  <c r="K177" i="5"/>
  <c r="J177" i="5"/>
  <c r="I177" i="5"/>
  <c r="H177" i="5" s="1"/>
  <c r="G177" i="5"/>
  <c r="F177" i="5"/>
  <c r="E177" i="5"/>
  <c r="D177" i="5"/>
  <c r="C177" i="5"/>
  <c r="Q176" i="5"/>
  <c r="P176" i="5"/>
  <c r="O176" i="5"/>
  <c r="N176" i="5"/>
  <c r="M176" i="5" s="1"/>
  <c r="H176" i="5"/>
  <c r="C176" i="5"/>
  <c r="Q175" i="5"/>
  <c r="P175" i="5"/>
  <c r="O175" i="5"/>
  <c r="N175" i="5"/>
  <c r="M175" i="5"/>
  <c r="H175" i="5"/>
  <c r="C175" i="5"/>
  <c r="Q174" i="5"/>
  <c r="P174" i="5"/>
  <c r="P173" i="5" s="1"/>
  <c r="P172" i="5" s="1"/>
  <c r="P171" i="5" s="1"/>
  <c r="O174" i="5"/>
  <c r="N174" i="5"/>
  <c r="M174" i="5" s="1"/>
  <c r="H174" i="5"/>
  <c r="C174" i="5"/>
  <c r="Q173" i="5"/>
  <c r="Q172" i="5" s="1"/>
  <c r="Q171" i="5" s="1"/>
  <c r="O173" i="5"/>
  <c r="O172" i="5" s="1"/>
  <c r="O171" i="5" s="1"/>
  <c r="L173" i="5"/>
  <c r="K173" i="5"/>
  <c r="K172" i="5" s="1"/>
  <c r="K171" i="5" s="1"/>
  <c r="J173" i="5"/>
  <c r="I173" i="5"/>
  <c r="H173" i="5" s="1"/>
  <c r="G173" i="5"/>
  <c r="G172" i="5" s="1"/>
  <c r="G171" i="5" s="1"/>
  <c r="F173" i="5"/>
  <c r="E173" i="5"/>
  <c r="E172" i="5" s="1"/>
  <c r="E171" i="5" s="1"/>
  <c r="D173" i="5"/>
  <c r="C173" i="5"/>
  <c r="L172" i="5"/>
  <c r="L171" i="5" s="1"/>
  <c r="J172" i="5"/>
  <c r="J171" i="5" s="1"/>
  <c r="F172" i="5"/>
  <c r="F171" i="5" s="1"/>
  <c r="D172" i="5"/>
  <c r="C172" i="5" s="1"/>
  <c r="Q170" i="5"/>
  <c r="P170" i="5"/>
  <c r="O170" i="5"/>
  <c r="N170" i="5"/>
  <c r="M170" i="5" s="1"/>
  <c r="H170" i="5"/>
  <c r="C170" i="5"/>
  <c r="Q169" i="5"/>
  <c r="P169" i="5"/>
  <c r="O169" i="5"/>
  <c r="N169" i="5"/>
  <c r="M169" i="5"/>
  <c r="H169" i="5"/>
  <c r="C169" i="5"/>
  <c r="Q168" i="5"/>
  <c r="P168" i="5"/>
  <c r="P164" i="5" s="1"/>
  <c r="P163" i="5" s="1"/>
  <c r="O168" i="5"/>
  <c r="N168" i="5"/>
  <c r="M168" i="5" s="1"/>
  <c r="H168" i="5"/>
  <c r="C168" i="5"/>
  <c r="Q167" i="5"/>
  <c r="P167" i="5"/>
  <c r="O167" i="5"/>
  <c r="N167" i="5"/>
  <c r="M167" i="5"/>
  <c r="H167" i="5"/>
  <c r="C167" i="5"/>
  <c r="Q166" i="5"/>
  <c r="P166" i="5"/>
  <c r="O166" i="5"/>
  <c r="N166" i="5"/>
  <c r="M166" i="5" s="1"/>
  <c r="H166" i="5"/>
  <c r="C166" i="5"/>
  <c r="Q165" i="5"/>
  <c r="Q164" i="5" s="1"/>
  <c r="Q163" i="5" s="1"/>
  <c r="P165" i="5"/>
  <c r="O165" i="5"/>
  <c r="N165" i="5"/>
  <c r="M165" i="5"/>
  <c r="H165" i="5"/>
  <c r="C165" i="5"/>
  <c r="O164" i="5"/>
  <c r="O163" i="5" s="1"/>
  <c r="L164" i="5"/>
  <c r="K164" i="5"/>
  <c r="K163" i="5" s="1"/>
  <c r="J164" i="5"/>
  <c r="I164" i="5"/>
  <c r="H164" i="5" s="1"/>
  <c r="G164" i="5"/>
  <c r="G163" i="5" s="1"/>
  <c r="F164" i="5"/>
  <c r="E164" i="5"/>
  <c r="E163" i="5" s="1"/>
  <c r="D164" i="5"/>
  <c r="C164" i="5"/>
  <c r="L163" i="5"/>
  <c r="J163" i="5"/>
  <c r="F163" i="5"/>
  <c r="D163" i="5"/>
  <c r="C163" i="5" s="1"/>
  <c r="Q162" i="5"/>
  <c r="P162" i="5"/>
  <c r="O162" i="5"/>
  <c r="N162" i="5"/>
  <c r="M162" i="5"/>
  <c r="H162" i="5"/>
  <c r="C162" i="5"/>
  <c r="Q161" i="5"/>
  <c r="P161" i="5"/>
  <c r="O161" i="5"/>
  <c r="N161" i="5"/>
  <c r="M161" i="5" s="1"/>
  <c r="H161" i="5"/>
  <c r="C161" i="5"/>
  <c r="Q160" i="5"/>
  <c r="P160" i="5"/>
  <c r="O160" i="5"/>
  <c r="N160" i="5"/>
  <c r="M160" i="5"/>
  <c r="H160" i="5"/>
  <c r="C160" i="5"/>
  <c r="Q159" i="5"/>
  <c r="P159" i="5"/>
  <c r="P158" i="5" s="1"/>
  <c r="O159" i="5"/>
  <c r="N159" i="5"/>
  <c r="M159" i="5" s="1"/>
  <c r="H159" i="5"/>
  <c r="C159" i="5"/>
  <c r="Q158" i="5"/>
  <c r="O158" i="5"/>
  <c r="L158" i="5"/>
  <c r="K158" i="5"/>
  <c r="J158" i="5"/>
  <c r="I158" i="5"/>
  <c r="H158" i="5" s="1"/>
  <c r="G158" i="5"/>
  <c r="F158" i="5"/>
  <c r="E158" i="5"/>
  <c r="D158" i="5"/>
  <c r="C158" i="5"/>
  <c r="Q157" i="5"/>
  <c r="P157" i="5"/>
  <c r="O157" i="5"/>
  <c r="N157" i="5"/>
  <c r="M157" i="5" s="1"/>
  <c r="H157" i="5"/>
  <c r="C157" i="5"/>
  <c r="Q156" i="5"/>
  <c r="P156" i="5"/>
  <c r="O156" i="5"/>
  <c r="N156" i="5"/>
  <c r="M156" i="5"/>
  <c r="H156" i="5"/>
  <c r="C156" i="5"/>
  <c r="Q155" i="5"/>
  <c r="P155" i="5"/>
  <c r="O155" i="5"/>
  <c r="N155" i="5"/>
  <c r="M155" i="5" s="1"/>
  <c r="H155" i="5"/>
  <c r="C155" i="5"/>
  <c r="Q154" i="5"/>
  <c r="P154" i="5"/>
  <c r="O154" i="5"/>
  <c r="N154" i="5"/>
  <c r="M154" i="5"/>
  <c r="H154" i="5"/>
  <c r="C154" i="5"/>
  <c r="Q153" i="5"/>
  <c r="P153" i="5"/>
  <c r="O153" i="5"/>
  <c r="N153" i="5"/>
  <c r="M153" i="5" s="1"/>
  <c r="H153" i="5"/>
  <c r="C153" i="5"/>
  <c r="Q152" i="5"/>
  <c r="P152" i="5"/>
  <c r="O152" i="5"/>
  <c r="N152" i="5"/>
  <c r="M152" i="5"/>
  <c r="H152" i="5"/>
  <c r="C152" i="5"/>
  <c r="Q151" i="5"/>
  <c r="P151" i="5"/>
  <c r="O151" i="5"/>
  <c r="N151" i="5"/>
  <c r="M151" i="5" s="1"/>
  <c r="H151" i="5"/>
  <c r="C151" i="5"/>
  <c r="Q150" i="5"/>
  <c r="Q149" i="5" s="1"/>
  <c r="P150" i="5"/>
  <c r="O150" i="5"/>
  <c r="O149" i="5" s="1"/>
  <c r="N150" i="5"/>
  <c r="M150" i="5"/>
  <c r="H150" i="5"/>
  <c r="C150" i="5"/>
  <c r="P149" i="5"/>
  <c r="N149" i="5"/>
  <c r="M149" i="5" s="1"/>
  <c r="L149" i="5"/>
  <c r="K149" i="5"/>
  <c r="J149" i="5"/>
  <c r="I149" i="5"/>
  <c r="H149" i="5"/>
  <c r="G149" i="5"/>
  <c r="F149" i="5"/>
  <c r="E149" i="5"/>
  <c r="D149" i="5"/>
  <c r="C149" i="5" s="1"/>
  <c r="Q148" i="5"/>
  <c r="P148" i="5"/>
  <c r="O148" i="5"/>
  <c r="N148" i="5"/>
  <c r="M148" i="5"/>
  <c r="H148" i="5"/>
  <c r="C148" i="5"/>
  <c r="Q147" i="5"/>
  <c r="P147" i="5"/>
  <c r="O147" i="5"/>
  <c r="N147" i="5"/>
  <c r="M147" i="5" s="1"/>
  <c r="H147" i="5"/>
  <c r="C147" i="5"/>
  <c r="Q146" i="5"/>
  <c r="P146" i="5"/>
  <c r="O146" i="5"/>
  <c r="N146" i="5"/>
  <c r="M146" i="5"/>
  <c r="H146" i="5"/>
  <c r="C146" i="5"/>
  <c r="Q145" i="5"/>
  <c r="P145" i="5"/>
  <c r="O145" i="5"/>
  <c r="N145" i="5"/>
  <c r="M145" i="5" s="1"/>
  <c r="H145" i="5"/>
  <c r="C145" i="5"/>
  <c r="Q144" i="5"/>
  <c r="P144" i="5"/>
  <c r="O144" i="5"/>
  <c r="N144" i="5"/>
  <c r="M144" i="5"/>
  <c r="H144" i="5"/>
  <c r="C144" i="5"/>
  <c r="Q143" i="5"/>
  <c r="P143" i="5"/>
  <c r="P142" i="5" s="1"/>
  <c r="O143" i="5"/>
  <c r="N143" i="5"/>
  <c r="M143" i="5" s="1"/>
  <c r="H143" i="5"/>
  <c r="C143" i="5"/>
  <c r="Q142" i="5"/>
  <c r="O142" i="5"/>
  <c r="L142" i="5"/>
  <c r="K142" i="5"/>
  <c r="J142" i="5"/>
  <c r="I142" i="5"/>
  <c r="H142" i="5" s="1"/>
  <c r="G142" i="5"/>
  <c r="F142" i="5"/>
  <c r="E142" i="5"/>
  <c r="D142" i="5"/>
  <c r="C142" i="5"/>
  <c r="Q141" i="5"/>
  <c r="P141" i="5"/>
  <c r="O141" i="5"/>
  <c r="N141" i="5"/>
  <c r="M141" i="5" s="1"/>
  <c r="H141" i="5"/>
  <c r="C141" i="5"/>
  <c r="Q140" i="5"/>
  <c r="Q139" i="5" s="1"/>
  <c r="P140" i="5"/>
  <c r="O140" i="5"/>
  <c r="O139" i="5" s="1"/>
  <c r="N140" i="5"/>
  <c r="M140" i="5"/>
  <c r="H140" i="5"/>
  <c r="C140" i="5"/>
  <c r="P139" i="5"/>
  <c r="N139" i="5"/>
  <c r="M139" i="5" s="1"/>
  <c r="L139" i="5"/>
  <c r="K139" i="5"/>
  <c r="J139" i="5"/>
  <c r="I139" i="5"/>
  <c r="H139" i="5"/>
  <c r="G139" i="5"/>
  <c r="F139" i="5"/>
  <c r="E139" i="5"/>
  <c r="D139" i="5"/>
  <c r="C139" i="5" s="1"/>
  <c r="Q138" i="5"/>
  <c r="P138" i="5"/>
  <c r="O138" i="5"/>
  <c r="N138" i="5"/>
  <c r="M138" i="5"/>
  <c r="H138" i="5"/>
  <c r="C138" i="5"/>
  <c r="Q137" i="5"/>
  <c r="P137" i="5"/>
  <c r="O137" i="5"/>
  <c r="N137" i="5"/>
  <c r="M137" i="5" s="1"/>
  <c r="H137" i="5"/>
  <c r="C137" i="5"/>
  <c r="Q136" i="5"/>
  <c r="P136" i="5"/>
  <c r="O136" i="5"/>
  <c r="N136" i="5"/>
  <c r="M136" i="5"/>
  <c r="H136" i="5"/>
  <c r="C136" i="5"/>
  <c r="Q135" i="5"/>
  <c r="P135" i="5"/>
  <c r="P134" i="5" s="1"/>
  <c r="O135" i="5"/>
  <c r="N135" i="5"/>
  <c r="M135" i="5" s="1"/>
  <c r="H135" i="5"/>
  <c r="C135" i="5"/>
  <c r="Q134" i="5"/>
  <c r="O134" i="5"/>
  <c r="L134" i="5"/>
  <c r="K134" i="5"/>
  <c r="J134" i="5"/>
  <c r="I134" i="5"/>
  <c r="H134" i="5" s="1"/>
  <c r="G134" i="5"/>
  <c r="F134" i="5"/>
  <c r="E134" i="5"/>
  <c r="D134" i="5"/>
  <c r="C134" i="5"/>
  <c r="Q133" i="5"/>
  <c r="P133" i="5"/>
  <c r="O133" i="5"/>
  <c r="N133" i="5"/>
  <c r="M133" i="5" s="1"/>
  <c r="H133" i="5"/>
  <c r="C133" i="5"/>
  <c r="Q132" i="5"/>
  <c r="P132" i="5"/>
  <c r="O132" i="5"/>
  <c r="N132" i="5"/>
  <c r="M132" i="5"/>
  <c r="H132" i="5"/>
  <c r="C132" i="5"/>
  <c r="Q131" i="5"/>
  <c r="P131" i="5"/>
  <c r="P130" i="5" s="1"/>
  <c r="P129" i="5" s="1"/>
  <c r="O131" i="5"/>
  <c r="N131" i="5"/>
  <c r="M131" i="5" s="1"/>
  <c r="H131" i="5"/>
  <c r="C131" i="5"/>
  <c r="Q130" i="5"/>
  <c r="Q129" i="5" s="1"/>
  <c r="O130" i="5"/>
  <c r="O129" i="5" s="1"/>
  <c r="L130" i="5"/>
  <c r="K130" i="5"/>
  <c r="K129" i="5" s="1"/>
  <c r="J130" i="5"/>
  <c r="I130" i="5"/>
  <c r="H130" i="5" s="1"/>
  <c r="G130" i="5"/>
  <c r="G129" i="5" s="1"/>
  <c r="F130" i="5"/>
  <c r="E130" i="5"/>
  <c r="E129" i="5" s="1"/>
  <c r="D130" i="5"/>
  <c r="C130" i="5"/>
  <c r="L129" i="5"/>
  <c r="J129" i="5"/>
  <c r="F129" i="5"/>
  <c r="D129" i="5"/>
  <c r="C129" i="5" s="1"/>
  <c r="Q128" i="5"/>
  <c r="Q127" i="5" s="1"/>
  <c r="P128" i="5"/>
  <c r="O128" i="5"/>
  <c r="O127" i="5" s="1"/>
  <c r="N128" i="5"/>
  <c r="M128" i="5"/>
  <c r="M127" i="5" s="1"/>
  <c r="H128" i="5"/>
  <c r="C128" i="5"/>
  <c r="C127" i="5" s="1"/>
  <c r="P127" i="5"/>
  <c r="N127" i="5"/>
  <c r="L127" i="5"/>
  <c r="K127" i="5"/>
  <c r="J127" i="5"/>
  <c r="I127" i="5"/>
  <c r="H127" i="5"/>
  <c r="G127" i="5"/>
  <c r="F127" i="5"/>
  <c r="E127" i="5"/>
  <c r="D127" i="5"/>
  <c r="Q126" i="5"/>
  <c r="P126" i="5"/>
  <c r="O126" i="5"/>
  <c r="N126" i="5"/>
  <c r="M126" i="5"/>
  <c r="H126" i="5"/>
  <c r="C126" i="5"/>
  <c r="Q125" i="5"/>
  <c r="P125" i="5"/>
  <c r="O125" i="5"/>
  <c r="N125" i="5"/>
  <c r="M125" i="5" s="1"/>
  <c r="H125" i="5"/>
  <c r="C125" i="5"/>
  <c r="Q124" i="5"/>
  <c r="P124" i="5"/>
  <c r="O124" i="5"/>
  <c r="N124" i="5"/>
  <c r="M124" i="5"/>
  <c r="H124" i="5"/>
  <c r="C124" i="5"/>
  <c r="Q123" i="5"/>
  <c r="P123" i="5"/>
  <c r="O123" i="5"/>
  <c r="N123" i="5"/>
  <c r="M123" i="5" s="1"/>
  <c r="H123" i="5"/>
  <c r="C123" i="5"/>
  <c r="Q122" i="5"/>
  <c r="Q121" i="5" s="1"/>
  <c r="P122" i="5"/>
  <c r="O122" i="5"/>
  <c r="O121" i="5" s="1"/>
  <c r="N122" i="5"/>
  <c r="M122" i="5"/>
  <c r="H122" i="5"/>
  <c r="C122" i="5"/>
  <c r="P121" i="5"/>
  <c r="N121" i="5"/>
  <c r="M121" i="5" s="1"/>
  <c r="L121" i="5"/>
  <c r="K121" i="5"/>
  <c r="J121" i="5"/>
  <c r="I121" i="5"/>
  <c r="H121" i="5"/>
  <c r="G121" i="5"/>
  <c r="F121" i="5"/>
  <c r="E121" i="5"/>
  <c r="D121" i="5"/>
  <c r="C121" i="5" s="1"/>
  <c r="Q120" i="5"/>
  <c r="P120" i="5"/>
  <c r="O120" i="5"/>
  <c r="N120" i="5"/>
  <c r="M120" i="5"/>
  <c r="H120" i="5"/>
  <c r="C120" i="5"/>
  <c r="Q119" i="5"/>
  <c r="P119" i="5"/>
  <c r="O119" i="5"/>
  <c r="N119" i="5"/>
  <c r="M119" i="5" s="1"/>
  <c r="H119" i="5"/>
  <c r="C119" i="5"/>
  <c r="Q118" i="5"/>
  <c r="P118" i="5"/>
  <c r="O118" i="5"/>
  <c r="N118" i="5"/>
  <c r="M118" i="5"/>
  <c r="H118" i="5"/>
  <c r="C118" i="5"/>
  <c r="Q117" i="5"/>
  <c r="P117" i="5"/>
  <c r="O117" i="5"/>
  <c r="N117" i="5"/>
  <c r="M117" i="5" s="1"/>
  <c r="H117" i="5"/>
  <c r="C117" i="5"/>
  <c r="Q116" i="5"/>
  <c r="Q115" i="5" s="1"/>
  <c r="P116" i="5"/>
  <c r="O116" i="5"/>
  <c r="O115" i="5" s="1"/>
  <c r="N116" i="5"/>
  <c r="M116" i="5"/>
  <c r="H116" i="5"/>
  <c r="C116" i="5"/>
  <c r="P115" i="5"/>
  <c r="N115" i="5"/>
  <c r="M115" i="5" s="1"/>
  <c r="L115" i="5"/>
  <c r="K115" i="5"/>
  <c r="J115" i="5"/>
  <c r="I115" i="5"/>
  <c r="H115" i="5"/>
  <c r="G115" i="5"/>
  <c r="F115" i="5"/>
  <c r="E115" i="5"/>
  <c r="D115" i="5"/>
  <c r="C115" i="5" s="1"/>
  <c r="Q114" i="5"/>
  <c r="P114" i="5"/>
  <c r="O114" i="5"/>
  <c r="N114" i="5"/>
  <c r="M114" i="5"/>
  <c r="H114" i="5"/>
  <c r="C114" i="5"/>
  <c r="Q113" i="5"/>
  <c r="P113" i="5"/>
  <c r="O113" i="5"/>
  <c r="N113" i="5"/>
  <c r="M113" i="5" s="1"/>
  <c r="H113" i="5"/>
  <c r="C113" i="5"/>
  <c r="Q112" i="5"/>
  <c r="Q111" i="5" s="1"/>
  <c r="P112" i="5"/>
  <c r="O112" i="5"/>
  <c r="O111" i="5" s="1"/>
  <c r="N112" i="5"/>
  <c r="M112" i="5"/>
  <c r="H112" i="5"/>
  <c r="C112" i="5"/>
  <c r="P111" i="5"/>
  <c r="N111" i="5"/>
  <c r="M111" i="5" s="1"/>
  <c r="L111" i="5"/>
  <c r="K111" i="5"/>
  <c r="J111" i="5"/>
  <c r="I111" i="5"/>
  <c r="H111" i="5"/>
  <c r="G111" i="5"/>
  <c r="F111" i="5"/>
  <c r="E111" i="5"/>
  <c r="D111" i="5"/>
  <c r="C111" i="5" s="1"/>
  <c r="Q110" i="5"/>
  <c r="P110" i="5"/>
  <c r="O110" i="5"/>
  <c r="N110" i="5"/>
  <c r="M110" i="5"/>
  <c r="H110" i="5"/>
  <c r="C110" i="5"/>
  <c r="Q109" i="5"/>
  <c r="P109" i="5"/>
  <c r="O109" i="5"/>
  <c r="N109" i="5"/>
  <c r="M109" i="5" s="1"/>
  <c r="H109" i="5"/>
  <c r="C109" i="5"/>
  <c r="Q108" i="5"/>
  <c r="P108" i="5"/>
  <c r="O108" i="5"/>
  <c r="N108" i="5"/>
  <c r="M108" i="5"/>
  <c r="H108" i="5"/>
  <c r="C108" i="5"/>
  <c r="Q107" i="5"/>
  <c r="P107" i="5"/>
  <c r="O107" i="5"/>
  <c r="N107" i="5"/>
  <c r="M107" i="5" s="1"/>
  <c r="H107" i="5"/>
  <c r="C107" i="5"/>
  <c r="Q106" i="5"/>
  <c r="P106" i="5"/>
  <c r="O106" i="5"/>
  <c r="N106" i="5"/>
  <c r="M106" i="5"/>
  <c r="H106" i="5"/>
  <c r="C106" i="5"/>
  <c r="Q105" i="5"/>
  <c r="P105" i="5"/>
  <c r="O105" i="5"/>
  <c r="N105" i="5"/>
  <c r="M105" i="5" s="1"/>
  <c r="H105" i="5"/>
  <c r="C105" i="5"/>
  <c r="Q104" i="5"/>
  <c r="P104" i="5"/>
  <c r="O104" i="5"/>
  <c r="N104" i="5"/>
  <c r="M104" i="5"/>
  <c r="H104" i="5"/>
  <c r="C104" i="5"/>
  <c r="Q103" i="5"/>
  <c r="P103" i="5"/>
  <c r="P102" i="5" s="1"/>
  <c r="O103" i="5"/>
  <c r="N103" i="5"/>
  <c r="M103" i="5" s="1"/>
  <c r="H103" i="5"/>
  <c r="C103" i="5"/>
  <c r="Q102" i="5"/>
  <c r="O102" i="5"/>
  <c r="L102" i="5"/>
  <c r="K102" i="5"/>
  <c r="J102" i="5"/>
  <c r="I102" i="5"/>
  <c r="H102" i="5" s="1"/>
  <c r="G102" i="5"/>
  <c r="F102" i="5"/>
  <c r="E102" i="5"/>
  <c r="D102" i="5"/>
  <c r="C102" i="5"/>
  <c r="Q101" i="5"/>
  <c r="P101" i="5"/>
  <c r="O101" i="5"/>
  <c r="N101" i="5"/>
  <c r="M101" i="5" s="1"/>
  <c r="H101" i="5"/>
  <c r="C101" i="5"/>
  <c r="Q100" i="5"/>
  <c r="P100" i="5"/>
  <c r="O100" i="5"/>
  <c r="N100" i="5"/>
  <c r="M100" i="5"/>
  <c r="H100" i="5"/>
  <c r="C100" i="5"/>
  <c r="Q99" i="5"/>
  <c r="P99" i="5"/>
  <c r="O99" i="5"/>
  <c r="N99" i="5"/>
  <c r="M99" i="5" s="1"/>
  <c r="H99" i="5"/>
  <c r="C99" i="5"/>
  <c r="Q98" i="5"/>
  <c r="P98" i="5"/>
  <c r="O98" i="5"/>
  <c r="N98" i="5"/>
  <c r="M98" i="5"/>
  <c r="H98" i="5"/>
  <c r="C98" i="5"/>
  <c r="Q97" i="5"/>
  <c r="P97" i="5"/>
  <c r="O97" i="5"/>
  <c r="N97" i="5"/>
  <c r="M97" i="5" s="1"/>
  <c r="H97" i="5"/>
  <c r="C97" i="5"/>
  <c r="Q96" i="5"/>
  <c r="P96" i="5"/>
  <c r="O96" i="5"/>
  <c r="N96" i="5"/>
  <c r="M96" i="5"/>
  <c r="H96" i="5"/>
  <c r="C96" i="5"/>
  <c r="Q95" i="5"/>
  <c r="P95" i="5"/>
  <c r="P94" i="5" s="1"/>
  <c r="O95" i="5"/>
  <c r="N95" i="5"/>
  <c r="M95" i="5" s="1"/>
  <c r="H95" i="5"/>
  <c r="C95" i="5"/>
  <c r="Q94" i="5"/>
  <c r="O94" i="5"/>
  <c r="L94" i="5"/>
  <c r="K94" i="5"/>
  <c r="J94" i="5"/>
  <c r="I94" i="5"/>
  <c r="H94" i="5" s="1"/>
  <c r="G94" i="5"/>
  <c r="F94" i="5"/>
  <c r="E94" i="5"/>
  <c r="D94" i="5"/>
  <c r="C94" i="5"/>
  <c r="Q93" i="5"/>
  <c r="P93" i="5"/>
  <c r="O93" i="5"/>
  <c r="N93" i="5"/>
  <c r="M93" i="5" s="1"/>
  <c r="H93" i="5"/>
  <c r="C93" i="5"/>
  <c r="Q92" i="5"/>
  <c r="P92" i="5"/>
  <c r="O92" i="5"/>
  <c r="N92" i="5"/>
  <c r="M92" i="5"/>
  <c r="H92" i="5"/>
  <c r="C92" i="5"/>
  <c r="Q91" i="5"/>
  <c r="P91" i="5"/>
  <c r="O91" i="5"/>
  <c r="N91" i="5"/>
  <c r="M91" i="5" s="1"/>
  <c r="H91" i="5"/>
  <c r="C91" i="5"/>
  <c r="Q90" i="5"/>
  <c r="P90" i="5"/>
  <c r="O90" i="5"/>
  <c r="N90" i="5"/>
  <c r="M90" i="5"/>
  <c r="H90" i="5"/>
  <c r="C90" i="5"/>
  <c r="Q89" i="5"/>
  <c r="P89" i="5"/>
  <c r="P88" i="5" s="1"/>
  <c r="O89" i="5"/>
  <c r="N89" i="5"/>
  <c r="M89" i="5" s="1"/>
  <c r="H89" i="5"/>
  <c r="C89" i="5"/>
  <c r="Q88" i="5"/>
  <c r="O88" i="5"/>
  <c r="L88" i="5"/>
  <c r="K88" i="5"/>
  <c r="J88" i="5"/>
  <c r="I88" i="5"/>
  <c r="H88" i="5" s="1"/>
  <c r="G88" i="5"/>
  <c r="F88" i="5"/>
  <c r="E88" i="5"/>
  <c r="D88" i="5"/>
  <c r="C88" i="5"/>
  <c r="Q87" i="5"/>
  <c r="P87" i="5"/>
  <c r="O87" i="5"/>
  <c r="N87" i="5"/>
  <c r="M87" i="5" s="1"/>
  <c r="H87" i="5"/>
  <c r="C87" i="5"/>
  <c r="Q86" i="5"/>
  <c r="P86" i="5"/>
  <c r="O86" i="5"/>
  <c r="N86" i="5"/>
  <c r="M86" i="5"/>
  <c r="H86" i="5"/>
  <c r="C86" i="5"/>
  <c r="Q85" i="5"/>
  <c r="P85" i="5"/>
  <c r="O85" i="5"/>
  <c r="N85" i="5"/>
  <c r="M85" i="5" s="1"/>
  <c r="H85" i="5"/>
  <c r="C85" i="5"/>
  <c r="Q84" i="5"/>
  <c r="Q83" i="5" s="1"/>
  <c r="Q82" i="5" s="1"/>
  <c r="P84" i="5"/>
  <c r="O84" i="5"/>
  <c r="O83" i="5" s="1"/>
  <c r="O82" i="5" s="1"/>
  <c r="N84" i="5"/>
  <c r="M84" i="5"/>
  <c r="H84" i="5"/>
  <c r="C84" i="5"/>
  <c r="P83" i="5"/>
  <c r="N83" i="5"/>
  <c r="M83" i="5" s="1"/>
  <c r="L83" i="5"/>
  <c r="L82" i="5" s="1"/>
  <c r="K83" i="5"/>
  <c r="J83" i="5"/>
  <c r="J82" i="5" s="1"/>
  <c r="I83" i="5"/>
  <c r="H83" i="5"/>
  <c r="G83" i="5"/>
  <c r="F83" i="5"/>
  <c r="F82" i="5" s="1"/>
  <c r="E83" i="5"/>
  <c r="D83" i="5"/>
  <c r="C83" i="5" s="1"/>
  <c r="K82" i="5"/>
  <c r="I82" i="5"/>
  <c r="H82" i="5" s="1"/>
  <c r="G82" i="5"/>
  <c r="E82" i="5"/>
  <c r="Q81" i="5"/>
  <c r="P81" i="5"/>
  <c r="O81" i="5"/>
  <c r="N81" i="5"/>
  <c r="M81" i="5" s="1"/>
  <c r="H81" i="5"/>
  <c r="C81" i="5"/>
  <c r="Q80" i="5"/>
  <c r="Q79" i="5" s="1"/>
  <c r="P80" i="5"/>
  <c r="O80" i="5"/>
  <c r="O79" i="5" s="1"/>
  <c r="N80" i="5"/>
  <c r="M80" i="5"/>
  <c r="H80" i="5"/>
  <c r="C80" i="5"/>
  <c r="P79" i="5"/>
  <c r="N79" i="5"/>
  <c r="M79" i="5" s="1"/>
  <c r="L79" i="5"/>
  <c r="K79" i="5"/>
  <c r="J79" i="5"/>
  <c r="I79" i="5"/>
  <c r="H79" i="5"/>
  <c r="G79" i="5"/>
  <c r="F79" i="5"/>
  <c r="E79" i="5"/>
  <c r="D79" i="5"/>
  <c r="C79" i="5" s="1"/>
  <c r="Q78" i="5"/>
  <c r="P78" i="5"/>
  <c r="O78" i="5"/>
  <c r="N78" i="5"/>
  <c r="M78" i="5"/>
  <c r="H78" i="5"/>
  <c r="C78" i="5"/>
  <c r="Q77" i="5"/>
  <c r="P77" i="5"/>
  <c r="P76" i="5" s="1"/>
  <c r="P75" i="5" s="1"/>
  <c r="O77" i="5"/>
  <c r="N77" i="5"/>
  <c r="M77" i="5" s="1"/>
  <c r="H77" i="5"/>
  <c r="C77" i="5"/>
  <c r="Q76" i="5"/>
  <c r="O76" i="5"/>
  <c r="O75" i="5" s="1"/>
  <c r="O74" i="5" s="1"/>
  <c r="L76" i="5"/>
  <c r="K76" i="5"/>
  <c r="K75" i="5" s="1"/>
  <c r="K74" i="5" s="1"/>
  <c r="J76" i="5"/>
  <c r="I76" i="5"/>
  <c r="H76" i="5" s="1"/>
  <c r="G76" i="5"/>
  <c r="G75" i="5" s="1"/>
  <c r="G74" i="5" s="1"/>
  <c r="F76" i="5"/>
  <c r="E76" i="5"/>
  <c r="E75" i="5" s="1"/>
  <c r="E74" i="5" s="1"/>
  <c r="D76" i="5"/>
  <c r="C76" i="5"/>
  <c r="L75" i="5"/>
  <c r="L74" i="5" s="1"/>
  <c r="J75" i="5"/>
  <c r="J74" i="5" s="1"/>
  <c r="F75" i="5"/>
  <c r="F74" i="5" s="1"/>
  <c r="D75" i="5"/>
  <c r="C75" i="5" s="1"/>
  <c r="Q73" i="5"/>
  <c r="P73" i="5"/>
  <c r="O73" i="5"/>
  <c r="N73" i="5"/>
  <c r="M73" i="5" s="1"/>
  <c r="H73" i="5"/>
  <c r="C73" i="5"/>
  <c r="Q72" i="5"/>
  <c r="P72" i="5"/>
  <c r="O72" i="5"/>
  <c r="N72" i="5"/>
  <c r="M72" i="5"/>
  <c r="H72" i="5"/>
  <c r="C72" i="5"/>
  <c r="Q71" i="5"/>
  <c r="P71" i="5"/>
  <c r="O71" i="5"/>
  <c r="N71" i="5"/>
  <c r="M71" i="5" s="1"/>
  <c r="H71" i="5"/>
  <c r="C71" i="5"/>
  <c r="Q70" i="5"/>
  <c r="Q69" i="5" s="1"/>
  <c r="P70" i="5"/>
  <c r="O70" i="5"/>
  <c r="O69" i="5" s="1"/>
  <c r="N70" i="5"/>
  <c r="M70" i="5"/>
  <c r="H70" i="5"/>
  <c r="C70" i="5"/>
  <c r="P69" i="5"/>
  <c r="N69" i="5"/>
  <c r="M69" i="5" s="1"/>
  <c r="L69" i="5"/>
  <c r="K69" i="5"/>
  <c r="J69" i="5"/>
  <c r="I69" i="5"/>
  <c r="H69" i="5"/>
  <c r="G69" i="5"/>
  <c r="F69" i="5"/>
  <c r="E69" i="5"/>
  <c r="D69" i="5"/>
  <c r="C69" i="5" s="1"/>
  <c r="Q68" i="5"/>
  <c r="Q67" i="5" s="1"/>
  <c r="P68" i="5"/>
  <c r="O68" i="5"/>
  <c r="O67" i="5" s="1"/>
  <c r="N68" i="5"/>
  <c r="M68" i="5"/>
  <c r="H68" i="5"/>
  <c r="C68" i="5"/>
  <c r="P67" i="5"/>
  <c r="N67" i="5"/>
  <c r="M67" i="5" s="1"/>
  <c r="L67" i="5"/>
  <c r="K67" i="5"/>
  <c r="J67" i="5"/>
  <c r="I67" i="5"/>
  <c r="H67" i="5"/>
  <c r="G67" i="5"/>
  <c r="F67" i="5"/>
  <c r="E67" i="5"/>
  <c r="D67" i="5"/>
  <c r="C67" i="5" s="1"/>
  <c r="Q66" i="5"/>
  <c r="P66" i="5"/>
  <c r="O66" i="5"/>
  <c r="N66" i="5"/>
  <c r="M66" i="5"/>
  <c r="H66" i="5"/>
  <c r="C66" i="5"/>
  <c r="Q65" i="5"/>
  <c r="P65" i="5"/>
  <c r="O65" i="5"/>
  <c r="N65" i="5"/>
  <c r="M65" i="5" s="1"/>
  <c r="H65" i="5"/>
  <c r="C65" i="5"/>
  <c r="Q64" i="5"/>
  <c r="P64" i="5"/>
  <c r="O64" i="5"/>
  <c r="N64" i="5"/>
  <c r="M64" i="5"/>
  <c r="H64" i="5"/>
  <c r="C64" i="5"/>
  <c r="Q63" i="5"/>
  <c r="P63" i="5"/>
  <c r="O63" i="5"/>
  <c r="N63" i="5"/>
  <c r="M63" i="5" s="1"/>
  <c r="H63" i="5"/>
  <c r="C63" i="5"/>
  <c r="Q62" i="5"/>
  <c r="P62" i="5"/>
  <c r="O62" i="5"/>
  <c r="N62" i="5"/>
  <c r="M62" i="5"/>
  <c r="H62" i="5"/>
  <c r="C62" i="5"/>
  <c r="Q61" i="5"/>
  <c r="P61" i="5"/>
  <c r="O61" i="5"/>
  <c r="N61" i="5"/>
  <c r="M61" i="5" s="1"/>
  <c r="H61" i="5"/>
  <c r="C61" i="5"/>
  <c r="Q60" i="5"/>
  <c r="P60" i="5"/>
  <c r="O60" i="5"/>
  <c r="N60" i="5"/>
  <c r="M60" i="5"/>
  <c r="H60" i="5"/>
  <c r="C60" i="5"/>
  <c r="Q59" i="5"/>
  <c r="P59" i="5"/>
  <c r="P58" i="5" s="1"/>
  <c r="O59" i="5"/>
  <c r="N59" i="5"/>
  <c r="M59" i="5" s="1"/>
  <c r="H59" i="5"/>
  <c r="C59" i="5"/>
  <c r="Q58" i="5"/>
  <c r="O58" i="5"/>
  <c r="L58" i="5"/>
  <c r="K58" i="5"/>
  <c r="J58" i="5"/>
  <c r="I58" i="5"/>
  <c r="H58" i="5" s="1"/>
  <c r="G58" i="5"/>
  <c r="F58" i="5"/>
  <c r="E58" i="5"/>
  <c r="D58" i="5"/>
  <c r="C58" i="5"/>
  <c r="Q57" i="5"/>
  <c r="P57" i="5"/>
  <c r="O57" i="5"/>
  <c r="N57" i="5"/>
  <c r="M57" i="5" s="1"/>
  <c r="H57" i="5"/>
  <c r="C57" i="5"/>
  <c r="Q56" i="5"/>
  <c r="Q55" i="5" s="1"/>
  <c r="Q54" i="5" s="1"/>
  <c r="Q53" i="5" s="1"/>
  <c r="P56" i="5"/>
  <c r="O56" i="5"/>
  <c r="O55" i="5" s="1"/>
  <c r="O54" i="5" s="1"/>
  <c r="O53" i="5" s="1"/>
  <c r="O52" i="5" s="1"/>
  <c r="O51" i="5" s="1"/>
  <c r="N56" i="5"/>
  <c r="M56" i="5"/>
  <c r="H56" i="5"/>
  <c r="C56" i="5"/>
  <c r="P55" i="5"/>
  <c r="N55" i="5"/>
  <c r="M55" i="5" s="1"/>
  <c r="L55" i="5"/>
  <c r="L54" i="5" s="1"/>
  <c r="L53" i="5" s="1"/>
  <c r="L52" i="5" s="1"/>
  <c r="L51" i="5" s="1"/>
  <c r="L50" i="5" s="1"/>
  <c r="K55" i="5"/>
  <c r="J55" i="5"/>
  <c r="J54" i="5" s="1"/>
  <c r="J53" i="5" s="1"/>
  <c r="J52" i="5" s="1"/>
  <c r="J51" i="5" s="1"/>
  <c r="I55" i="5"/>
  <c r="H55" i="5"/>
  <c r="G55" i="5"/>
  <c r="F55" i="5"/>
  <c r="F54" i="5" s="1"/>
  <c r="F53" i="5" s="1"/>
  <c r="F52" i="5" s="1"/>
  <c r="F51" i="5" s="1"/>
  <c r="F50" i="5" s="1"/>
  <c r="E55" i="5"/>
  <c r="D55" i="5"/>
  <c r="C55" i="5" s="1"/>
  <c r="K54" i="5"/>
  <c r="K53" i="5" s="1"/>
  <c r="K52" i="5" s="1"/>
  <c r="K51" i="5" s="1"/>
  <c r="K50" i="5" s="1"/>
  <c r="I54" i="5"/>
  <c r="H54" i="5" s="1"/>
  <c r="G54" i="5"/>
  <c r="G53" i="5" s="1"/>
  <c r="G52" i="5" s="1"/>
  <c r="G51" i="5" s="1"/>
  <c r="G50" i="5" s="1"/>
  <c r="E54" i="5"/>
  <c r="E53" i="5" s="1"/>
  <c r="E52" i="5" s="1"/>
  <c r="E51" i="5" s="1"/>
  <c r="Q47" i="5"/>
  <c r="M47" i="5"/>
  <c r="H47" i="5"/>
  <c r="C47" i="5"/>
  <c r="Q46" i="5"/>
  <c r="M46" i="5"/>
  <c r="H46" i="5"/>
  <c r="C46" i="5"/>
  <c r="Q45" i="5"/>
  <c r="M45" i="5"/>
  <c r="L45" i="5"/>
  <c r="H45" i="5"/>
  <c r="G45" i="5"/>
  <c r="C45" i="5"/>
  <c r="P44" i="5"/>
  <c r="O44" i="5"/>
  <c r="N44" i="5"/>
  <c r="M44" i="5"/>
  <c r="H44" i="5"/>
  <c r="C44" i="5"/>
  <c r="P43" i="5"/>
  <c r="O43" i="5"/>
  <c r="N43" i="5"/>
  <c r="M43" i="5"/>
  <c r="K43" i="5"/>
  <c r="J43" i="5"/>
  <c r="I43" i="5"/>
  <c r="H43" i="5"/>
  <c r="F43" i="5"/>
  <c r="E43" i="5"/>
  <c r="D43" i="5"/>
  <c r="C43" i="5"/>
  <c r="N42" i="5"/>
  <c r="M42" i="5"/>
  <c r="H42" i="5"/>
  <c r="C42" i="5"/>
  <c r="P41" i="5"/>
  <c r="M41" i="5"/>
  <c r="H41" i="5"/>
  <c r="C41" i="5"/>
  <c r="P40" i="5"/>
  <c r="M40" i="5"/>
  <c r="H40" i="5"/>
  <c r="C40" i="5"/>
  <c r="P39" i="5"/>
  <c r="M39" i="5"/>
  <c r="H39" i="5"/>
  <c r="C39" i="5"/>
  <c r="P38" i="5"/>
  <c r="M38" i="5"/>
  <c r="H38" i="5"/>
  <c r="C38" i="5"/>
  <c r="P37" i="5"/>
  <c r="M37" i="5"/>
  <c r="K37" i="5"/>
  <c r="H37" i="5"/>
  <c r="F37" i="5"/>
  <c r="C37" i="5"/>
  <c r="P36" i="5"/>
  <c r="M36" i="5"/>
  <c r="H36" i="5"/>
  <c r="C36" i="5"/>
  <c r="P35" i="5"/>
  <c r="M35" i="5"/>
  <c r="H35" i="5"/>
  <c r="C35" i="5"/>
  <c r="P34" i="5"/>
  <c r="M34" i="5"/>
  <c r="K34" i="5"/>
  <c r="H34" i="5"/>
  <c r="F34" i="5"/>
  <c r="C34" i="5"/>
  <c r="P33" i="5"/>
  <c r="M33" i="5"/>
  <c r="H33" i="5"/>
  <c r="C33" i="5"/>
  <c r="P32" i="5"/>
  <c r="M32" i="5"/>
  <c r="K32" i="5"/>
  <c r="H32" i="5"/>
  <c r="F32" i="5"/>
  <c r="C32" i="5"/>
  <c r="P31" i="5"/>
  <c r="M31" i="5"/>
  <c r="H31" i="5"/>
  <c r="C31" i="5"/>
  <c r="P30" i="5"/>
  <c r="M30" i="5"/>
  <c r="H30" i="5"/>
  <c r="C30" i="5"/>
  <c r="P29" i="5"/>
  <c r="M29" i="5"/>
  <c r="H29" i="5"/>
  <c r="C29" i="5"/>
  <c r="P28" i="5"/>
  <c r="M28" i="5"/>
  <c r="K28" i="5"/>
  <c r="H28" i="5"/>
  <c r="F28" i="5"/>
  <c r="C28" i="5"/>
  <c r="P27" i="5"/>
  <c r="M27" i="5"/>
  <c r="K27" i="5"/>
  <c r="H27" i="5"/>
  <c r="F27" i="5"/>
  <c r="C27" i="5"/>
  <c r="N26" i="5"/>
  <c r="M26" i="5"/>
  <c r="H26" i="5"/>
  <c r="D26" i="5"/>
  <c r="C26" i="5" s="1"/>
  <c r="O25" i="5"/>
  <c r="I25" i="5"/>
  <c r="N25" i="5" s="1"/>
  <c r="M25" i="5" s="1"/>
  <c r="H25" i="5"/>
  <c r="C25" i="5"/>
  <c r="Q24" i="5"/>
  <c r="P24" i="5"/>
  <c r="O24" i="5"/>
  <c r="N24" i="5"/>
  <c r="M24" i="5"/>
  <c r="H24" i="5"/>
  <c r="D24" i="5"/>
  <c r="C24" i="5" s="1"/>
  <c r="Q23" i="5"/>
  <c r="Q22" i="5" s="1"/>
  <c r="P23" i="5"/>
  <c r="O23" i="5"/>
  <c r="O22" i="5" s="1"/>
  <c r="N23" i="5"/>
  <c r="M23" i="5"/>
  <c r="H23" i="5"/>
  <c r="C23" i="5"/>
  <c r="P22" i="5"/>
  <c r="P307" i="5" s="1"/>
  <c r="P306" i="5" s="1"/>
  <c r="N22" i="5"/>
  <c r="N307" i="5" s="1"/>
  <c r="N306" i="5" s="1"/>
  <c r="L22" i="5"/>
  <c r="L307" i="5" s="1"/>
  <c r="L306" i="5" s="1"/>
  <c r="K22" i="5"/>
  <c r="K307" i="5" s="1"/>
  <c r="K306" i="5" s="1"/>
  <c r="J22" i="5"/>
  <c r="J307" i="5" s="1"/>
  <c r="J306" i="5" s="1"/>
  <c r="I22" i="5"/>
  <c r="I307" i="5" s="1"/>
  <c r="I306" i="5" s="1"/>
  <c r="H22" i="5"/>
  <c r="H307" i="5" s="1"/>
  <c r="H306" i="5" s="1"/>
  <c r="G22" i="5"/>
  <c r="G307" i="5" s="1"/>
  <c r="G306" i="5" s="1"/>
  <c r="F22" i="5"/>
  <c r="F307" i="5" s="1"/>
  <c r="F306" i="5" s="1"/>
  <c r="E22" i="5"/>
  <c r="E307" i="5" s="1"/>
  <c r="E306" i="5" s="1"/>
  <c r="D22" i="5"/>
  <c r="K21" i="5"/>
  <c r="I21" i="5"/>
  <c r="G21" i="5"/>
  <c r="E21" i="5"/>
  <c r="Q319" i="4"/>
  <c r="P319" i="4"/>
  <c r="O319" i="4"/>
  <c r="N319" i="4"/>
  <c r="M319" i="4"/>
  <c r="H319" i="4"/>
  <c r="C319" i="4"/>
  <c r="Q317" i="4"/>
  <c r="P317" i="4"/>
  <c r="O317" i="4"/>
  <c r="N317" i="4"/>
  <c r="M317" i="4" s="1"/>
  <c r="H317" i="4"/>
  <c r="C317" i="4"/>
  <c r="Q315" i="4"/>
  <c r="P315" i="4"/>
  <c r="O315" i="4"/>
  <c r="N315" i="4"/>
  <c r="M315" i="4"/>
  <c r="H315" i="4"/>
  <c r="C315" i="4"/>
  <c r="Q314" i="4"/>
  <c r="P314" i="4"/>
  <c r="O314" i="4"/>
  <c r="N314" i="4"/>
  <c r="M314" i="4" s="1"/>
  <c r="H314" i="4"/>
  <c r="C314" i="4"/>
  <c r="Q313" i="4"/>
  <c r="P313" i="4"/>
  <c r="O313" i="4"/>
  <c r="N313" i="4"/>
  <c r="M313" i="4"/>
  <c r="H313" i="4"/>
  <c r="C313" i="4"/>
  <c r="Q312" i="4"/>
  <c r="P312" i="4"/>
  <c r="O312" i="4"/>
  <c r="N312" i="4"/>
  <c r="M312" i="4" s="1"/>
  <c r="H312" i="4"/>
  <c r="C312" i="4"/>
  <c r="Q311" i="4"/>
  <c r="P311" i="4"/>
  <c r="O311" i="4"/>
  <c r="N311" i="4"/>
  <c r="M311" i="4"/>
  <c r="H311" i="4"/>
  <c r="C311" i="4"/>
  <c r="Q310" i="4"/>
  <c r="P310" i="4"/>
  <c r="O310" i="4"/>
  <c r="N310" i="4"/>
  <c r="M310" i="4" s="1"/>
  <c r="M309" i="4" s="1"/>
  <c r="H310" i="4"/>
  <c r="C310" i="4"/>
  <c r="Q309" i="4"/>
  <c r="P309" i="4"/>
  <c r="O309" i="4"/>
  <c r="N309" i="4"/>
  <c r="L309" i="4"/>
  <c r="K309" i="4"/>
  <c r="J309" i="4"/>
  <c r="I309" i="4"/>
  <c r="H309" i="4"/>
  <c r="G309" i="4"/>
  <c r="F309" i="4"/>
  <c r="E309" i="4"/>
  <c r="D309" i="4"/>
  <c r="C309" i="4"/>
  <c r="Q301" i="4"/>
  <c r="P301" i="4"/>
  <c r="O301" i="4"/>
  <c r="N301" i="4"/>
  <c r="M301" i="4"/>
  <c r="H301" i="4"/>
  <c r="Q300" i="4"/>
  <c r="P300" i="4"/>
  <c r="O300" i="4"/>
  <c r="N300" i="4"/>
  <c r="M300" i="4"/>
  <c r="H300" i="4"/>
  <c r="C300" i="4"/>
  <c r="Q299" i="4"/>
  <c r="P299" i="4"/>
  <c r="O299" i="4"/>
  <c r="N299" i="4"/>
  <c r="M299" i="4" s="1"/>
  <c r="L299" i="4"/>
  <c r="K299" i="4"/>
  <c r="J299" i="4"/>
  <c r="I299" i="4"/>
  <c r="H299" i="4"/>
  <c r="G299" i="4"/>
  <c r="F299" i="4"/>
  <c r="E299" i="4"/>
  <c r="Q298" i="4"/>
  <c r="P298" i="4"/>
  <c r="O298" i="4"/>
  <c r="N298" i="4"/>
  <c r="M298" i="4"/>
  <c r="H298" i="4"/>
  <c r="C298" i="4"/>
  <c r="Q297" i="4"/>
  <c r="P297" i="4"/>
  <c r="O297" i="4"/>
  <c r="N297" i="4"/>
  <c r="M297" i="4" s="1"/>
  <c r="H297" i="4"/>
  <c r="C297" i="4"/>
  <c r="Q296" i="4"/>
  <c r="P296" i="4"/>
  <c r="O296" i="4"/>
  <c r="N296" i="4"/>
  <c r="M296" i="4"/>
  <c r="H296" i="4"/>
  <c r="C296" i="4"/>
  <c r="Q295" i="4"/>
  <c r="P295" i="4"/>
  <c r="P294" i="4" s="1"/>
  <c r="O295" i="4"/>
  <c r="N295" i="4"/>
  <c r="M295" i="4" s="1"/>
  <c r="H295" i="4"/>
  <c r="C295" i="4"/>
  <c r="Q294" i="4"/>
  <c r="O294" i="4"/>
  <c r="L294" i="4"/>
  <c r="K294" i="4"/>
  <c r="J294" i="4"/>
  <c r="I294" i="4"/>
  <c r="H294" i="4" s="1"/>
  <c r="G294" i="4"/>
  <c r="F294" i="4"/>
  <c r="E294" i="4"/>
  <c r="D294" i="4"/>
  <c r="C294" i="4"/>
  <c r="Q293" i="4"/>
  <c r="P293" i="4"/>
  <c r="O293" i="4"/>
  <c r="N293" i="4"/>
  <c r="M293" i="4" s="1"/>
  <c r="H293" i="4"/>
  <c r="C293" i="4"/>
  <c r="Q292" i="4"/>
  <c r="P292" i="4"/>
  <c r="O292" i="4"/>
  <c r="N292" i="4"/>
  <c r="M292" i="4"/>
  <c r="H292" i="4"/>
  <c r="C292" i="4"/>
  <c r="Q291" i="4"/>
  <c r="P291" i="4"/>
  <c r="P290" i="4" s="1"/>
  <c r="O291" i="4"/>
  <c r="N291" i="4"/>
  <c r="M291" i="4" s="1"/>
  <c r="H291" i="4"/>
  <c r="C291" i="4"/>
  <c r="Q290" i="4"/>
  <c r="O290" i="4"/>
  <c r="L290" i="4"/>
  <c r="K290" i="4"/>
  <c r="J290" i="4"/>
  <c r="I290" i="4"/>
  <c r="H290" i="4" s="1"/>
  <c r="G290" i="4"/>
  <c r="F290" i="4"/>
  <c r="E290" i="4"/>
  <c r="D290" i="4"/>
  <c r="C290" i="4"/>
  <c r="Q289" i="4"/>
  <c r="P289" i="4"/>
  <c r="P288" i="4" s="1"/>
  <c r="P287" i="4" s="1"/>
  <c r="O289" i="4"/>
  <c r="N289" i="4"/>
  <c r="M289" i="4" s="1"/>
  <c r="H289" i="4"/>
  <c r="C289" i="4"/>
  <c r="Q288" i="4"/>
  <c r="O288" i="4"/>
  <c r="L288" i="4"/>
  <c r="K288" i="4"/>
  <c r="J288" i="4"/>
  <c r="I288" i="4"/>
  <c r="H288" i="4" s="1"/>
  <c r="G288" i="4"/>
  <c r="G287" i="4" s="1"/>
  <c r="F288" i="4"/>
  <c r="E288" i="4"/>
  <c r="E287" i="4" s="1"/>
  <c r="D288" i="4"/>
  <c r="C288" i="4"/>
  <c r="Q287" i="4"/>
  <c r="O287" i="4"/>
  <c r="L287" i="4"/>
  <c r="K287" i="4"/>
  <c r="J287" i="4"/>
  <c r="F287" i="4"/>
  <c r="D287" i="4"/>
  <c r="C287" i="4" s="1"/>
  <c r="Q286" i="4"/>
  <c r="P286" i="4"/>
  <c r="O286" i="4"/>
  <c r="N286" i="4"/>
  <c r="M286" i="4"/>
  <c r="H286" i="4"/>
  <c r="C286" i="4"/>
  <c r="Q285" i="4"/>
  <c r="P285" i="4"/>
  <c r="O285" i="4"/>
  <c r="N285" i="4"/>
  <c r="M285" i="4" s="1"/>
  <c r="H285" i="4"/>
  <c r="C285" i="4"/>
  <c r="Q284" i="4"/>
  <c r="Q283" i="4" s="1"/>
  <c r="P284" i="4"/>
  <c r="O284" i="4"/>
  <c r="O283" i="4" s="1"/>
  <c r="N284" i="4"/>
  <c r="M284" i="4"/>
  <c r="H284" i="4"/>
  <c r="C284" i="4"/>
  <c r="P283" i="4"/>
  <c r="N283" i="4"/>
  <c r="M283" i="4" s="1"/>
  <c r="L283" i="4"/>
  <c r="K283" i="4"/>
  <c r="J283" i="4"/>
  <c r="I283" i="4"/>
  <c r="H283" i="4"/>
  <c r="G283" i="4"/>
  <c r="F283" i="4"/>
  <c r="E283" i="4"/>
  <c r="D283" i="4"/>
  <c r="C283" i="4" s="1"/>
  <c r="Q282" i="4"/>
  <c r="P282" i="4"/>
  <c r="O282" i="4"/>
  <c r="N282" i="4"/>
  <c r="M282" i="4"/>
  <c r="H282" i="4"/>
  <c r="C282" i="4"/>
  <c r="Q281" i="4"/>
  <c r="P281" i="4"/>
  <c r="O281" i="4"/>
  <c r="N281" i="4"/>
  <c r="M281" i="4" s="1"/>
  <c r="H281" i="4"/>
  <c r="C281" i="4"/>
  <c r="Q280" i="4"/>
  <c r="Q279" i="4" s="1"/>
  <c r="Q278" i="4" s="1"/>
  <c r="P280" i="4"/>
  <c r="O280" i="4"/>
  <c r="O279" i="4" s="1"/>
  <c r="O278" i="4" s="1"/>
  <c r="N280" i="4"/>
  <c r="M280" i="4"/>
  <c r="H280" i="4"/>
  <c r="C280" i="4"/>
  <c r="P279" i="4"/>
  <c r="P278" i="4" s="1"/>
  <c r="N279" i="4"/>
  <c r="M279" i="4" s="1"/>
  <c r="L279" i="4"/>
  <c r="L278" i="4" s="1"/>
  <c r="K279" i="4"/>
  <c r="J279" i="4"/>
  <c r="J278" i="4" s="1"/>
  <c r="I279" i="4"/>
  <c r="H279" i="4"/>
  <c r="G279" i="4"/>
  <c r="F279" i="4"/>
  <c r="F278" i="4" s="1"/>
  <c r="E279" i="4"/>
  <c r="D279" i="4"/>
  <c r="C279" i="4" s="1"/>
  <c r="K278" i="4"/>
  <c r="I278" i="4"/>
  <c r="H278" i="4" s="1"/>
  <c r="G278" i="4"/>
  <c r="E278" i="4"/>
  <c r="Q277" i="4"/>
  <c r="P277" i="4"/>
  <c r="O277" i="4"/>
  <c r="N277" i="4"/>
  <c r="M277" i="4" s="1"/>
  <c r="H277" i="4"/>
  <c r="C277" i="4"/>
  <c r="Q276" i="4"/>
  <c r="P276" i="4"/>
  <c r="O276" i="4"/>
  <c r="N276" i="4"/>
  <c r="M276" i="4"/>
  <c r="H276" i="4"/>
  <c r="C276" i="4"/>
  <c r="Q275" i="4"/>
  <c r="P275" i="4"/>
  <c r="P274" i="4" s="1"/>
  <c r="O275" i="4"/>
  <c r="N275" i="4"/>
  <c r="M275" i="4" s="1"/>
  <c r="H275" i="4"/>
  <c r="C275" i="4"/>
  <c r="Q274" i="4"/>
  <c r="O274" i="4"/>
  <c r="L274" i="4"/>
  <c r="K274" i="4"/>
  <c r="J274" i="4"/>
  <c r="I274" i="4"/>
  <c r="H274" i="4" s="1"/>
  <c r="G274" i="4"/>
  <c r="F274" i="4"/>
  <c r="E274" i="4"/>
  <c r="D274" i="4"/>
  <c r="C274" i="4"/>
  <c r="Q273" i="4"/>
  <c r="P273" i="4"/>
  <c r="O273" i="4"/>
  <c r="N273" i="4"/>
  <c r="M273" i="4" s="1"/>
  <c r="H273" i="4"/>
  <c r="C273" i="4"/>
  <c r="Q272" i="4"/>
  <c r="P272" i="4"/>
  <c r="O272" i="4"/>
  <c r="N272" i="4"/>
  <c r="M272" i="4"/>
  <c r="H272" i="4"/>
  <c r="C272" i="4"/>
  <c r="Q271" i="4"/>
  <c r="P271" i="4"/>
  <c r="P270" i="4" s="1"/>
  <c r="O271" i="4"/>
  <c r="N271" i="4"/>
  <c r="M271" i="4" s="1"/>
  <c r="H271" i="4"/>
  <c r="C271" i="4"/>
  <c r="Q270" i="4"/>
  <c r="O270" i="4"/>
  <c r="L270" i="4"/>
  <c r="K270" i="4"/>
  <c r="J270" i="4"/>
  <c r="I270" i="4"/>
  <c r="H270" i="4" s="1"/>
  <c r="G270" i="4"/>
  <c r="F270" i="4"/>
  <c r="E270" i="4"/>
  <c r="D270" i="4"/>
  <c r="C270" i="4"/>
  <c r="Q269" i="4"/>
  <c r="P269" i="4"/>
  <c r="P268" i="4" s="1"/>
  <c r="O269" i="4"/>
  <c r="N269" i="4"/>
  <c r="M269" i="4" s="1"/>
  <c r="H269" i="4"/>
  <c r="C269" i="4"/>
  <c r="Q268" i="4"/>
  <c r="Q267" i="4" s="1"/>
  <c r="O268" i="4"/>
  <c r="L268" i="4"/>
  <c r="K268" i="4"/>
  <c r="J268" i="4"/>
  <c r="I268" i="4"/>
  <c r="H268" i="4" s="1"/>
  <c r="G268" i="4"/>
  <c r="F268" i="4"/>
  <c r="E268" i="4"/>
  <c r="D268" i="4"/>
  <c r="C268" i="4"/>
  <c r="P267" i="4"/>
  <c r="O267" i="4"/>
  <c r="L267" i="4"/>
  <c r="K267" i="4"/>
  <c r="J267" i="4"/>
  <c r="I267" i="4"/>
  <c r="H267" i="4" s="1"/>
  <c r="G267" i="4"/>
  <c r="F267" i="4"/>
  <c r="E267" i="4"/>
  <c r="Q266" i="4"/>
  <c r="P266" i="4"/>
  <c r="O266" i="4"/>
  <c r="N266" i="4"/>
  <c r="M266" i="4" s="1"/>
  <c r="H266" i="4"/>
  <c r="C266" i="4"/>
  <c r="Q265" i="4"/>
  <c r="P265" i="4"/>
  <c r="O265" i="4"/>
  <c r="N265" i="4"/>
  <c r="M265" i="4"/>
  <c r="H265" i="4"/>
  <c r="C265" i="4"/>
  <c r="Q264" i="4"/>
  <c r="P264" i="4"/>
  <c r="P263" i="4" s="1"/>
  <c r="O264" i="4"/>
  <c r="N264" i="4"/>
  <c r="M264" i="4" s="1"/>
  <c r="H264" i="4"/>
  <c r="C264" i="4"/>
  <c r="Q263" i="4"/>
  <c r="O263" i="4"/>
  <c r="L263" i="4"/>
  <c r="K263" i="4"/>
  <c r="J263" i="4"/>
  <c r="I263" i="4"/>
  <c r="H263" i="4" s="1"/>
  <c r="G263" i="4"/>
  <c r="F263" i="4"/>
  <c r="E263" i="4"/>
  <c r="D263" i="4"/>
  <c r="C263" i="4"/>
  <c r="Q262" i="4"/>
  <c r="P262" i="4"/>
  <c r="O262" i="4"/>
  <c r="N262" i="4"/>
  <c r="M262" i="4" s="1"/>
  <c r="H262" i="4"/>
  <c r="C262" i="4"/>
  <c r="Q261" i="4"/>
  <c r="P261" i="4"/>
  <c r="O261" i="4"/>
  <c r="N261" i="4"/>
  <c r="M261" i="4"/>
  <c r="H261" i="4"/>
  <c r="C261" i="4"/>
  <c r="Q260" i="4"/>
  <c r="P260" i="4"/>
  <c r="P259" i="4" s="1"/>
  <c r="P258" i="4" s="1"/>
  <c r="O260" i="4"/>
  <c r="N260" i="4"/>
  <c r="M260" i="4" s="1"/>
  <c r="H260" i="4"/>
  <c r="C260" i="4"/>
  <c r="Q259" i="4"/>
  <c r="Q258" i="4" s="1"/>
  <c r="O259" i="4"/>
  <c r="O258" i="4" s="1"/>
  <c r="L259" i="4"/>
  <c r="K259" i="4"/>
  <c r="K258" i="4" s="1"/>
  <c r="K232" i="4" s="1"/>
  <c r="J259" i="4"/>
  <c r="I259" i="4"/>
  <c r="H259" i="4" s="1"/>
  <c r="G259" i="4"/>
  <c r="G258" i="4" s="1"/>
  <c r="G232" i="4" s="1"/>
  <c r="F259" i="4"/>
  <c r="E259" i="4"/>
  <c r="E258" i="4" s="1"/>
  <c r="E232" i="4" s="1"/>
  <c r="D259" i="4"/>
  <c r="C259" i="4"/>
  <c r="L258" i="4"/>
  <c r="J258" i="4"/>
  <c r="F258" i="4"/>
  <c r="D258" i="4"/>
  <c r="C258" i="4" s="1"/>
  <c r="Q257" i="4"/>
  <c r="P257" i="4"/>
  <c r="O257" i="4"/>
  <c r="N257" i="4"/>
  <c r="M257" i="4"/>
  <c r="H257" i="4"/>
  <c r="C257" i="4"/>
  <c r="Q256" i="4"/>
  <c r="P256" i="4"/>
  <c r="O256" i="4"/>
  <c r="N256" i="4"/>
  <c r="M256" i="4" s="1"/>
  <c r="H256" i="4"/>
  <c r="C256" i="4"/>
  <c r="Q255" i="4"/>
  <c r="P255" i="4"/>
  <c r="O255" i="4"/>
  <c r="N255" i="4"/>
  <c r="M255" i="4"/>
  <c r="H255" i="4"/>
  <c r="C255" i="4"/>
  <c r="Q254" i="4"/>
  <c r="P254" i="4"/>
  <c r="O254" i="4"/>
  <c r="N254" i="4"/>
  <c r="M254" i="4" s="1"/>
  <c r="H254" i="4"/>
  <c r="C254" i="4"/>
  <c r="Q253" i="4"/>
  <c r="Q252" i="4" s="1"/>
  <c r="Q251" i="4" s="1"/>
  <c r="P253" i="4"/>
  <c r="O253" i="4"/>
  <c r="O252" i="4" s="1"/>
  <c r="O251" i="4" s="1"/>
  <c r="N253" i="4"/>
  <c r="M253" i="4"/>
  <c r="H253" i="4"/>
  <c r="C253" i="4"/>
  <c r="P252" i="4"/>
  <c r="P251" i="4" s="1"/>
  <c r="P232" i="4" s="1"/>
  <c r="N252" i="4"/>
  <c r="M252" i="4" s="1"/>
  <c r="L252" i="4"/>
  <c r="L251" i="4" s="1"/>
  <c r="L232" i="4" s="1"/>
  <c r="K252" i="4"/>
  <c r="J252" i="4"/>
  <c r="J251" i="4" s="1"/>
  <c r="I252" i="4"/>
  <c r="H252" i="4"/>
  <c r="G252" i="4"/>
  <c r="F252" i="4"/>
  <c r="F251" i="4" s="1"/>
  <c r="E252" i="4"/>
  <c r="D252" i="4"/>
  <c r="C252" i="4" s="1"/>
  <c r="K251" i="4"/>
  <c r="I251" i="4"/>
  <c r="H251" i="4" s="1"/>
  <c r="G251" i="4"/>
  <c r="E251" i="4"/>
  <c r="Q250" i="4"/>
  <c r="P250" i="4"/>
  <c r="O250" i="4"/>
  <c r="N250" i="4"/>
  <c r="M250" i="4" s="1"/>
  <c r="H250" i="4"/>
  <c r="C250" i="4"/>
  <c r="Q249" i="4"/>
  <c r="P249" i="4"/>
  <c r="O249" i="4"/>
  <c r="N249" i="4"/>
  <c r="M249" i="4"/>
  <c r="H249" i="4"/>
  <c r="C249" i="4"/>
  <c r="Q248" i="4"/>
  <c r="P248" i="4"/>
  <c r="O248" i="4"/>
  <c r="N248" i="4"/>
  <c r="M248" i="4" s="1"/>
  <c r="H248" i="4"/>
  <c r="C248" i="4"/>
  <c r="Q247" i="4"/>
  <c r="Q246" i="4" s="1"/>
  <c r="P247" i="4"/>
  <c r="O247" i="4"/>
  <c r="O246" i="4" s="1"/>
  <c r="N247" i="4"/>
  <c r="M247" i="4"/>
  <c r="H247" i="4"/>
  <c r="C247" i="4"/>
  <c r="P246" i="4"/>
  <c r="N246" i="4"/>
  <c r="M246" i="4" s="1"/>
  <c r="L246" i="4"/>
  <c r="K246" i="4"/>
  <c r="J246" i="4"/>
  <c r="I246" i="4"/>
  <c r="H246" i="4"/>
  <c r="G246" i="4"/>
  <c r="F246" i="4"/>
  <c r="E246" i="4"/>
  <c r="D246" i="4"/>
  <c r="C246" i="4" s="1"/>
  <c r="Q245" i="4"/>
  <c r="P245" i="4"/>
  <c r="O245" i="4"/>
  <c r="N245" i="4"/>
  <c r="M245" i="4"/>
  <c r="H245" i="4"/>
  <c r="C245" i="4"/>
  <c r="Q244" i="4"/>
  <c r="P244" i="4"/>
  <c r="O244" i="4"/>
  <c r="N244" i="4"/>
  <c r="M244" i="4" s="1"/>
  <c r="H244" i="4"/>
  <c r="C244" i="4"/>
  <c r="Q243" i="4"/>
  <c r="P243" i="4"/>
  <c r="O243" i="4"/>
  <c r="N243" i="4"/>
  <c r="M243" i="4"/>
  <c r="H243" i="4"/>
  <c r="C243" i="4"/>
  <c r="Q242" i="4"/>
  <c r="P242" i="4"/>
  <c r="O242" i="4"/>
  <c r="N242" i="4"/>
  <c r="M242" i="4" s="1"/>
  <c r="H242" i="4"/>
  <c r="C242" i="4"/>
  <c r="Q241" i="4"/>
  <c r="P241" i="4"/>
  <c r="O241" i="4"/>
  <c r="N241" i="4"/>
  <c r="M241" i="4"/>
  <c r="H241" i="4"/>
  <c r="C241" i="4"/>
  <c r="Q240" i="4"/>
  <c r="P240" i="4"/>
  <c r="O240" i="4"/>
  <c r="N240" i="4"/>
  <c r="M240" i="4" s="1"/>
  <c r="H240" i="4"/>
  <c r="C240" i="4"/>
  <c r="Q239" i="4"/>
  <c r="Q238" i="4" s="1"/>
  <c r="P239" i="4"/>
  <c r="O239" i="4"/>
  <c r="O238" i="4" s="1"/>
  <c r="N239" i="4"/>
  <c r="M239" i="4"/>
  <c r="H239" i="4"/>
  <c r="C239" i="4"/>
  <c r="P238" i="4"/>
  <c r="N238" i="4"/>
  <c r="M238" i="4" s="1"/>
  <c r="L238" i="4"/>
  <c r="K238" i="4"/>
  <c r="J238" i="4"/>
  <c r="I238" i="4"/>
  <c r="H238" i="4"/>
  <c r="G238" i="4"/>
  <c r="F238" i="4"/>
  <c r="E238" i="4"/>
  <c r="D238" i="4"/>
  <c r="C238" i="4" s="1"/>
  <c r="Q237" i="4"/>
  <c r="P237" i="4"/>
  <c r="O237" i="4"/>
  <c r="N237" i="4"/>
  <c r="M237" i="4"/>
  <c r="H237" i="4"/>
  <c r="D237" i="4"/>
  <c r="C237" i="4" s="1"/>
  <c r="Q236" i="4"/>
  <c r="Q235" i="4" s="1"/>
  <c r="P236" i="4"/>
  <c r="O236" i="4"/>
  <c r="O235" i="4" s="1"/>
  <c r="N236" i="4"/>
  <c r="M236" i="4"/>
  <c r="H236" i="4"/>
  <c r="C236" i="4"/>
  <c r="P235" i="4"/>
  <c r="N235" i="4"/>
  <c r="M235" i="4" s="1"/>
  <c r="L235" i="4"/>
  <c r="K235" i="4"/>
  <c r="J235" i="4"/>
  <c r="I235" i="4"/>
  <c r="H235" i="4"/>
  <c r="G235" i="4"/>
  <c r="F235" i="4"/>
  <c r="E235" i="4"/>
  <c r="D235" i="4"/>
  <c r="C235" i="4" s="1"/>
  <c r="Q234" i="4"/>
  <c r="Q233" i="4" s="1"/>
  <c r="Q232" i="4" s="1"/>
  <c r="P234" i="4"/>
  <c r="O234" i="4"/>
  <c r="O233" i="4" s="1"/>
  <c r="O232" i="4" s="1"/>
  <c r="N234" i="4"/>
  <c r="M234" i="4"/>
  <c r="H234" i="4"/>
  <c r="C234" i="4"/>
  <c r="P233" i="4"/>
  <c r="N233" i="4"/>
  <c r="M233" i="4" s="1"/>
  <c r="L233" i="4"/>
  <c r="K233" i="4"/>
  <c r="J233" i="4"/>
  <c r="J232" i="4" s="1"/>
  <c r="I233" i="4"/>
  <c r="H233" i="4"/>
  <c r="G233" i="4"/>
  <c r="F233" i="4"/>
  <c r="F232" i="4" s="1"/>
  <c r="E233" i="4"/>
  <c r="D233" i="4"/>
  <c r="C233" i="4" s="1"/>
  <c r="Q231" i="4"/>
  <c r="P231" i="4"/>
  <c r="P230" i="4" s="1"/>
  <c r="O231" i="4"/>
  <c r="N231" i="4"/>
  <c r="M231" i="4" s="1"/>
  <c r="H231" i="4"/>
  <c r="C231" i="4"/>
  <c r="Q230" i="4"/>
  <c r="O230" i="4"/>
  <c r="L230" i="4"/>
  <c r="K230" i="4"/>
  <c r="J230" i="4"/>
  <c r="I230" i="4"/>
  <c r="H230" i="4" s="1"/>
  <c r="G230" i="4"/>
  <c r="F230" i="4"/>
  <c r="E230" i="4"/>
  <c r="D230" i="4"/>
  <c r="C230" i="4"/>
  <c r="Q229" i="4"/>
  <c r="P229" i="4"/>
  <c r="P228" i="4" s="1"/>
  <c r="O229" i="4"/>
  <c r="N229" i="4"/>
  <c r="M229" i="4" s="1"/>
  <c r="H229" i="4"/>
  <c r="C229" i="4"/>
  <c r="Q228" i="4"/>
  <c r="O228" i="4"/>
  <c r="L228" i="4"/>
  <c r="K228" i="4"/>
  <c r="J228" i="4"/>
  <c r="I228" i="4"/>
  <c r="H228" i="4" s="1"/>
  <c r="G228" i="4"/>
  <c r="F228" i="4"/>
  <c r="E228" i="4"/>
  <c r="D228" i="4"/>
  <c r="C228" i="4"/>
  <c r="Q227" i="4"/>
  <c r="P227" i="4"/>
  <c r="O227" i="4"/>
  <c r="N227" i="4"/>
  <c r="M227" i="4" s="1"/>
  <c r="H227" i="4"/>
  <c r="C227" i="4"/>
  <c r="Q226" i="4"/>
  <c r="Q225" i="4" s="1"/>
  <c r="P226" i="4"/>
  <c r="O226" i="4"/>
  <c r="O225" i="4" s="1"/>
  <c r="N226" i="4"/>
  <c r="M226" i="4"/>
  <c r="H226" i="4"/>
  <c r="C226" i="4"/>
  <c r="P225" i="4"/>
  <c r="N225" i="4"/>
  <c r="M225" i="4" s="1"/>
  <c r="L225" i="4"/>
  <c r="K225" i="4"/>
  <c r="J225" i="4"/>
  <c r="I225" i="4"/>
  <c r="H225" i="4"/>
  <c r="G225" i="4"/>
  <c r="F225" i="4"/>
  <c r="E225" i="4"/>
  <c r="D225" i="4"/>
  <c r="C225" i="4" s="1"/>
  <c r="Q224" i="4"/>
  <c r="P224" i="4"/>
  <c r="O224" i="4"/>
  <c r="N224" i="4"/>
  <c r="M224" i="4"/>
  <c r="H224" i="4"/>
  <c r="C224" i="4"/>
  <c r="Q223" i="4"/>
  <c r="P223" i="4"/>
  <c r="O223" i="4"/>
  <c r="N223" i="4"/>
  <c r="M223" i="4" s="1"/>
  <c r="H223" i="4"/>
  <c r="C223" i="4"/>
  <c r="Q222" i="4"/>
  <c r="P222" i="4"/>
  <c r="O222" i="4"/>
  <c r="N222" i="4"/>
  <c r="M222" i="4"/>
  <c r="H222" i="4"/>
  <c r="C222" i="4"/>
  <c r="Q221" i="4"/>
  <c r="P221" i="4"/>
  <c r="O221" i="4"/>
  <c r="N221" i="4"/>
  <c r="M221" i="4" s="1"/>
  <c r="H221" i="4"/>
  <c r="C221" i="4"/>
  <c r="Q220" i="4"/>
  <c r="P220" i="4"/>
  <c r="O220" i="4"/>
  <c r="N220" i="4"/>
  <c r="M220" i="4"/>
  <c r="H220" i="4"/>
  <c r="C220" i="4"/>
  <c r="Q219" i="4"/>
  <c r="P219" i="4"/>
  <c r="O219" i="4"/>
  <c r="N219" i="4"/>
  <c r="M219" i="4" s="1"/>
  <c r="H219" i="4"/>
  <c r="C219" i="4"/>
  <c r="Q218" i="4"/>
  <c r="P218" i="4"/>
  <c r="O218" i="4"/>
  <c r="N218" i="4"/>
  <c r="M218" i="4"/>
  <c r="H218" i="4"/>
  <c r="C218" i="4"/>
  <c r="Q217" i="4"/>
  <c r="P217" i="4"/>
  <c r="O217" i="4"/>
  <c r="N217" i="4"/>
  <c r="M217" i="4" s="1"/>
  <c r="H217" i="4"/>
  <c r="C217" i="4"/>
  <c r="Q216" i="4"/>
  <c r="P216" i="4"/>
  <c r="O216" i="4"/>
  <c r="N216" i="4"/>
  <c r="M216" i="4"/>
  <c r="H216" i="4"/>
  <c r="C216" i="4"/>
  <c r="Q215" i="4"/>
  <c r="P215" i="4"/>
  <c r="P214" i="4" s="1"/>
  <c r="O215" i="4"/>
  <c r="N215" i="4"/>
  <c r="M215" i="4" s="1"/>
  <c r="H215" i="4"/>
  <c r="C215" i="4"/>
  <c r="Q214" i="4"/>
  <c r="O214" i="4"/>
  <c r="L214" i="4"/>
  <c r="K214" i="4"/>
  <c r="J214" i="4"/>
  <c r="I214" i="4"/>
  <c r="H214" i="4" s="1"/>
  <c r="G214" i="4"/>
  <c r="F214" i="4"/>
  <c r="E214" i="4"/>
  <c r="D214" i="4"/>
  <c r="C214" i="4"/>
  <c r="Q213" i="4"/>
  <c r="P213" i="4"/>
  <c r="O213" i="4"/>
  <c r="N213" i="4"/>
  <c r="M213" i="4" s="1"/>
  <c r="H213" i="4"/>
  <c r="C213" i="4"/>
  <c r="Q212" i="4"/>
  <c r="P212" i="4"/>
  <c r="O212" i="4"/>
  <c r="N212" i="4"/>
  <c r="M212" i="4"/>
  <c r="H212" i="4"/>
  <c r="C212" i="4"/>
  <c r="Q211" i="4"/>
  <c r="P211" i="4"/>
  <c r="O211" i="4"/>
  <c r="N211" i="4"/>
  <c r="M211" i="4" s="1"/>
  <c r="H211" i="4"/>
  <c r="C211" i="4"/>
  <c r="Q210" i="4"/>
  <c r="P210" i="4"/>
  <c r="O210" i="4"/>
  <c r="N210" i="4"/>
  <c r="M210" i="4"/>
  <c r="H210" i="4"/>
  <c r="C210" i="4"/>
  <c r="Q209" i="4"/>
  <c r="P209" i="4"/>
  <c r="O209" i="4"/>
  <c r="N209" i="4"/>
  <c r="M209" i="4" s="1"/>
  <c r="H209" i="4"/>
  <c r="C209" i="4"/>
  <c r="Q208" i="4"/>
  <c r="P208" i="4"/>
  <c r="O208" i="4"/>
  <c r="N208" i="4"/>
  <c r="M208" i="4"/>
  <c r="H208" i="4"/>
  <c r="C208" i="4"/>
  <c r="Q207" i="4"/>
  <c r="P207" i="4"/>
  <c r="O207" i="4"/>
  <c r="N207" i="4"/>
  <c r="M207" i="4" s="1"/>
  <c r="H207" i="4"/>
  <c r="C207" i="4"/>
  <c r="Q206" i="4"/>
  <c r="P206" i="4"/>
  <c r="O206" i="4"/>
  <c r="N206" i="4"/>
  <c r="M206" i="4"/>
  <c r="H206" i="4"/>
  <c r="C206" i="4"/>
  <c r="Q205" i="4"/>
  <c r="P205" i="4"/>
  <c r="O205" i="4"/>
  <c r="N205" i="4"/>
  <c r="M205" i="4" s="1"/>
  <c r="H205" i="4"/>
  <c r="C205" i="4"/>
  <c r="Q204" i="4"/>
  <c r="Q203" i="4" s="1"/>
  <c r="Q202" i="4" s="1"/>
  <c r="P204" i="4"/>
  <c r="O204" i="4"/>
  <c r="O203" i="4" s="1"/>
  <c r="O202" i="4" s="1"/>
  <c r="N204" i="4"/>
  <c r="M204" i="4"/>
  <c r="H204" i="4"/>
  <c r="C204" i="4"/>
  <c r="P203" i="4"/>
  <c r="N203" i="4"/>
  <c r="M203" i="4" s="1"/>
  <c r="L203" i="4"/>
  <c r="L202" i="4" s="1"/>
  <c r="L193" i="4" s="1"/>
  <c r="L192" i="4" s="1"/>
  <c r="K203" i="4"/>
  <c r="J203" i="4"/>
  <c r="J202" i="4" s="1"/>
  <c r="J193" i="4" s="1"/>
  <c r="J192" i="4" s="1"/>
  <c r="I203" i="4"/>
  <c r="H203" i="4"/>
  <c r="G203" i="4"/>
  <c r="F203" i="4"/>
  <c r="F202" i="4" s="1"/>
  <c r="F193" i="4" s="1"/>
  <c r="F192" i="4" s="1"/>
  <c r="E203" i="4"/>
  <c r="D203" i="4"/>
  <c r="C203" i="4" s="1"/>
  <c r="K202" i="4"/>
  <c r="I202" i="4"/>
  <c r="H202" i="4" s="1"/>
  <c r="G202" i="4"/>
  <c r="E202" i="4"/>
  <c r="Q201" i="4"/>
  <c r="P201" i="4"/>
  <c r="O201" i="4"/>
  <c r="N201" i="4"/>
  <c r="M201" i="4" s="1"/>
  <c r="H201" i="4"/>
  <c r="C201" i="4"/>
  <c r="Q200" i="4"/>
  <c r="P200" i="4"/>
  <c r="O200" i="4"/>
  <c r="N200" i="4"/>
  <c r="M200" i="4"/>
  <c r="H200" i="4"/>
  <c r="C200" i="4"/>
  <c r="Q199" i="4"/>
  <c r="P199" i="4"/>
  <c r="O199" i="4"/>
  <c r="N199" i="4"/>
  <c r="M199" i="4" s="1"/>
  <c r="H199" i="4"/>
  <c r="C199" i="4"/>
  <c r="Q198" i="4"/>
  <c r="P198" i="4"/>
  <c r="O198" i="4"/>
  <c r="N198" i="4"/>
  <c r="M198" i="4"/>
  <c r="H198" i="4"/>
  <c r="C198" i="4"/>
  <c r="Q197" i="4"/>
  <c r="P197" i="4"/>
  <c r="P196" i="4" s="1"/>
  <c r="O197" i="4"/>
  <c r="N197" i="4"/>
  <c r="M197" i="4" s="1"/>
  <c r="H197" i="4"/>
  <c r="C197" i="4"/>
  <c r="Q196" i="4"/>
  <c r="O196" i="4"/>
  <c r="L196" i="4"/>
  <c r="K196" i="4"/>
  <c r="J196" i="4"/>
  <c r="I196" i="4"/>
  <c r="H196" i="4" s="1"/>
  <c r="G196" i="4"/>
  <c r="F196" i="4"/>
  <c r="E196" i="4"/>
  <c r="D196" i="4"/>
  <c r="C196" i="4"/>
  <c r="Q195" i="4"/>
  <c r="P195" i="4"/>
  <c r="O195" i="4"/>
  <c r="N195" i="4"/>
  <c r="M195" i="4" s="1"/>
  <c r="H195" i="4"/>
  <c r="C195" i="4"/>
  <c r="Q194" i="4"/>
  <c r="Q193" i="4" s="1"/>
  <c r="Q192" i="4" s="1"/>
  <c r="O194" i="4"/>
  <c r="O193" i="4" s="1"/>
  <c r="O192" i="4" s="1"/>
  <c r="L194" i="4"/>
  <c r="K194" i="4"/>
  <c r="K193" i="4" s="1"/>
  <c r="K192" i="4" s="1"/>
  <c r="J194" i="4"/>
  <c r="I194" i="4"/>
  <c r="H194" i="4" s="1"/>
  <c r="G194" i="4"/>
  <c r="G193" i="4" s="1"/>
  <c r="G192" i="4" s="1"/>
  <c r="F194" i="4"/>
  <c r="E194" i="4"/>
  <c r="E193" i="4" s="1"/>
  <c r="E192" i="4" s="1"/>
  <c r="D194" i="4"/>
  <c r="C194" i="4"/>
  <c r="Q191" i="4"/>
  <c r="P191" i="4"/>
  <c r="P190" i="4" s="1"/>
  <c r="P189" i="4" s="1"/>
  <c r="O191" i="4"/>
  <c r="N191" i="4"/>
  <c r="M191" i="4" s="1"/>
  <c r="H191" i="4"/>
  <c r="C191" i="4"/>
  <c r="Q190" i="4"/>
  <c r="Q189" i="4" s="1"/>
  <c r="O190" i="4"/>
  <c r="O189" i="4" s="1"/>
  <c r="L190" i="4"/>
  <c r="K190" i="4"/>
  <c r="K189" i="4" s="1"/>
  <c r="J190" i="4"/>
  <c r="I190" i="4"/>
  <c r="H190" i="4" s="1"/>
  <c r="G190" i="4"/>
  <c r="G189" i="4" s="1"/>
  <c r="F190" i="4"/>
  <c r="E190" i="4"/>
  <c r="E189" i="4" s="1"/>
  <c r="D190" i="4"/>
  <c r="C190" i="4"/>
  <c r="L189" i="4"/>
  <c r="J189" i="4"/>
  <c r="F189" i="4"/>
  <c r="D189" i="4"/>
  <c r="C189" i="4" s="1"/>
  <c r="Q188" i="4"/>
  <c r="P188" i="4"/>
  <c r="O188" i="4"/>
  <c r="N188" i="4"/>
  <c r="M188" i="4"/>
  <c r="H188" i="4"/>
  <c r="C188" i="4"/>
  <c r="Q187" i="4"/>
  <c r="P187" i="4"/>
  <c r="P186" i="4" s="1"/>
  <c r="P185" i="4" s="1"/>
  <c r="O187" i="4"/>
  <c r="N187" i="4"/>
  <c r="M187" i="4" s="1"/>
  <c r="H187" i="4"/>
  <c r="C187" i="4"/>
  <c r="Q186" i="4"/>
  <c r="Q185" i="4" s="1"/>
  <c r="O186" i="4"/>
  <c r="O185" i="4" s="1"/>
  <c r="L186" i="4"/>
  <c r="K186" i="4"/>
  <c r="K185" i="4" s="1"/>
  <c r="J186" i="4"/>
  <c r="I186" i="4"/>
  <c r="H186" i="4" s="1"/>
  <c r="G186" i="4"/>
  <c r="G185" i="4" s="1"/>
  <c r="F186" i="4"/>
  <c r="E186" i="4"/>
  <c r="E185" i="4" s="1"/>
  <c r="D186" i="4"/>
  <c r="C186" i="4"/>
  <c r="L185" i="4"/>
  <c r="J185" i="4"/>
  <c r="F185" i="4"/>
  <c r="D185" i="4"/>
  <c r="C185" i="4" s="1"/>
  <c r="Q184" i="4"/>
  <c r="P184" i="4"/>
  <c r="O184" i="4"/>
  <c r="N184" i="4"/>
  <c r="M184" i="4"/>
  <c r="H184" i="4"/>
  <c r="C184" i="4"/>
  <c r="Q183" i="4"/>
  <c r="P183" i="4"/>
  <c r="P182" i="4" s="1"/>
  <c r="O183" i="4"/>
  <c r="N183" i="4"/>
  <c r="M183" i="4" s="1"/>
  <c r="H183" i="4"/>
  <c r="C183" i="4"/>
  <c r="Q182" i="4"/>
  <c r="O182" i="4"/>
  <c r="L182" i="4"/>
  <c r="K182" i="4"/>
  <c r="J182" i="4"/>
  <c r="I182" i="4"/>
  <c r="H182" i="4" s="1"/>
  <c r="G182" i="4"/>
  <c r="F182" i="4"/>
  <c r="E182" i="4"/>
  <c r="D182" i="4"/>
  <c r="C182" i="4"/>
  <c r="Q181" i="4"/>
  <c r="P181" i="4"/>
  <c r="O181" i="4"/>
  <c r="N181" i="4"/>
  <c r="M181" i="4" s="1"/>
  <c r="H181" i="4"/>
  <c r="C181" i="4"/>
  <c r="Q180" i="4"/>
  <c r="P180" i="4"/>
  <c r="O180" i="4"/>
  <c r="N180" i="4"/>
  <c r="M180" i="4"/>
  <c r="H180" i="4"/>
  <c r="C180" i="4"/>
  <c r="Q179" i="4"/>
  <c r="P179" i="4"/>
  <c r="O179" i="4"/>
  <c r="N179" i="4"/>
  <c r="M179" i="4" s="1"/>
  <c r="H179" i="4"/>
  <c r="C179" i="4"/>
  <c r="Q178" i="4"/>
  <c r="Q177" i="4" s="1"/>
  <c r="P178" i="4"/>
  <c r="O178" i="4"/>
  <c r="O177" i="4" s="1"/>
  <c r="N178" i="4"/>
  <c r="M178" i="4"/>
  <c r="H178" i="4"/>
  <c r="C178" i="4"/>
  <c r="P177" i="4"/>
  <c r="N177" i="4"/>
  <c r="L177" i="4"/>
  <c r="K177" i="4"/>
  <c r="J177" i="4"/>
  <c r="I177" i="4"/>
  <c r="H177" i="4"/>
  <c r="G177" i="4"/>
  <c r="F177" i="4"/>
  <c r="E177" i="4"/>
  <c r="D177" i="4"/>
  <c r="C177" i="4" s="1"/>
  <c r="Q176" i="4"/>
  <c r="P176" i="4"/>
  <c r="O176" i="4"/>
  <c r="N176" i="4"/>
  <c r="M176" i="4"/>
  <c r="H176" i="4"/>
  <c r="C176" i="4"/>
  <c r="Q175" i="4"/>
  <c r="P175" i="4"/>
  <c r="O175" i="4"/>
  <c r="N175" i="4"/>
  <c r="M175" i="4" s="1"/>
  <c r="H175" i="4"/>
  <c r="C175" i="4"/>
  <c r="Q174" i="4"/>
  <c r="Q173" i="4" s="1"/>
  <c r="P174" i="4"/>
  <c r="O174" i="4"/>
  <c r="O173" i="4" s="1"/>
  <c r="N174" i="4"/>
  <c r="M174" i="4"/>
  <c r="H174" i="4"/>
  <c r="C174" i="4"/>
  <c r="P173" i="4"/>
  <c r="N173" i="4"/>
  <c r="M173" i="4" s="1"/>
  <c r="L173" i="4"/>
  <c r="L172" i="4" s="1"/>
  <c r="L171" i="4" s="1"/>
  <c r="K173" i="4"/>
  <c r="J173" i="4"/>
  <c r="J172" i="4" s="1"/>
  <c r="J171" i="4" s="1"/>
  <c r="I173" i="4"/>
  <c r="H173" i="4"/>
  <c r="G173" i="4"/>
  <c r="F173" i="4"/>
  <c r="F172" i="4" s="1"/>
  <c r="F171" i="4" s="1"/>
  <c r="E173" i="4"/>
  <c r="D173" i="4"/>
  <c r="C173" i="4" s="1"/>
  <c r="Q172" i="4"/>
  <c r="Q171" i="4" s="1"/>
  <c r="P172" i="4"/>
  <c r="O172" i="4"/>
  <c r="O171" i="4" s="1"/>
  <c r="K172" i="4"/>
  <c r="K171" i="4" s="1"/>
  <c r="I172" i="4"/>
  <c r="H172" i="4" s="1"/>
  <c r="G172" i="4"/>
  <c r="G171" i="4" s="1"/>
  <c r="E172" i="4"/>
  <c r="E171" i="4" s="1"/>
  <c r="P171" i="4"/>
  <c r="Q170" i="4"/>
  <c r="P170" i="4"/>
  <c r="O170" i="4"/>
  <c r="N170" i="4"/>
  <c r="M170" i="4"/>
  <c r="H170" i="4"/>
  <c r="C170" i="4"/>
  <c r="Q169" i="4"/>
  <c r="P169" i="4"/>
  <c r="O169" i="4"/>
  <c r="N169" i="4"/>
  <c r="M169" i="4" s="1"/>
  <c r="H169" i="4"/>
  <c r="C169" i="4"/>
  <c r="Q168" i="4"/>
  <c r="P168" i="4"/>
  <c r="O168" i="4"/>
  <c r="N168" i="4"/>
  <c r="M168" i="4"/>
  <c r="H168" i="4"/>
  <c r="C168" i="4"/>
  <c r="Q167" i="4"/>
  <c r="P167" i="4"/>
  <c r="O167" i="4"/>
  <c r="N167" i="4"/>
  <c r="M167" i="4" s="1"/>
  <c r="H167" i="4"/>
  <c r="C167" i="4"/>
  <c r="Q166" i="4"/>
  <c r="P166" i="4"/>
  <c r="O166" i="4"/>
  <c r="N166" i="4"/>
  <c r="M166" i="4"/>
  <c r="H166" i="4"/>
  <c r="C166" i="4"/>
  <c r="Q165" i="4"/>
  <c r="P165" i="4"/>
  <c r="P164" i="4" s="1"/>
  <c r="P163" i="4" s="1"/>
  <c r="O165" i="4"/>
  <c r="N165" i="4"/>
  <c r="M165" i="4" s="1"/>
  <c r="H165" i="4"/>
  <c r="C165" i="4"/>
  <c r="Q164" i="4"/>
  <c r="Q163" i="4" s="1"/>
  <c r="O164" i="4"/>
  <c r="O163" i="4" s="1"/>
  <c r="L164" i="4"/>
  <c r="K164" i="4"/>
  <c r="K163" i="4" s="1"/>
  <c r="J164" i="4"/>
  <c r="I164" i="4"/>
  <c r="H164" i="4" s="1"/>
  <c r="G164" i="4"/>
  <c r="G163" i="4" s="1"/>
  <c r="F164" i="4"/>
  <c r="E164" i="4"/>
  <c r="E163" i="4" s="1"/>
  <c r="D164" i="4"/>
  <c r="C164" i="4"/>
  <c r="L163" i="4"/>
  <c r="J163" i="4"/>
  <c r="F163" i="4"/>
  <c r="D163" i="4"/>
  <c r="C163" i="4" s="1"/>
  <c r="Q162" i="4"/>
  <c r="P162" i="4"/>
  <c r="O162" i="4"/>
  <c r="N162" i="4"/>
  <c r="M162" i="4"/>
  <c r="H162" i="4"/>
  <c r="C162" i="4"/>
  <c r="Q161" i="4"/>
  <c r="P161" i="4"/>
  <c r="O161" i="4"/>
  <c r="N161" i="4"/>
  <c r="M161" i="4" s="1"/>
  <c r="H161" i="4"/>
  <c r="C161" i="4"/>
  <c r="Q160" i="4"/>
  <c r="P160" i="4"/>
  <c r="O160" i="4"/>
  <c r="N160" i="4"/>
  <c r="M160" i="4"/>
  <c r="H160" i="4"/>
  <c r="C160" i="4"/>
  <c r="Q159" i="4"/>
  <c r="P159" i="4"/>
  <c r="P158" i="4" s="1"/>
  <c r="O159" i="4"/>
  <c r="N159" i="4"/>
  <c r="M159" i="4" s="1"/>
  <c r="H159" i="4"/>
  <c r="C159" i="4"/>
  <c r="Q158" i="4"/>
  <c r="O158" i="4"/>
  <c r="L158" i="4"/>
  <c r="K158" i="4"/>
  <c r="J158" i="4"/>
  <c r="I158" i="4"/>
  <c r="H158" i="4" s="1"/>
  <c r="G158" i="4"/>
  <c r="F158" i="4"/>
  <c r="E158" i="4"/>
  <c r="D158" i="4"/>
  <c r="C158" i="4"/>
  <c r="Q157" i="4"/>
  <c r="P157" i="4"/>
  <c r="O157" i="4"/>
  <c r="N157" i="4"/>
  <c r="M157" i="4" s="1"/>
  <c r="H157" i="4"/>
  <c r="C157" i="4"/>
  <c r="Q156" i="4"/>
  <c r="P156" i="4"/>
  <c r="O156" i="4"/>
  <c r="N156" i="4"/>
  <c r="M156" i="4"/>
  <c r="H156" i="4"/>
  <c r="C156" i="4"/>
  <c r="Q155" i="4"/>
  <c r="P155" i="4"/>
  <c r="O155" i="4"/>
  <c r="N155" i="4"/>
  <c r="M155" i="4" s="1"/>
  <c r="H155" i="4"/>
  <c r="C155" i="4"/>
  <c r="Q154" i="4"/>
  <c r="P154" i="4"/>
  <c r="O154" i="4"/>
  <c r="N154" i="4"/>
  <c r="M154" i="4"/>
  <c r="H154" i="4"/>
  <c r="C154" i="4"/>
  <c r="Q153" i="4"/>
  <c r="P153" i="4"/>
  <c r="O153" i="4"/>
  <c r="N153" i="4"/>
  <c r="M153" i="4" s="1"/>
  <c r="H153" i="4"/>
  <c r="C153" i="4"/>
  <c r="Q152" i="4"/>
  <c r="P152" i="4"/>
  <c r="O152" i="4"/>
  <c r="N152" i="4"/>
  <c r="M152" i="4"/>
  <c r="H152" i="4"/>
  <c r="C152" i="4"/>
  <c r="Q151" i="4"/>
  <c r="P151" i="4"/>
  <c r="O151" i="4"/>
  <c r="N151" i="4"/>
  <c r="M151" i="4" s="1"/>
  <c r="H151" i="4"/>
  <c r="C151" i="4"/>
  <c r="Q150" i="4"/>
  <c r="Q149" i="4" s="1"/>
  <c r="P150" i="4"/>
  <c r="O150" i="4"/>
  <c r="O149" i="4" s="1"/>
  <c r="N150" i="4"/>
  <c r="M150" i="4"/>
  <c r="H150" i="4"/>
  <c r="C150" i="4"/>
  <c r="P149" i="4"/>
  <c r="N149" i="4"/>
  <c r="M149" i="4" s="1"/>
  <c r="L149" i="4"/>
  <c r="K149" i="4"/>
  <c r="J149" i="4"/>
  <c r="I149" i="4"/>
  <c r="H149" i="4"/>
  <c r="G149" i="4"/>
  <c r="F149" i="4"/>
  <c r="E149" i="4"/>
  <c r="D149" i="4"/>
  <c r="C149" i="4" s="1"/>
  <c r="Q148" i="4"/>
  <c r="P148" i="4"/>
  <c r="O148" i="4"/>
  <c r="N148" i="4"/>
  <c r="M148" i="4"/>
  <c r="H148" i="4"/>
  <c r="C148" i="4"/>
  <c r="Q147" i="4"/>
  <c r="P147" i="4"/>
  <c r="O147" i="4"/>
  <c r="N147" i="4"/>
  <c r="M147" i="4" s="1"/>
  <c r="H147" i="4"/>
  <c r="C147" i="4"/>
  <c r="Q146" i="4"/>
  <c r="P146" i="4"/>
  <c r="O146" i="4"/>
  <c r="N146" i="4"/>
  <c r="M146" i="4"/>
  <c r="H146" i="4"/>
  <c r="C146" i="4"/>
  <c r="Q145" i="4"/>
  <c r="P145" i="4"/>
  <c r="O145" i="4"/>
  <c r="N145" i="4"/>
  <c r="M145" i="4" s="1"/>
  <c r="H145" i="4"/>
  <c r="C145" i="4"/>
  <c r="Q144" i="4"/>
  <c r="P144" i="4"/>
  <c r="O144" i="4"/>
  <c r="N144" i="4"/>
  <c r="M144" i="4"/>
  <c r="H144" i="4"/>
  <c r="D144" i="4"/>
  <c r="C144" i="4" s="1"/>
  <c r="Q143" i="4"/>
  <c r="Q142" i="4" s="1"/>
  <c r="P143" i="4"/>
  <c r="O143" i="4"/>
  <c r="O142" i="4" s="1"/>
  <c r="N143" i="4"/>
  <c r="M143" i="4"/>
  <c r="H143" i="4"/>
  <c r="C143" i="4"/>
  <c r="P142" i="4"/>
  <c r="N142" i="4"/>
  <c r="M142" i="4" s="1"/>
  <c r="L142" i="4"/>
  <c r="K142" i="4"/>
  <c r="J142" i="4"/>
  <c r="I142" i="4"/>
  <c r="H142" i="4"/>
  <c r="G142" i="4"/>
  <c r="F142" i="4"/>
  <c r="E142" i="4"/>
  <c r="D142" i="4"/>
  <c r="C142" i="4" s="1"/>
  <c r="Q141" i="4"/>
  <c r="P141" i="4"/>
  <c r="O141" i="4"/>
  <c r="N141" i="4"/>
  <c r="M141" i="4"/>
  <c r="H141" i="4"/>
  <c r="C141" i="4"/>
  <c r="Q140" i="4"/>
  <c r="P140" i="4"/>
  <c r="P139" i="4" s="1"/>
  <c r="O140" i="4"/>
  <c r="N140" i="4"/>
  <c r="M140" i="4" s="1"/>
  <c r="H140" i="4"/>
  <c r="C140" i="4"/>
  <c r="Q139" i="4"/>
  <c r="O139" i="4"/>
  <c r="L139" i="4"/>
  <c r="K139" i="4"/>
  <c r="J139" i="4"/>
  <c r="I139" i="4"/>
  <c r="H139" i="4" s="1"/>
  <c r="G139" i="4"/>
  <c r="F139" i="4"/>
  <c r="E139" i="4"/>
  <c r="D139" i="4"/>
  <c r="C139" i="4"/>
  <c r="Q138" i="4"/>
  <c r="P138" i="4"/>
  <c r="O138" i="4"/>
  <c r="N138" i="4"/>
  <c r="M138" i="4" s="1"/>
  <c r="H138" i="4"/>
  <c r="C138" i="4"/>
  <c r="Q137" i="4"/>
  <c r="P137" i="4"/>
  <c r="O137" i="4"/>
  <c r="N137" i="4"/>
  <c r="M137" i="4"/>
  <c r="H137" i="4"/>
  <c r="C137" i="4"/>
  <c r="Q136" i="4"/>
  <c r="P136" i="4"/>
  <c r="O136" i="4"/>
  <c r="N136" i="4"/>
  <c r="M136" i="4" s="1"/>
  <c r="H136" i="4"/>
  <c r="D136" i="4"/>
  <c r="C136" i="4"/>
  <c r="Q135" i="4"/>
  <c r="P135" i="4"/>
  <c r="P134" i="4" s="1"/>
  <c r="O135" i="4"/>
  <c r="N135" i="4"/>
  <c r="M135" i="4" s="1"/>
  <c r="H135" i="4"/>
  <c r="C135" i="4"/>
  <c r="Q134" i="4"/>
  <c r="O134" i="4"/>
  <c r="L134" i="4"/>
  <c r="K134" i="4"/>
  <c r="J134" i="4"/>
  <c r="I134" i="4"/>
  <c r="H134" i="4" s="1"/>
  <c r="G134" i="4"/>
  <c r="F134" i="4"/>
  <c r="E134" i="4"/>
  <c r="D134" i="4"/>
  <c r="C134" i="4"/>
  <c r="Q133" i="4"/>
  <c r="P133" i="4"/>
  <c r="O133" i="4"/>
  <c r="N133" i="4"/>
  <c r="M133" i="4" s="1"/>
  <c r="H133" i="4"/>
  <c r="C133" i="4"/>
  <c r="Q132" i="4"/>
  <c r="P132" i="4"/>
  <c r="O132" i="4"/>
  <c r="N132" i="4"/>
  <c r="M132" i="4"/>
  <c r="H132" i="4"/>
  <c r="D132" i="4"/>
  <c r="C132" i="4" s="1"/>
  <c r="Q131" i="4"/>
  <c r="Q130" i="4" s="1"/>
  <c r="Q129" i="4" s="1"/>
  <c r="P131" i="4"/>
  <c r="O131" i="4"/>
  <c r="O130" i="4" s="1"/>
  <c r="O129" i="4" s="1"/>
  <c r="N131" i="4"/>
  <c r="M131" i="4"/>
  <c r="H131" i="4"/>
  <c r="C131" i="4"/>
  <c r="P130" i="4"/>
  <c r="P129" i="4" s="1"/>
  <c r="N130" i="4"/>
  <c r="M130" i="4" s="1"/>
  <c r="L130" i="4"/>
  <c r="K130" i="4"/>
  <c r="J130" i="4"/>
  <c r="I130" i="4"/>
  <c r="H130" i="4"/>
  <c r="G130" i="4"/>
  <c r="F130" i="4"/>
  <c r="E130" i="4"/>
  <c r="D130" i="4"/>
  <c r="C130" i="4" s="1"/>
  <c r="L129" i="4"/>
  <c r="K129" i="4"/>
  <c r="J129" i="4"/>
  <c r="I129" i="4"/>
  <c r="H129" i="4" s="1"/>
  <c r="G129" i="4"/>
  <c r="F129" i="4"/>
  <c r="E129" i="4"/>
  <c r="D129" i="4"/>
  <c r="C129" i="4"/>
  <c r="Q128" i="4"/>
  <c r="P128" i="4"/>
  <c r="P127" i="4" s="1"/>
  <c r="O128" i="4"/>
  <c r="N128" i="4"/>
  <c r="M128" i="4" s="1"/>
  <c r="M127" i="4" s="1"/>
  <c r="H128" i="4"/>
  <c r="H127" i="4" s="1"/>
  <c r="C128" i="4"/>
  <c r="Q127" i="4"/>
  <c r="O127" i="4"/>
  <c r="L127" i="4"/>
  <c r="K127" i="4"/>
  <c r="J127" i="4"/>
  <c r="I127" i="4"/>
  <c r="G127" i="4"/>
  <c r="F127" i="4"/>
  <c r="E127" i="4"/>
  <c r="D127" i="4"/>
  <c r="C127" i="4"/>
  <c r="Q126" i="4"/>
  <c r="P126" i="4"/>
  <c r="O126" i="4"/>
  <c r="N126" i="4"/>
  <c r="M126" i="4" s="1"/>
  <c r="H126" i="4"/>
  <c r="D126" i="4"/>
  <c r="C126" i="4"/>
  <c r="Q125" i="4"/>
  <c r="P125" i="4"/>
  <c r="O125" i="4"/>
  <c r="N125" i="4"/>
  <c r="M125" i="4" s="1"/>
  <c r="H125" i="4"/>
  <c r="C125" i="4"/>
  <c r="Q124" i="4"/>
  <c r="P124" i="4"/>
  <c r="O124" i="4"/>
  <c r="N124" i="4"/>
  <c r="M124" i="4"/>
  <c r="H124" i="4"/>
  <c r="C124" i="4"/>
  <c r="Q123" i="4"/>
  <c r="P123" i="4"/>
  <c r="O123" i="4"/>
  <c r="N123" i="4"/>
  <c r="M123" i="4" s="1"/>
  <c r="H123" i="4"/>
  <c r="C123" i="4"/>
  <c r="Q122" i="4"/>
  <c r="Q121" i="4" s="1"/>
  <c r="P122" i="4"/>
  <c r="O122" i="4"/>
  <c r="O121" i="4" s="1"/>
  <c r="N122" i="4"/>
  <c r="M122" i="4"/>
  <c r="H122" i="4"/>
  <c r="C122" i="4"/>
  <c r="P121" i="4"/>
  <c r="N121" i="4"/>
  <c r="M121" i="4" s="1"/>
  <c r="L121" i="4"/>
  <c r="K121" i="4"/>
  <c r="J121" i="4"/>
  <c r="I121" i="4"/>
  <c r="H121" i="4"/>
  <c r="G121" i="4"/>
  <c r="F121" i="4"/>
  <c r="E121" i="4"/>
  <c r="D121" i="4"/>
  <c r="C121" i="4" s="1"/>
  <c r="Q120" i="4"/>
  <c r="P120" i="4"/>
  <c r="O120" i="4"/>
  <c r="N120" i="4"/>
  <c r="M120" i="4"/>
  <c r="H120" i="4"/>
  <c r="C120" i="4"/>
  <c r="Q119" i="4"/>
  <c r="P119" i="4"/>
  <c r="O119" i="4"/>
  <c r="N119" i="4"/>
  <c r="M119" i="4" s="1"/>
  <c r="H119" i="4"/>
  <c r="C119" i="4"/>
  <c r="Q118" i="4"/>
  <c r="P118" i="4"/>
  <c r="O118" i="4"/>
  <c r="N118" i="4"/>
  <c r="M118" i="4"/>
  <c r="H118" i="4"/>
  <c r="C118" i="4"/>
  <c r="Q117" i="4"/>
  <c r="P117" i="4"/>
  <c r="O117" i="4"/>
  <c r="N117" i="4"/>
  <c r="M117" i="4" s="1"/>
  <c r="H117" i="4"/>
  <c r="C117" i="4"/>
  <c r="Q116" i="4"/>
  <c r="Q115" i="4" s="1"/>
  <c r="P116" i="4"/>
  <c r="O116" i="4"/>
  <c r="N116" i="4"/>
  <c r="M116" i="4"/>
  <c r="H116" i="4"/>
  <c r="C116" i="4"/>
  <c r="P115" i="4"/>
  <c r="O115" i="4"/>
  <c r="N115" i="4"/>
  <c r="M115" i="4"/>
  <c r="L115" i="4"/>
  <c r="K115" i="4"/>
  <c r="J115" i="4"/>
  <c r="I115" i="4"/>
  <c r="H115" i="4" s="1"/>
  <c r="G115" i="4"/>
  <c r="F115" i="4"/>
  <c r="E115" i="4"/>
  <c r="D115" i="4"/>
  <c r="C115" i="4"/>
  <c r="Q114" i="4"/>
  <c r="P114" i="4"/>
  <c r="O114" i="4"/>
  <c r="N114" i="4"/>
  <c r="M114" i="4" s="1"/>
  <c r="H114" i="4"/>
  <c r="C114" i="4"/>
  <c r="Q113" i="4"/>
  <c r="P113" i="4"/>
  <c r="O113" i="4"/>
  <c r="N113" i="4"/>
  <c r="M113" i="4"/>
  <c r="H113" i="4"/>
  <c r="C113" i="4"/>
  <c r="Q112" i="4"/>
  <c r="P112" i="4"/>
  <c r="P111" i="4" s="1"/>
  <c r="O112" i="4"/>
  <c r="N112" i="4"/>
  <c r="M112" i="4" s="1"/>
  <c r="H112" i="4"/>
  <c r="C112" i="4"/>
  <c r="Q111" i="4"/>
  <c r="O111" i="4"/>
  <c r="L111" i="4"/>
  <c r="K111" i="4"/>
  <c r="J111" i="4"/>
  <c r="I111" i="4"/>
  <c r="H111" i="4" s="1"/>
  <c r="G111" i="4"/>
  <c r="F111" i="4"/>
  <c r="E111" i="4"/>
  <c r="D111" i="4"/>
  <c r="C111" i="4"/>
  <c r="Q110" i="4"/>
  <c r="P110" i="4"/>
  <c r="O110" i="4"/>
  <c r="N110" i="4"/>
  <c r="M110" i="4" s="1"/>
  <c r="H110" i="4"/>
  <c r="C110" i="4"/>
  <c r="Q109" i="4"/>
  <c r="P109" i="4"/>
  <c r="O109" i="4"/>
  <c r="N109" i="4"/>
  <c r="M109" i="4"/>
  <c r="H109" i="4"/>
  <c r="C109" i="4"/>
  <c r="Q108" i="4"/>
  <c r="P108" i="4"/>
  <c r="O108" i="4"/>
  <c r="N108" i="4"/>
  <c r="M108" i="4" s="1"/>
  <c r="H108" i="4"/>
  <c r="C108" i="4"/>
  <c r="Q107" i="4"/>
  <c r="P107" i="4"/>
  <c r="O107" i="4"/>
  <c r="N107" i="4"/>
  <c r="M107" i="4"/>
  <c r="H107" i="4"/>
  <c r="C107" i="4"/>
  <c r="Q106" i="4"/>
  <c r="P106" i="4"/>
  <c r="O106" i="4"/>
  <c r="N106" i="4"/>
  <c r="M106" i="4" s="1"/>
  <c r="H106" i="4"/>
  <c r="C106" i="4"/>
  <c r="Q105" i="4"/>
  <c r="P105" i="4"/>
  <c r="O105" i="4"/>
  <c r="N105" i="4"/>
  <c r="M105" i="4"/>
  <c r="H105" i="4"/>
  <c r="C105" i="4"/>
  <c r="Q104" i="4"/>
  <c r="P104" i="4"/>
  <c r="O104" i="4"/>
  <c r="N104" i="4"/>
  <c r="M104" i="4" s="1"/>
  <c r="H104" i="4"/>
  <c r="C104" i="4"/>
  <c r="Q103" i="4"/>
  <c r="Q102" i="4" s="1"/>
  <c r="P103" i="4"/>
  <c r="O103" i="4"/>
  <c r="O102" i="4" s="1"/>
  <c r="N103" i="4"/>
  <c r="M103" i="4"/>
  <c r="H103" i="4"/>
  <c r="C103" i="4"/>
  <c r="P102" i="4"/>
  <c r="N102" i="4"/>
  <c r="M102" i="4" s="1"/>
  <c r="L102" i="4"/>
  <c r="K102" i="4"/>
  <c r="J102" i="4"/>
  <c r="I102" i="4"/>
  <c r="H102" i="4"/>
  <c r="G102" i="4"/>
  <c r="F102" i="4"/>
  <c r="E102" i="4"/>
  <c r="D102" i="4"/>
  <c r="C102" i="4" s="1"/>
  <c r="Q101" i="4"/>
  <c r="P101" i="4"/>
  <c r="O101" i="4"/>
  <c r="N101" i="4"/>
  <c r="M101" i="4"/>
  <c r="H101" i="4"/>
  <c r="C101" i="4"/>
  <c r="Q100" i="4"/>
  <c r="P100" i="4"/>
  <c r="O100" i="4"/>
  <c r="N100" i="4"/>
  <c r="M100" i="4" s="1"/>
  <c r="H100" i="4"/>
  <c r="C100" i="4"/>
  <c r="Q99" i="4"/>
  <c r="P99" i="4"/>
  <c r="O99" i="4"/>
  <c r="N99" i="4"/>
  <c r="M99" i="4"/>
  <c r="H99" i="4"/>
  <c r="C99" i="4"/>
  <c r="Q98" i="4"/>
  <c r="P98" i="4"/>
  <c r="O98" i="4"/>
  <c r="N98" i="4"/>
  <c r="M98" i="4" s="1"/>
  <c r="H98" i="4"/>
  <c r="C98" i="4"/>
  <c r="Q97" i="4"/>
  <c r="P97" i="4"/>
  <c r="O97" i="4"/>
  <c r="N97" i="4"/>
  <c r="M97" i="4"/>
  <c r="H97" i="4"/>
  <c r="C97" i="4"/>
  <c r="Q96" i="4"/>
  <c r="P96" i="4"/>
  <c r="O96" i="4"/>
  <c r="N96" i="4"/>
  <c r="M96" i="4" s="1"/>
  <c r="H96" i="4"/>
  <c r="C96" i="4"/>
  <c r="Q95" i="4"/>
  <c r="Q94" i="4" s="1"/>
  <c r="P95" i="4"/>
  <c r="O95" i="4"/>
  <c r="O94" i="4" s="1"/>
  <c r="N95" i="4"/>
  <c r="M95" i="4"/>
  <c r="H95" i="4"/>
  <c r="C95" i="4"/>
  <c r="P94" i="4"/>
  <c r="N94" i="4"/>
  <c r="M94" i="4" s="1"/>
  <c r="L94" i="4"/>
  <c r="K94" i="4"/>
  <c r="J94" i="4"/>
  <c r="I94" i="4"/>
  <c r="H94" i="4"/>
  <c r="G94" i="4"/>
  <c r="F94" i="4"/>
  <c r="E94" i="4"/>
  <c r="D94" i="4"/>
  <c r="C94" i="4" s="1"/>
  <c r="Q93" i="4"/>
  <c r="P93" i="4"/>
  <c r="O93" i="4"/>
  <c r="N93" i="4"/>
  <c r="M93" i="4"/>
  <c r="H93" i="4"/>
  <c r="C93" i="4"/>
  <c r="Q92" i="4"/>
  <c r="P92" i="4"/>
  <c r="O92" i="4"/>
  <c r="N92" i="4"/>
  <c r="M92" i="4" s="1"/>
  <c r="H92" i="4"/>
  <c r="C92" i="4"/>
  <c r="Q91" i="4"/>
  <c r="P91" i="4"/>
  <c r="O91" i="4"/>
  <c r="N91" i="4"/>
  <c r="M91" i="4"/>
  <c r="H91" i="4"/>
  <c r="C91" i="4"/>
  <c r="Q90" i="4"/>
  <c r="P90" i="4"/>
  <c r="O90" i="4"/>
  <c r="N90" i="4"/>
  <c r="M90" i="4" s="1"/>
  <c r="H90" i="4"/>
  <c r="C90" i="4"/>
  <c r="Q89" i="4"/>
  <c r="Q88" i="4" s="1"/>
  <c r="P89" i="4"/>
  <c r="O89" i="4"/>
  <c r="O88" i="4" s="1"/>
  <c r="N89" i="4"/>
  <c r="M89" i="4"/>
  <c r="H89" i="4"/>
  <c r="C89" i="4"/>
  <c r="P88" i="4"/>
  <c r="N88" i="4"/>
  <c r="M88" i="4" s="1"/>
  <c r="L88" i="4"/>
  <c r="K88" i="4"/>
  <c r="J88" i="4"/>
  <c r="I88" i="4"/>
  <c r="H88" i="4"/>
  <c r="G88" i="4"/>
  <c r="F88" i="4"/>
  <c r="E88" i="4"/>
  <c r="D88" i="4"/>
  <c r="C88" i="4" s="1"/>
  <c r="Q87" i="4"/>
  <c r="P87" i="4"/>
  <c r="O87" i="4"/>
  <c r="N87" i="4"/>
  <c r="M87" i="4"/>
  <c r="H87" i="4"/>
  <c r="C87" i="4"/>
  <c r="Q86" i="4"/>
  <c r="P86" i="4"/>
  <c r="O86" i="4"/>
  <c r="N86" i="4"/>
  <c r="M86" i="4" s="1"/>
  <c r="H86" i="4"/>
  <c r="D86" i="4"/>
  <c r="C86" i="4"/>
  <c r="Q85" i="4"/>
  <c r="P85" i="4"/>
  <c r="O85" i="4"/>
  <c r="N85" i="4"/>
  <c r="M85" i="4" s="1"/>
  <c r="H85" i="4"/>
  <c r="C85" i="4"/>
  <c r="Q84" i="4"/>
  <c r="Q83" i="4" s="1"/>
  <c r="Q82" i="4" s="1"/>
  <c r="P84" i="4"/>
  <c r="O84" i="4"/>
  <c r="O83" i="4" s="1"/>
  <c r="O82" i="4" s="1"/>
  <c r="N84" i="4"/>
  <c r="M84" i="4"/>
  <c r="H84" i="4"/>
  <c r="C84" i="4"/>
  <c r="P83" i="4"/>
  <c r="P82" i="4" s="1"/>
  <c r="N83" i="4"/>
  <c r="M83" i="4" s="1"/>
  <c r="L83" i="4"/>
  <c r="L82" i="4" s="1"/>
  <c r="K83" i="4"/>
  <c r="J83" i="4"/>
  <c r="J82" i="4" s="1"/>
  <c r="I83" i="4"/>
  <c r="H83" i="4"/>
  <c r="G83" i="4"/>
  <c r="F83" i="4"/>
  <c r="F82" i="4" s="1"/>
  <c r="E83" i="4"/>
  <c r="D83" i="4"/>
  <c r="C83" i="4" s="1"/>
  <c r="K82" i="4"/>
  <c r="I82" i="4"/>
  <c r="H82" i="4" s="1"/>
  <c r="G82" i="4"/>
  <c r="E82" i="4"/>
  <c r="Q81" i="4"/>
  <c r="P81" i="4"/>
  <c r="O81" i="4"/>
  <c r="N81" i="4"/>
  <c r="M81" i="4" s="1"/>
  <c r="H81" i="4"/>
  <c r="C81" i="4"/>
  <c r="Q80" i="4"/>
  <c r="Q79" i="4" s="1"/>
  <c r="P80" i="4"/>
  <c r="O80" i="4"/>
  <c r="O79" i="4" s="1"/>
  <c r="N80" i="4"/>
  <c r="M80" i="4"/>
  <c r="H80" i="4"/>
  <c r="C80" i="4"/>
  <c r="P79" i="4"/>
  <c r="N79" i="4"/>
  <c r="M79" i="4" s="1"/>
  <c r="L79" i="4"/>
  <c r="K79" i="4"/>
  <c r="J79" i="4"/>
  <c r="I79" i="4"/>
  <c r="H79" i="4"/>
  <c r="G79" i="4"/>
  <c r="F79" i="4"/>
  <c r="E79" i="4"/>
  <c r="D79" i="4"/>
  <c r="C79" i="4" s="1"/>
  <c r="Q78" i="4"/>
  <c r="P78" i="4"/>
  <c r="O78" i="4"/>
  <c r="N78" i="4"/>
  <c r="M78" i="4"/>
  <c r="H78" i="4"/>
  <c r="D78" i="4"/>
  <c r="C78" i="4" s="1"/>
  <c r="Q77" i="4"/>
  <c r="Q76" i="4" s="1"/>
  <c r="Q75" i="4" s="1"/>
  <c r="Q74" i="4" s="1"/>
  <c r="P77" i="4"/>
  <c r="O77" i="4"/>
  <c r="O76" i="4" s="1"/>
  <c r="O75" i="4" s="1"/>
  <c r="O74" i="4" s="1"/>
  <c r="N77" i="4"/>
  <c r="M77" i="4"/>
  <c r="H77" i="4"/>
  <c r="C77" i="4"/>
  <c r="P76" i="4"/>
  <c r="P75" i="4" s="1"/>
  <c r="P74" i="4" s="1"/>
  <c r="N76" i="4"/>
  <c r="M76" i="4" s="1"/>
  <c r="L76" i="4"/>
  <c r="L75" i="4" s="1"/>
  <c r="L74" i="4" s="1"/>
  <c r="K76" i="4"/>
  <c r="J76" i="4"/>
  <c r="J75" i="4" s="1"/>
  <c r="J74" i="4" s="1"/>
  <c r="I76" i="4"/>
  <c r="H76" i="4"/>
  <c r="G76" i="4"/>
  <c r="F76" i="4"/>
  <c r="F75" i="4" s="1"/>
  <c r="F74" i="4" s="1"/>
  <c r="E76" i="4"/>
  <c r="D76" i="4"/>
  <c r="C76" i="4" s="1"/>
  <c r="K75" i="4"/>
  <c r="K74" i="4" s="1"/>
  <c r="I75" i="4"/>
  <c r="H75" i="4" s="1"/>
  <c r="G75" i="4"/>
  <c r="G74" i="4" s="1"/>
  <c r="E75" i="4"/>
  <c r="E74" i="4" s="1"/>
  <c r="Q73" i="4"/>
  <c r="P73" i="4"/>
  <c r="O73" i="4"/>
  <c r="N73" i="4"/>
  <c r="M73" i="4"/>
  <c r="H73" i="4"/>
  <c r="C73" i="4"/>
  <c r="Q72" i="4"/>
  <c r="P72" i="4"/>
  <c r="O72" i="4"/>
  <c r="N72" i="4"/>
  <c r="M72" i="4" s="1"/>
  <c r="H72" i="4"/>
  <c r="C72" i="4"/>
  <c r="Q71" i="4"/>
  <c r="P71" i="4"/>
  <c r="O71" i="4"/>
  <c r="N71" i="4"/>
  <c r="M71" i="4"/>
  <c r="H71" i="4"/>
  <c r="C71" i="4"/>
  <c r="Q70" i="4"/>
  <c r="P70" i="4"/>
  <c r="P69" i="4" s="1"/>
  <c r="O70" i="4"/>
  <c r="N70" i="4"/>
  <c r="M70" i="4" s="1"/>
  <c r="H70" i="4"/>
  <c r="C70" i="4"/>
  <c r="Q69" i="4"/>
  <c r="O69" i="4"/>
  <c r="L69" i="4"/>
  <c r="K69" i="4"/>
  <c r="J69" i="4"/>
  <c r="I69" i="4"/>
  <c r="H69" i="4" s="1"/>
  <c r="G69" i="4"/>
  <c r="F69" i="4"/>
  <c r="E69" i="4"/>
  <c r="D69" i="4"/>
  <c r="C69" i="4"/>
  <c r="Q68" i="4"/>
  <c r="P68" i="4"/>
  <c r="O68" i="4"/>
  <c r="I68" i="4"/>
  <c r="H68" i="4" s="1"/>
  <c r="D68" i="4"/>
  <c r="C68" i="4" s="1"/>
  <c r="Q67" i="4"/>
  <c r="O67" i="4"/>
  <c r="L67" i="4"/>
  <c r="K67" i="4"/>
  <c r="J67" i="4"/>
  <c r="I67" i="4"/>
  <c r="H67" i="4" s="1"/>
  <c r="G67" i="4"/>
  <c r="F67" i="4"/>
  <c r="E67" i="4"/>
  <c r="Q66" i="4"/>
  <c r="P66" i="4"/>
  <c r="O66" i="4"/>
  <c r="N66" i="4"/>
  <c r="M66" i="4" s="1"/>
  <c r="H66" i="4"/>
  <c r="D66" i="4"/>
  <c r="C66" i="4"/>
  <c r="Q65" i="4"/>
  <c r="P65" i="4"/>
  <c r="O65" i="4"/>
  <c r="N65" i="4"/>
  <c r="M65" i="4" s="1"/>
  <c r="H65" i="4"/>
  <c r="C65" i="4"/>
  <c r="Q64" i="4"/>
  <c r="P64" i="4"/>
  <c r="O64" i="4"/>
  <c r="N64" i="4"/>
  <c r="M64" i="4"/>
  <c r="H64" i="4"/>
  <c r="C64" i="4"/>
  <c r="Q63" i="4"/>
  <c r="P63" i="4"/>
  <c r="O63" i="4"/>
  <c r="N63" i="4"/>
  <c r="M63" i="4" s="1"/>
  <c r="H63" i="4"/>
  <c r="D63" i="4"/>
  <c r="C63" i="4"/>
  <c r="Q62" i="4"/>
  <c r="P62" i="4"/>
  <c r="O62" i="4"/>
  <c r="N62" i="4"/>
  <c r="M62" i="4" s="1"/>
  <c r="H62" i="4"/>
  <c r="C62" i="4"/>
  <c r="Q61" i="4"/>
  <c r="P61" i="4"/>
  <c r="O61" i="4"/>
  <c r="N61" i="4"/>
  <c r="M61" i="4"/>
  <c r="H61" i="4"/>
  <c r="C61" i="4"/>
  <c r="Q60" i="4"/>
  <c r="P60" i="4"/>
  <c r="O60" i="4"/>
  <c r="N60" i="4"/>
  <c r="M60" i="4" s="1"/>
  <c r="H60" i="4"/>
  <c r="C60" i="4"/>
  <c r="Q59" i="4"/>
  <c r="Q58" i="4" s="1"/>
  <c r="P59" i="4"/>
  <c r="O59" i="4"/>
  <c r="O58" i="4" s="1"/>
  <c r="N59" i="4"/>
  <c r="M59" i="4"/>
  <c r="H59" i="4"/>
  <c r="C59" i="4"/>
  <c r="P58" i="4"/>
  <c r="N58" i="4"/>
  <c r="M58" i="4" s="1"/>
  <c r="L58" i="4"/>
  <c r="K58" i="4"/>
  <c r="J58" i="4"/>
  <c r="I58" i="4"/>
  <c r="H58" i="4"/>
  <c r="G58" i="4"/>
  <c r="F58" i="4"/>
  <c r="E58" i="4"/>
  <c r="D58" i="4"/>
  <c r="C58" i="4" s="1"/>
  <c r="Q57" i="4"/>
  <c r="P57" i="4"/>
  <c r="O57" i="4"/>
  <c r="N57" i="4"/>
  <c r="M57" i="4"/>
  <c r="H57" i="4"/>
  <c r="C57" i="4"/>
  <c r="Q56" i="4"/>
  <c r="P56" i="4"/>
  <c r="P55" i="4" s="1"/>
  <c r="P54" i="4" s="1"/>
  <c r="O56" i="4"/>
  <c r="N56" i="4"/>
  <c r="M56" i="4" s="1"/>
  <c r="H56" i="4"/>
  <c r="C56" i="4"/>
  <c r="Q55" i="4"/>
  <c r="O55" i="4"/>
  <c r="O54" i="4" s="1"/>
  <c r="O53" i="4" s="1"/>
  <c r="O52" i="4" s="1"/>
  <c r="O51" i="4" s="1"/>
  <c r="L55" i="4"/>
  <c r="K55" i="4"/>
  <c r="K54" i="4" s="1"/>
  <c r="K53" i="4" s="1"/>
  <c r="K52" i="4" s="1"/>
  <c r="K51" i="4" s="1"/>
  <c r="K50" i="4" s="1"/>
  <c r="J55" i="4"/>
  <c r="I55" i="4"/>
  <c r="H55" i="4" s="1"/>
  <c r="G55" i="4"/>
  <c r="G54" i="4" s="1"/>
  <c r="G53" i="4" s="1"/>
  <c r="G52" i="4" s="1"/>
  <c r="G51" i="4" s="1"/>
  <c r="G50" i="4" s="1"/>
  <c r="F55" i="4"/>
  <c r="E55" i="4"/>
  <c r="E54" i="4" s="1"/>
  <c r="E53" i="4" s="1"/>
  <c r="E52" i="4" s="1"/>
  <c r="E51" i="4" s="1"/>
  <c r="D55" i="4"/>
  <c r="C55" i="4"/>
  <c r="L54" i="4"/>
  <c r="L53" i="4" s="1"/>
  <c r="L52" i="4" s="1"/>
  <c r="L51" i="4" s="1"/>
  <c r="L50" i="4" s="1"/>
  <c r="J54" i="4"/>
  <c r="J53" i="4" s="1"/>
  <c r="J52" i="4" s="1"/>
  <c r="J51" i="4" s="1"/>
  <c r="F54" i="4"/>
  <c r="F53" i="4" s="1"/>
  <c r="F52" i="4" s="1"/>
  <c r="F51" i="4" s="1"/>
  <c r="F50" i="4" s="1"/>
  <c r="D54" i="4"/>
  <c r="C54" i="4" s="1"/>
  <c r="Q47" i="4"/>
  <c r="M47" i="4" s="1"/>
  <c r="H47" i="4"/>
  <c r="C47" i="4"/>
  <c r="Q46" i="4"/>
  <c r="M46" i="4" s="1"/>
  <c r="H46" i="4"/>
  <c r="C46" i="4"/>
  <c r="Q45" i="4"/>
  <c r="L45" i="4"/>
  <c r="G45" i="4"/>
  <c r="P44" i="4"/>
  <c r="O44" i="4"/>
  <c r="N44" i="4"/>
  <c r="M44" i="4" s="1"/>
  <c r="H44" i="4"/>
  <c r="C44" i="4"/>
  <c r="P43" i="4"/>
  <c r="O43" i="4"/>
  <c r="N43" i="4"/>
  <c r="M43" i="4" s="1"/>
  <c r="K43" i="4"/>
  <c r="J43" i="4"/>
  <c r="I43" i="4"/>
  <c r="H43" i="4" s="1"/>
  <c r="F43" i="4"/>
  <c r="E43" i="4"/>
  <c r="D43" i="4"/>
  <c r="C43" i="4" s="1"/>
  <c r="N42" i="4"/>
  <c r="M42" i="4" s="1"/>
  <c r="H42" i="4"/>
  <c r="C42" i="4"/>
  <c r="P41" i="4"/>
  <c r="M41" i="4" s="1"/>
  <c r="H41" i="4"/>
  <c r="C41" i="4"/>
  <c r="P40" i="4"/>
  <c r="M40" i="4" s="1"/>
  <c r="H40" i="4"/>
  <c r="C40" i="4"/>
  <c r="P39" i="4"/>
  <c r="M39" i="4" s="1"/>
  <c r="H39" i="4"/>
  <c r="C39" i="4"/>
  <c r="P38" i="4"/>
  <c r="M38" i="4" s="1"/>
  <c r="H38" i="4"/>
  <c r="C38" i="4"/>
  <c r="P37" i="4"/>
  <c r="M37" i="4" s="1"/>
  <c r="K37" i="4"/>
  <c r="H37" i="4" s="1"/>
  <c r="F37" i="4"/>
  <c r="C37" i="4" s="1"/>
  <c r="P36" i="4"/>
  <c r="M36" i="4" s="1"/>
  <c r="H36" i="4"/>
  <c r="C36" i="4"/>
  <c r="P35" i="4"/>
  <c r="M35" i="4" s="1"/>
  <c r="H35" i="4"/>
  <c r="C35" i="4"/>
  <c r="P34" i="4"/>
  <c r="M34" i="4" s="1"/>
  <c r="K34" i="4"/>
  <c r="H34" i="4" s="1"/>
  <c r="F34" i="4"/>
  <c r="C34" i="4" s="1"/>
  <c r="P33" i="4"/>
  <c r="M33" i="4" s="1"/>
  <c r="H33" i="4"/>
  <c r="C33" i="4"/>
  <c r="P32" i="4"/>
  <c r="M32" i="4" s="1"/>
  <c r="K32" i="4"/>
  <c r="H32" i="4" s="1"/>
  <c r="F32" i="4"/>
  <c r="C32" i="4" s="1"/>
  <c r="P31" i="4"/>
  <c r="M31" i="4" s="1"/>
  <c r="H31" i="4"/>
  <c r="C31" i="4"/>
  <c r="P30" i="4"/>
  <c r="M30" i="4" s="1"/>
  <c r="H30" i="4"/>
  <c r="C30" i="4"/>
  <c r="P29" i="4"/>
  <c r="M29" i="4" s="1"/>
  <c r="H29" i="4"/>
  <c r="C29" i="4"/>
  <c r="P28" i="4"/>
  <c r="M28" i="4" s="1"/>
  <c r="K28" i="4"/>
  <c r="H28" i="4" s="1"/>
  <c r="F28" i="4"/>
  <c r="C28" i="4" s="1"/>
  <c r="P27" i="4"/>
  <c r="K27" i="4"/>
  <c r="F27" i="4"/>
  <c r="N26" i="4"/>
  <c r="M26" i="4" s="1"/>
  <c r="H26" i="4"/>
  <c r="C26" i="4"/>
  <c r="O25" i="4"/>
  <c r="M25" i="4" s="1"/>
  <c r="N25" i="4"/>
  <c r="H25" i="4"/>
  <c r="C25" i="4"/>
  <c r="Q24" i="4"/>
  <c r="P24" i="4"/>
  <c r="O24" i="4"/>
  <c r="N24" i="4"/>
  <c r="M24" i="4" s="1"/>
  <c r="H24" i="4"/>
  <c r="C24" i="4"/>
  <c r="Q23" i="4"/>
  <c r="Q22" i="4" s="1"/>
  <c r="P23" i="4"/>
  <c r="O23" i="4"/>
  <c r="O22" i="4" s="1"/>
  <c r="N23" i="4"/>
  <c r="H23" i="4"/>
  <c r="C23" i="4"/>
  <c r="P22" i="4"/>
  <c r="P307" i="4" s="1"/>
  <c r="P306" i="4" s="1"/>
  <c r="N22" i="4"/>
  <c r="N307" i="4" s="1"/>
  <c r="N306" i="4" s="1"/>
  <c r="L22" i="4"/>
  <c r="L307" i="4" s="1"/>
  <c r="L306" i="4" s="1"/>
  <c r="K22" i="4"/>
  <c r="K307" i="4" s="1"/>
  <c r="K306" i="4" s="1"/>
  <c r="J22" i="4"/>
  <c r="J307" i="4" s="1"/>
  <c r="J306" i="4" s="1"/>
  <c r="I22" i="4"/>
  <c r="I307" i="4" s="1"/>
  <c r="I306" i="4" s="1"/>
  <c r="H22" i="4"/>
  <c r="H307" i="4" s="1"/>
  <c r="H306" i="4" s="1"/>
  <c r="G22" i="4"/>
  <c r="G307" i="4" s="1"/>
  <c r="G306" i="4" s="1"/>
  <c r="F22" i="4"/>
  <c r="F307" i="4" s="1"/>
  <c r="F306" i="4" s="1"/>
  <c r="E22" i="4"/>
  <c r="E307" i="4" s="1"/>
  <c r="E306" i="4" s="1"/>
  <c r="D22" i="4"/>
  <c r="K21" i="4"/>
  <c r="I21" i="4"/>
  <c r="G21" i="4"/>
  <c r="E21" i="4"/>
  <c r="M74" i="16" l="1"/>
  <c r="M302" i="16" s="1"/>
  <c r="N302" i="16"/>
  <c r="N52" i="16"/>
  <c r="H52" i="16"/>
  <c r="I51" i="16"/>
  <c r="K192" i="12"/>
  <c r="K302" i="12"/>
  <c r="K51" i="12"/>
  <c r="H94" i="14"/>
  <c r="I82" i="14"/>
  <c r="H82" i="14" s="1"/>
  <c r="P75" i="12"/>
  <c r="P74" i="12" s="1"/>
  <c r="P52" i="10"/>
  <c r="P51" i="10" s="1"/>
  <c r="P50" i="10" s="1"/>
  <c r="I232" i="15"/>
  <c r="H232" i="15" s="1"/>
  <c r="I194" i="10"/>
  <c r="H102" i="10"/>
  <c r="I82" i="10"/>
  <c r="H79" i="12"/>
  <c r="I75" i="12"/>
  <c r="H75" i="12" s="1"/>
  <c r="C52" i="19"/>
  <c r="M54" i="19"/>
  <c r="N53" i="19"/>
  <c r="M129" i="19"/>
  <c r="N74" i="19"/>
  <c r="M74" i="19" s="1"/>
  <c r="M233" i="19"/>
  <c r="N232" i="19"/>
  <c r="M232" i="19" s="1"/>
  <c r="H267" i="19"/>
  <c r="I302" i="19"/>
  <c r="H53" i="19"/>
  <c r="I52" i="19"/>
  <c r="M194" i="19"/>
  <c r="N193" i="19"/>
  <c r="P192" i="19"/>
  <c r="P51" i="19" s="1"/>
  <c r="P302" i="19"/>
  <c r="C193" i="19"/>
  <c r="C302" i="19" s="1"/>
  <c r="D192" i="19"/>
  <c r="C192" i="19" s="1"/>
  <c r="D302" i="19"/>
  <c r="M278" i="19"/>
  <c r="N267" i="19"/>
  <c r="G50" i="18"/>
  <c r="G304" i="18"/>
  <c r="O52" i="18"/>
  <c r="O51" i="18" s="1"/>
  <c r="O302" i="18"/>
  <c r="E304" i="18"/>
  <c r="E50" i="18"/>
  <c r="Q192" i="18"/>
  <c r="Q302" i="18"/>
  <c r="Q51" i="18"/>
  <c r="P52" i="18"/>
  <c r="P51" i="18" s="1"/>
  <c r="H278" i="18"/>
  <c r="I267" i="18"/>
  <c r="M259" i="18"/>
  <c r="N258" i="18"/>
  <c r="M258" i="18" s="1"/>
  <c r="H202" i="18"/>
  <c r="I193" i="18"/>
  <c r="C193" i="18"/>
  <c r="D185" i="18"/>
  <c r="C185" i="18" s="1"/>
  <c r="M173" i="18"/>
  <c r="N172" i="18"/>
  <c r="M164" i="18"/>
  <c r="N163" i="18"/>
  <c r="M163" i="18" s="1"/>
  <c r="N75" i="18"/>
  <c r="I74" i="18"/>
  <c r="H74" i="18" s="1"/>
  <c r="N67" i="18"/>
  <c r="M67" i="18" s="1"/>
  <c r="H54" i="18"/>
  <c r="I53" i="18"/>
  <c r="M307" i="18"/>
  <c r="M306" i="18" s="1"/>
  <c r="M279" i="18"/>
  <c r="N278" i="18"/>
  <c r="H258" i="18"/>
  <c r="I232" i="18"/>
  <c r="H232" i="18" s="1"/>
  <c r="C251" i="18"/>
  <c r="D232" i="18"/>
  <c r="M233" i="18"/>
  <c r="N232" i="18"/>
  <c r="M232" i="18" s="1"/>
  <c r="M203" i="18"/>
  <c r="N202" i="18"/>
  <c r="N185" i="18"/>
  <c r="M185" i="18" s="1"/>
  <c r="H172" i="18"/>
  <c r="I171" i="18"/>
  <c r="H171" i="18" s="1"/>
  <c r="M130" i="18"/>
  <c r="N129" i="18"/>
  <c r="M129" i="18" s="1"/>
  <c r="M83" i="18"/>
  <c r="N82" i="18"/>
  <c r="M82" i="18" s="1"/>
  <c r="C75" i="18"/>
  <c r="D74" i="18"/>
  <c r="C74" i="18" s="1"/>
  <c r="M55" i="18"/>
  <c r="N54" i="18"/>
  <c r="C53" i="18"/>
  <c r="D52" i="18"/>
  <c r="H278" i="17"/>
  <c r="I267" i="17"/>
  <c r="M214" i="17"/>
  <c r="N202" i="17"/>
  <c r="M202" i="17" s="1"/>
  <c r="H75" i="17"/>
  <c r="I74" i="17"/>
  <c r="H74" i="17" s="1"/>
  <c r="C54" i="17"/>
  <c r="D53" i="17"/>
  <c r="N307" i="17"/>
  <c r="N306" i="17" s="1"/>
  <c r="M22" i="17"/>
  <c r="M307" i="17" s="1"/>
  <c r="M306" i="17" s="1"/>
  <c r="M173" i="17"/>
  <c r="N172" i="17"/>
  <c r="M279" i="17"/>
  <c r="N278" i="17"/>
  <c r="M252" i="17"/>
  <c r="N251" i="17"/>
  <c r="M251" i="17" s="1"/>
  <c r="M238" i="17"/>
  <c r="N233" i="17"/>
  <c r="M196" i="17"/>
  <c r="N194" i="17"/>
  <c r="N82" i="17"/>
  <c r="M82" i="17" s="1"/>
  <c r="M76" i="17"/>
  <c r="N75" i="17"/>
  <c r="M54" i="17"/>
  <c r="N53" i="17"/>
  <c r="H53" i="17"/>
  <c r="I52" i="17"/>
  <c r="H307" i="17"/>
  <c r="H306" i="17" s="1"/>
  <c r="M149" i="17"/>
  <c r="N129" i="17"/>
  <c r="M129" i="17" s="1"/>
  <c r="O52" i="17"/>
  <c r="O51" i="17" s="1"/>
  <c r="M252" i="16"/>
  <c r="N251" i="16"/>
  <c r="M251" i="16" s="1"/>
  <c r="D232" i="16"/>
  <c r="C232" i="16" s="1"/>
  <c r="N228" i="16"/>
  <c r="M228" i="16" s="1"/>
  <c r="H202" i="16"/>
  <c r="I193" i="16"/>
  <c r="C193" i="16"/>
  <c r="D192" i="16"/>
  <c r="C192" i="16" s="1"/>
  <c r="D185" i="16"/>
  <c r="C185" i="16" s="1"/>
  <c r="M173" i="16"/>
  <c r="N172" i="16"/>
  <c r="C129" i="16"/>
  <c r="D74" i="16"/>
  <c r="C74" i="16" s="1"/>
  <c r="N54" i="16"/>
  <c r="H53" i="16"/>
  <c r="M79" i="16"/>
  <c r="N75" i="16"/>
  <c r="M279" i="16"/>
  <c r="N278" i="16"/>
  <c r="I267" i="16"/>
  <c r="H251" i="16"/>
  <c r="I232" i="16"/>
  <c r="H232" i="16" s="1"/>
  <c r="M238" i="16"/>
  <c r="N233" i="16"/>
  <c r="M203" i="16"/>
  <c r="N202" i="16"/>
  <c r="N185" i="16"/>
  <c r="M185" i="16" s="1"/>
  <c r="H172" i="16"/>
  <c r="I171" i="16"/>
  <c r="H171" i="16" s="1"/>
  <c r="N129" i="16"/>
  <c r="M129" i="16" s="1"/>
  <c r="C54" i="16"/>
  <c r="D53" i="16"/>
  <c r="H307" i="16"/>
  <c r="H306" i="16" s="1"/>
  <c r="M83" i="16"/>
  <c r="Q50" i="15"/>
  <c r="Q304" i="15"/>
  <c r="O304" i="15"/>
  <c r="O50" i="15"/>
  <c r="P50" i="15"/>
  <c r="P304" i="15"/>
  <c r="H278" i="15"/>
  <c r="I267" i="15"/>
  <c r="M268" i="15"/>
  <c r="M259" i="15"/>
  <c r="N258" i="15"/>
  <c r="M258" i="15" s="1"/>
  <c r="M203" i="15"/>
  <c r="N202" i="15"/>
  <c r="N185" i="15"/>
  <c r="M185" i="15" s="1"/>
  <c r="H172" i="15"/>
  <c r="I171" i="15"/>
  <c r="H171" i="15" s="1"/>
  <c r="I82" i="15"/>
  <c r="H82" i="15" s="1"/>
  <c r="M75" i="15"/>
  <c r="M55" i="15"/>
  <c r="N54" i="15"/>
  <c r="C53" i="15"/>
  <c r="H307" i="15"/>
  <c r="H306" i="15" s="1"/>
  <c r="M279" i="15"/>
  <c r="N278" i="15"/>
  <c r="Q302" i="15"/>
  <c r="C251" i="15"/>
  <c r="D232" i="15"/>
  <c r="N233" i="15"/>
  <c r="H202" i="15"/>
  <c r="I193" i="15"/>
  <c r="C193" i="15"/>
  <c r="D192" i="15"/>
  <c r="C192" i="15" s="1"/>
  <c r="D185" i="15"/>
  <c r="C185" i="15" s="1"/>
  <c r="M173" i="15"/>
  <c r="N172" i="15"/>
  <c r="M130" i="15"/>
  <c r="N129" i="15"/>
  <c r="M129" i="15" s="1"/>
  <c r="M83" i="15"/>
  <c r="N82" i="15"/>
  <c r="M82" i="15" s="1"/>
  <c r="H76" i="15"/>
  <c r="I75" i="15"/>
  <c r="C75" i="15"/>
  <c r="D74" i="15"/>
  <c r="C74" i="15" s="1"/>
  <c r="N67" i="15"/>
  <c r="M67" i="15" s="1"/>
  <c r="H54" i="15"/>
  <c r="I53" i="15"/>
  <c r="N307" i="15"/>
  <c r="N306" i="15" s="1"/>
  <c r="M22" i="15"/>
  <c r="M307" i="15" s="1"/>
  <c r="M306" i="15" s="1"/>
  <c r="P50" i="14"/>
  <c r="P304" i="14"/>
  <c r="C278" i="14"/>
  <c r="D267" i="14"/>
  <c r="C267" i="14" s="1"/>
  <c r="M259" i="14"/>
  <c r="N258" i="14"/>
  <c r="M258" i="14" s="1"/>
  <c r="M233" i="14"/>
  <c r="N232" i="14"/>
  <c r="M232" i="14" s="1"/>
  <c r="H202" i="14"/>
  <c r="I193" i="14"/>
  <c r="C193" i="14"/>
  <c r="D192" i="14"/>
  <c r="C192" i="14" s="1"/>
  <c r="D185" i="14"/>
  <c r="C185" i="14" s="1"/>
  <c r="M173" i="14"/>
  <c r="N172" i="14"/>
  <c r="M270" i="14"/>
  <c r="N268" i="14"/>
  <c r="H164" i="14"/>
  <c r="I163" i="14"/>
  <c r="H163" i="14" s="1"/>
  <c r="N82" i="14"/>
  <c r="M82" i="14" s="1"/>
  <c r="H75" i="14"/>
  <c r="C54" i="14"/>
  <c r="D53" i="14"/>
  <c r="N288" i="14"/>
  <c r="M203" i="14"/>
  <c r="N202" i="14"/>
  <c r="N185" i="14"/>
  <c r="M185" i="14" s="1"/>
  <c r="H172" i="14"/>
  <c r="I171" i="14"/>
  <c r="H171" i="14" s="1"/>
  <c r="N129" i="14"/>
  <c r="M129" i="14" s="1"/>
  <c r="C21" i="14"/>
  <c r="M76" i="14"/>
  <c r="N75" i="14"/>
  <c r="D74" i="14"/>
  <c r="C74" i="14" s="1"/>
  <c r="M54" i="14"/>
  <c r="N53" i="14"/>
  <c r="H53" i="14"/>
  <c r="P50" i="13"/>
  <c r="P304" i="13"/>
  <c r="C278" i="13"/>
  <c r="D267" i="13"/>
  <c r="C267" i="13" s="1"/>
  <c r="M270" i="13"/>
  <c r="N268" i="13"/>
  <c r="N194" i="13"/>
  <c r="M190" i="13"/>
  <c r="N189" i="13"/>
  <c r="M189" i="13" s="1"/>
  <c r="M186" i="13"/>
  <c r="N185" i="13"/>
  <c r="M185" i="13" s="1"/>
  <c r="C172" i="13"/>
  <c r="D171" i="13"/>
  <c r="C171" i="13" s="1"/>
  <c r="M259" i="13"/>
  <c r="N258" i="13"/>
  <c r="M258" i="13" s="1"/>
  <c r="H130" i="13"/>
  <c r="I129" i="13"/>
  <c r="H129" i="13" s="1"/>
  <c r="H83" i="13"/>
  <c r="I82" i="13"/>
  <c r="D82" i="13"/>
  <c r="C82" i="13" s="1"/>
  <c r="C75" i="13"/>
  <c r="D74" i="13"/>
  <c r="C74" i="13" s="1"/>
  <c r="H69" i="13"/>
  <c r="I67" i="13"/>
  <c r="H67" i="13" s="1"/>
  <c r="H54" i="13"/>
  <c r="I53" i="13"/>
  <c r="N288" i="13"/>
  <c r="D194" i="13"/>
  <c r="C196" i="13"/>
  <c r="H193" i="13"/>
  <c r="I192" i="13"/>
  <c r="H192" i="13" s="1"/>
  <c r="I185" i="13"/>
  <c r="H185" i="13" s="1"/>
  <c r="M172" i="13"/>
  <c r="N171" i="13"/>
  <c r="M171" i="13" s="1"/>
  <c r="M235" i="13"/>
  <c r="N233" i="13"/>
  <c r="N129" i="13"/>
  <c r="M129" i="13" s="1"/>
  <c r="N82" i="13"/>
  <c r="M82" i="13" s="1"/>
  <c r="M75" i="13"/>
  <c r="M55" i="13"/>
  <c r="N54" i="13"/>
  <c r="D53" i="13"/>
  <c r="C21" i="13"/>
  <c r="C278" i="12"/>
  <c r="D267" i="12"/>
  <c r="C267" i="12" s="1"/>
  <c r="C251" i="12"/>
  <c r="D232" i="12"/>
  <c r="C232" i="12" s="1"/>
  <c r="N233" i="12"/>
  <c r="M203" i="12"/>
  <c r="N202" i="12"/>
  <c r="M202" i="12" s="1"/>
  <c r="N194" i="12"/>
  <c r="M190" i="12"/>
  <c r="N189" i="12"/>
  <c r="M189" i="12" s="1"/>
  <c r="M186" i="12"/>
  <c r="N185" i="12"/>
  <c r="M185" i="12" s="1"/>
  <c r="C172" i="12"/>
  <c r="D171" i="12"/>
  <c r="C171" i="12" s="1"/>
  <c r="M164" i="12"/>
  <c r="N163" i="12"/>
  <c r="M163" i="12" s="1"/>
  <c r="M130" i="12"/>
  <c r="N129" i="12"/>
  <c r="M129" i="12" s="1"/>
  <c r="M76" i="12"/>
  <c r="N75" i="12"/>
  <c r="N54" i="12"/>
  <c r="H53" i="12"/>
  <c r="C21" i="12"/>
  <c r="M88" i="12"/>
  <c r="N82" i="12"/>
  <c r="M82" i="12" s="1"/>
  <c r="N268" i="12"/>
  <c r="M299" i="12"/>
  <c r="M259" i="12"/>
  <c r="N258" i="12"/>
  <c r="M258" i="12" s="1"/>
  <c r="D194" i="12"/>
  <c r="C196" i="12"/>
  <c r="I193" i="12"/>
  <c r="I185" i="12"/>
  <c r="H185" i="12" s="1"/>
  <c r="M172" i="12"/>
  <c r="N171" i="12"/>
  <c r="M171" i="12" s="1"/>
  <c r="H129" i="12"/>
  <c r="I74" i="12"/>
  <c r="H74" i="12" s="1"/>
  <c r="C54" i="12"/>
  <c r="D53" i="12"/>
  <c r="M307" i="12"/>
  <c r="M306" i="12" s="1"/>
  <c r="C94" i="12"/>
  <c r="D82" i="12"/>
  <c r="H307" i="12"/>
  <c r="H306" i="12" s="1"/>
  <c r="N268" i="11"/>
  <c r="H258" i="11"/>
  <c r="I232" i="11"/>
  <c r="N233" i="11"/>
  <c r="N194" i="11"/>
  <c r="I185" i="11"/>
  <c r="H185" i="11" s="1"/>
  <c r="M172" i="11"/>
  <c r="N171" i="11"/>
  <c r="M171" i="11" s="1"/>
  <c r="M130" i="11"/>
  <c r="N129" i="11"/>
  <c r="M129" i="11" s="1"/>
  <c r="N82" i="11"/>
  <c r="M82" i="11" s="1"/>
  <c r="M76" i="11"/>
  <c r="N75" i="11"/>
  <c r="D74" i="11"/>
  <c r="C74" i="11" s="1"/>
  <c r="M55" i="11"/>
  <c r="N54" i="11"/>
  <c r="C53" i="11"/>
  <c r="C21" i="11"/>
  <c r="N288" i="11"/>
  <c r="C278" i="11"/>
  <c r="D267" i="11"/>
  <c r="M259" i="11"/>
  <c r="N258" i="11"/>
  <c r="M258" i="11" s="1"/>
  <c r="M203" i="11"/>
  <c r="N202" i="11"/>
  <c r="M202" i="11" s="1"/>
  <c r="H193" i="11"/>
  <c r="I192" i="11"/>
  <c r="H192" i="11" s="1"/>
  <c r="M190" i="11"/>
  <c r="N189" i="11"/>
  <c r="M189" i="11" s="1"/>
  <c r="M186" i="11"/>
  <c r="N185" i="11"/>
  <c r="M185" i="11" s="1"/>
  <c r="C172" i="11"/>
  <c r="D171" i="11"/>
  <c r="C171" i="11" s="1"/>
  <c r="M164" i="11"/>
  <c r="N163" i="11"/>
  <c r="M163" i="11" s="1"/>
  <c r="H75" i="11"/>
  <c r="I74" i="11"/>
  <c r="H74" i="11" s="1"/>
  <c r="M69" i="11"/>
  <c r="N67" i="11"/>
  <c r="M67" i="11" s="1"/>
  <c r="H54" i="11"/>
  <c r="I53" i="11"/>
  <c r="P51" i="11"/>
  <c r="N268" i="10"/>
  <c r="M252" i="10"/>
  <c r="N251" i="10"/>
  <c r="M251" i="10" s="1"/>
  <c r="M238" i="10"/>
  <c r="N233" i="10"/>
  <c r="M190" i="10"/>
  <c r="N189" i="10"/>
  <c r="M173" i="10"/>
  <c r="N172" i="10"/>
  <c r="M130" i="10"/>
  <c r="N129" i="10"/>
  <c r="M129" i="10" s="1"/>
  <c r="N82" i="10"/>
  <c r="M82" i="10" s="1"/>
  <c r="N67" i="10"/>
  <c r="M67" i="10" s="1"/>
  <c r="H54" i="10"/>
  <c r="I53" i="10"/>
  <c r="N307" i="10"/>
  <c r="N306" i="10" s="1"/>
  <c r="M22" i="10"/>
  <c r="M307" i="10" s="1"/>
  <c r="M306" i="10" s="1"/>
  <c r="P304" i="10"/>
  <c r="J21" i="10"/>
  <c r="N288" i="10"/>
  <c r="C278" i="10"/>
  <c r="D267" i="10"/>
  <c r="M214" i="10"/>
  <c r="N202" i="10"/>
  <c r="H189" i="10"/>
  <c r="I185" i="10"/>
  <c r="H172" i="10"/>
  <c r="I171" i="10"/>
  <c r="H171" i="10" s="1"/>
  <c r="C75" i="10"/>
  <c r="D74" i="10"/>
  <c r="C74" i="10" s="1"/>
  <c r="M55" i="10"/>
  <c r="N54" i="10"/>
  <c r="C53" i="10"/>
  <c r="D52" i="10"/>
  <c r="M76" i="10"/>
  <c r="N75" i="10"/>
  <c r="Q50" i="8"/>
  <c r="Q304" i="8"/>
  <c r="P50" i="8"/>
  <c r="P304" i="8"/>
  <c r="N288" i="8"/>
  <c r="C225" i="8"/>
  <c r="D202" i="8"/>
  <c r="H202" i="8"/>
  <c r="I193" i="8"/>
  <c r="C258" i="8"/>
  <c r="D232" i="8"/>
  <c r="C232" i="8" s="1"/>
  <c r="H172" i="8"/>
  <c r="I171" i="8"/>
  <c r="H171" i="8" s="1"/>
  <c r="N129" i="8"/>
  <c r="M129" i="8" s="1"/>
  <c r="C121" i="8"/>
  <c r="D82" i="8"/>
  <c r="M83" i="8"/>
  <c r="N82" i="8"/>
  <c r="M82" i="8" s="1"/>
  <c r="N54" i="8"/>
  <c r="H53" i="8"/>
  <c r="C21" i="8"/>
  <c r="C278" i="8"/>
  <c r="D267" i="8"/>
  <c r="C267" i="8" s="1"/>
  <c r="M203" i="8"/>
  <c r="N202" i="8"/>
  <c r="N268" i="8"/>
  <c r="M252" i="8"/>
  <c r="N251" i="8"/>
  <c r="M251" i="8" s="1"/>
  <c r="M238" i="8"/>
  <c r="N233" i="8"/>
  <c r="M173" i="8"/>
  <c r="N172" i="8"/>
  <c r="I82" i="8"/>
  <c r="M79" i="8"/>
  <c r="N75" i="8"/>
  <c r="C54" i="8"/>
  <c r="D53" i="8"/>
  <c r="E307" i="7"/>
  <c r="E306" i="7" s="1"/>
  <c r="E21" i="7"/>
  <c r="G307" i="7"/>
  <c r="G306" i="7" s="1"/>
  <c r="G21" i="7"/>
  <c r="O307" i="7"/>
  <c r="O306" i="7" s="1"/>
  <c r="O21" i="7"/>
  <c r="M23" i="7"/>
  <c r="N22" i="7"/>
  <c r="K27" i="7"/>
  <c r="P28" i="7"/>
  <c r="P32" i="7"/>
  <c r="M32" i="7" s="1"/>
  <c r="P34" i="7"/>
  <c r="M34" i="7" s="1"/>
  <c r="E50" i="7"/>
  <c r="J304" i="7"/>
  <c r="J50" i="7"/>
  <c r="L52" i="7"/>
  <c r="L51" i="7" s="1"/>
  <c r="L50" i="7" s="1"/>
  <c r="P54" i="7"/>
  <c r="P53" i="7" s="1"/>
  <c r="P52" i="7" s="1"/>
  <c r="P51" i="7" s="1"/>
  <c r="P50" i="7" s="1"/>
  <c r="C21" i="7"/>
  <c r="I307" i="7"/>
  <c r="I306" i="7" s="1"/>
  <c r="H22" i="7"/>
  <c r="I21" i="7"/>
  <c r="K307" i="7"/>
  <c r="K306" i="7" s="1"/>
  <c r="K21" i="7"/>
  <c r="Q307" i="7"/>
  <c r="Q306" i="7" s="1"/>
  <c r="Q21" i="7"/>
  <c r="F304" i="7"/>
  <c r="C27" i="7"/>
  <c r="G304" i="7"/>
  <c r="L304" i="7"/>
  <c r="I53" i="7"/>
  <c r="D54" i="7"/>
  <c r="N54" i="7"/>
  <c r="N58" i="7"/>
  <c r="M58" i="7" s="1"/>
  <c r="I75" i="7"/>
  <c r="N76" i="7"/>
  <c r="D82" i="7"/>
  <c r="C82" i="7" s="1"/>
  <c r="N88" i="7"/>
  <c r="M88" i="7" s="1"/>
  <c r="N94" i="7"/>
  <c r="M94" i="7" s="1"/>
  <c r="H129" i="7"/>
  <c r="O129" i="7"/>
  <c r="O74" i="7" s="1"/>
  <c r="Q129" i="7"/>
  <c r="Q74" i="7" s="1"/>
  <c r="N121" i="7"/>
  <c r="M121" i="7" s="1"/>
  <c r="N127" i="7"/>
  <c r="N142" i="7"/>
  <c r="M142" i="7" s="1"/>
  <c r="N158" i="7"/>
  <c r="M158" i="7" s="1"/>
  <c r="D163" i="7"/>
  <c r="C163" i="7" s="1"/>
  <c r="N163" i="7"/>
  <c r="M163" i="7" s="1"/>
  <c r="D171" i="7"/>
  <c r="C171" i="7" s="1"/>
  <c r="I172" i="7"/>
  <c r="N173" i="7"/>
  <c r="N177" i="7"/>
  <c r="M177" i="7" s="1"/>
  <c r="D189" i="7"/>
  <c r="C189" i="7" s="1"/>
  <c r="N189" i="7"/>
  <c r="M189" i="7" s="1"/>
  <c r="D193" i="7"/>
  <c r="I202" i="7"/>
  <c r="N203" i="7"/>
  <c r="Q233" i="7"/>
  <c r="Q232" i="7" s="1"/>
  <c r="Q192" i="7" s="1"/>
  <c r="N225" i="7"/>
  <c r="M225" i="7" s="1"/>
  <c r="I232" i="7"/>
  <c r="H232" i="7" s="1"/>
  <c r="N235" i="7"/>
  <c r="M235" i="7" s="1"/>
  <c r="D251" i="7"/>
  <c r="N251" i="7"/>
  <c r="M251" i="7" s="1"/>
  <c r="I258" i="7"/>
  <c r="H258" i="7" s="1"/>
  <c r="N259" i="7"/>
  <c r="M290" i="7"/>
  <c r="M294" i="7"/>
  <c r="F302" i="7"/>
  <c r="K302" i="7"/>
  <c r="M264" i="7"/>
  <c r="N263" i="7"/>
  <c r="M263" i="7" s="1"/>
  <c r="E302" i="7"/>
  <c r="G302" i="7"/>
  <c r="J302" i="7"/>
  <c r="L302" i="7"/>
  <c r="P302" i="7"/>
  <c r="H299" i="7"/>
  <c r="N299" i="7"/>
  <c r="D267" i="7"/>
  <c r="C267" i="7" s="1"/>
  <c r="I278" i="7"/>
  <c r="N279" i="7"/>
  <c r="P307" i="6"/>
  <c r="P306" i="6" s="1"/>
  <c r="P21" i="6"/>
  <c r="E304" i="6"/>
  <c r="E50" i="6"/>
  <c r="J304" i="6"/>
  <c r="J50" i="6"/>
  <c r="E21" i="6"/>
  <c r="C21" i="6" s="1"/>
  <c r="G21" i="6"/>
  <c r="I21" i="6"/>
  <c r="H21" i="6" s="1"/>
  <c r="K21" i="6"/>
  <c r="O21" i="6"/>
  <c r="H22" i="6"/>
  <c r="N22" i="6"/>
  <c r="F304" i="6"/>
  <c r="K304" i="6"/>
  <c r="P304" i="6"/>
  <c r="G304" i="6"/>
  <c r="L304" i="6"/>
  <c r="I53" i="6"/>
  <c r="D54" i="6"/>
  <c r="N54" i="6"/>
  <c r="N58" i="6"/>
  <c r="M58" i="6" s="1"/>
  <c r="I75" i="6"/>
  <c r="N76" i="6"/>
  <c r="D82" i="6"/>
  <c r="C82" i="6" s="1"/>
  <c r="N88" i="6"/>
  <c r="M88" i="6" s="1"/>
  <c r="H129" i="6"/>
  <c r="O129" i="6"/>
  <c r="O74" i="6" s="1"/>
  <c r="O52" i="6" s="1"/>
  <c r="Q129" i="6"/>
  <c r="Q74" i="6" s="1"/>
  <c r="N111" i="6"/>
  <c r="M111" i="6" s="1"/>
  <c r="N115" i="6"/>
  <c r="M115" i="6" s="1"/>
  <c r="N121" i="6"/>
  <c r="M121" i="6" s="1"/>
  <c r="N127" i="6"/>
  <c r="N139" i="6"/>
  <c r="M139" i="6" s="1"/>
  <c r="N149" i="6"/>
  <c r="M149" i="6" s="1"/>
  <c r="D163" i="6"/>
  <c r="C163" i="6" s="1"/>
  <c r="N163" i="6"/>
  <c r="M163" i="6" s="1"/>
  <c r="D171" i="6"/>
  <c r="C171" i="6" s="1"/>
  <c r="I172" i="6"/>
  <c r="N173" i="6"/>
  <c r="N177" i="6"/>
  <c r="M177" i="6" s="1"/>
  <c r="D189" i="6"/>
  <c r="C189" i="6" s="1"/>
  <c r="N189" i="6"/>
  <c r="M189" i="6" s="1"/>
  <c r="D193" i="6"/>
  <c r="M203" i="6"/>
  <c r="N202" i="6"/>
  <c r="M202" i="6" s="1"/>
  <c r="N214" i="6"/>
  <c r="M214" i="6" s="1"/>
  <c r="N228" i="6"/>
  <c r="M228" i="6" s="1"/>
  <c r="N230" i="6"/>
  <c r="M230" i="6" s="1"/>
  <c r="N238" i="6"/>
  <c r="N246" i="6"/>
  <c r="M246" i="6" s="1"/>
  <c r="I251" i="6"/>
  <c r="N252" i="6"/>
  <c r="H258" i="6"/>
  <c r="M290" i="6"/>
  <c r="M294" i="6"/>
  <c r="F302" i="6"/>
  <c r="K302" i="6"/>
  <c r="C259" i="6"/>
  <c r="D258" i="6"/>
  <c r="C258" i="6" s="1"/>
  <c r="O267" i="6"/>
  <c r="O192" i="6" s="1"/>
  <c r="M278" i="6"/>
  <c r="E302" i="6"/>
  <c r="G302" i="6"/>
  <c r="J302" i="6"/>
  <c r="L302" i="6"/>
  <c r="P302" i="6"/>
  <c r="H299" i="6"/>
  <c r="N299" i="6"/>
  <c r="N258" i="6"/>
  <c r="M258" i="6" s="1"/>
  <c r="N270" i="6"/>
  <c r="M270" i="6" s="1"/>
  <c r="N274" i="6"/>
  <c r="M274" i="6" s="1"/>
  <c r="O304" i="5"/>
  <c r="O50" i="5"/>
  <c r="O307" i="5"/>
  <c r="O306" i="5" s="1"/>
  <c r="O21" i="5"/>
  <c r="Q307" i="5"/>
  <c r="Q306" i="5" s="1"/>
  <c r="Q21" i="5"/>
  <c r="E304" i="5"/>
  <c r="E50" i="5"/>
  <c r="J304" i="5"/>
  <c r="J50" i="5"/>
  <c r="P54" i="5"/>
  <c r="P53" i="5" s="1"/>
  <c r="Q75" i="5"/>
  <c r="Q74" i="5" s="1"/>
  <c r="Q52" i="5" s="1"/>
  <c r="Q51" i="5" s="1"/>
  <c r="P82" i="5"/>
  <c r="P74" i="5" s="1"/>
  <c r="D21" i="5"/>
  <c r="F21" i="5"/>
  <c r="J21" i="5"/>
  <c r="H21" i="5" s="1"/>
  <c r="L21" i="5"/>
  <c r="N21" i="5"/>
  <c r="P21" i="5"/>
  <c r="C22" i="5"/>
  <c r="M22" i="5"/>
  <c r="M307" i="5" s="1"/>
  <c r="F304" i="5"/>
  <c r="K304" i="5"/>
  <c r="G304" i="5"/>
  <c r="L304" i="5"/>
  <c r="I53" i="5"/>
  <c r="D54" i="5"/>
  <c r="N58" i="5"/>
  <c r="M58" i="5" s="1"/>
  <c r="I75" i="5"/>
  <c r="N76" i="5"/>
  <c r="D82" i="5"/>
  <c r="C82" i="5" s="1"/>
  <c r="N88" i="5"/>
  <c r="M88" i="5" s="1"/>
  <c r="N94" i="5"/>
  <c r="M94" i="5" s="1"/>
  <c r="N102" i="5"/>
  <c r="M102" i="5" s="1"/>
  <c r="I129" i="5"/>
  <c r="H129" i="5" s="1"/>
  <c r="N130" i="5"/>
  <c r="N134" i="5"/>
  <c r="M134" i="5" s="1"/>
  <c r="N142" i="5"/>
  <c r="M142" i="5" s="1"/>
  <c r="N158" i="5"/>
  <c r="M158" i="5" s="1"/>
  <c r="I163" i="5"/>
  <c r="H163" i="5" s="1"/>
  <c r="N164" i="5"/>
  <c r="P228" i="5"/>
  <c r="P193" i="5" s="1"/>
  <c r="F302" i="5"/>
  <c r="J302" i="5"/>
  <c r="L302" i="5"/>
  <c r="O302" i="5"/>
  <c r="Q302" i="5"/>
  <c r="D171" i="5"/>
  <c r="C171" i="5" s="1"/>
  <c r="I172" i="5"/>
  <c r="N173" i="5"/>
  <c r="N177" i="5"/>
  <c r="M177" i="5" s="1"/>
  <c r="D189" i="5"/>
  <c r="C189" i="5" s="1"/>
  <c r="N189" i="5"/>
  <c r="M189" i="5" s="1"/>
  <c r="D193" i="5"/>
  <c r="I202" i="5"/>
  <c r="N203" i="5"/>
  <c r="N230" i="5"/>
  <c r="M230" i="5" s="1"/>
  <c r="N238" i="5"/>
  <c r="N246" i="5"/>
  <c r="M246" i="5" s="1"/>
  <c r="N252" i="5"/>
  <c r="M271" i="5"/>
  <c r="N270" i="5"/>
  <c r="E302" i="5"/>
  <c r="G302" i="5"/>
  <c r="K302" i="5"/>
  <c r="M306" i="5"/>
  <c r="N274" i="5"/>
  <c r="M274" i="5" s="1"/>
  <c r="D278" i="5"/>
  <c r="N278" i="5"/>
  <c r="M278" i="5" s="1"/>
  <c r="N290" i="5"/>
  <c r="M290" i="5" s="1"/>
  <c r="N294" i="5"/>
  <c r="M294" i="5" s="1"/>
  <c r="Q307" i="4"/>
  <c r="Q306" i="4" s="1"/>
  <c r="Q21" i="4"/>
  <c r="O304" i="4"/>
  <c r="O50" i="4"/>
  <c r="P53" i="4"/>
  <c r="P52" i="4" s="1"/>
  <c r="O307" i="4"/>
  <c r="O306" i="4" s="1"/>
  <c r="O21" i="4"/>
  <c r="J304" i="4"/>
  <c r="J50" i="4"/>
  <c r="E304" i="4"/>
  <c r="E50" i="4"/>
  <c r="Q54" i="4"/>
  <c r="Q53" i="4" s="1"/>
  <c r="Q52" i="4" s="1"/>
  <c r="Q51" i="4" s="1"/>
  <c r="Q50" i="4" s="1"/>
  <c r="P67" i="4"/>
  <c r="K304" i="4"/>
  <c r="G304" i="4"/>
  <c r="L304" i="4"/>
  <c r="N68" i="4"/>
  <c r="M23" i="4"/>
  <c r="F304" i="4"/>
  <c r="D21" i="4"/>
  <c r="F21" i="4"/>
  <c r="J21" i="4"/>
  <c r="H21" i="4" s="1"/>
  <c r="L21" i="4"/>
  <c r="N21" i="4"/>
  <c r="P21" i="4"/>
  <c r="C22" i="4"/>
  <c r="M22" i="4"/>
  <c r="M307" i="4" s="1"/>
  <c r="C27" i="4"/>
  <c r="H27" i="4"/>
  <c r="M27" i="4"/>
  <c r="C45" i="4"/>
  <c r="H45" i="4"/>
  <c r="M45" i="4"/>
  <c r="I54" i="4"/>
  <c r="N55" i="4"/>
  <c r="D67" i="4"/>
  <c r="C67" i="4" s="1"/>
  <c r="N69" i="4"/>
  <c r="M69" i="4" s="1"/>
  <c r="D75" i="4"/>
  <c r="N75" i="4"/>
  <c r="D82" i="4"/>
  <c r="C82" i="4" s="1"/>
  <c r="N111" i="4"/>
  <c r="M111" i="4" s="1"/>
  <c r="N127" i="4"/>
  <c r="N82" i="4" s="1"/>
  <c r="M82" i="4" s="1"/>
  <c r="N134" i="4"/>
  <c r="N139" i="4"/>
  <c r="M139" i="4" s="1"/>
  <c r="N158" i="4"/>
  <c r="M158" i="4" s="1"/>
  <c r="I163" i="4"/>
  <c r="H163" i="4" s="1"/>
  <c r="N164" i="4"/>
  <c r="I171" i="4"/>
  <c r="H171" i="4" s="1"/>
  <c r="D172" i="4"/>
  <c r="N172" i="4"/>
  <c r="M177" i="4"/>
  <c r="P194" i="4"/>
  <c r="P193" i="4" s="1"/>
  <c r="P192" i="4" s="1"/>
  <c r="P202" i="4"/>
  <c r="F302" i="4"/>
  <c r="J302" i="4"/>
  <c r="L302" i="4"/>
  <c r="O302" i="4"/>
  <c r="Q302" i="4"/>
  <c r="N182" i="4"/>
  <c r="M182" i="4" s="1"/>
  <c r="N186" i="4"/>
  <c r="I189" i="4"/>
  <c r="H189" i="4" s="1"/>
  <c r="N190" i="4"/>
  <c r="I193" i="4"/>
  <c r="N194" i="4"/>
  <c r="N196" i="4"/>
  <c r="M196" i="4" s="1"/>
  <c r="D202" i="4"/>
  <c r="N214" i="4"/>
  <c r="M214" i="4" s="1"/>
  <c r="N230" i="4"/>
  <c r="M230" i="4" s="1"/>
  <c r="D251" i="4"/>
  <c r="C251" i="4" s="1"/>
  <c r="N251" i="4"/>
  <c r="I258" i="4"/>
  <c r="N259" i="4"/>
  <c r="N263" i="4"/>
  <c r="M263" i="4" s="1"/>
  <c r="E302" i="4"/>
  <c r="G302" i="4"/>
  <c r="K302" i="4"/>
  <c r="P302" i="4"/>
  <c r="M306" i="4"/>
  <c r="N270" i="4"/>
  <c r="M270" i="4" s="1"/>
  <c r="N274" i="4"/>
  <c r="M274" i="4" s="1"/>
  <c r="D278" i="4"/>
  <c r="N278" i="4"/>
  <c r="M278" i="4" s="1"/>
  <c r="I287" i="4"/>
  <c r="H287" i="4" s="1"/>
  <c r="N290" i="4"/>
  <c r="M290" i="4" s="1"/>
  <c r="N294" i="4"/>
  <c r="M294" i="4" s="1"/>
  <c r="H51" i="16" l="1"/>
  <c r="I25" i="16"/>
  <c r="I50" i="16"/>
  <c r="H50" i="16" s="1"/>
  <c r="M52" i="16"/>
  <c r="N51" i="16"/>
  <c r="K50" i="12"/>
  <c r="K304" i="12"/>
  <c r="P52" i="12"/>
  <c r="P51" i="12" s="1"/>
  <c r="P302" i="12"/>
  <c r="N74" i="13"/>
  <c r="M74" i="13" s="1"/>
  <c r="I74" i="14"/>
  <c r="H82" i="10"/>
  <c r="I74" i="10"/>
  <c r="H74" i="10" s="1"/>
  <c r="H194" i="10"/>
  <c r="I193" i="10"/>
  <c r="M193" i="19"/>
  <c r="N192" i="19"/>
  <c r="M192" i="19" s="1"/>
  <c r="H52" i="19"/>
  <c r="I51" i="19"/>
  <c r="M53" i="19"/>
  <c r="N52" i="19"/>
  <c r="D51" i="19"/>
  <c r="M267" i="19"/>
  <c r="M302" i="19" s="1"/>
  <c r="N302" i="19"/>
  <c r="P50" i="19"/>
  <c r="P304" i="19"/>
  <c r="H302" i="19"/>
  <c r="M202" i="18"/>
  <c r="N193" i="18"/>
  <c r="C232" i="18"/>
  <c r="C302" i="18" s="1"/>
  <c r="D302" i="18"/>
  <c r="M172" i="18"/>
  <c r="N171" i="18"/>
  <c r="M171" i="18" s="1"/>
  <c r="H267" i="18"/>
  <c r="I302" i="18"/>
  <c r="P50" i="18"/>
  <c r="P304" i="18"/>
  <c r="C52" i="18"/>
  <c r="M54" i="18"/>
  <c r="N53" i="18"/>
  <c r="M278" i="18"/>
  <c r="N267" i="18"/>
  <c r="H53" i="18"/>
  <c r="I52" i="18"/>
  <c r="M75" i="18"/>
  <c r="N74" i="18"/>
  <c r="M74" i="18" s="1"/>
  <c r="D192" i="18"/>
  <c r="C192" i="18" s="1"/>
  <c r="H193" i="18"/>
  <c r="I192" i="18"/>
  <c r="H192" i="18" s="1"/>
  <c r="Q50" i="18"/>
  <c r="Q304" i="18"/>
  <c r="O304" i="18"/>
  <c r="O50" i="18"/>
  <c r="M194" i="17"/>
  <c r="N193" i="17"/>
  <c r="M233" i="17"/>
  <c r="N232" i="17"/>
  <c r="M232" i="17" s="1"/>
  <c r="M172" i="17"/>
  <c r="N171" i="17"/>
  <c r="M171" i="17" s="1"/>
  <c r="O304" i="17"/>
  <c r="O50" i="17"/>
  <c r="H52" i="17"/>
  <c r="M53" i="17"/>
  <c r="M75" i="17"/>
  <c r="N74" i="17"/>
  <c r="M74" i="17" s="1"/>
  <c r="M278" i="17"/>
  <c r="N267" i="17"/>
  <c r="C53" i="17"/>
  <c r="C302" i="17" s="1"/>
  <c r="D52" i="17"/>
  <c r="D302" i="17"/>
  <c r="H267" i="17"/>
  <c r="H302" i="17" s="1"/>
  <c r="I192" i="17"/>
  <c r="H192" i="17" s="1"/>
  <c r="I302" i="17"/>
  <c r="C302" i="16"/>
  <c r="C53" i="16"/>
  <c r="D52" i="16"/>
  <c r="M202" i="16"/>
  <c r="N193" i="16"/>
  <c r="M233" i="16"/>
  <c r="N232" i="16"/>
  <c r="M232" i="16" s="1"/>
  <c r="H267" i="16"/>
  <c r="D302" i="16"/>
  <c r="M172" i="16"/>
  <c r="N171" i="16"/>
  <c r="M171" i="16" s="1"/>
  <c r="M278" i="16"/>
  <c r="N267" i="16"/>
  <c r="M75" i="16"/>
  <c r="M54" i="16"/>
  <c r="N53" i="16"/>
  <c r="H193" i="16"/>
  <c r="I192" i="16"/>
  <c r="H192" i="16" s="1"/>
  <c r="H75" i="15"/>
  <c r="I74" i="15"/>
  <c r="H74" i="15" s="1"/>
  <c r="M172" i="15"/>
  <c r="N171" i="15"/>
  <c r="M171" i="15" s="1"/>
  <c r="C232" i="15"/>
  <c r="C302" i="15" s="1"/>
  <c r="D302" i="15"/>
  <c r="M278" i="15"/>
  <c r="N267" i="15"/>
  <c r="D52" i="15"/>
  <c r="M54" i="15"/>
  <c r="N53" i="15"/>
  <c r="N74" i="15"/>
  <c r="M74" i="15" s="1"/>
  <c r="M202" i="15"/>
  <c r="N193" i="15"/>
  <c r="H53" i="15"/>
  <c r="I52" i="15"/>
  <c r="H193" i="15"/>
  <c r="I192" i="15"/>
  <c r="H192" i="15" s="1"/>
  <c r="M233" i="15"/>
  <c r="N232" i="15"/>
  <c r="M232" i="15" s="1"/>
  <c r="H267" i="15"/>
  <c r="H302" i="15" s="1"/>
  <c r="I302" i="15"/>
  <c r="M75" i="14"/>
  <c r="N74" i="14"/>
  <c r="M74" i="14" s="1"/>
  <c r="M288" i="14"/>
  <c r="N287" i="14"/>
  <c r="M268" i="14"/>
  <c r="N267" i="14"/>
  <c r="M267" i="14" s="1"/>
  <c r="M172" i="14"/>
  <c r="N171" i="14"/>
  <c r="M171" i="14" s="1"/>
  <c r="M53" i="14"/>
  <c r="M202" i="14"/>
  <c r="N193" i="14"/>
  <c r="C53" i="14"/>
  <c r="D52" i="14"/>
  <c r="H193" i="14"/>
  <c r="I192" i="14"/>
  <c r="H192" i="14" s="1"/>
  <c r="M54" i="13"/>
  <c r="N53" i="13"/>
  <c r="M233" i="13"/>
  <c r="N232" i="13"/>
  <c r="M232" i="13" s="1"/>
  <c r="M288" i="13"/>
  <c r="N287" i="13"/>
  <c r="H82" i="13"/>
  <c r="I74" i="13"/>
  <c r="M194" i="13"/>
  <c r="N193" i="13"/>
  <c r="C53" i="13"/>
  <c r="D52" i="13"/>
  <c r="C194" i="13"/>
  <c r="D193" i="13"/>
  <c r="H53" i="13"/>
  <c r="I52" i="13"/>
  <c r="M268" i="13"/>
  <c r="N267" i="13"/>
  <c r="M267" i="13" s="1"/>
  <c r="P50" i="12"/>
  <c r="P304" i="12"/>
  <c r="C82" i="12"/>
  <c r="D74" i="12"/>
  <c r="C74" i="12" s="1"/>
  <c r="H193" i="12"/>
  <c r="H302" i="12" s="1"/>
  <c r="I192" i="12"/>
  <c r="H192" i="12" s="1"/>
  <c r="C194" i="12"/>
  <c r="D193" i="12"/>
  <c r="M75" i="12"/>
  <c r="N74" i="12"/>
  <c r="M74" i="12" s="1"/>
  <c r="M194" i="12"/>
  <c r="N193" i="12"/>
  <c r="I302" i="12"/>
  <c r="C53" i="12"/>
  <c r="D52" i="12"/>
  <c r="M268" i="12"/>
  <c r="N267" i="12"/>
  <c r="I52" i="12"/>
  <c r="M54" i="12"/>
  <c r="N53" i="12"/>
  <c r="M233" i="12"/>
  <c r="N232" i="12"/>
  <c r="M232" i="12" s="1"/>
  <c r="H53" i="11"/>
  <c r="I52" i="11"/>
  <c r="C267" i="11"/>
  <c r="D192" i="11"/>
  <c r="C192" i="11" s="1"/>
  <c r="M288" i="11"/>
  <c r="N287" i="11"/>
  <c r="D52" i="11"/>
  <c r="M54" i="11"/>
  <c r="N53" i="11"/>
  <c r="M233" i="11"/>
  <c r="N232" i="11"/>
  <c r="M232" i="11" s="1"/>
  <c r="P50" i="11"/>
  <c r="P304" i="11"/>
  <c r="M75" i="11"/>
  <c r="N74" i="11"/>
  <c r="M74" i="11" s="1"/>
  <c r="M194" i="11"/>
  <c r="N193" i="11"/>
  <c r="H232" i="11"/>
  <c r="I302" i="11"/>
  <c r="M268" i="11"/>
  <c r="N267" i="11"/>
  <c r="M267" i="11" s="1"/>
  <c r="M75" i="10"/>
  <c r="N74" i="10"/>
  <c r="M74" i="10" s="1"/>
  <c r="C52" i="10"/>
  <c r="M54" i="10"/>
  <c r="N53" i="10"/>
  <c r="H185" i="10"/>
  <c r="I302" i="10"/>
  <c r="M202" i="10"/>
  <c r="N193" i="10"/>
  <c r="D192" i="10"/>
  <c r="C192" i="10" s="1"/>
  <c r="C267" i="10"/>
  <c r="M288" i="10"/>
  <c r="N287" i="10"/>
  <c r="O304" i="10"/>
  <c r="O21" i="10"/>
  <c r="H53" i="10"/>
  <c r="I52" i="10"/>
  <c r="M172" i="10"/>
  <c r="N171" i="10"/>
  <c r="M171" i="10" s="1"/>
  <c r="M189" i="10"/>
  <c r="N185" i="10"/>
  <c r="M185" i="10" s="1"/>
  <c r="M233" i="10"/>
  <c r="N232" i="10"/>
  <c r="M232" i="10" s="1"/>
  <c r="M268" i="10"/>
  <c r="N267" i="10"/>
  <c r="M267" i="10" s="1"/>
  <c r="M172" i="8"/>
  <c r="N171" i="8"/>
  <c r="M171" i="8" s="1"/>
  <c r="M233" i="8"/>
  <c r="N232" i="8"/>
  <c r="M232" i="8" s="1"/>
  <c r="M268" i="8"/>
  <c r="N267" i="8"/>
  <c r="M267" i="8" s="1"/>
  <c r="C82" i="8"/>
  <c r="D74" i="8"/>
  <c r="C74" i="8" s="1"/>
  <c r="H193" i="8"/>
  <c r="I192" i="8"/>
  <c r="H192" i="8" s="1"/>
  <c r="C202" i="8"/>
  <c r="D193" i="8"/>
  <c r="M288" i="8"/>
  <c r="N287" i="8"/>
  <c r="C53" i="8"/>
  <c r="D52" i="8"/>
  <c r="M75" i="8"/>
  <c r="N74" i="8"/>
  <c r="M74" i="8" s="1"/>
  <c r="H82" i="8"/>
  <c r="I74" i="8"/>
  <c r="M202" i="8"/>
  <c r="N193" i="8"/>
  <c r="M54" i="8"/>
  <c r="N53" i="8"/>
  <c r="O52" i="7"/>
  <c r="O51" i="7" s="1"/>
  <c r="O302" i="7"/>
  <c r="Q302" i="7"/>
  <c r="Q52" i="7"/>
  <c r="Q51" i="7" s="1"/>
  <c r="H278" i="7"/>
  <c r="I267" i="7"/>
  <c r="M259" i="7"/>
  <c r="N258" i="7"/>
  <c r="M258" i="7" s="1"/>
  <c r="H202" i="7"/>
  <c r="I193" i="7"/>
  <c r="C193" i="7"/>
  <c r="D185" i="7"/>
  <c r="C185" i="7" s="1"/>
  <c r="M173" i="7"/>
  <c r="N172" i="7"/>
  <c r="N82" i="7"/>
  <c r="M82" i="7" s="1"/>
  <c r="M76" i="7"/>
  <c r="N75" i="7"/>
  <c r="D74" i="7"/>
  <c r="C74" i="7" s="1"/>
  <c r="M54" i="7"/>
  <c r="N53" i="7"/>
  <c r="H53" i="7"/>
  <c r="H21" i="7"/>
  <c r="K304" i="7"/>
  <c r="H27" i="7"/>
  <c r="M279" i="7"/>
  <c r="N278" i="7"/>
  <c r="M299" i="7"/>
  <c r="C251" i="7"/>
  <c r="D232" i="7"/>
  <c r="C232" i="7" s="1"/>
  <c r="N233" i="7"/>
  <c r="M203" i="7"/>
  <c r="N202" i="7"/>
  <c r="N185" i="7"/>
  <c r="M185" i="7" s="1"/>
  <c r="H172" i="7"/>
  <c r="I171" i="7"/>
  <c r="H171" i="7" s="1"/>
  <c r="N129" i="7"/>
  <c r="M129" i="7" s="1"/>
  <c r="H75" i="7"/>
  <c r="I74" i="7"/>
  <c r="H74" i="7" s="1"/>
  <c r="C54" i="7"/>
  <c r="D53" i="7"/>
  <c r="H307" i="7"/>
  <c r="H306" i="7" s="1"/>
  <c r="M28" i="7"/>
  <c r="P27" i="7"/>
  <c r="N307" i="7"/>
  <c r="N306" i="7" s="1"/>
  <c r="M22" i="7"/>
  <c r="M307" i="7" s="1"/>
  <c r="M306" i="7" s="1"/>
  <c r="N21" i="7"/>
  <c r="O51" i="6"/>
  <c r="Q302" i="6"/>
  <c r="Q52" i="6"/>
  <c r="Q51" i="6" s="1"/>
  <c r="O302" i="6"/>
  <c r="H251" i="6"/>
  <c r="I232" i="6"/>
  <c r="M238" i="6"/>
  <c r="N233" i="6"/>
  <c r="C193" i="6"/>
  <c r="N185" i="6"/>
  <c r="M185" i="6" s="1"/>
  <c r="H172" i="6"/>
  <c r="I171" i="6"/>
  <c r="H171" i="6" s="1"/>
  <c r="N129" i="6"/>
  <c r="M129" i="6" s="1"/>
  <c r="H75" i="6"/>
  <c r="I74" i="6"/>
  <c r="H74" i="6" s="1"/>
  <c r="C54" i="6"/>
  <c r="D53" i="6"/>
  <c r="N307" i="6"/>
  <c r="N306" i="6" s="1"/>
  <c r="M22" i="6"/>
  <c r="M307" i="6" s="1"/>
  <c r="M306" i="6" s="1"/>
  <c r="N21" i="6"/>
  <c r="M21" i="6" s="1"/>
  <c r="N268" i="6"/>
  <c r="M299" i="6"/>
  <c r="M252" i="6"/>
  <c r="N251" i="6"/>
  <c r="M251" i="6" s="1"/>
  <c r="D232" i="6"/>
  <c r="C232" i="6" s="1"/>
  <c r="N193" i="6"/>
  <c r="D185" i="6"/>
  <c r="C185" i="6" s="1"/>
  <c r="M173" i="6"/>
  <c r="N172" i="6"/>
  <c r="N82" i="6"/>
  <c r="M82" i="6" s="1"/>
  <c r="M76" i="6"/>
  <c r="N75" i="6"/>
  <c r="D74" i="6"/>
  <c r="C74" i="6" s="1"/>
  <c r="M54" i="6"/>
  <c r="N53" i="6"/>
  <c r="H53" i="6"/>
  <c r="I52" i="6"/>
  <c r="H307" i="6"/>
  <c r="H306" i="6" s="1"/>
  <c r="P192" i="5"/>
  <c r="P302" i="5"/>
  <c r="Q50" i="5"/>
  <c r="Q304" i="5"/>
  <c r="M203" i="5"/>
  <c r="N202" i="5"/>
  <c r="N185" i="5"/>
  <c r="M185" i="5" s="1"/>
  <c r="H172" i="5"/>
  <c r="I171" i="5"/>
  <c r="H171" i="5" s="1"/>
  <c r="M130" i="5"/>
  <c r="N129" i="5"/>
  <c r="M129" i="5" s="1"/>
  <c r="H75" i="5"/>
  <c r="I74" i="5"/>
  <c r="H74" i="5" s="1"/>
  <c r="C54" i="5"/>
  <c r="D53" i="5"/>
  <c r="P52" i="5"/>
  <c r="P51" i="5" s="1"/>
  <c r="N288" i="5"/>
  <c r="C278" i="5"/>
  <c r="D267" i="5"/>
  <c r="C267" i="5" s="1"/>
  <c r="N268" i="5"/>
  <c r="M270" i="5"/>
  <c r="M252" i="5"/>
  <c r="N251" i="5"/>
  <c r="M251" i="5" s="1"/>
  <c r="M238" i="5"/>
  <c r="N233" i="5"/>
  <c r="N228" i="5"/>
  <c r="M228" i="5" s="1"/>
  <c r="H202" i="5"/>
  <c r="I193" i="5"/>
  <c r="C193" i="5"/>
  <c r="D192" i="5"/>
  <c r="C192" i="5" s="1"/>
  <c r="D185" i="5"/>
  <c r="C185" i="5" s="1"/>
  <c r="M173" i="5"/>
  <c r="N172" i="5"/>
  <c r="M164" i="5"/>
  <c r="N163" i="5"/>
  <c r="M163" i="5" s="1"/>
  <c r="N82" i="5"/>
  <c r="M82" i="5" s="1"/>
  <c r="M76" i="5"/>
  <c r="N75" i="5"/>
  <c r="D74" i="5"/>
  <c r="C74" i="5" s="1"/>
  <c r="N54" i="5"/>
  <c r="H53" i="5"/>
  <c r="I52" i="5"/>
  <c r="M21" i="5"/>
  <c r="C21" i="5"/>
  <c r="H258" i="4"/>
  <c r="I232" i="4"/>
  <c r="H232" i="4" s="1"/>
  <c r="M190" i="4"/>
  <c r="N189" i="4"/>
  <c r="M189" i="4" s="1"/>
  <c r="N288" i="4"/>
  <c r="N268" i="4"/>
  <c r="M259" i="4"/>
  <c r="N258" i="4"/>
  <c r="M258" i="4" s="1"/>
  <c r="N232" i="4"/>
  <c r="M232" i="4" s="1"/>
  <c r="M251" i="4"/>
  <c r="D232" i="4"/>
  <c r="C232" i="4" s="1"/>
  <c r="N228" i="4"/>
  <c r="M228" i="4" s="1"/>
  <c r="N202" i="4"/>
  <c r="M202" i="4" s="1"/>
  <c r="H193" i="4"/>
  <c r="I192" i="4"/>
  <c r="H192" i="4" s="1"/>
  <c r="I185" i="4"/>
  <c r="H185" i="4" s="1"/>
  <c r="C172" i="4"/>
  <c r="D171" i="4"/>
  <c r="C171" i="4" s="1"/>
  <c r="M164" i="4"/>
  <c r="N163" i="4"/>
  <c r="M163" i="4" s="1"/>
  <c r="M134" i="4"/>
  <c r="N129" i="4"/>
  <c r="M129" i="4" s="1"/>
  <c r="C75" i="4"/>
  <c r="D74" i="4"/>
  <c r="C74" i="4" s="1"/>
  <c r="M55" i="4"/>
  <c r="N54" i="4"/>
  <c r="D53" i="4"/>
  <c r="M21" i="4"/>
  <c r="C21" i="4"/>
  <c r="Q304" i="4"/>
  <c r="C278" i="4"/>
  <c r="D267" i="4"/>
  <c r="C267" i="4" s="1"/>
  <c r="C202" i="4"/>
  <c r="D193" i="4"/>
  <c r="M194" i="4"/>
  <c r="M186" i="4"/>
  <c r="N185" i="4"/>
  <c r="M185" i="4" s="1"/>
  <c r="M172" i="4"/>
  <c r="N171" i="4"/>
  <c r="M171" i="4" s="1"/>
  <c r="M75" i="4"/>
  <c r="N74" i="4"/>
  <c r="M74" i="4" s="1"/>
  <c r="I74" i="4"/>
  <c r="H74" i="4" s="1"/>
  <c r="H54" i="4"/>
  <c r="I53" i="4"/>
  <c r="M68" i="4"/>
  <c r="N67" i="4"/>
  <c r="M67" i="4" s="1"/>
  <c r="P51" i="4"/>
  <c r="H25" i="16" l="1"/>
  <c r="N25" i="16"/>
  <c r="I21" i="16"/>
  <c r="H21" i="16" s="1"/>
  <c r="M51" i="16"/>
  <c r="N50" i="16"/>
  <c r="M50" i="16" s="1"/>
  <c r="H302" i="11"/>
  <c r="N52" i="14"/>
  <c r="H193" i="10"/>
  <c r="I192" i="10"/>
  <c r="H192" i="10" s="1"/>
  <c r="H74" i="14"/>
  <c r="I302" i="14"/>
  <c r="I52" i="14"/>
  <c r="H52" i="14" s="1"/>
  <c r="H302" i="14"/>
  <c r="M52" i="19"/>
  <c r="N51" i="19"/>
  <c r="I304" i="19"/>
  <c r="H304" i="19" s="1"/>
  <c r="H51" i="19"/>
  <c r="I50" i="19"/>
  <c r="H50" i="19" s="1"/>
  <c r="D304" i="19"/>
  <c r="C304" i="19" s="1"/>
  <c r="C51" i="19"/>
  <c r="D50" i="19"/>
  <c r="C50" i="19" s="1"/>
  <c r="H52" i="18"/>
  <c r="I51" i="18"/>
  <c r="M267" i="18"/>
  <c r="N302" i="18"/>
  <c r="M53" i="18"/>
  <c r="N52" i="18"/>
  <c r="D51" i="18"/>
  <c r="M193" i="18"/>
  <c r="N192" i="18"/>
  <c r="M192" i="18" s="1"/>
  <c r="H302" i="18"/>
  <c r="C52" i="17"/>
  <c r="D51" i="17"/>
  <c r="M267" i="17"/>
  <c r="N302" i="17"/>
  <c r="N52" i="17"/>
  <c r="I51" i="17"/>
  <c r="M193" i="17"/>
  <c r="N192" i="17"/>
  <c r="M192" i="17" s="1"/>
  <c r="M267" i="16"/>
  <c r="M53" i="16"/>
  <c r="M193" i="16"/>
  <c r="N192" i="16"/>
  <c r="M192" i="16" s="1"/>
  <c r="C52" i="16"/>
  <c r="D51" i="16"/>
  <c r="H52" i="15"/>
  <c r="I51" i="15"/>
  <c r="M193" i="15"/>
  <c r="N192" i="15"/>
  <c r="M192" i="15" s="1"/>
  <c r="M267" i="15"/>
  <c r="N302" i="15"/>
  <c r="M53" i="15"/>
  <c r="N52" i="15"/>
  <c r="C52" i="15"/>
  <c r="D51" i="15"/>
  <c r="C52" i="14"/>
  <c r="D51" i="14"/>
  <c r="M193" i="14"/>
  <c r="N192" i="14"/>
  <c r="M192" i="14" s="1"/>
  <c r="M52" i="14"/>
  <c r="N51" i="14"/>
  <c r="I51" i="14"/>
  <c r="M287" i="14"/>
  <c r="M302" i="14" s="1"/>
  <c r="N302" i="14"/>
  <c r="H52" i="13"/>
  <c r="I51" i="13"/>
  <c r="C193" i="13"/>
  <c r="D192" i="13"/>
  <c r="C192" i="13" s="1"/>
  <c r="C52" i="13"/>
  <c r="D51" i="13"/>
  <c r="M193" i="13"/>
  <c r="N192" i="13"/>
  <c r="M192" i="13" s="1"/>
  <c r="H74" i="13"/>
  <c r="H302" i="13" s="1"/>
  <c r="I302" i="13"/>
  <c r="M287" i="13"/>
  <c r="N302" i="13"/>
  <c r="M53" i="13"/>
  <c r="N52" i="13"/>
  <c r="M267" i="12"/>
  <c r="N302" i="12"/>
  <c r="C52" i="12"/>
  <c r="C193" i="12"/>
  <c r="D192" i="12"/>
  <c r="C192" i="12" s="1"/>
  <c r="M53" i="12"/>
  <c r="N52" i="12"/>
  <c r="H52" i="12"/>
  <c r="I51" i="12"/>
  <c r="M193" i="12"/>
  <c r="N192" i="12"/>
  <c r="M192" i="12" s="1"/>
  <c r="M287" i="11"/>
  <c r="N302" i="11"/>
  <c r="H52" i="11"/>
  <c r="I51" i="11"/>
  <c r="M193" i="11"/>
  <c r="N192" i="11"/>
  <c r="M192" i="11" s="1"/>
  <c r="M53" i="11"/>
  <c r="N52" i="11"/>
  <c r="C52" i="11"/>
  <c r="D51" i="11"/>
  <c r="H52" i="10"/>
  <c r="I51" i="10"/>
  <c r="M287" i="10"/>
  <c r="N302" i="10"/>
  <c r="M193" i="10"/>
  <c r="N192" i="10"/>
  <c r="M192" i="10" s="1"/>
  <c r="M53" i="10"/>
  <c r="N52" i="10"/>
  <c r="D51" i="10"/>
  <c r="H302" i="10"/>
  <c r="M53" i="8"/>
  <c r="N52" i="8"/>
  <c r="M193" i="8"/>
  <c r="N192" i="8"/>
  <c r="M192" i="8" s="1"/>
  <c r="H74" i="8"/>
  <c r="I52" i="8"/>
  <c r="C52" i="8"/>
  <c r="M287" i="8"/>
  <c r="M302" i="8" s="1"/>
  <c r="N302" i="8"/>
  <c r="C193" i="8"/>
  <c r="D192" i="8"/>
  <c r="C192" i="8" s="1"/>
  <c r="I302" i="8"/>
  <c r="H302" i="8"/>
  <c r="C53" i="7"/>
  <c r="D52" i="7"/>
  <c r="M202" i="7"/>
  <c r="N193" i="7"/>
  <c r="M233" i="7"/>
  <c r="N232" i="7"/>
  <c r="M232" i="7" s="1"/>
  <c r="I52" i="7"/>
  <c r="M53" i="7"/>
  <c r="M172" i="7"/>
  <c r="N171" i="7"/>
  <c r="M171" i="7" s="1"/>
  <c r="H267" i="7"/>
  <c r="I302" i="7"/>
  <c r="Q50" i="7"/>
  <c r="Q304" i="7"/>
  <c r="P304" i="7"/>
  <c r="M27" i="7"/>
  <c r="P21" i="7"/>
  <c r="M21" i="7" s="1"/>
  <c r="M278" i="7"/>
  <c r="N267" i="7"/>
  <c r="M75" i="7"/>
  <c r="N74" i="7"/>
  <c r="M74" i="7" s="1"/>
  <c r="D192" i="7"/>
  <c r="C192" i="7" s="1"/>
  <c r="H193" i="7"/>
  <c r="I192" i="7"/>
  <c r="H192" i="7" s="1"/>
  <c r="O304" i="7"/>
  <c r="O50" i="7"/>
  <c r="H52" i="6"/>
  <c r="M53" i="6"/>
  <c r="M172" i="6"/>
  <c r="N171" i="6"/>
  <c r="M171" i="6" s="1"/>
  <c r="M75" i="6"/>
  <c r="N74" i="6"/>
  <c r="M74" i="6" s="1"/>
  <c r="M193" i="6"/>
  <c r="M268" i="6"/>
  <c r="N267" i="6"/>
  <c r="C53" i="6"/>
  <c r="D52" i="6"/>
  <c r="D192" i="6"/>
  <c r="C192" i="6" s="1"/>
  <c r="M233" i="6"/>
  <c r="N232" i="6"/>
  <c r="M232" i="6" s="1"/>
  <c r="H232" i="6"/>
  <c r="H302" i="6" s="1"/>
  <c r="I192" i="6"/>
  <c r="H192" i="6" s="1"/>
  <c r="I302" i="6"/>
  <c r="Q50" i="6"/>
  <c r="Q304" i="6"/>
  <c r="O304" i="6"/>
  <c r="O50" i="6"/>
  <c r="H52" i="5"/>
  <c r="M54" i="5"/>
  <c r="N53" i="5"/>
  <c r="M75" i="5"/>
  <c r="N74" i="5"/>
  <c r="M74" i="5" s="1"/>
  <c r="H193" i="5"/>
  <c r="H302" i="5" s="1"/>
  <c r="I192" i="5"/>
  <c r="H192" i="5" s="1"/>
  <c r="I302" i="5"/>
  <c r="M268" i="5"/>
  <c r="N267" i="5"/>
  <c r="M267" i="5" s="1"/>
  <c r="P50" i="5"/>
  <c r="P304" i="5"/>
  <c r="M202" i="5"/>
  <c r="N193" i="5"/>
  <c r="M172" i="5"/>
  <c r="N171" i="5"/>
  <c r="M171" i="5" s="1"/>
  <c r="M233" i="5"/>
  <c r="N232" i="5"/>
  <c r="M232" i="5" s="1"/>
  <c r="M288" i="5"/>
  <c r="N287" i="5"/>
  <c r="C53" i="5"/>
  <c r="D52" i="5"/>
  <c r="H302" i="4"/>
  <c r="H53" i="4"/>
  <c r="I52" i="4"/>
  <c r="P50" i="4"/>
  <c r="P304" i="4"/>
  <c r="N193" i="4"/>
  <c r="C193" i="4"/>
  <c r="D192" i="4"/>
  <c r="C192" i="4" s="1"/>
  <c r="M54" i="4"/>
  <c r="N53" i="4"/>
  <c r="I302" i="4"/>
  <c r="M288" i="4"/>
  <c r="N287" i="4"/>
  <c r="C53" i="4"/>
  <c r="D52" i="4"/>
  <c r="M268" i="4"/>
  <c r="N267" i="4"/>
  <c r="M267" i="4" s="1"/>
  <c r="N21" i="16" l="1"/>
  <c r="M21" i="16" s="1"/>
  <c r="M25" i="16"/>
  <c r="N304" i="19"/>
  <c r="M304" i="19" s="1"/>
  <c r="M51" i="19"/>
  <c r="N50" i="19"/>
  <c r="M50" i="19" s="1"/>
  <c r="M52" i="18"/>
  <c r="N51" i="18"/>
  <c r="I304" i="18"/>
  <c r="H304" i="18" s="1"/>
  <c r="H51" i="18"/>
  <c r="I50" i="18"/>
  <c r="H50" i="18" s="1"/>
  <c r="I25" i="18"/>
  <c r="D304" i="18"/>
  <c r="C304" i="18" s="1"/>
  <c r="D25" i="18"/>
  <c r="C51" i="18"/>
  <c r="D50" i="18"/>
  <c r="C50" i="18" s="1"/>
  <c r="M302" i="18"/>
  <c r="H51" i="17"/>
  <c r="I50" i="17"/>
  <c r="H50" i="17" s="1"/>
  <c r="I25" i="17"/>
  <c r="D304" i="17"/>
  <c r="C304" i="17" s="1"/>
  <c r="C51" i="17"/>
  <c r="D50" i="17"/>
  <c r="C50" i="17" s="1"/>
  <c r="D25" i="17"/>
  <c r="M52" i="17"/>
  <c r="N51" i="17"/>
  <c r="M302" i="17"/>
  <c r="C51" i="16"/>
  <c r="D50" i="16"/>
  <c r="C50" i="16" s="1"/>
  <c r="D25" i="16"/>
  <c r="I304" i="16"/>
  <c r="H304" i="16" s="1"/>
  <c r="D304" i="15"/>
  <c r="C304" i="15" s="1"/>
  <c r="C51" i="15"/>
  <c r="D50" i="15"/>
  <c r="C50" i="15" s="1"/>
  <c r="M52" i="15"/>
  <c r="N51" i="15"/>
  <c r="H51" i="15"/>
  <c r="I50" i="15"/>
  <c r="H50" i="15" s="1"/>
  <c r="I25" i="15"/>
  <c r="I304" i="15" s="1"/>
  <c r="H304" i="15" s="1"/>
  <c r="M302" i="15"/>
  <c r="M51" i="14"/>
  <c r="N50" i="14"/>
  <c r="M50" i="14" s="1"/>
  <c r="D304" i="14"/>
  <c r="C304" i="14" s="1"/>
  <c r="C51" i="14"/>
  <c r="D301" i="14"/>
  <c r="H51" i="14"/>
  <c r="I50" i="14"/>
  <c r="H50" i="14" s="1"/>
  <c r="I25" i="14"/>
  <c r="I304" i="14" s="1"/>
  <c r="H304" i="14" s="1"/>
  <c r="M52" i="13"/>
  <c r="N51" i="13"/>
  <c r="D304" i="13"/>
  <c r="C304" i="13" s="1"/>
  <c r="C51" i="13"/>
  <c r="D301" i="13"/>
  <c r="I304" i="13"/>
  <c r="H304" i="13" s="1"/>
  <c r="H51" i="13"/>
  <c r="I50" i="13"/>
  <c r="H50" i="13" s="1"/>
  <c r="I25" i="13"/>
  <c r="M302" i="13"/>
  <c r="H51" i="12"/>
  <c r="I50" i="12"/>
  <c r="M52" i="12"/>
  <c r="N51" i="12"/>
  <c r="D51" i="12"/>
  <c r="M302" i="12"/>
  <c r="D304" i="11"/>
  <c r="C304" i="11" s="1"/>
  <c r="C51" i="11"/>
  <c r="D301" i="11"/>
  <c r="M52" i="11"/>
  <c r="N51" i="11"/>
  <c r="H51" i="11"/>
  <c r="I50" i="11"/>
  <c r="M302" i="11"/>
  <c r="M52" i="10"/>
  <c r="N51" i="10"/>
  <c r="H51" i="10"/>
  <c r="I50" i="10"/>
  <c r="D304" i="10"/>
  <c r="C304" i="10" s="1"/>
  <c r="C51" i="10"/>
  <c r="D301" i="10"/>
  <c r="M302" i="10"/>
  <c r="D51" i="8"/>
  <c r="H52" i="8"/>
  <c r="I51" i="8"/>
  <c r="M52" i="8"/>
  <c r="N51" i="8"/>
  <c r="M267" i="7"/>
  <c r="N302" i="7"/>
  <c r="H302" i="7"/>
  <c r="N52" i="7"/>
  <c r="H52" i="7"/>
  <c r="I51" i="7"/>
  <c r="M193" i="7"/>
  <c r="N192" i="7"/>
  <c r="M192" i="7" s="1"/>
  <c r="D51" i="7"/>
  <c r="C52" i="7"/>
  <c r="N52" i="6"/>
  <c r="I51" i="6"/>
  <c r="C52" i="6"/>
  <c r="D51" i="6"/>
  <c r="M267" i="6"/>
  <c r="M302" i="6" s="1"/>
  <c r="N302" i="6"/>
  <c r="N192" i="6"/>
  <c r="M192" i="6" s="1"/>
  <c r="M53" i="5"/>
  <c r="N52" i="5"/>
  <c r="I51" i="5"/>
  <c r="C52" i="5"/>
  <c r="D51" i="5"/>
  <c r="M287" i="5"/>
  <c r="N302" i="5"/>
  <c r="M193" i="5"/>
  <c r="N192" i="5"/>
  <c r="M192" i="5" s="1"/>
  <c r="M53" i="4"/>
  <c r="N52" i="4"/>
  <c r="M193" i="4"/>
  <c r="N192" i="4"/>
  <c r="M192" i="4" s="1"/>
  <c r="C52" i="4"/>
  <c r="D51" i="4"/>
  <c r="M287" i="4"/>
  <c r="M302" i="4" s="1"/>
  <c r="N302" i="4"/>
  <c r="H52" i="4"/>
  <c r="I51" i="4"/>
  <c r="C25" i="18" l="1"/>
  <c r="D21" i="18"/>
  <c r="C21" i="18" s="1"/>
  <c r="N25" i="18"/>
  <c r="N304" i="18" s="1"/>
  <c r="M304" i="18" s="1"/>
  <c r="H25" i="18"/>
  <c r="I21" i="18"/>
  <c r="H21" i="18" s="1"/>
  <c r="M51" i="18"/>
  <c r="N50" i="18"/>
  <c r="M50" i="18" s="1"/>
  <c r="M51" i="17"/>
  <c r="N50" i="17"/>
  <c r="M50" i="17" s="1"/>
  <c r="C25" i="17"/>
  <c r="D21" i="17"/>
  <c r="C21" i="17" s="1"/>
  <c r="H25" i="17"/>
  <c r="I21" i="17"/>
  <c r="H21" i="17" s="1"/>
  <c r="N25" i="17"/>
  <c r="I304" i="17"/>
  <c r="H304" i="17" s="1"/>
  <c r="C25" i="16"/>
  <c r="D21" i="16"/>
  <c r="C21" i="16" s="1"/>
  <c r="D304" i="16"/>
  <c r="C304" i="16" s="1"/>
  <c r="N25" i="15"/>
  <c r="N304" i="15" s="1"/>
  <c r="M304" i="15" s="1"/>
  <c r="H25" i="15"/>
  <c r="I21" i="15"/>
  <c r="H21" i="15" s="1"/>
  <c r="M51" i="15"/>
  <c r="N50" i="15"/>
  <c r="M50" i="15" s="1"/>
  <c r="N25" i="14"/>
  <c r="H25" i="14"/>
  <c r="I21" i="14"/>
  <c r="H21" i="14" s="1"/>
  <c r="C301" i="14"/>
  <c r="D299" i="14"/>
  <c r="N25" i="13"/>
  <c r="N304" i="13" s="1"/>
  <c r="M304" i="13" s="1"/>
  <c r="H25" i="13"/>
  <c r="I21" i="13"/>
  <c r="H21" i="13" s="1"/>
  <c r="C301" i="13"/>
  <c r="D299" i="13"/>
  <c r="M51" i="13"/>
  <c r="N50" i="13"/>
  <c r="M50" i="13" s="1"/>
  <c r="D304" i="12"/>
  <c r="C304" i="12" s="1"/>
  <c r="C51" i="12"/>
  <c r="D301" i="12"/>
  <c r="M51" i="12"/>
  <c r="N50" i="12"/>
  <c r="M50" i="12" s="1"/>
  <c r="H50" i="12"/>
  <c r="I25" i="12"/>
  <c r="M51" i="11"/>
  <c r="N50" i="11"/>
  <c r="M50" i="11" s="1"/>
  <c r="C301" i="11"/>
  <c r="D299" i="11"/>
  <c r="I25" i="11"/>
  <c r="H50" i="11"/>
  <c r="M51" i="10"/>
  <c r="N50" i="10"/>
  <c r="M50" i="10" s="1"/>
  <c r="C301" i="10"/>
  <c r="D299" i="10"/>
  <c r="H50" i="10"/>
  <c r="I25" i="10"/>
  <c r="M51" i="8"/>
  <c r="N50" i="8"/>
  <c r="M50" i="8" s="1"/>
  <c r="H51" i="8"/>
  <c r="I50" i="8"/>
  <c r="H50" i="8" s="1"/>
  <c r="I25" i="8"/>
  <c r="I304" i="8" s="1"/>
  <c r="H304" i="8" s="1"/>
  <c r="D304" i="8"/>
  <c r="C304" i="8" s="1"/>
  <c r="C51" i="8"/>
  <c r="D301" i="8"/>
  <c r="I304" i="7"/>
  <c r="H304" i="7" s="1"/>
  <c r="H51" i="7"/>
  <c r="I50" i="7"/>
  <c r="H50" i="7" s="1"/>
  <c r="M52" i="7"/>
  <c r="N51" i="7"/>
  <c r="D304" i="7"/>
  <c r="C304" i="7" s="1"/>
  <c r="C51" i="7"/>
  <c r="D301" i="7"/>
  <c r="M302" i="7"/>
  <c r="D304" i="6"/>
  <c r="C304" i="6" s="1"/>
  <c r="C51" i="6"/>
  <c r="D301" i="6"/>
  <c r="I304" i="6"/>
  <c r="H304" i="6" s="1"/>
  <c r="H51" i="6"/>
  <c r="I50" i="6"/>
  <c r="H50" i="6" s="1"/>
  <c r="M52" i="6"/>
  <c r="N51" i="6"/>
  <c r="M302" i="5"/>
  <c r="M52" i="5"/>
  <c r="N51" i="5"/>
  <c r="D304" i="5"/>
  <c r="C304" i="5" s="1"/>
  <c r="C51" i="5"/>
  <c r="D301" i="5"/>
  <c r="I304" i="5"/>
  <c r="H304" i="5" s="1"/>
  <c r="H51" i="5"/>
  <c r="I50" i="5"/>
  <c r="H50" i="5" s="1"/>
  <c r="I304" i="4"/>
  <c r="H304" i="4" s="1"/>
  <c r="H51" i="4"/>
  <c r="I50" i="4"/>
  <c r="H50" i="4" s="1"/>
  <c r="D304" i="4"/>
  <c r="C304" i="4" s="1"/>
  <c r="C51" i="4"/>
  <c r="D301" i="4"/>
  <c r="M52" i="4"/>
  <c r="N51" i="4"/>
  <c r="M25" i="18" l="1"/>
  <c r="N21" i="18"/>
  <c r="M21" i="18" s="1"/>
  <c r="M25" i="17"/>
  <c r="N21" i="17"/>
  <c r="M21" i="17" s="1"/>
  <c r="N304" i="17"/>
  <c r="M304" i="17" s="1"/>
  <c r="N304" i="16"/>
  <c r="M304" i="16" s="1"/>
  <c r="M25" i="15"/>
  <c r="N21" i="15"/>
  <c r="M21" i="15" s="1"/>
  <c r="C299" i="14"/>
  <c r="D302" i="14"/>
  <c r="D307" i="14"/>
  <c r="D306" i="14" s="1"/>
  <c r="D50" i="14"/>
  <c r="C50" i="14" s="1"/>
  <c r="M25" i="14"/>
  <c r="N21" i="14"/>
  <c r="M21" i="14" s="1"/>
  <c r="N304" i="14"/>
  <c r="M304" i="14" s="1"/>
  <c r="C299" i="13"/>
  <c r="D302" i="13"/>
  <c r="D307" i="13"/>
  <c r="D306" i="13" s="1"/>
  <c r="D50" i="13"/>
  <c r="C50" i="13" s="1"/>
  <c r="M25" i="13"/>
  <c r="N21" i="13"/>
  <c r="M21" i="13" s="1"/>
  <c r="N25" i="12"/>
  <c r="H25" i="12"/>
  <c r="I21" i="12"/>
  <c r="H21" i="12" s="1"/>
  <c r="I304" i="12"/>
  <c r="H304" i="12" s="1"/>
  <c r="C301" i="12"/>
  <c r="D299" i="12"/>
  <c r="N25" i="11"/>
  <c r="H25" i="11"/>
  <c r="I21" i="11"/>
  <c r="H21" i="11" s="1"/>
  <c r="I304" i="11"/>
  <c r="H304" i="11" s="1"/>
  <c r="C299" i="11"/>
  <c r="D302" i="11"/>
  <c r="D307" i="11"/>
  <c r="D306" i="11" s="1"/>
  <c r="D50" i="11"/>
  <c r="C50" i="11" s="1"/>
  <c r="H25" i="10"/>
  <c r="I21" i="10"/>
  <c r="H21" i="10" s="1"/>
  <c r="I304" i="10"/>
  <c r="H304" i="10" s="1"/>
  <c r="C299" i="10"/>
  <c r="D302" i="10"/>
  <c r="D307" i="10"/>
  <c r="D306" i="10" s="1"/>
  <c r="D50" i="10"/>
  <c r="C50" i="10" s="1"/>
  <c r="C301" i="8"/>
  <c r="D299" i="8"/>
  <c r="H25" i="8"/>
  <c r="N25" i="8"/>
  <c r="I21" i="8"/>
  <c r="H21" i="8" s="1"/>
  <c r="C301" i="7"/>
  <c r="D299" i="7"/>
  <c r="N304" i="7"/>
  <c r="M304" i="7" s="1"/>
  <c r="M51" i="7"/>
  <c r="N50" i="7"/>
  <c r="M50" i="7" s="1"/>
  <c r="C301" i="6"/>
  <c r="D299" i="6"/>
  <c r="N304" i="6"/>
  <c r="M304" i="6" s="1"/>
  <c r="M51" i="6"/>
  <c r="N50" i="6"/>
  <c r="M50" i="6" s="1"/>
  <c r="C301" i="5"/>
  <c r="D299" i="5"/>
  <c r="N304" i="5"/>
  <c r="M304" i="5" s="1"/>
  <c r="M51" i="5"/>
  <c r="N50" i="5"/>
  <c r="M50" i="5" s="1"/>
  <c r="N304" i="4"/>
  <c r="M304" i="4" s="1"/>
  <c r="M51" i="4"/>
  <c r="N50" i="4"/>
  <c r="M50" i="4" s="1"/>
  <c r="C301" i="4"/>
  <c r="D299" i="4"/>
  <c r="C302" i="14" l="1"/>
  <c r="C307" i="14"/>
  <c r="C306" i="14" s="1"/>
  <c r="C302" i="13"/>
  <c r="C307" i="13"/>
  <c r="C306" i="13" s="1"/>
  <c r="C299" i="12"/>
  <c r="D302" i="12"/>
  <c r="D307" i="12"/>
  <c r="D306" i="12" s="1"/>
  <c r="D50" i="12"/>
  <c r="C50" i="12" s="1"/>
  <c r="M25" i="12"/>
  <c r="N21" i="12"/>
  <c r="M21" i="12" s="1"/>
  <c r="N304" i="12"/>
  <c r="M304" i="12" s="1"/>
  <c r="C302" i="11"/>
  <c r="C307" i="11"/>
  <c r="C306" i="11" s="1"/>
  <c r="M25" i="11"/>
  <c r="N21" i="11"/>
  <c r="M21" i="11" s="1"/>
  <c r="N304" i="11"/>
  <c r="M304" i="11" s="1"/>
  <c r="C302" i="10"/>
  <c r="C307" i="10"/>
  <c r="C306" i="10" s="1"/>
  <c r="M25" i="10"/>
  <c r="N21" i="10"/>
  <c r="M21" i="10" s="1"/>
  <c r="N304" i="10"/>
  <c r="M304" i="10" s="1"/>
  <c r="M25" i="8"/>
  <c r="N21" i="8"/>
  <c r="M21" i="8" s="1"/>
  <c r="N304" i="8"/>
  <c r="M304" i="8" s="1"/>
  <c r="C299" i="8"/>
  <c r="D302" i="8"/>
  <c r="D307" i="8"/>
  <c r="D306" i="8" s="1"/>
  <c r="D50" i="8"/>
  <c r="C50" i="8" s="1"/>
  <c r="C299" i="7"/>
  <c r="D302" i="7"/>
  <c r="D307" i="7"/>
  <c r="D306" i="7" s="1"/>
  <c r="D50" i="7"/>
  <c r="C50" i="7" s="1"/>
  <c r="C299" i="6"/>
  <c r="D302" i="6"/>
  <c r="D307" i="6"/>
  <c r="D306" i="6" s="1"/>
  <c r="D50" i="6"/>
  <c r="C50" i="6" s="1"/>
  <c r="C299" i="5"/>
  <c r="D302" i="5"/>
  <c r="D307" i="5"/>
  <c r="D306" i="5" s="1"/>
  <c r="D50" i="5"/>
  <c r="C50" i="5" s="1"/>
  <c r="C299" i="4"/>
  <c r="D302" i="4"/>
  <c r="D307" i="4"/>
  <c r="D306" i="4" s="1"/>
  <c r="D50" i="4"/>
  <c r="C50" i="4" s="1"/>
  <c r="C302" i="12" l="1"/>
  <c r="C307" i="12"/>
  <c r="C306" i="12" s="1"/>
  <c r="C302" i="8"/>
  <c r="C307" i="8"/>
  <c r="C306" i="8" s="1"/>
  <c r="C302" i="7"/>
  <c r="C307" i="7"/>
  <c r="C306" i="7" s="1"/>
  <c r="C302" i="6"/>
  <c r="C307" i="6"/>
  <c r="C306" i="6" s="1"/>
  <c r="C302" i="5"/>
  <c r="C307" i="5"/>
  <c r="C306" i="5" s="1"/>
  <c r="C302" i="4"/>
  <c r="C307" i="4"/>
  <c r="C306" i="4" s="1"/>
</calcChain>
</file>

<file path=xl/sharedStrings.xml><?xml version="1.0" encoding="utf-8"?>
<sst xmlns="http://schemas.openxmlformats.org/spreadsheetml/2006/main" count="8145" uniqueCount="372">
  <si>
    <t>IEŅĒMUMU UN IZDEVUMU TĀME 2014.GADAM</t>
  </si>
  <si>
    <t>Budžeta finansēta institūcija</t>
  </si>
  <si>
    <t>Jūrmalas pilsētas dome</t>
  </si>
  <si>
    <t>Reģistrācijas Nr.</t>
  </si>
  <si>
    <t>90000056357</t>
  </si>
  <si>
    <t>Adrese</t>
  </si>
  <si>
    <t>Jūrmala, Jomas 1/5, LV-2015</t>
  </si>
  <si>
    <t>Funkcionālās klasifikācijas kods</t>
  </si>
  <si>
    <t>04.120.</t>
  </si>
  <si>
    <t>Programma</t>
  </si>
  <si>
    <t xml:space="preserve"> Projekts "Algotie pagaidu sabiedriskie darbi pašvaldībās"</t>
  </si>
  <si>
    <t>Konta Nr.</t>
  </si>
  <si>
    <t>pamatbudžetam</t>
  </si>
  <si>
    <t>Valsts budžeta transfertiem</t>
  </si>
  <si>
    <t>projektiem</t>
  </si>
  <si>
    <t>LV16PARX0002484572061</t>
  </si>
  <si>
    <t>maksas pakalpojumiem</t>
  </si>
  <si>
    <t>ziedojumiem, dāvinājumiem</t>
  </si>
  <si>
    <t>EP noteiktais kurss</t>
  </si>
  <si>
    <t>0.702804</t>
  </si>
  <si>
    <t>Budžeta klasifikācijas                                                         kods</t>
  </si>
  <si>
    <t>Rādītāju nosaukumi</t>
  </si>
  <si>
    <t xml:space="preserve">Iestādes pieprasījums 2014.gadam, Ls </t>
  </si>
  <si>
    <t>Izdevumu tāme 2014.gadam, Ls (informatīvi)</t>
  </si>
  <si>
    <t>Izdevumu tāme 2014.gadam, EUR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</si>
  <si>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</si>
  <si>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</si>
  <si>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</si>
  <si>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</si>
  <si>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</si>
  <si>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</si>
  <si>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</si>
  <si>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</si>
  <si>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</si>
  <si>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</si>
  <si>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</si>
  <si>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Dotācija no vispārējiem ieņēmumiem pašvaldības budžetā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</si>
  <si>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</si>
  <si>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</si>
  <si>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</si>
  <si>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</si>
  <si>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</si>
  <si>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</si>
  <si>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</si>
  <si>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</si>
  <si>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</si>
  <si>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</si>
  <si>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</si>
  <si>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</si>
  <si>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</si>
  <si>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</si>
  <si>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</si>
  <si>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</si>
  <si>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</si>
  <si>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</si>
  <si>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</si>
  <si>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</si>
  <si>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</si>
  <si>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</si>
  <si>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</si>
  <si>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</si>
  <si>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</si>
  <si>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</si>
  <si>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</si>
  <si>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</si>
  <si>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</si>
  <si>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</si>
  <si>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</si>
  <si>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</si>
  <si>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</si>
  <si>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</si>
  <si>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</si>
  <si>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</si>
  <si>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</si>
  <si>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</si>
  <si>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Prēmijas, naudas balvas un materiālā stimulēšana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</si>
  <si>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</si>
  <si>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</si>
  <si>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</si>
  <si>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</si>
  <si>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</si>
  <si>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ienākuma nodokli, valsts sociālās apdrošināšanas obligātās iemaksas</t>
  </si>
  <si>
    <t>Mācību maksas kompensācija</t>
  </si>
  <si>
    <t>Darba devēja izdevumi veselības, dzīvības un nelaimes gadījumu apdrošināšanai</t>
  </si>
  <si>
    <t>Darba devēja sociālā rakstura pabalsti un kompensācijas, no kā neaprēķina ienākuma nodokli, un valsts sociālās apdrošināšanas obligātās iemaksas</t>
  </si>
  <si>
    <t>Preces un pakalpojumi</t>
  </si>
  <si>
    <t>Mācību, darba un dienesta komandējumi, dienesta, darba braucieni</t>
  </si>
  <si>
    <t>Iekšzemes mācību, darba un dienesta komandējumi, dienesta, darba braucieni</t>
  </si>
  <si>
    <t>Dienas nauda</t>
  </si>
  <si>
    <t>Pārējie komandējumu un dienesta, darba braucienu izdevumi</t>
  </si>
  <si>
    <t xml:space="preserve">Ārvalstu mācību, darba un dienesta komandējumi, dienesta,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</si>
  <si>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</si>
  <si>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</si>
  <si>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</si>
  <si>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</si>
  <si>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</si>
  <si>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</si>
  <si>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</si>
  <si>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</si>
  <si>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</si>
  <si>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</si>
  <si>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atkritumu izvešanu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</si>
  <si>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</si>
  <si>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</si>
  <si>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attiecības, kursu un semināru organizēšana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</si>
  <si>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</si>
  <si>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</si>
  <si>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</si>
  <si>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Semināru, kursu, kongresu un konferenču apmaksa</t>
  </si>
  <si>
    <t>Bankas komisija, pakalpojumi</t>
  </si>
  <si>
    <t xml:space="preserve">Pārējie iestādes administratīvie izdevumi </t>
  </si>
  <si>
    <t>Remontdarbi un iestāžu uzturēšanas pakalpojumi (izņemot ēku, būvju un ceļu kapitālo remontu)</t>
  </si>
  <si>
    <t>Ēku, būvju un telpu kārtējais remonts</t>
  </si>
  <si>
    <t>Transportlīdzekļu uzturēšana un remonts</t>
  </si>
  <si>
    <t>Iekārtas, inventāra un aparatūras remonts, tehniskā apkalpošana</t>
  </si>
  <si>
    <t>Ēku, būvju un telpu uzturēšana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</si>
  <si>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</si>
  <si>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</si>
  <si>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</si>
  <si>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</si>
  <si>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</si>
  <si>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</si>
  <si>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</si>
  <si>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</si>
  <si>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</si>
  <si>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</si>
  <si>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</si>
  <si>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</si>
  <si>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</si>
  <si>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</si>
  <si>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</si>
  <si>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</si>
  <si>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</si>
  <si>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</si>
  <si>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</si>
  <si>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</si>
  <si>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</si>
  <si>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</si>
  <si>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</si>
  <si>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>Biroja preces un inventārs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</si>
  <si>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</si>
  <si>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</si>
  <si>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</si>
  <si>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</si>
  <si>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</si>
  <si>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</si>
  <si>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</si>
  <si>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</si>
  <si>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</si>
  <si>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</si>
  <si>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</si>
  <si>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</si>
  <si>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</si>
  <si>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</si>
  <si>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</si>
  <si>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</si>
  <si>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</si>
  <si>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</si>
  <si>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</si>
  <si>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</si>
  <si>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</si>
  <si>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</si>
  <si>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</si>
  <si>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</si>
  <si>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</si>
  <si>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</si>
  <si>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</si>
  <si>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</si>
  <si>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</si>
  <si>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</si>
  <si>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</si>
  <si>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</si>
  <si>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</si>
  <si>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</si>
  <si>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</si>
  <si>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</si>
  <si>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</si>
  <si>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</si>
  <si>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</si>
  <si>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</si>
  <si>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</si>
  <si>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nodibinājumiem, izņemot lauksaimniecības ražošanu</t>
  </si>
  <si>
    <t>Valsts un pašvaldību budžeta dotācija komersantiem, biedrībām un nodibinājumiem un fiziskām personām</t>
  </si>
  <si>
    <t>Valsts un pašvaldību budžeta dotācija valsts un pašvaldību komersantiem</t>
  </si>
  <si>
    <t xml:space="preserve">Valsts un pašvaldību budžeta dotācija komersantiem </t>
  </si>
  <si>
    <t>Valsts un pašvaldību budžeta dotācija biedrībām un nodibinājumiem</t>
  </si>
  <si>
    <t>Subsīdijas un dotācijas komersantiem, biedrībām un nodibinājumiem Eiropas Savienības politiku instrumentu un pārējās ārvalstu finanšu palīdzības līdzfinansēto projektu un (vai)pasākumu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</si>
  <si>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</si>
  <si>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 Eiropas Savienības politiku instrumentu un pārējās ārvalstu finanšu palīdzības līdzfinansētajiem projektiem (pasākumiem)</t>
  </si>
  <si>
    <t>Atmaksa komersantiem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</si>
  <si>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</si>
  <si>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</si>
  <si>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</si>
  <si>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</si>
  <si>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</si>
  <si>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</si>
  <si>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procenta maksājumi</t>
  </si>
  <si>
    <t>Budžeta iestāžu līzinga procentu maksājumi</t>
  </si>
  <si>
    <t>Pārējie procentu maksājumi</t>
  </si>
  <si>
    <t>Budžeta iestāžu procentu maksājumi Valsts kasei</t>
  </si>
  <si>
    <t>Pašvaldības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</si>
  <si>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</si>
  <si>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</si>
  <si>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</si>
  <si>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</si>
  <si>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</si>
  <si>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</si>
  <si>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</si>
  <si>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</si>
  <si>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</si>
  <si>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</si>
  <si>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</si>
  <si>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</si>
  <si>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</si>
  <si>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</si>
  <si>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</si>
  <si>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</si>
  <si>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</si>
  <si>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</si>
  <si>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</si>
  <si>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</si>
  <si>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</si>
  <si>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</si>
  <si>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</si>
  <si>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</si>
  <si>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</si>
  <si>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</si>
  <si>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</si>
  <si>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</si>
  <si>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</si>
  <si>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</si>
  <si>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</si>
  <si>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</si>
  <si>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</si>
  <si>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</si>
  <si>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</si>
  <si>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</si>
  <si>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Izdevumi par kapitāla daļu pārdošanu un pārvērtēšanu, vērtspapīru tirdzniecību un pārvērtēšanu un kapitāla daļu iegādi</t>
  </si>
  <si>
    <t>Izdevumi par kapitāla daļu pārdošanu un vērtspapīra tirdzniecību</t>
  </si>
  <si>
    <t>Izdevumi par kapitāla daļu un vērtspapīru pārvērtēšanu un izdevumi par ieguldījumu radniecīgajās un asociētajās kapitālsabiedrībās pārvērtēšanu</t>
  </si>
  <si>
    <t>Izdevumi par kapitāla daļu un par ieguldījumu radniecīgajās un asociētajās kapitālsabiedrībās pārvērtēšanu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</si>
  <si>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</si>
  <si>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</si>
  <si>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</si>
  <si>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</si>
  <si>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</si>
  <si>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</si>
  <si>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</si>
  <si>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</si>
  <si>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</si>
  <si>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</si>
  <si>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</si>
  <si>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</si>
  <si>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</si>
  <si>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</si>
  <si>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</si>
  <si>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</si>
  <si>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</si>
  <si>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</si>
  <si>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</si>
  <si>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</si>
  <si>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</si>
  <si>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</si>
  <si>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</si>
  <si>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</si>
  <si>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</si>
  <si>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</si>
  <si>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</si>
  <si>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</si>
  <si>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</si>
  <si>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</si>
  <si>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</si>
  <si>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</si>
  <si>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</si>
  <si>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</si>
  <si>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</si>
  <si>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</si>
  <si>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</si>
  <si>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</si>
  <si>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</si>
  <si>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</si>
  <si>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</si>
  <si>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</si>
  <si>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</si>
  <si>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</si>
  <si>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</si>
  <si>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</si>
  <si>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Starptautiskā sadarbība</t>
  </si>
  <si>
    <t>Biedru naudas un dalības maksa starptautiskajās institūcijās</t>
  </si>
  <si>
    <t>Biedru naudas un dalības maksa Eiropas Savienības starptautiskajās institūcijās, izņemot kodā 7714 iekļaujamās izmaksas</t>
  </si>
  <si>
    <t>Biedru naudas un dalības maksa pārējās starptautiskajās institūcijās, izņemot kodā 7715 iekļaujamās iemaksas</t>
  </si>
  <si>
    <t>Pārējie pārskaitījumi ārvalstīm</t>
  </si>
  <si>
    <t>Dažādi izdevumi, kas  veidojas pēc uzkrāšanas principa un nav klasificēti iepriekš</t>
  </si>
  <si>
    <t>Zaudējumi no valūtas kursa svārstībām</t>
  </si>
  <si>
    <t>Izdevumi nedrošo debitoru parādu norakstīšanai un uzkrājumu veidošanai</t>
  </si>
  <si>
    <t>Pārējie iepriekš neuzskaitītie budžeta izdevumi, kas veidojas pēc uzkrāšanas principa un nav uzskaitīti citos koda 8000 apakškodos</t>
  </si>
  <si>
    <t>Kapitālo izdevumu transferti</t>
  </si>
  <si>
    <t>Pašvaldības kapitālo izdevumu transferti</t>
  </si>
  <si>
    <t>Pašvaldības kapitālo izdevumu transferti citām pašvaldībām</t>
  </si>
  <si>
    <t>Pašvaldības kapitālo izdevumu transferti starp pašvaldības budžeta veidiem</t>
  </si>
  <si>
    <t>Pašvaldību pamatbudžeta kapitālo izdevumu transferti uz pašvaldības speciālo budžetu</t>
  </si>
  <si>
    <t>Pašvaldību speciālā budžeta kapitālo izdevumu transferti uz pašvaldības pamatbudžetu</t>
  </si>
  <si>
    <t>Pašvaldību kapitālo izdevumu transferti padotības iestādēm</t>
  </si>
  <si>
    <t>Pašvaldību kapitālo izdevumu transferti uz valsts budžetu</t>
  </si>
  <si>
    <t>Pašvaldību kapitālo izdevumu transferti (izņemot atmaksas) uz valsts budžetu</t>
  </si>
  <si>
    <t>Pašvaldību atmaksa valsts budžetam par iepriekšējos gados saņemto, bet neizlietoto valsts budžeta kapitālo izdevumu transfertiem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</si>
  <si>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</si>
  <si>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Pašvaldību kapitālo izdevumu transferti valsts budžeta daļēji finansētām atvasinātām publiskām personām un budžeta nefinansētajām iestādēm</t>
  </si>
  <si>
    <t>Atlikums perioda beigās, t.sk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</si>
  <si>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</si>
  <si>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</si>
  <si>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</si>
  <si>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</si>
  <si>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</si>
  <si>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</si>
  <si>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</si>
  <si>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</si>
  <si>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</si>
  <si>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</si>
  <si>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</si>
  <si>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</si>
  <si>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</si>
  <si>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</si>
  <si>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</si>
  <si>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</si>
  <si>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</si>
  <si>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</si>
  <si>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</si>
  <si>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</si>
  <si>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</si>
  <si>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</si>
  <si>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</si>
  <si>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Iestādes vadītājs</t>
  </si>
  <si>
    <t>paraksts, datums</t>
  </si>
  <si>
    <t>atšifrējums</t>
  </si>
  <si>
    <t>Galvenais grāmatvedis</t>
  </si>
  <si>
    <t>04.510.</t>
  </si>
  <si>
    <t>Projekts "Jūrmalas pilsētas tranzītielas P128 (Talsu šoseja/Kolkas iela) izbūve"</t>
  </si>
  <si>
    <t xml:space="preserve"> LV52TREL9802008035000</t>
  </si>
  <si>
    <t>04.730.</t>
  </si>
  <si>
    <t>Projekts "Jūrmalas kūrortpilsētas dalība ārvalstu starptautiskajās tūrisma izstādēs, gadatirgos un konferencēs"</t>
  </si>
  <si>
    <t>LV13TREL9802008039000</t>
  </si>
  <si>
    <t>Projekts "Jūrmalas kūrortpilsētas dalība ārvalstu starptautiskajās tūrisma izstādēs, gadatirgos un konferencēs - 2014"</t>
  </si>
  <si>
    <t>Iestādes pieprasījums 2014.gadam, Ls</t>
  </si>
  <si>
    <t>04.220</t>
  </si>
  <si>
    <t>Mežsaimniecības pasākumi un vides aizsardzības pasākumi</t>
  </si>
  <si>
    <t>LV84PARX0002484572001</t>
  </si>
  <si>
    <t>Iestādes pieprasījums 2014.gadam, Ls (projektiem -Ls vai EUR)</t>
  </si>
  <si>
    <t>Iestādes uzturēšana</t>
  </si>
  <si>
    <t>LV57PARX0002484572002</t>
  </si>
  <si>
    <t>04.510</t>
  </si>
  <si>
    <t>Sabiedriskā transporta organizēšanas pasākumi un ceļu infrastruktūras remonti</t>
  </si>
  <si>
    <t>LV81PARX0002484577002</t>
  </si>
  <si>
    <t>04.730</t>
  </si>
  <si>
    <t>Tūrisma attīstības nodrošināšanas pasākumi</t>
  </si>
  <si>
    <t>LV87PARX0002484577002</t>
  </si>
  <si>
    <t>04.900</t>
  </si>
  <si>
    <t>Izdevumi, kas saistīti ar kapitāla daļu pārvaldīšanu, nekustamā īpašuma iegāde</t>
  </si>
  <si>
    <t>Ar ārējo sakaru attīstību saistītās starptautiskās un institucionālās sadarbības aktivitātes</t>
  </si>
  <si>
    <t>Jūrmala, Jomas iela 1/5, LV-2015</t>
  </si>
  <si>
    <t>Līdzfinansējuma un priekšfinansējuma nodrošināšana ES un citas ārvalstu finanšu palīdzības projektu īstenošanā</t>
  </si>
  <si>
    <t>Pašvaldības budžeta kopējie izdevumu konti</t>
  </si>
  <si>
    <t>Apropriācijas rezerve</t>
  </si>
  <si>
    <t>04.920</t>
  </si>
  <si>
    <t>POS termināla nodrošinājums u.c.</t>
  </si>
  <si>
    <t>PI "Lielupes ostas pārvalde"</t>
  </si>
  <si>
    <t>90000518538</t>
  </si>
  <si>
    <t>Jomas iela 1/5; Jūrmala</t>
  </si>
  <si>
    <t>04.520</t>
  </si>
  <si>
    <t>Pretplūdu pasākumu veikšana un iestādes uzturēšanas izdevumi</t>
  </si>
  <si>
    <t>LV91PARX0002484572148</t>
  </si>
  <si>
    <t>Pašvaldības pamatbudžets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</si>
</sst>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72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3" fillId="2" borderId="1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horizontal="centerContinuous" vertical="center"/>
    </xf>
    <xf numFmtId="49" fontId="5" fillId="2" borderId="1" xfId="1" applyNumberFormat="1" applyFont="1" applyFill="1" applyBorder="1" applyAlignment="1" applyProtection="1">
      <alignment vertical="center"/>
    </xf>
    <xf numFmtId="49" fontId="6" fillId="2" borderId="0" xfId="1" applyNumberFormat="1" applyFont="1" applyFill="1" applyBorder="1" applyAlignment="1" applyProtection="1">
      <alignment vertical="center"/>
    </xf>
    <xf numFmtId="49" fontId="7" fillId="2" borderId="1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2" borderId="1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2" borderId="12" xfId="1" applyNumberFormat="1" applyFon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8" fillId="0" borderId="27" xfId="1" applyNumberFormat="1" applyFont="1" applyFill="1" applyBorder="1" applyAlignment="1" applyProtection="1">
      <alignment horizontal="center" vertical="center"/>
    </xf>
    <xf numFmtId="1" fontId="8" fillId="0" borderId="28" xfId="1" applyNumberFormat="1" applyFont="1" applyFill="1" applyBorder="1" applyAlignment="1" applyProtection="1">
      <alignment horizontal="center" vertical="center"/>
    </xf>
    <xf numFmtId="1" fontId="8" fillId="0" borderId="29" xfId="1" applyNumberFormat="1" applyFont="1" applyFill="1" applyBorder="1" applyAlignment="1" applyProtection="1">
      <alignment horizontal="center" vertical="center"/>
    </xf>
    <xf numFmtId="1" fontId="8" fillId="0" borderId="30" xfId="1" applyNumberFormat="1" applyFont="1" applyFill="1" applyBorder="1" applyAlignment="1" applyProtection="1">
      <alignment horizontal="center" vertical="center"/>
    </xf>
    <xf numFmtId="1" fontId="8" fillId="0" borderId="31" xfId="1" applyNumberFormat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vertical="center" wrapText="1"/>
    </xf>
    <xf numFmtId="0" fontId="6" fillId="0" borderId="18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vertical="center"/>
    </xf>
    <xf numFmtId="0" fontId="6" fillId="0" borderId="23" xfId="1" applyFont="1" applyFill="1" applyBorder="1" applyAlignment="1" applyProtection="1">
      <alignment vertical="center"/>
    </xf>
    <xf numFmtId="0" fontId="6" fillId="0" borderId="20" xfId="1" applyFont="1" applyFill="1" applyBorder="1" applyAlignment="1" applyProtection="1">
      <alignment vertical="center"/>
    </xf>
    <xf numFmtId="0" fontId="6" fillId="0" borderId="21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32" xfId="1" applyFont="1" applyFill="1" applyBorder="1" applyAlignment="1" applyProtection="1">
      <alignment vertical="center" wrapText="1"/>
    </xf>
    <xf numFmtId="0" fontId="6" fillId="0" borderId="32" xfId="1" applyFont="1" applyFill="1" applyBorder="1" applyAlignment="1" applyProtection="1">
      <alignment horizontal="left" vertical="center" wrapText="1"/>
    </xf>
    <xf numFmtId="3" fontId="6" fillId="0" borderId="33" xfId="1" applyNumberFormat="1" applyFont="1" applyFill="1" applyBorder="1" applyAlignment="1" applyProtection="1">
      <alignment horizontal="right" vertical="center"/>
    </xf>
    <xf numFmtId="3" fontId="6" fillId="0" borderId="34" xfId="1" applyNumberFormat="1" applyFont="1" applyFill="1" applyBorder="1" applyAlignment="1" applyProtection="1">
      <alignment horizontal="right" vertical="center"/>
    </xf>
    <xf numFmtId="3" fontId="6" fillId="0" borderId="35" xfId="1" applyNumberFormat="1" applyFont="1" applyFill="1" applyBorder="1" applyAlignment="1" applyProtection="1">
      <alignment horizontal="right" vertical="center"/>
    </xf>
    <xf numFmtId="3" fontId="6" fillId="0" borderId="36" xfId="1" applyNumberFormat="1" applyFont="1" applyFill="1" applyBorder="1" applyAlignment="1" applyProtection="1">
      <alignment horizontal="right" vertical="center"/>
    </xf>
    <xf numFmtId="0" fontId="3" fillId="0" borderId="27" xfId="1" applyFont="1" applyFill="1" applyBorder="1" applyAlignment="1" applyProtection="1">
      <alignment vertical="center" wrapText="1"/>
    </xf>
    <xf numFmtId="0" fontId="3" fillId="0" borderId="27" xfId="1" applyFont="1" applyFill="1" applyBorder="1" applyAlignment="1" applyProtection="1">
      <alignment horizontal="left" vertical="center" wrapText="1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3" fontId="3" fillId="0" borderId="30" xfId="1" applyNumberFormat="1" applyFont="1" applyFill="1" applyBorder="1" applyAlignment="1" applyProtection="1">
      <alignment horizontal="right" vertical="center"/>
    </xf>
    <xf numFmtId="3" fontId="3" fillId="0" borderId="31" xfId="1" applyNumberFormat="1" applyFont="1" applyFill="1" applyBorder="1" applyAlignment="1" applyProtection="1">
      <alignment horizontal="right" vertical="center"/>
    </xf>
    <xf numFmtId="0" fontId="3" fillId="0" borderId="18" xfId="1" applyFont="1" applyFill="1" applyBorder="1" applyAlignment="1" applyProtection="1">
      <alignment vertical="center" wrapText="1"/>
    </xf>
    <xf numFmtId="0" fontId="3" fillId="0" borderId="18" xfId="1" applyFont="1" applyFill="1" applyBorder="1" applyAlignment="1" applyProtection="1">
      <alignment horizontal="right" vertical="center" wrapText="1"/>
    </xf>
    <xf numFmtId="3" fontId="3" fillId="0" borderId="1" xfId="1" applyNumberFormat="1" applyFont="1" applyFill="1" applyBorder="1" applyAlignment="1" applyProtection="1">
      <alignment horizontal="right" vertical="center"/>
    </xf>
    <xf numFmtId="3" fontId="3" fillId="0" borderId="23" xfId="1" applyNumberFormat="1" applyFont="1" applyFill="1" applyBorder="1" applyAlignment="1" applyProtection="1">
      <alignment horizontal="right" vertical="center"/>
      <protection locked="0"/>
    </xf>
    <xf numFmtId="3" fontId="3" fillId="0" borderId="20" xfId="1" applyNumberFormat="1" applyFont="1" applyFill="1" applyBorder="1" applyAlignment="1" applyProtection="1">
      <alignment horizontal="right" vertical="center"/>
      <protection locked="0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37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horizontal="right" vertical="center"/>
    </xf>
    <xf numFmtId="3" fontId="3" fillId="0" borderId="39" xfId="1" applyNumberFormat="1" applyFont="1" applyFill="1" applyBorder="1" applyAlignment="1" applyProtection="1">
      <alignment horizontal="right" vertical="center"/>
    </xf>
    <xf numFmtId="0" fontId="3" fillId="0" borderId="40" xfId="1" applyFont="1" applyFill="1" applyBorder="1" applyAlignment="1" applyProtection="1">
      <alignment vertical="center" wrapText="1"/>
    </xf>
    <xf numFmtId="0" fontId="3" fillId="0" borderId="40" xfId="1" applyFont="1" applyFill="1" applyBorder="1" applyAlignment="1" applyProtection="1">
      <alignment horizontal="right" vertical="center" wrapText="1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4" xfId="1" applyNumberFormat="1" applyFont="1" applyFill="1" applyBorder="1" applyAlignment="1" applyProtection="1">
      <alignment horizontal="right" vertical="center"/>
      <protection locked="0"/>
    </xf>
    <xf numFmtId="3" fontId="3" fillId="0" borderId="42" xfId="1" applyNumberFormat="1" applyFont="1" applyFill="1" applyBorder="1" applyAlignment="1" applyProtection="1">
      <alignment horizontal="right" vertical="center"/>
      <protection locked="0"/>
    </xf>
    <xf numFmtId="3" fontId="3" fillId="0" borderId="43" xfId="1" applyNumberFormat="1" applyFont="1" applyFill="1" applyBorder="1" applyAlignment="1" applyProtection="1">
      <alignment horizontal="right" vertical="center"/>
      <protection locked="0"/>
    </xf>
    <xf numFmtId="3" fontId="3" fillId="0" borderId="44" xfId="1" applyNumberFormat="1" applyFont="1" applyFill="1" applyBorder="1" applyAlignment="1" applyProtection="1">
      <alignment horizontal="right" vertical="center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</xf>
    <xf numFmtId="0" fontId="6" fillId="0" borderId="22" xfId="1" applyFont="1" applyFill="1" applyBorder="1" applyAlignment="1" applyProtection="1">
      <alignment horizontal="left" vertical="center" wrapText="1"/>
    </xf>
    <xf numFmtId="3" fontId="3" fillId="0" borderId="25" xfId="1" applyNumberFormat="1" applyFont="1" applyFill="1" applyBorder="1" applyAlignment="1" applyProtection="1">
      <alignment vertical="center"/>
    </xf>
    <xf numFmtId="3" fontId="3" fillId="0" borderId="24" xfId="1" applyNumberFormat="1" applyFont="1" applyFill="1" applyBorder="1" applyAlignment="1" applyProtection="1">
      <alignment vertical="center"/>
      <protection locked="0"/>
    </xf>
    <xf numFmtId="3" fontId="3" fillId="0" borderId="24" xfId="1" applyNumberFormat="1" applyFont="1" applyFill="1" applyBorder="1" applyAlignment="1" applyProtection="1">
      <alignment horizontal="center" vertical="center"/>
    </xf>
    <xf numFmtId="3" fontId="3" fillId="0" borderId="46" xfId="1" applyNumberFormat="1" applyFont="1" applyFill="1" applyBorder="1" applyAlignment="1" applyProtection="1">
      <alignment horizontal="center" vertical="center"/>
    </xf>
    <xf numFmtId="3" fontId="3" fillId="0" borderId="26" xfId="1" applyNumberFormat="1" applyFont="1" applyFill="1" applyBorder="1" applyAlignment="1" applyProtection="1">
      <alignment horizontal="center" vertical="center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horizontal="right"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center" vertical="center"/>
    </xf>
    <xf numFmtId="0" fontId="6" fillId="0" borderId="50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51" xfId="1" applyNumberFormat="1" applyFont="1" applyFill="1" applyBorder="1" applyAlignment="1" applyProtection="1">
      <alignment horizontal="right" vertical="center"/>
      <protection locked="0"/>
    </xf>
    <xf numFmtId="3" fontId="3" fillId="0" borderId="51" xfId="1" applyNumberFormat="1" applyFont="1" applyFill="1" applyBorder="1" applyAlignment="1" applyProtection="1">
      <alignment horizontal="center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1" xfId="1" applyNumberFormat="1" applyFont="1" applyFill="1" applyBorder="1" applyAlignment="1" applyProtection="1">
      <alignment horizontal="center" vertical="center"/>
      <protection locked="0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1" xfId="1" applyNumberFormat="1" applyFont="1" applyFill="1" applyBorder="1" applyAlignment="1" applyProtection="1">
      <alignment vertical="center"/>
    </xf>
    <xf numFmtId="0" fontId="6" fillId="0" borderId="50" xfId="1" applyFont="1" applyFill="1" applyBorder="1" applyAlignment="1" applyProtection="1">
      <alignment horizontal="center" vertical="center" wrapText="1"/>
    </xf>
    <xf numFmtId="0" fontId="3" fillId="0" borderId="18" xfId="1" applyFont="1" applyFill="1" applyBorder="1" applyAlignment="1" applyProtection="1">
      <alignment horizontal="left" vertical="center" wrapText="1"/>
    </xf>
    <xf numFmtId="3" fontId="3" fillId="0" borderId="1" xfId="1" applyNumberFormat="1" applyFont="1" applyFill="1" applyBorder="1" applyAlignment="1" applyProtection="1">
      <alignment vertical="center"/>
    </xf>
    <xf numFmtId="3" fontId="3" fillId="0" borderId="23" xfId="1" applyNumberFormat="1" applyFont="1" applyFill="1" applyBorder="1" applyAlignment="1" applyProtection="1">
      <alignment horizontal="center" vertical="center"/>
    </xf>
    <xf numFmtId="3" fontId="3" fillId="0" borderId="23" xfId="1" applyNumberFormat="1" applyFont="1" applyFill="1" applyBorder="1" applyAlignment="1" applyProtection="1">
      <alignment vertical="center"/>
      <protection locked="0"/>
    </xf>
    <xf numFmtId="3" fontId="3" fillId="0" borderId="20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41" xfId="1" applyNumberFormat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horizontal="center" vertical="center"/>
    </xf>
    <xf numFmtId="3" fontId="3" fillId="0" borderId="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4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horizontal="center" vertical="center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55" xfId="1" applyNumberFormat="1" applyFont="1" applyFill="1" applyBorder="1" applyAlignment="1" applyProtection="1">
      <alignment horizontal="center" vertical="center"/>
    </xf>
    <xf numFmtId="0" fontId="3" fillId="0" borderId="56" xfId="1" applyFont="1" applyFill="1" applyBorder="1" applyAlignment="1" applyProtection="1">
      <alignment horizontal="right" vertical="center" wrapText="1"/>
    </xf>
    <xf numFmtId="0" fontId="3" fillId="0" borderId="56" xfId="1" applyFont="1" applyFill="1" applyBorder="1" applyAlignment="1" applyProtection="1">
      <alignment horizontal="left" vertical="center" wrapText="1"/>
    </xf>
    <xf numFmtId="3" fontId="3" fillId="0" borderId="14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Fill="1" applyBorder="1" applyAlignment="1" applyProtection="1">
      <alignment horizontal="center" vertical="center"/>
    </xf>
    <xf numFmtId="3" fontId="3" fillId="0" borderId="17" xfId="1" applyNumberFormat="1" applyFont="1" applyFill="1" applyBorder="1" applyAlignment="1" applyProtection="1">
      <alignment horizontal="center" vertical="center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8" xfId="1" applyNumberFormat="1" applyFont="1" applyFill="1" applyBorder="1" applyAlignment="1" applyProtection="1">
      <alignment horizontal="right" vertical="center"/>
    </xf>
    <xf numFmtId="3" fontId="3" fillId="0" borderId="51" xfId="1" applyNumberFormat="1" applyFont="1" applyFill="1" applyBorder="1" applyAlignment="1" applyProtection="1">
      <alignment horizontal="right" vertical="center"/>
    </xf>
    <xf numFmtId="0" fontId="6" fillId="0" borderId="57" xfId="1" applyFont="1" applyFill="1" applyBorder="1" applyAlignment="1" applyProtection="1">
      <alignment horizontal="center" vertical="center" wrapText="1"/>
    </xf>
    <xf numFmtId="0" fontId="6" fillId="0" borderId="57" xfId="1" applyFont="1" applyFill="1" applyBorder="1" applyAlignment="1" applyProtection="1">
      <alignment horizontal="left" vertical="center" wrapText="1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9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center" vertical="center"/>
      <protection locked="0"/>
    </xf>
    <xf numFmtId="3" fontId="3" fillId="0" borderId="59" xfId="1" applyNumberFormat="1" applyFont="1" applyFill="1" applyBorder="1" applyAlignment="1" applyProtection="1">
      <alignment horizontal="center" vertical="center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23" xfId="1" applyNumberFormat="1" applyFont="1" applyFill="1" applyBorder="1" applyAlignment="1" applyProtection="1">
      <alignment horizontal="center" vertical="center"/>
      <protection locked="0"/>
    </xf>
    <xf numFmtId="3" fontId="3" fillId="0" borderId="23" xfId="1" applyNumberFormat="1" applyFont="1" applyFill="1" applyBorder="1" applyAlignment="1" applyProtection="1">
      <alignment horizontal="right" vertical="center"/>
    </xf>
    <xf numFmtId="0" fontId="6" fillId="0" borderId="61" xfId="1" applyFont="1" applyFill="1" applyBorder="1" applyAlignment="1" applyProtection="1">
      <alignment horizontal="center" vertical="center" wrapText="1"/>
    </xf>
    <xf numFmtId="0" fontId="6" fillId="0" borderId="61" xfId="1" applyFont="1" applyFill="1" applyBorder="1" applyAlignment="1" applyProtection="1">
      <alignment horizontal="left" vertical="center" wrapText="1"/>
    </xf>
    <xf numFmtId="3" fontId="3" fillId="0" borderId="62" xfId="1" applyNumberFormat="1" applyFont="1" applyFill="1" applyBorder="1" applyAlignment="1" applyProtection="1">
      <alignment horizontal="right" vertical="center"/>
    </xf>
    <xf numFmtId="3" fontId="3" fillId="0" borderId="63" xfId="1" applyNumberFormat="1" applyFont="1" applyFill="1" applyBorder="1" applyAlignment="1" applyProtection="1">
      <alignment horizontal="right" vertical="center"/>
    </xf>
    <xf numFmtId="0" fontId="3" fillId="0" borderId="64" xfId="1" applyFont="1" applyFill="1" applyBorder="1" applyAlignment="1" applyProtection="1">
      <alignment horizontal="right" vertical="center" wrapText="1"/>
    </xf>
    <xf numFmtId="0" fontId="3" fillId="0" borderId="64" xfId="1" applyFont="1" applyFill="1" applyBorder="1" applyAlignment="1" applyProtection="1">
      <alignment horizontal="left" vertical="center" wrapText="1"/>
    </xf>
    <xf numFmtId="3" fontId="3" fillId="0" borderId="65" xfId="1" applyNumberFormat="1" applyFont="1" applyFill="1" applyBorder="1" applyAlignment="1" applyProtection="1">
      <alignment horizontal="right" vertical="center"/>
    </xf>
    <xf numFmtId="3" fontId="3" fillId="0" borderId="66" xfId="1" applyNumberFormat="1" applyFont="1" applyFill="1" applyBorder="1" applyAlignment="1" applyProtection="1">
      <alignment horizontal="center" vertical="center"/>
    </xf>
    <xf numFmtId="3" fontId="3" fillId="0" borderId="67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Fill="1" applyBorder="1" applyAlignment="1" applyProtection="1">
      <alignment horizontal="right" vertical="center"/>
    </xf>
    <xf numFmtId="3" fontId="3" fillId="0" borderId="68" xfId="1" applyNumberFormat="1" applyFont="1" applyFill="1" applyBorder="1" applyAlignment="1" applyProtection="1">
      <alignment horizontal="right" vertical="center"/>
    </xf>
    <xf numFmtId="0" fontId="3" fillId="0" borderId="64" xfId="1" applyFont="1" applyFill="1" applyBorder="1" applyAlignment="1" applyProtection="1">
      <alignment vertical="center" wrapText="1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6" xfId="1" applyNumberFormat="1" applyFont="1" applyFill="1" applyBorder="1" applyAlignment="1" applyProtection="1">
      <alignment horizontal="center" vertical="center"/>
      <protection locked="0"/>
    </xf>
    <xf numFmtId="3" fontId="3" fillId="0" borderId="66" xfId="1" applyNumberFormat="1" applyFont="1" applyFill="1" applyBorder="1" applyAlignment="1" applyProtection="1">
      <alignment horizontal="right" vertical="center"/>
      <protection locked="0"/>
    </xf>
    <xf numFmtId="3" fontId="3" fillId="0" borderId="68" xfId="1" applyNumberFormat="1" applyFont="1" applyFill="1" applyBorder="1" applyAlignment="1" applyProtection="1">
      <alignment vertical="center"/>
      <protection locked="0"/>
    </xf>
    <xf numFmtId="3" fontId="3" fillId="0" borderId="66" xfId="1" applyNumberFormat="1" applyFont="1" applyFill="1" applyBorder="1" applyAlignment="1" applyProtection="1">
      <alignment horizontal="right" vertical="center"/>
    </xf>
    <xf numFmtId="0" fontId="6" fillId="0" borderId="18" xfId="1" applyFont="1" applyBorder="1" applyAlignment="1" applyProtection="1">
      <alignment vertical="center" wrapText="1"/>
    </xf>
    <xf numFmtId="0" fontId="6" fillId="0" borderId="18" xfId="1" applyFont="1" applyBorder="1" applyAlignment="1" applyProtection="1">
      <alignment horizontal="left" vertical="center" wrapText="1"/>
    </xf>
    <xf numFmtId="3" fontId="6" fillId="0" borderId="1" xfId="1" applyNumberFormat="1" applyFont="1" applyBorder="1" applyAlignment="1" applyProtection="1">
      <alignment vertical="center"/>
    </xf>
    <xf numFmtId="3" fontId="6" fillId="0" borderId="23" xfId="1" applyNumberFormat="1" applyFont="1" applyBorder="1" applyAlignment="1" applyProtection="1">
      <alignment vertical="center"/>
    </xf>
    <xf numFmtId="3" fontId="6" fillId="0" borderId="20" xfId="1" applyNumberFormat="1" applyFont="1" applyBorder="1" applyAlignment="1" applyProtection="1">
      <alignment vertical="center"/>
    </xf>
    <xf numFmtId="3" fontId="6" fillId="0" borderId="21" xfId="1" applyNumberFormat="1" applyFont="1" applyBorder="1" applyAlignment="1" applyProtection="1">
      <alignment vertical="center"/>
    </xf>
    <xf numFmtId="0" fontId="6" fillId="0" borderId="32" xfId="1" applyFont="1" applyFill="1" applyBorder="1" applyAlignment="1" applyProtection="1">
      <alignment vertical="center"/>
    </xf>
    <xf numFmtId="3" fontId="6" fillId="0" borderId="33" xfId="1" applyNumberFormat="1" applyFont="1" applyFill="1" applyBorder="1" applyAlignment="1" applyProtection="1">
      <alignment vertical="center"/>
    </xf>
    <xf numFmtId="3" fontId="6" fillId="0" borderId="34" xfId="1" applyNumberFormat="1" applyFont="1" applyFill="1" applyBorder="1" applyAlignment="1" applyProtection="1">
      <alignment vertical="center"/>
    </xf>
    <xf numFmtId="3" fontId="6" fillId="0" borderId="35" xfId="1" applyNumberFormat="1" applyFont="1" applyFill="1" applyBorder="1" applyAlignment="1" applyProtection="1">
      <alignment vertical="center"/>
    </xf>
    <xf numFmtId="3" fontId="6" fillId="0" borderId="36" xfId="1" applyNumberFormat="1" applyFont="1" applyFill="1" applyBorder="1" applyAlignment="1" applyProtection="1">
      <alignment vertical="center"/>
    </xf>
    <xf numFmtId="0" fontId="6" fillId="0" borderId="69" xfId="1" applyFont="1" applyFill="1" applyBorder="1" applyAlignment="1" applyProtection="1">
      <alignment vertical="center"/>
    </xf>
    <xf numFmtId="0" fontId="6" fillId="0" borderId="69" xfId="1" applyFont="1" applyFill="1" applyBorder="1" applyAlignment="1" applyProtection="1">
      <alignment vertical="center" wrapText="1"/>
    </xf>
    <xf numFmtId="3" fontId="6" fillId="0" borderId="70" xfId="1" applyNumberFormat="1" applyFont="1" applyFill="1" applyBorder="1" applyAlignment="1" applyProtection="1">
      <alignment vertical="center"/>
    </xf>
    <xf numFmtId="3" fontId="6" fillId="0" borderId="71" xfId="1" applyNumberFormat="1" applyFont="1" applyFill="1" applyBorder="1" applyAlignment="1" applyProtection="1">
      <alignment vertical="center"/>
    </xf>
    <xf numFmtId="3" fontId="6" fillId="0" borderId="72" xfId="1" applyNumberFormat="1" applyFont="1" applyFill="1" applyBorder="1" applyAlignment="1" applyProtection="1">
      <alignment vertical="center"/>
    </xf>
    <xf numFmtId="3" fontId="6" fillId="0" borderId="73" xfId="1" applyNumberFormat="1" applyFont="1" applyFill="1" applyBorder="1" applyAlignment="1" applyProtection="1">
      <alignment vertical="center"/>
    </xf>
    <xf numFmtId="0" fontId="6" fillId="0" borderId="18" xfId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vertical="center"/>
    </xf>
    <xf numFmtId="3" fontId="6" fillId="0" borderId="23" xfId="1" applyNumberFormat="1" applyFont="1" applyFill="1" applyBorder="1" applyAlignment="1" applyProtection="1">
      <alignment vertical="center"/>
    </xf>
    <xf numFmtId="3" fontId="6" fillId="0" borderId="20" xfId="1" applyNumberFormat="1" applyFont="1" applyFill="1" applyBorder="1" applyAlignment="1" applyProtection="1">
      <alignment vertical="center"/>
    </xf>
    <xf numFmtId="3" fontId="6" fillId="0" borderId="21" xfId="1" applyNumberFormat="1" applyFont="1" applyFill="1" applyBorder="1" applyAlignment="1" applyProtection="1">
      <alignment vertical="center"/>
    </xf>
    <xf numFmtId="0" fontId="6" fillId="3" borderId="57" xfId="1" applyFont="1" applyFill="1" applyBorder="1" applyAlignment="1" applyProtection="1">
      <alignment horizontal="left" vertical="center" wrapText="1"/>
    </xf>
    <xf numFmtId="3" fontId="6" fillId="3" borderId="74" xfId="1" applyNumberFormat="1" applyFont="1" applyFill="1" applyBorder="1" applyAlignment="1" applyProtection="1">
      <alignment vertical="center"/>
    </xf>
    <xf numFmtId="3" fontId="6" fillId="3" borderId="58" xfId="1" applyNumberFormat="1" applyFont="1" applyFill="1" applyBorder="1" applyAlignment="1" applyProtection="1">
      <alignment vertical="center"/>
    </xf>
    <xf numFmtId="3" fontId="6" fillId="3" borderId="75" xfId="1" applyNumberFormat="1" applyFont="1" applyFill="1" applyBorder="1" applyAlignment="1" applyProtection="1">
      <alignment vertical="center"/>
    </xf>
    <xf numFmtId="3" fontId="6" fillId="3" borderId="76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78" xfId="1" applyNumberFormat="1" applyFont="1" applyFill="1" applyBorder="1" applyAlignment="1" applyProtection="1">
      <alignment vertical="center"/>
    </xf>
    <xf numFmtId="0" fontId="3" fillId="0" borderId="64" xfId="1" applyFont="1" applyFill="1" applyBorder="1" applyAlignment="1" applyProtection="1">
      <alignment horizontal="center" vertical="center" wrapText="1"/>
    </xf>
    <xf numFmtId="3" fontId="3" fillId="0" borderId="66" xfId="1" applyNumberFormat="1" applyFont="1" applyFill="1" applyBorder="1" applyAlignment="1" applyProtection="1">
      <alignment vertical="center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2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center" vertical="center" wrapText="1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66" xfId="1" applyNumberFormat="1" applyFont="1" applyFill="1" applyBorder="1" applyAlignment="1" applyProtection="1">
      <alignment vertical="center"/>
      <protection locked="0"/>
    </xf>
    <xf numFmtId="3" fontId="3" fillId="0" borderId="67" xfId="1" applyNumberFormat="1" applyFont="1" applyFill="1" applyBorder="1" applyAlignment="1" applyProtection="1">
      <alignment vertical="center"/>
      <protection locked="0"/>
    </xf>
    <xf numFmtId="3" fontId="3" fillId="0" borderId="2" xfId="1" applyNumberFormat="1" applyFont="1" applyFill="1" applyBorder="1" applyAlignment="1" applyProtection="1">
      <alignment vertical="center"/>
      <protection locked="0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0" fontId="3" fillId="0" borderId="18" xfId="1" applyFont="1" applyFill="1" applyBorder="1" applyAlignment="1" applyProtection="1">
      <alignment horizontal="center" vertical="center" wrapText="1"/>
    </xf>
    <xf numFmtId="3" fontId="3" fillId="0" borderId="20" xfId="1" applyNumberFormat="1" applyFont="1" applyFill="1" applyBorder="1" applyAlignment="1" applyProtection="1">
      <alignment vertical="center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51" xfId="1" applyNumberFormat="1" applyFont="1" applyFill="1" applyBorder="1" applyAlignment="1" applyProtection="1">
      <alignment vertical="center"/>
      <protection locked="0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39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left" vertical="center"/>
    </xf>
    <xf numFmtId="0" fontId="3" fillId="0" borderId="57" xfId="1" applyFont="1" applyFill="1" applyBorder="1" applyAlignment="1" applyProtection="1">
      <alignment horizontal="left" vertical="center" wrapText="1"/>
    </xf>
    <xf numFmtId="3" fontId="3" fillId="0" borderId="9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0" fontId="3" fillId="0" borderId="81" xfId="1" applyFont="1" applyFill="1" applyBorder="1" applyAlignment="1" applyProtection="1">
      <alignment horizontal="right" vertical="center" wrapText="1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3" fontId="3" fillId="0" borderId="82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</xf>
    <xf numFmtId="3" fontId="3" fillId="0" borderId="65" xfId="1" applyNumberFormat="1" applyFont="1" applyFill="1" applyBorder="1" applyAlignment="1" applyProtection="1">
      <alignment vertical="center"/>
    </xf>
    <xf numFmtId="1" fontId="6" fillId="3" borderId="57" xfId="1" applyNumberFormat="1" applyFont="1" applyFill="1" applyBorder="1" applyAlignment="1" applyProtection="1">
      <alignment horizontal="left" vertical="center" wrapText="1"/>
    </xf>
    <xf numFmtId="1" fontId="6" fillId="0" borderId="50" xfId="1" applyNumberFormat="1" applyFont="1" applyFill="1" applyBorder="1" applyAlignment="1" applyProtection="1">
      <alignment horizontal="left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3" fontId="6" fillId="0" borderId="55" xfId="1" applyNumberFormat="1" applyFont="1" applyFill="1" applyBorder="1" applyAlignment="1" applyProtection="1">
      <alignment vertical="center"/>
    </xf>
    <xf numFmtId="3" fontId="6" fillId="3" borderId="78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</xf>
    <xf numFmtId="0" fontId="3" fillId="0" borderId="61" xfId="1" applyFont="1" applyFill="1" applyBorder="1" applyAlignment="1" applyProtection="1">
      <alignment horizontal="left" vertical="center" wrapText="1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6" fillId="3" borderId="85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  <protection locked="0"/>
    </xf>
    <xf numFmtId="0" fontId="3" fillId="0" borderId="81" xfId="1" applyFont="1" applyFill="1" applyBorder="1" applyAlignment="1" applyProtection="1">
      <alignment horizontal="center" vertical="center" wrapText="1"/>
    </xf>
    <xf numFmtId="0" fontId="3" fillId="0" borderId="81" xfId="1" applyFont="1" applyFill="1" applyBorder="1" applyAlignment="1" applyProtection="1">
      <alignment horizontal="left" vertical="center" wrapText="1"/>
    </xf>
    <xf numFmtId="3" fontId="3" fillId="0" borderId="59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</xf>
    <xf numFmtId="0" fontId="6" fillId="3" borderId="50" xfId="1" applyFont="1" applyFill="1" applyBorder="1" applyAlignment="1" applyProtection="1">
      <alignment horizontal="left" vertical="center" wrapText="1"/>
    </xf>
    <xf numFmtId="3" fontId="6" fillId="3" borderId="9" xfId="1" applyNumberFormat="1" applyFont="1" applyFill="1" applyBorder="1" applyAlignment="1" applyProtection="1">
      <alignment vertical="center"/>
    </xf>
    <xf numFmtId="3" fontId="6" fillId="3" borderId="51" xfId="1" applyNumberFormat="1" applyFont="1" applyFill="1" applyBorder="1" applyAlignment="1" applyProtection="1">
      <alignment vertical="center"/>
    </xf>
    <xf numFmtId="3" fontId="6" fillId="3" borderId="8" xfId="1" applyNumberFormat="1" applyFont="1" applyFill="1" applyBorder="1" applyAlignment="1" applyProtection="1">
      <alignment vertical="center"/>
    </xf>
    <xf numFmtId="3" fontId="6" fillId="3" borderId="55" xfId="1" applyNumberFormat="1" applyFont="1" applyFill="1" applyBorder="1" applyAlignment="1" applyProtection="1">
      <alignment vertical="center"/>
    </xf>
    <xf numFmtId="0" fontId="6" fillId="0" borderId="50" xfId="1" applyFont="1" applyFill="1" applyBorder="1" applyAlignment="1" applyProtection="1">
      <alignment horizontal="left" vertical="top" wrapText="1"/>
    </xf>
    <xf numFmtId="0" fontId="3" fillId="0" borderId="18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vertical="center"/>
    </xf>
    <xf numFmtId="0" fontId="3" fillId="0" borderId="18" xfId="1" applyFont="1" applyFill="1" applyBorder="1" applyAlignment="1" applyProtection="1">
      <alignment horizontal="right" vertical="top" wrapText="1"/>
    </xf>
    <xf numFmtId="0" fontId="3" fillId="0" borderId="40" xfId="1" applyFont="1" applyFill="1" applyBorder="1" applyAlignment="1" applyProtection="1">
      <alignment horizontal="center" vertical="top" wrapText="1"/>
    </xf>
    <xf numFmtId="0" fontId="3" fillId="0" borderId="40" xfId="1" applyFont="1" applyFill="1" applyBorder="1" applyAlignment="1" applyProtection="1">
      <alignment horizontal="right" vertical="top" wrapText="1"/>
    </xf>
    <xf numFmtId="0" fontId="3" fillId="0" borderId="81" xfId="1" applyFont="1" applyFill="1" applyBorder="1" applyAlignment="1" applyProtection="1">
      <alignment horizontal="center" vertical="top" wrapText="1"/>
    </xf>
    <xf numFmtId="0" fontId="6" fillId="0" borderId="61" xfId="1" applyFont="1" applyFill="1" applyBorder="1" applyAlignment="1" applyProtection="1">
      <alignment horizontal="left" vertical="top" wrapText="1"/>
    </xf>
    <xf numFmtId="0" fontId="3" fillId="0" borderId="64" xfId="1" applyFont="1" applyFill="1" applyBorder="1" applyAlignment="1" applyProtection="1">
      <alignment horizontal="center" vertical="top" wrapText="1"/>
    </xf>
    <xf numFmtId="0" fontId="3" fillId="0" borderId="81" xfId="1" applyFont="1" applyFill="1" applyBorder="1" applyAlignment="1" applyProtection="1">
      <alignment horizontal="right" vertical="top" wrapText="1"/>
    </xf>
    <xf numFmtId="3" fontId="3" fillId="0" borderId="93" xfId="1" applyNumberFormat="1" applyFont="1" applyFill="1" applyBorder="1" applyAlignment="1" applyProtection="1">
      <alignment vertical="center"/>
      <protection locked="0"/>
    </xf>
    <xf numFmtId="0" fontId="3" fillId="0" borderId="61" xfId="1" applyFont="1" applyFill="1" applyBorder="1" applyAlignment="1" applyProtection="1">
      <alignment horizontal="center" vertical="top" wrapText="1"/>
    </xf>
    <xf numFmtId="0" fontId="3" fillId="0" borderId="61" xfId="1" applyFont="1" applyBorder="1" applyProtection="1"/>
    <xf numFmtId="3" fontId="3" fillId="0" borderId="12" xfId="1" applyNumberFormat="1" applyFont="1" applyFill="1" applyBorder="1" applyAlignment="1" applyProtection="1">
      <alignment vertical="center"/>
      <protection locked="0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3" fillId="0" borderId="94" xfId="1" applyNumberFormat="1" applyFont="1" applyFill="1" applyBorder="1" applyAlignment="1" applyProtection="1">
      <alignment vertical="center"/>
      <protection locked="0"/>
    </xf>
    <xf numFmtId="3" fontId="3" fillId="0" borderId="94" xfId="1" applyNumberFormat="1" applyFont="1" applyFill="1" applyBorder="1" applyAlignment="1" applyProtection="1">
      <alignment vertical="center"/>
    </xf>
    <xf numFmtId="0" fontId="6" fillId="4" borderId="57" xfId="1" applyFont="1" applyFill="1" applyBorder="1" applyAlignment="1" applyProtection="1">
      <alignment horizontal="left" vertical="top" wrapText="1"/>
    </xf>
    <xf numFmtId="0" fontId="6" fillId="4" borderId="57" xfId="1" applyFont="1" applyFill="1" applyBorder="1" applyAlignment="1" applyProtection="1">
      <alignment horizontal="left" vertical="center" wrapText="1"/>
    </xf>
    <xf numFmtId="3" fontId="6" fillId="4" borderId="95" xfId="1" applyNumberFormat="1" applyFont="1" applyFill="1" applyBorder="1" applyAlignment="1" applyProtection="1">
      <alignment vertical="center"/>
    </xf>
    <xf numFmtId="3" fontId="6" fillId="4" borderId="58" xfId="1" applyNumberFormat="1" applyFont="1" applyFill="1" applyBorder="1" applyAlignment="1" applyProtection="1">
      <alignment vertical="center"/>
    </xf>
    <xf numFmtId="3" fontId="6" fillId="4" borderId="78" xfId="1" applyNumberFormat="1" applyFont="1" applyFill="1" applyBorder="1" applyAlignment="1" applyProtection="1">
      <alignment vertical="center"/>
    </xf>
    <xf numFmtId="0" fontId="3" fillId="0" borderId="64" xfId="1" applyFont="1" applyFill="1" applyBorder="1" applyAlignment="1" applyProtection="1">
      <alignment horizontal="left" vertical="top" wrapText="1"/>
    </xf>
    <xf numFmtId="0" fontId="3" fillId="0" borderId="40" xfId="1" applyFont="1" applyFill="1" applyBorder="1" applyAlignment="1" applyProtection="1">
      <alignment horizontal="left" vertical="top" wrapText="1"/>
    </xf>
    <xf numFmtId="0" fontId="3" fillId="0" borderId="81" xfId="1" applyFont="1" applyFill="1" applyBorder="1" applyAlignment="1" applyProtection="1">
      <alignment horizontal="left" vertical="top" wrapText="1"/>
    </xf>
    <xf numFmtId="3" fontId="6" fillId="4" borderId="85" xfId="1" applyNumberFormat="1" applyFont="1" applyFill="1" applyBorder="1" applyAlignment="1" applyProtection="1">
      <alignment vertical="center"/>
    </xf>
    <xf numFmtId="3" fontId="6" fillId="4" borderId="74" xfId="1" applyNumberFormat="1" applyFont="1" applyFill="1" applyBorder="1" applyAlignment="1" applyProtection="1">
      <alignment vertical="center"/>
    </xf>
    <xf numFmtId="0" fontId="3" fillId="0" borderId="57" xfId="1" applyFont="1" applyFill="1" applyBorder="1" applyAlignment="1" applyProtection="1">
      <alignment horizontal="left" vertical="top" wrapText="1"/>
    </xf>
    <xf numFmtId="0" fontId="3" fillId="0" borderId="18" xfId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7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vertical="center"/>
    </xf>
    <xf numFmtId="3" fontId="3" fillId="0" borderId="96" xfId="1" applyNumberFormat="1" applyFont="1" applyFill="1" applyBorder="1" applyAlignment="1" applyProtection="1">
      <alignment vertical="center"/>
    </xf>
    <xf numFmtId="3" fontId="3" fillId="0" borderId="97" xfId="1" applyNumberFormat="1" applyFont="1" applyFill="1" applyBorder="1" applyAlignment="1" applyProtection="1">
      <alignment vertical="center"/>
    </xf>
    <xf numFmtId="3" fontId="3" fillId="0" borderId="98" xfId="1" applyNumberFormat="1" applyFont="1" applyFill="1" applyBorder="1" applyAlignment="1" applyProtection="1">
      <alignment vertical="center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6" fillId="0" borderId="85" xfId="1" applyNumberFormat="1" applyFont="1" applyFill="1" applyBorder="1" applyAlignment="1" applyProtection="1">
      <alignment vertical="center"/>
    </xf>
    <xf numFmtId="3" fontId="6" fillId="0" borderId="58" xfId="1" applyNumberFormat="1" applyFont="1" applyFill="1" applyBorder="1" applyAlignment="1" applyProtection="1">
      <alignment vertical="center"/>
    </xf>
    <xf numFmtId="3" fontId="6" fillId="0" borderId="97" xfId="1" applyNumberFormat="1" applyFont="1" applyFill="1" applyBorder="1" applyAlignment="1" applyProtection="1">
      <alignment vertical="center"/>
    </xf>
    <xf numFmtId="3" fontId="6" fillId="0" borderId="78" xfId="1" applyNumberFormat="1" applyFont="1" applyFill="1" applyBorder="1" applyAlignment="1" applyProtection="1">
      <alignment vertical="center"/>
    </xf>
    <xf numFmtId="0" fontId="3" fillId="0" borderId="57" xfId="1" applyFont="1" applyFill="1" applyBorder="1" applyAlignment="1" applyProtection="1">
      <alignment horizontal="left" vertical="center"/>
    </xf>
    <xf numFmtId="3" fontId="6" fillId="0" borderId="99" xfId="1" applyNumberFormat="1" applyFont="1" applyFill="1" applyBorder="1" applyAlignment="1" applyProtection="1">
      <alignment vertical="center"/>
    </xf>
    <xf numFmtId="3" fontId="6" fillId="0" borderId="76" xfId="1" applyNumberFormat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3" fontId="6" fillId="0" borderId="75" xfId="1" applyNumberFormat="1" applyFont="1" applyFill="1" applyBorder="1" applyAlignment="1" applyProtection="1">
      <alignment vertical="center"/>
    </xf>
    <xf numFmtId="0" fontId="6" fillId="0" borderId="57" xfId="1" applyFont="1" applyFill="1" applyBorder="1" applyAlignment="1" applyProtection="1">
      <alignment vertical="center"/>
    </xf>
    <xf numFmtId="0" fontId="3" fillId="0" borderId="64" xfId="1" applyFont="1" applyFill="1" applyBorder="1" applyAlignment="1" applyProtection="1">
      <alignment vertical="center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</xf>
    <xf numFmtId="0" fontId="3" fillId="0" borderId="81" xfId="1" applyFont="1" applyFill="1" applyBorder="1" applyAlignment="1" applyProtection="1">
      <alignment vertical="center"/>
    </xf>
    <xf numFmtId="0" fontId="3" fillId="0" borderId="81" xfId="1" applyFont="1" applyFill="1" applyBorder="1" applyAlignment="1" applyProtection="1">
      <alignment vertical="center" wrapText="1"/>
    </xf>
    <xf numFmtId="3" fontId="6" fillId="0" borderId="74" xfId="1" applyNumberFormat="1" applyFont="1" applyFill="1" applyBorder="1" applyAlignment="1" applyProtection="1">
      <alignment vertical="center"/>
    </xf>
    <xf numFmtId="3" fontId="6" fillId="0" borderId="58" xfId="1" applyNumberFormat="1" applyFont="1" applyFill="1" applyBorder="1" applyAlignment="1" applyProtection="1">
      <alignment vertical="center"/>
      <protection locked="0"/>
    </xf>
    <xf numFmtId="3" fontId="6" fillId="0" borderId="75" xfId="1" applyNumberFormat="1" applyFont="1" applyFill="1" applyBorder="1" applyAlignment="1" applyProtection="1">
      <alignment vertical="center"/>
      <protection locked="0"/>
    </xf>
    <xf numFmtId="3" fontId="6" fillId="0" borderId="76" xfId="1" applyNumberFormat="1" applyFont="1" applyFill="1" applyBorder="1" applyAlignment="1" applyProtection="1">
      <alignment vertical="center"/>
      <protection locked="0"/>
    </xf>
    <xf numFmtId="0" fontId="6" fillId="0" borderId="8" xfId="1" applyFont="1" applyFill="1" applyBorder="1" applyAlignment="1" applyProtection="1">
      <alignment vertical="center"/>
    </xf>
    <xf numFmtId="0" fontId="6" fillId="0" borderId="9" xfId="1" applyFont="1" applyFill="1" applyBorder="1" applyAlignment="1" applyProtection="1">
      <alignment vertical="center"/>
    </xf>
    <xf numFmtId="3" fontId="6" fillId="0" borderId="9" xfId="1" applyNumberFormat="1" applyFont="1" applyFill="1" applyBorder="1" applyAlignment="1" applyProtection="1">
      <alignment vertical="center"/>
    </xf>
    <xf numFmtId="3" fontId="6" fillId="0" borderId="51" xfId="1" applyNumberFormat="1" applyFont="1" applyFill="1" applyBorder="1" applyAlignment="1" applyProtection="1">
      <alignment vertical="center"/>
    </xf>
    <xf numFmtId="3" fontId="6" fillId="0" borderId="52" xfId="1" applyNumberFormat="1" applyFont="1" applyFill="1" applyBorder="1" applyAlignment="1" applyProtection="1">
      <alignment vertical="center"/>
    </xf>
    <xf numFmtId="0" fontId="6" fillId="0" borderId="9" xfId="1" applyFont="1" applyFill="1" applyBorder="1" applyAlignment="1" applyProtection="1">
      <alignment vertical="center" wrapText="1"/>
    </xf>
    <xf numFmtId="3" fontId="6" fillId="0" borderId="8" xfId="1" applyNumberFormat="1" applyFont="1" applyFill="1" applyBorder="1" applyAlignment="1" applyProtection="1">
      <alignment vertical="center"/>
    </xf>
    <xf numFmtId="3" fontId="3" fillId="0" borderId="58" xfId="1" applyNumberFormat="1" applyFont="1" applyFill="1" applyBorder="1" applyAlignment="1" applyProtection="1">
      <alignment vertical="center"/>
      <protection locked="0"/>
    </xf>
    <xf numFmtId="3" fontId="3" fillId="0" borderId="76" xfId="1" applyNumberFormat="1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2" borderId="101" xfId="1" applyFont="1" applyFill="1" applyBorder="1" applyAlignment="1" applyProtection="1">
      <alignment vertical="center"/>
    </xf>
    <xf numFmtId="0" fontId="3" fillId="2" borderId="102" xfId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49" fontId="3" fillId="2" borderId="1" xfId="2" applyNumberFormat="1" applyFont="1" applyFill="1" applyBorder="1" applyAlignment="1" applyProtection="1">
      <alignment vertical="center"/>
    </xf>
    <xf numFmtId="49" fontId="3" fillId="2" borderId="0" xfId="2" applyNumberFormat="1" applyFont="1" applyFill="1" applyBorder="1" applyAlignment="1" applyProtection="1">
      <alignment vertical="center"/>
    </xf>
    <xf numFmtId="49" fontId="3" fillId="2" borderId="0" xfId="2" applyNumberFormat="1" applyFont="1" applyFill="1" applyBorder="1" applyAlignment="1" applyProtection="1">
      <alignment horizontal="centerContinuous" vertical="center"/>
    </xf>
    <xf numFmtId="49" fontId="5" fillId="2" borderId="1" xfId="2" applyNumberFormat="1" applyFont="1" applyFill="1" applyBorder="1" applyAlignment="1" applyProtection="1">
      <alignment vertical="center"/>
    </xf>
    <xf numFmtId="49" fontId="6" fillId="2" borderId="0" xfId="2" applyNumberFormat="1" applyFont="1" applyFill="1" applyBorder="1" applyAlignment="1" applyProtection="1">
      <alignment vertical="center"/>
    </xf>
    <xf numFmtId="49" fontId="7" fillId="2" borderId="1" xfId="2" applyNumberFormat="1" applyFont="1" applyFill="1" applyBorder="1" applyAlignment="1" applyProtection="1">
      <alignment vertical="center"/>
    </xf>
    <xf numFmtId="49" fontId="3" fillId="2" borderId="8" xfId="2" applyNumberFormat="1" applyFont="1" applyFill="1" applyBorder="1" applyAlignment="1" applyProtection="1">
      <alignment vertical="center"/>
    </xf>
    <xf numFmtId="49" fontId="3" fillId="2" borderId="9" xfId="2" applyNumberFormat="1" applyFont="1" applyFill="1" applyBorder="1" applyAlignment="1" applyProtection="1">
      <alignment vertical="center"/>
    </xf>
    <xf numFmtId="49" fontId="3" fillId="2" borderId="10" xfId="2" applyNumberFormat="1" applyFont="1" applyFill="1" applyBorder="1" applyAlignment="1" applyProtection="1">
      <alignment vertical="center"/>
      <protection locked="0"/>
    </xf>
    <xf numFmtId="49" fontId="3" fillId="2" borderId="11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49" fontId="3" fillId="2" borderId="12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textRotation="90"/>
    </xf>
    <xf numFmtId="1" fontId="8" fillId="0" borderId="27" xfId="2" applyNumberFormat="1" applyFont="1" applyFill="1" applyBorder="1" applyAlignment="1" applyProtection="1">
      <alignment horizontal="center" vertical="center"/>
    </xf>
    <xf numFmtId="1" fontId="8" fillId="0" borderId="28" xfId="2" applyNumberFormat="1" applyFont="1" applyFill="1" applyBorder="1" applyAlignment="1" applyProtection="1">
      <alignment horizontal="center" vertical="center"/>
    </xf>
    <xf numFmtId="1" fontId="8" fillId="0" borderId="29" xfId="2" applyNumberFormat="1" applyFont="1" applyFill="1" applyBorder="1" applyAlignment="1" applyProtection="1">
      <alignment horizontal="center" vertical="center"/>
    </xf>
    <xf numFmtId="1" fontId="8" fillId="0" borderId="30" xfId="2" applyNumberFormat="1" applyFont="1" applyFill="1" applyBorder="1" applyAlignment="1" applyProtection="1">
      <alignment horizontal="center" vertical="center"/>
    </xf>
    <xf numFmtId="1" fontId="8" fillId="0" borderId="31" xfId="2" applyNumberFormat="1" applyFont="1" applyFill="1" applyBorder="1" applyAlignment="1" applyProtection="1">
      <alignment horizontal="center" vertical="center"/>
    </xf>
    <xf numFmtId="0" fontId="6" fillId="0" borderId="18" xfId="2" applyFont="1" applyFill="1" applyBorder="1" applyAlignment="1" applyProtection="1">
      <alignment vertical="center" wrapText="1"/>
    </xf>
    <xf numFmtId="0" fontId="6" fillId="0" borderId="18" xfId="2" applyFont="1" applyFill="1" applyBorder="1" applyAlignment="1" applyProtection="1">
      <alignment horizontal="left" vertical="center" wrapText="1"/>
    </xf>
    <xf numFmtId="0" fontId="6" fillId="0" borderId="1" xfId="2" applyFont="1" applyFill="1" applyBorder="1" applyAlignment="1" applyProtection="1">
      <alignment vertical="center"/>
    </xf>
    <xf numFmtId="0" fontId="6" fillId="0" borderId="23" xfId="2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0" fontId="6" fillId="0" borderId="21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32" xfId="2" applyFont="1" applyFill="1" applyBorder="1" applyAlignment="1" applyProtection="1">
      <alignment vertical="center" wrapText="1"/>
    </xf>
    <xf numFmtId="0" fontId="6" fillId="0" borderId="32" xfId="2" applyFont="1" applyFill="1" applyBorder="1" applyAlignment="1" applyProtection="1">
      <alignment horizontal="left" vertical="center" wrapText="1"/>
    </xf>
    <xf numFmtId="3" fontId="6" fillId="0" borderId="33" xfId="2" applyNumberFormat="1" applyFont="1" applyFill="1" applyBorder="1" applyAlignment="1" applyProtection="1">
      <alignment horizontal="right" vertical="center"/>
    </xf>
    <xf numFmtId="3" fontId="6" fillId="0" borderId="34" xfId="2" applyNumberFormat="1" applyFont="1" applyFill="1" applyBorder="1" applyAlignment="1" applyProtection="1">
      <alignment horizontal="right" vertical="center"/>
    </xf>
    <xf numFmtId="3" fontId="6" fillId="0" borderId="35" xfId="2" applyNumberFormat="1" applyFont="1" applyFill="1" applyBorder="1" applyAlignment="1" applyProtection="1">
      <alignment horizontal="right" vertical="center"/>
    </xf>
    <xf numFmtId="3" fontId="6" fillId="0" borderId="36" xfId="2" applyNumberFormat="1" applyFont="1" applyFill="1" applyBorder="1" applyAlignment="1" applyProtection="1">
      <alignment horizontal="right" vertical="center"/>
    </xf>
    <xf numFmtId="0" fontId="3" fillId="0" borderId="27" xfId="2" applyFont="1" applyFill="1" applyBorder="1" applyAlignment="1" applyProtection="1">
      <alignment vertical="center" wrapText="1"/>
    </xf>
    <xf numFmtId="0" fontId="3" fillId="0" borderId="27" xfId="2" applyFont="1" applyFill="1" applyBorder="1" applyAlignment="1" applyProtection="1">
      <alignment horizontal="left" vertical="center" wrapText="1"/>
    </xf>
    <xf numFmtId="3" fontId="3" fillId="0" borderId="28" xfId="2" applyNumberFormat="1" applyFont="1" applyFill="1" applyBorder="1" applyAlignment="1" applyProtection="1">
      <alignment horizontal="right" vertical="center"/>
    </xf>
    <xf numFmtId="3" fontId="3" fillId="0" borderId="29" xfId="2" applyNumberFormat="1" applyFont="1" applyFill="1" applyBorder="1" applyAlignment="1" applyProtection="1">
      <alignment horizontal="right" vertical="center"/>
    </xf>
    <xf numFmtId="3" fontId="3" fillId="0" borderId="30" xfId="2" applyNumberFormat="1" applyFont="1" applyFill="1" applyBorder="1" applyAlignment="1" applyProtection="1">
      <alignment horizontal="right" vertical="center"/>
    </xf>
    <xf numFmtId="3" fontId="3" fillId="0" borderId="31" xfId="2" applyNumberFormat="1" applyFont="1" applyFill="1" applyBorder="1" applyAlignment="1" applyProtection="1">
      <alignment horizontal="right" vertical="center"/>
    </xf>
    <xf numFmtId="0" fontId="3" fillId="0" borderId="18" xfId="2" applyFont="1" applyFill="1" applyBorder="1" applyAlignment="1" applyProtection="1">
      <alignment vertical="center" wrapText="1"/>
    </xf>
    <xf numFmtId="0" fontId="3" fillId="0" borderId="18" xfId="2" applyFont="1" applyFill="1" applyBorder="1" applyAlignment="1" applyProtection="1">
      <alignment horizontal="right" vertical="center" wrapText="1"/>
    </xf>
    <xf numFmtId="3" fontId="3" fillId="0" borderId="1" xfId="2" applyNumberFormat="1" applyFont="1" applyFill="1" applyBorder="1" applyAlignment="1" applyProtection="1">
      <alignment horizontal="right" vertical="center"/>
    </xf>
    <xf numFmtId="3" fontId="3" fillId="0" borderId="23" xfId="2" applyNumberFormat="1" applyFont="1" applyFill="1" applyBorder="1" applyAlignment="1" applyProtection="1">
      <alignment horizontal="right" vertical="center"/>
      <protection locked="0"/>
    </xf>
    <xf numFmtId="3" fontId="3" fillId="0" borderId="20" xfId="2" applyNumberFormat="1" applyFont="1" applyFill="1" applyBorder="1" applyAlignment="1" applyProtection="1">
      <alignment horizontal="right" vertical="center"/>
      <protection locked="0"/>
    </xf>
    <xf numFmtId="3" fontId="3" fillId="0" borderId="21" xfId="2" applyNumberFormat="1" applyFont="1" applyFill="1" applyBorder="1" applyAlignment="1" applyProtection="1">
      <alignment horizontal="right" vertical="center"/>
      <protection locked="0"/>
    </xf>
    <xf numFmtId="3" fontId="3" fillId="0" borderId="37" xfId="2" applyNumberFormat="1" applyFont="1" applyFill="1" applyBorder="1" applyAlignment="1" applyProtection="1">
      <alignment horizontal="right" vertical="center"/>
    </xf>
    <xf numFmtId="3" fontId="3" fillId="0" borderId="38" xfId="2" applyNumberFormat="1" applyFont="1" applyFill="1" applyBorder="1" applyAlignment="1" applyProtection="1">
      <alignment vertical="center"/>
    </xf>
    <xf numFmtId="3" fontId="3" fillId="0" borderId="38" xfId="2" applyNumberFormat="1" applyFont="1" applyFill="1" applyBorder="1" applyAlignment="1" applyProtection="1">
      <alignment horizontal="right" vertical="center"/>
    </xf>
    <xf numFmtId="3" fontId="3" fillId="0" borderId="39" xfId="2" applyNumberFormat="1" applyFont="1" applyFill="1" applyBorder="1" applyAlignment="1" applyProtection="1">
      <alignment horizontal="right" vertical="center"/>
    </xf>
    <xf numFmtId="0" fontId="3" fillId="0" borderId="40" xfId="2" applyFont="1" applyFill="1" applyBorder="1" applyAlignment="1" applyProtection="1">
      <alignment vertical="center" wrapText="1"/>
    </xf>
    <xf numFmtId="0" fontId="3" fillId="0" borderId="40" xfId="2" applyFont="1" applyFill="1" applyBorder="1" applyAlignment="1" applyProtection="1">
      <alignment horizontal="right" vertical="center" wrapText="1"/>
    </xf>
    <xf numFmtId="3" fontId="3" fillId="0" borderId="41" xfId="2" applyNumberFormat="1" applyFont="1" applyFill="1" applyBorder="1" applyAlignment="1" applyProtection="1">
      <alignment horizontal="right" vertical="center"/>
    </xf>
    <xf numFmtId="3" fontId="3" fillId="0" borderId="4" xfId="2" applyNumberFormat="1" applyFont="1" applyFill="1" applyBorder="1" applyAlignment="1" applyProtection="1">
      <alignment horizontal="right" vertical="center"/>
      <protection locked="0"/>
    </xf>
    <xf numFmtId="3" fontId="3" fillId="0" borderId="42" xfId="2" applyNumberFormat="1" applyFont="1" applyFill="1" applyBorder="1" applyAlignment="1" applyProtection="1">
      <alignment horizontal="right" vertical="center"/>
      <protection locked="0"/>
    </xf>
    <xf numFmtId="3" fontId="3" fillId="0" borderId="43" xfId="2" applyNumberFormat="1" applyFont="1" applyFill="1" applyBorder="1" applyAlignment="1" applyProtection="1">
      <alignment horizontal="right" vertical="center"/>
      <protection locked="0"/>
    </xf>
    <xf numFmtId="3" fontId="3" fillId="0" borderId="44" xfId="2" applyNumberFormat="1" applyFont="1" applyFill="1" applyBorder="1" applyAlignment="1" applyProtection="1">
      <alignment horizontal="right" vertical="center"/>
    </xf>
    <xf numFmtId="3" fontId="3" fillId="0" borderId="4" xfId="2" applyNumberFormat="1" applyFont="1" applyFill="1" applyBorder="1" applyAlignment="1" applyProtection="1">
      <alignment vertical="center"/>
    </xf>
    <xf numFmtId="3" fontId="3" fillId="0" borderId="4" xfId="2" applyNumberFormat="1" applyFont="1" applyFill="1" applyBorder="1" applyAlignment="1" applyProtection="1">
      <alignment horizontal="right" vertical="center"/>
    </xf>
    <xf numFmtId="3" fontId="3" fillId="0" borderId="45" xfId="2" applyNumberFormat="1" applyFont="1" applyFill="1" applyBorder="1" applyAlignment="1" applyProtection="1">
      <alignment horizontal="right" vertical="center"/>
    </xf>
    <xf numFmtId="0" fontId="6" fillId="0" borderId="22" xfId="2" applyFont="1" applyFill="1" applyBorder="1" applyAlignment="1" applyProtection="1">
      <alignment horizontal="left" vertical="center" wrapText="1"/>
    </xf>
    <xf numFmtId="3" fontId="3" fillId="0" borderId="25" xfId="2" applyNumberFormat="1" applyFont="1" applyFill="1" applyBorder="1" applyAlignment="1" applyProtection="1">
      <alignment vertical="center"/>
    </xf>
    <xf numFmtId="3" fontId="3" fillId="0" borderId="24" xfId="2" applyNumberFormat="1" applyFont="1" applyFill="1" applyBorder="1" applyAlignment="1" applyProtection="1">
      <alignment vertical="center"/>
      <protection locked="0"/>
    </xf>
    <xf numFmtId="3" fontId="3" fillId="0" borderId="24" xfId="2" applyNumberFormat="1" applyFont="1" applyFill="1" applyBorder="1" applyAlignment="1" applyProtection="1">
      <alignment horizontal="center" vertical="center"/>
    </xf>
    <xf numFmtId="3" fontId="3" fillId="0" borderId="46" xfId="2" applyNumberFormat="1" applyFont="1" applyFill="1" applyBorder="1" applyAlignment="1" applyProtection="1">
      <alignment horizontal="center" vertical="center"/>
    </xf>
    <xf numFmtId="3" fontId="3" fillId="0" borderId="26" xfId="2" applyNumberFormat="1" applyFont="1" applyFill="1" applyBorder="1" applyAlignment="1" applyProtection="1">
      <alignment horizontal="center" vertical="center"/>
    </xf>
    <xf numFmtId="3" fontId="3" fillId="0" borderId="47" xfId="2" applyNumberFormat="1" applyFont="1" applyFill="1" applyBorder="1" applyAlignment="1" applyProtection="1">
      <alignment vertical="center"/>
    </xf>
    <xf numFmtId="3" fontId="3" fillId="0" borderId="48" xfId="2" applyNumberFormat="1" applyFont="1" applyFill="1" applyBorder="1" applyAlignment="1" applyProtection="1">
      <alignment vertical="center"/>
    </xf>
    <xf numFmtId="3" fontId="3" fillId="0" borderId="48" xfId="2" applyNumberFormat="1" applyFont="1" applyFill="1" applyBorder="1" applyAlignment="1" applyProtection="1">
      <alignment horizontal="right" vertical="center"/>
    </xf>
    <xf numFmtId="3" fontId="3" fillId="0" borderId="48" xfId="2" applyNumberFormat="1" applyFont="1" applyFill="1" applyBorder="1" applyAlignment="1" applyProtection="1">
      <alignment horizontal="center" vertical="center"/>
    </xf>
    <xf numFmtId="3" fontId="3" fillId="0" borderId="49" xfId="2" applyNumberFormat="1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left" vertical="center" wrapText="1"/>
    </xf>
    <xf numFmtId="3" fontId="3" fillId="0" borderId="8" xfId="2" applyNumberFormat="1" applyFont="1" applyFill="1" applyBorder="1" applyAlignment="1" applyProtection="1">
      <alignment vertical="center"/>
    </xf>
    <xf numFmtId="3" fontId="3" fillId="0" borderId="51" xfId="2" applyNumberFormat="1" applyFont="1" applyFill="1" applyBorder="1" applyAlignment="1" applyProtection="1">
      <alignment horizontal="right" vertical="center"/>
      <protection locked="0"/>
    </xf>
    <xf numFmtId="3" fontId="3" fillId="0" borderId="51" xfId="2" applyNumberFormat="1" applyFont="1" applyFill="1" applyBorder="1" applyAlignment="1" applyProtection="1">
      <alignment horizontal="center" vertical="center"/>
    </xf>
    <xf numFmtId="3" fontId="3" fillId="0" borderId="52" xfId="2" applyNumberFormat="1" applyFont="1" applyFill="1" applyBorder="1" applyAlignment="1" applyProtection="1">
      <alignment horizontal="center" vertical="center"/>
    </xf>
    <xf numFmtId="3" fontId="3" fillId="0" borderId="51" xfId="2" applyNumberFormat="1" applyFont="1" applyFill="1" applyBorder="1" applyAlignment="1" applyProtection="1">
      <alignment horizontal="center" vertical="center"/>
      <protection locked="0"/>
    </xf>
    <xf numFmtId="3" fontId="3" fillId="0" borderId="53" xfId="2" applyNumberFormat="1" applyFont="1" applyFill="1" applyBorder="1" applyAlignment="1" applyProtection="1">
      <alignment horizontal="center" vertical="center"/>
    </xf>
    <xf numFmtId="3" fontId="3" fillId="0" borderId="51" xfId="2" applyNumberFormat="1" applyFont="1" applyFill="1" applyBorder="1" applyAlignment="1" applyProtection="1">
      <alignment vertical="center"/>
    </xf>
    <xf numFmtId="0" fontId="6" fillId="0" borderId="50" xfId="2" applyFont="1" applyFill="1" applyBorder="1" applyAlignment="1" applyProtection="1">
      <alignment horizontal="center" vertical="center" wrapText="1"/>
    </xf>
    <xf numFmtId="0" fontId="3" fillId="0" borderId="18" xfId="2" applyFont="1" applyFill="1" applyBorder="1" applyAlignment="1" applyProtection="1">
      <alignment horizontal="left" vertical="center" wrapText="1"/>
    </xf>
    <xf numFmtId="3" fontId="3" fillId="0" borderId="1" xfId="2" applyNumberFormat="1" applyFont="1" applyFill="1" applyBorder="1" applyAlignment="1" applyProtection="1">
      <alignment vertical="center"/>
    </xf>
    <xf numFmtId="3" fontId="3" fillId="0" borderId="23" xfId="2" applyNumberFormat="1" applyFont="1" applyFill="1" applyBorder="1" applyAlignment="1" applyProtection="1">
      <alignment horizontal="center" vertical="center"/>
    </xf>
    <xf numFmtId="3" fontId="3" fillId="0" borderId="23" xfId="2" applyNumberFormat="1" applyFont="1" applyFill="1" applyBorder="1" applyAlignment="1" applyProtection="1">
      <alignment vertical="center"/>
      <protection locked="0"/>
    </xf>
    <xf numFmtId="3" fontId="3" fillId="0" borderId="20" xfId="2" applyNumberFormat="1" applyFont="1" applyFill="1" applyBorder="1" applyAlignment="1" applyProtection="1">
      <alignment horizontal="center" vertical="center"/>
    </xf>
    <xf numFmtId="3" fontId="3" fillId="0" borderId="21" xfId="2" applyNumberFormat="1" applyFont="1" applyFill="1" applyBorder="1" applyAlignment="1" applyProtection="1">
      <alignment horizontal="center" vertical="center"/>
    </xf>
    <xf numFmtId="3" fontId="3" fillId="0" borderId="37" xfId="2" applyNumberFormat="1" applyFont="1" applyFill="1" applyBorder="1" applyAlignment="1" applyProtection="1">
      <alignment vertical="center"/>
    </xf>
    <xf numFmtId="3" fontId="3" fillId="0" borderId="38" xfId="2" applyNumberFormat="1" applyFont="1" applyFill="1" applyBorder="1" applyAlignment="1" applyProtection="1">
      <alignment horizontal="center" vertical="center"/>
    </xf>
    <xf numFmtId="3" fontId="3" fillId="0" borderId="39" xfId="2" applyNumberFormat="1" applyFont="1" applyFill="1" applyBorder="1" applyAlignment="1" applyProtection="1">
      <alignment horizontal="center" vertical="center"/>
    </xf>
    <xf numFmtId="0" fontId="3" fillId="0" borderId="40" xfId="2" applyFont="1" applyFill="1" applyBorder="1" applyAlignment="1" applyProtection="1">
      <alignment horizontal="left" vertical="center" wrapText="1"/>
    </xf>
    <xf numFmtId="3" fontId="3" fillId="0" borderId="41" xfId="2" applyNumberFormat="1" applyFont="1" applyFill="1" applyBorder="1" applyAlignment="1" applyProtection="1">
      <alignment vertical="center"/>
    </xf>
    <xf numFmtId="3" fontId="3" fillId="0" borderId="4" xfId="2" applyNumberFormat="1" applyFont="1" applyFill="1" applyBorder="1" applyAlignment="1" applyProtection="1">
      <alignment horizontal="center" vertical="center"/>
    </xf>
    <xf numFmtId="3" fontId="3" fillId="0" borderId="4" xfId="2" applyNumberFormat="1" applyFont="1" applyFill="1" applyBorder="1" applyAlignment="1" applyProtection="1">
      <alignment vertical="center"/>
      <protection locked="0"/>
    </xf>
    <xf numFmtId="3" fontId="3" fillId="0" borderId="42" xfId="2" applyNumberFormat="1" applyFont="1" applyFill="1" applyBorder="1" applyAlignment="1" applyProtection="1">
      <alignment horizontal="center" vertical="center"/>
    </xf>
    <xf numFmtId="3" fontId="3" fillId="0" borderId="43" xfId="2" applyNumberFormat="1" applyFont="1" applyFill="1" applyBorder="1" applyAlignment="1" applyProtection="1">
      <alignment horizontal="center" vertical="center"/>
    </xf>
    <xf numFmtId="3" fontId="3" fillId="0" borderId="44" xfId="2" applyNumberFormat="1" applyFont="1" applyFill="1" applyBorder="1" applyAlignment="1" applyProtection="1">
      <alignment vertical="center"/>
    </xf>
    <xf numFmtId="3" fontId="3" fillId="0" borderId="45" xfId="2" applyNumberFormat="1" applyFont="1" applyFill="1" applyBorder="1" applyAlignment="1" applyProtection="1">
      <alignment horizontal="center" vertical="center"/>
    </xf>
    <xf numFmtId="3" fontId="3" fillId="0" borderId="54" xfId="2" applyNumberFormat="1" applyFont="1" applyFill="1" applyBorder="1" applyAlignment="1" applyProtection="1">
      <alignment vertical="center"/>
    </xf>
    <xf numFmtId="3" fontId="3" fillId="0" borderId="12" xfId="2" applyNumberFormat="1" applyFont="1" applyFill="1" applyBorder="1" applyAlignment="1" applyProtection="1">
      <alignment horizontal="center" vertical="center"/>
    </xf>
    <xf numFmtId="3" fontId="3" fillId="0" borderId="12" xfId="2" applyNumberFormat="1" applyFont="1" applyFill="1" applyBorder="1" applyAlignment="1" applyProtection="1">
      <alignment vertical="center"/>
    </xf>
    <xf numFmtId="3" fontId="3" fillId="0" borderId="55" xfId="2" applyNumberFormat="1" applyFont="1" applyFill="1" applyBorder="1" applyAlignment="1" applyProtection="1">
      <alignment horizontal="center" vertical="center"/>
    </xf>
    <xf numFmtId="0" fontId="3" fillId="0" borderId="56" xfId="2" applyFont="1" applyFill="1" applyBorder="1" applyAlignment="1" applyProtection="1">
      <alignment horizontal="right" vertical="center" wrapText="1"/>
    </xf>
    <xf numFmtId="0" fontId="3" fillId="0" borderId="56" xfId="2" applyFont="1" applyFill="1" applyBorder="1" applyAlignment="1" applyProtection="1">
      <alignment horizontal="left" vertical="center" wrapText="1"/>
    </xf>
    <xf numFmtId="3" fontId="3" fillId="0" borderId="14" xfId="2" applyNumberFormat="1" applyFont="1" applyFill="1" applyBorder="1" applyAlignment="1" applyProtection="1">
      <alignment vertical="center"/>
    </xf>
    <xf numFmtId="3" fontId="3" fillId="0" borderId="38" xfId="2" applyNumberFormat="1" applyFont="1" applyFill="1" applyBorder="1" applyAlignment="1" applyProtection="1">
      <alignment vertical="center"/>
      <protection locked="0"/>
    </xf>
    <xf numFmtId="3" fontId="3" fillId="0" borderId="16" xfId="2" applyNumberFormat="1" applyFont="1" applyFill="1" applyBorder="1" applyAlignment="1" applyProtection="1">
      <alignment horizontal="center" vertical="center"/>
    </xf>
    <xf numFmtId="3" fontId="3" fillId="0" borderId="17" xfId="2" applyNumberFormat="1" applyFont="1" applyFill="1" applyBorder="1" applyAlignment="1" applyProtection="1">
      <alignment horizontal="center" vertical="center"/>
    </xf>
    <xf numFmtId="3" fontId="3" fillId="0" borderId="23" xfId="2" applyNumberFormat="1" applyFont="1" applyFill="1" applyBorder="1" applyAlignment="1" applyProtection="1">
      <alignment vertical="center"/>
    </xf>
    <xf numFmtId="3" fontId="3" fillId="0" borderId="8" xfId="2" applyNumberFormat="1" applyFont="1" applyFill="1" applyBorder="1" applyAlignment="1" applyProtection="1">
      <alignment horizontal="right" vertical="center"/>
    </xf>
    <xf numFmtId="3" fontId="3" fillId="0" borderId="51" xfId="2" applyNumberFormat="1" applyFont="1" applyFill="1" applyBorder="1" applyAlignment="1" applyProtection="1">
      <alignment horizontal="right" vertical="center"/>
    </xf>
    <xf numFmtId="0" fontId="6" fillId="0" borderId="57" xfId="2" applyFont="1" applyFill="1" applyBorder="1" applyAlignment="1" applyProtection="1">
      <alignment horizontal="center" vertical="center" wrapText="1"/>
    </xf>
    <xf numFmtId="0" fontId="6" fillId="0" borderId="57" xfId="2" applyFont="1" applyFill="1" applyBorder="1" applyAlignment="1" applyProtection="1">
      <alignment horizontal="left" vertical="center" wrapText="1"/>
    </xf>
    <xf numFmtId="3" fontId="3" fillId="0" borderId="58" xfId="2" applyNumberFormat="1" applyFont="1" applyFill="1" applyBorder="1" applyAlignment="1" applyProtection="1">
      <alignment horizontal="right" vertical="center"/>
    </xf>
    <xf numFmtId="3" fontId="3" fillId="0" borderId="9" xfId="2" applyNumberFormat="1" applyFont="1" applyFill="1" applyBorder="1" applyAlignment="1" applyProtection="1">
      <alignment horizontal="right" vertical="center"/>
    </xf>
    <xf numFmtId="3" fontId="3" fillId="0" borderId="38" xfId="2" applyNumberFormat="1" applyFont="1" applyFill="1" applyBorder="1" applyAlignment="1" applyProtection="1">
      <alignment horizontal="right" vertical="center"/>
      <protection locked="0"/>
    </xf>
    <xf numFmtId="3" fontId="3" fillId="0" borderId="38" xfId="2" applyNumberFormat="1" applyFont="1" applyFill="1" applyBorder="1" applyAlignment="1" applyProtection="1">
      <alignment horizontal="center" vertical="center"/>
      <protection locked="0"/>
    </xf>
    <xf numFmtId="3" fontId="3" fillId="0" borderId="59" xfId="2" applyNumberFormat="1" applyFont="1" applyFill="1" applyBorder="1" applyAlignment="1" applyProtection="1">
      <alignment horizontal="center" vertical="center"/>
    </xf>
    <xf numFmtId="3" fontId="3" fillId="0" borderId="60" xfId="2" applyNumberFormat="1" applyFont="1" applyFill="1" applyBorder="1" applyAlignment="1" applyProtection="1">
      <alignment horizontal="right" vertical="center"/>
    </xf>
    <xf numFmtId="3" fontId="3" fillId="0" borderId="23" xfId="2" applyNumberFormat="1" applyFont="1" applyFill="1" applyBorder="1" applyAlignment="1" applyProtection="1">
      <alignment horizontal="center" vertical="center"/>
      <protection locked="0"/>
    </xf>
    <xf numFmtId="3" fontId="3" fillId="0" borderId="23" xfId="2" applyNumberFormat="1" applyFont="1" applyFill="1" applyBorder="1" applyAlignment="1" applyProtection="1">
      <alignment horizontal="right" vertical="center"/>
    </xf>
    <xf numFmtId="0" fontId="6" fillId="0" borderId="61" xfId="2" applyFont="1" applyFill="1" applyBorder="1" applyAlignment="1" applyProtection="1">
      <alignment horizontal="center" vertical="center" wrapText="1"/>
    </xf>
    <xf numFmtId="0" fontId="6" fillId="0" borderId="61" xfId="2" applyFont="1" applyFill="1" applyBorder="1" applyAlignment="1" applyProtection="1">
      <alignment horizontal="left" vertical="center" wrapText="1"/>
    </xf>
    <xf numFmtId="3" fontId="3" fillId="0" borderId="62" xfId="2" applyNumberFormat="1" applyFont="1" applyFill="1" applyBorder="1" applyAlignment="1" applyProtection="1">
      <alignment horizontal="right" vertical="center"/>
    </xf>
    <xf numFmtId="3" fontId="3" fillId="0" borderId="63" xfId="2" applyNumberFormat="1" applyFont="1" applyFill="1" applyBorder="1" applyAlignment="1" applyProtection="1">
      <alignment horizontal="right" vertical="center"/>
    </xf>
    <xf numFmtId="0" fontId="3" fillId="0" borderId="64" xfId="2" applyFont="1" applyFill="1" applyBorder="1" applyAlignment="1" applyProtection="1">
      <alignment horizontal="right" vertical="center" wrapText="1"/>
    </xf>
    <xf numFmtId="0" fontId="3" fillId="0" borderId="64" xfId="2" applyFont="1" applyFill="1" applyBorder="1" applyAlignment="1" applyProtection="1">
      <alignment horizontal="left" vertical="center" wrapText="1"/>
    </xf>
    <xf numFmtId="3" fontId="3" fillId="0" borderId="65" xfId="2" applyNumberFormat="1" applyFont="1" applyFill="1" applyBorder="1" applyAlignment="1" applyProtection="1">
      <alignment horizontal="right" vertical="center"/>
    </xf>
    <xf numFmtId="3" fontId="3" fillId="0" borderId="66" xfId="2" applyNumberFormat="1" applyFont="1" applyFill="1" applyBorder="1" applyAlignment="1" applyProtection="1">
      <alignment horizontal="center" vertical="center"/>
    </xf>
    <xf numFmtId="3" fontId="3" fillId="0" borderId="67" xfId="2" applyNumberFormat="1" applyFont="1" applyFill="1" applyBorder="1" applyAlignment="1" applyProtection="1">
      <alignment horizontal="right" vertical="center"/>
      <protection locked="0"/>
    </xf>
    <xf numFmtId="3" fontId="3" fillId="0" borderId="2" xfId="2" applyNumberFormat="1" applyFont="1" applyFill="1" applyBorder="1" applyAlignment="1" applyProtection="1">
      <alignment horizontal="right" vertical="center"/>
      <protection locked="0"/>
    </xf>
    <xf numFmtId="3" fontId="3" fillId="0" borderId="2" xfId="2" applyNumberFormat="1" applyFont="1" applyFill="1" applyBorder="1" applyAlignment="1" applyProtection="1">
      <alignment horizontal="right" vertical="center"/>
    </xf>
    <xf numFmtId="3" fontId="3" fillId="0" borderId="68" xfId="2" applyNumberFormat="1" applyFont="1" applyFill="1" applyBorder="1" applyAlignment="1" applyProtection="1">
      <alignment horizontal="right" vertical="center"/>
    </xf>
    <xf numFmtId="0" fontId="3" fillId="0" borderId="64" xfId="2" applyFont="1" applyFill="1" applyBorder="1" applyAlignment="1" applyProtection="1">
      <alignment vertical="center" wrapText="1"/>
    </xf>
    <xf numFmtId="3" fontId="3" fillId="0" borderId="68" xfId="2" applyNumberFormat="1" applyFont="1" applyFill="1" applyBorder="1" applyAlignment="1" applyProtection="1">
      <alignment vertical="center"/>
    </xf>
    <xf numFmtId="3" fontId="3" fillId="0" borderId="66" xfId="2" applyNumberFormat="1" applyFont="1" applyFill="1" applyBorder="1" applyAlignment="1" applyProtection="1">
      <alignment horizontal="center" vertical="center"/>
      <protection locked="0"/>
    </xf>
    <xf numFmtId="3" fontId="3" fillId="0" borderId="66" xfId="2" applyNumberFormat="1" applyFont="1" applyFill="1" applyBorder="1" applyAlignment="1" applyProtection="1">
      <alignment horizontal="right" vertical="center"/>
      <protection locked="0"/>
    </xf>
    <xf numFmtId="3" fontId="3" fillId="0" borderId="68" xfId="2" applyNumberFormat="1" applyFont="1" applyFill="1" applyBorder="1" applyAlignment="1" applyProtection="1">
      <alignment vertical="center"/>
      <protection locked="0"/>
    </xf>
    <xf numFmtId="3" fontId="3" fillId="0" borderId="66" xfId="2" applyNumberFormat="1" applyFont="1" applyFill="1" applyBorder="1" applyAlignment="1" applyProtection="1">
      <alignment horizontal="right" vertical="center"/>
    </xf>
    <xf numFmtId="0" fontId="6" fillId="0" borderId="18" xfId="2" applyFont="1" applyBorder="1" applyAlignment="1" applyProtection="1">
      <alignment vertical="center" wrapText="1"/>
    </xf>
    <xf numFmtId="0" fontId="6" fillId="0" borderId="18" xfId="2" applyFont="1" applyBorder="1" applyAlignment="1" applyProtection="1">
      <alignment horizontal="left" vertical="center" wrapText="1"/>
    </xf>
    <xf numFmtId="3" fontId="6" fillId="0" borderId="1" xfId="2" applyNumberFormat="1" applyFont="1" applyBorder="1" applyAlignment="1" applyProtection="1">
      <alignment vertical="center"/>
    </xf>
    <xf numFmtId="3" fontId="6" fillId="0" borderId="23" xfId="2" applyNumberFormat="1" applyFont="1" applyBorder="1" applyAlignment="1" applyProtection="1">
      <alignment vertical="center"/>
    </xf>
    <xf numFmtId="3" fontId="6" fillId="0" borderId="20" xfId="2" applyNumberFormat="1" applyFont="1" applyBorder="1" applyAlignment="1" applyProtection="1">
      <alignment vertical="center"/>
    </xf>
    <xf numFmtId="3" fontId="6" fillId="0" borderId="21" xfId="2" applyNumberFormat="1" applyFont="1" applyBorder="1" applyAlignment="1" applyProtection="1">
      <alignment vertical="center"/>
    </xf>
    <xf numFmtId="0" fontId="6" fillId="0" borderId="32" xfId="2" applyFont="1" applyFill="1" applyBorder="1" applyAlignment="1" applyProtection="1">
      <alignment vertical="center"/>
    </xf>
    <xf numFmtId="3" fontId="6" fillId="0" borderId="33" xfId="2" applyNumberFormat="1" applyFont="1" applyFill="1" applyBorder="1" applyAlignment="1" applyProtection="1">
      <alignment vertical="center"/>
    </xf>
    <xf numFmtId="3" fontId="6" fillId="0" borderId="34" xfId="2" applyNumberFormat="1" applyFont="1" applyFill="1" applyBorder="1" applyAlignment="1" applyProtection="1">
      <alignment vertical="center"/>
    </xf>
    <xf numFmtId="3" fontId="6" fillId="0" borderId="35" xfId="2" applyNumberFormat="1" applyFont="1" applyFill="1" applyBorder="1" applyAlignment="1" applyProtection="1">
      <alignment vertical="center"/>
    </xf>
    <xf numFmtId="3" fontId="6" fillId="0" borderId="36" xfId="2" applyNumberFormat="1" applyFont="1" applyFill="1" applyBorder="1" applyAlignment="1" applyProtection="1">
      <alignment vertical="center"/>
    </xf>
    <xf numFmtId="0" fontId="6" fillId="0" borderId="69" xfId="2" applyFont="1" applyFill="1" applyBorder="1" applyAlignment="1" applyProtection="1">
      <alignment vertical="center"/>
    </xf>
    <xf numFmtId="0" fontId="6" fillId="0" borderId="69" xfId="2" applyFont="1" applyFill="1" applyBorder="1" applyAlignment="1" applyProtection="1">
      <alignment vertical="center" wrapText="1"/>
    </xf>
    <xf numFmtId="3" fontId="6" fillId="0" borderId="70" xfId="2" applyNumberFormat="1" applyFont="1" applyFill="1" applyBorder="1" applyAlignment="1" applyProtection="1">
      <alignment vertical="center"/>
    </xf>
    <xf numFmtId="3" fontId="6" fillId="0" borderId="71" xfId="2" applyNumberFormat="1" applyFont="1" applyFill="1" applyBorder="1" applyAlignment="1" applyProtection="1">
      <alignment vertical="center"/>
    </xf>
    <xf numFmtId="3" fontId="6" fillId="0" borderId="72" xfId="2" applyNumberFormat="1" applyFont="1" applyFill="1" applyBorder="1" applyAlignment="1" applyProtection="1">
      <alignment vertical="center"/>
    </xf>
    <xf numFmtId="3" fontId="6" fillId="0" borderId="73" xfId="2" applyNumberFormat="1" applyFont="1" applyFill="1" applyBorder="1" applyAlignment="1" applyProtection="1">
      <alignment vertical="center"/>
    </xf>
    <xf numFmtId="0" fontId="6" fillId="0" borderId="18" xfId="2" applyFont="1" applyFill="1" applyBorder="1" applyAlignment="1" applyProtection="1">
      <alignment vertical="center"/>
    </xf>
    <xf numFmtId="3" fontId="6" fillId="0" borderId="1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0" fontId="6" fillId="3" borderId="57" xfId="2" applyFont="1" applyFill="1" applyBorder="1" applyAlignment="1" applyProtection="1">
      <alignment horizontal="left" vertical="center" wrapText="1"/>
    </xf>
    <xf numFmtId="3" fontId="6" fillId="3" borderId="74" xfId="2" applyNumberFormat="1" applyFont="1" applyFill="1" applyBorder="1" applyAlignment="1" applyProtection="1">
      <alignment vertical="center"/>
    </xf>
    <xf numFmtId="3" fontId="6" fillId="3" borderId="58" xfId="2" applyNumberFormat="1" applyFont="1" applyFill="1" applyBorder="1" applyAlignment="1" applyProtection="1">
      <alignment vertical="center"/>
    </xf>
    <xf numFmtId="3" fontId="6" fillId="3" borderId="75" xfId="2" applyNumberFormat="1" applyFont="1" applyFill="1" applyBorder="1" applyAlignment="1" applyProtection="1">
      <alignment vertical="center"/>
    </xf>
    <xf numFmtId="3" fontId="6" fillId="3" borderId="76" xfId="2" applyNumberFormat="1" applyFont="1" applyFill="1" applyBorder="1" applyAlignment="1" applyProtection="1">
      <alignment vertical="center"/>
    </xf>
    <xf numFmtId="0" fontId="3" fillId="0" borderId="50" xfId="2" applyFont="1" applyFill="1" applyBorder="1" applyAlignment="1" applyProtection="1">
      <alignment horizontal="left" vertical="center" wrapText="1"/>
    </xf>
    <xf numFmtId="3" fontId="3" fillId="0" borderId="77" xfId="2" applyNumberFormat="1" applyFont="1" applyFill="1" applyBorder="1" applyAlignment="1" applyProtection="1">
      <alignment vertical="center"/>
    </xf>
    <xf numFmtId="3" fontId="3" fillId="0" borderId="78" xfId="2" applyNumberFormat="1" applyFont="1" applyFill="1" applyBorder="1" applyAlignment="1" applyProtection="1">
      <alignment vertical="center"/>
    </xf>
    <xf numFmtId="0" fontId="3" fillId="0" borderId="64" xfId="2" applyFont="1" applyFill="1" applyBorder="1" applyAlignment="1" applyProtection="1">
      <alignment horizontal="center" vertical="center" wrapText="1"/>
    </xf>
    <xf numFmtId="3" fontId="3" fillId="0" borderId="66" xfId="2" applyNumberFormat="1" applyFont="1" applyFill="1" applyBorder="1" applyAlignment="1" applyProtection="1">
      <alignment vertical="center"/>
    </xf>
    <xf numFmtId="3" fontId="3" fillId="0" borderId="67" xfId="2" applyNumberFormat="1" applyFont="1" applyFill="1" applyBorder="1" applyAlignment="1" applyProtection="1">
      <alignment vertical="center"/>
    </xf>
    <xf numFmtId="3" fontId="3" fillId="0" borderId="2" xfId="2" applyNumberFormat="1" applyFont="1" applyFill="1" applyBorder="1" applyAlignment="1" applyProtection="1">
      <alignment vertical="center"/>
    </xf>
    <xf numFmtId="3" fontId="3" fillId="0" borderId="20" xfId="2" applyNumberFormat="1" applyFont="1" applyFill="1" applyBorder="1" applyAlignment="1" applyProtection="1">
      <alignment vertical="center"/>
      <protection locked="0"/>
    </xf>
    <xf numFmtId="3" fontId="3" fillId="0" borderId="21" xfId="2" applyNumberFormat="1" applyFont="1" applyFill="1" applyBorder="1" applyAlignment="1" applyProtection="1">
      <alignment vertical="center"/>
      <protection locked="0"/>
    </xf>
    <xf numFmtId="3" fontId="3" fillId="0" borderId="21" xfId="2" applyNumberFormat="1" applyFont="1" applyFill="1" applyBorder="1" applyAlignment="1" applyProtection="1">
      <alignment vertical="center"/>
    </xf>
    <xf numFmtId="3" fontId="3" fillId="0" borderId="42" xfId="2" applyNumberFormat="1" applyFont="1" applyFill="1" applyBorder="1" applyAlignment="1" applyProtection="1">
      <alignment vertical="center"/>
      <protection locked="0"/>
    </xf>
    <xf numFmtId="3" fontId="3" fillId="0" borderId="43" xfId="2" applyNumberFormat="1" applyFont="1" applyFill="1" applyBorder="1" applyAlignment="1" applyProtection="1">
      <alignment vertical="center"/>
      <protection locked="0"/>
    </xf>
    <xf numFmtId="3" fontId="3" fillId="0" borderId="43" xfId="2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horizontal="center" vertical="center" wrapText="1"/>
    </xf>
    <xf numFmtId="3" fontId="3" fillId="0" borderId="42" xfId="2" applyNumberFormat="1" applyFont="1" applyFill="1" applyBorder="1" applyAlignment="1" applyProtection="1">
      <alignment vertical="center"/>
    </xf>
    <xf numFmtId="3" fontId="3" fillId="0" borderId="66" xfId="2" applyNumberFormat="1" applyFont="1" applyFill="1" applyBorder="1" applyAlignment="1" applyProtection="1">
      <alignment vertical="center"/>
      <protection locked="0"/>
    </xf>
    <xf numFmtId="3" fontId="3" fillId="0" borderId="67" xfId="2" applyNumberFormat="1" applyFont="1" applyFill="1" applyBorder="1" applyAlignment="1" applyProtection="1">
      <alignment vertical="center"/>
      <protection locked="0"/>
    </xf>
    <xf numFmtId="3" fontId="3" fillId="0" borderId="2" xfId="2" applyNumberFormat="1" applyFont="1" applyFill="1" applyBorder="1" applyAlignment="1" applyProtection="1">
      <alignment vertical="center"/>
      <protection locked="0"/>
    </xf>
    <xf numFmtId="3" fontId="3" fillId="0" borderId="52" xfId="2" applyNumberFormat="1" applyFont="1" applyFill="1" applyBorder="1" applyAlignment="1" applyProtection="1">
      <alignment vertical="center"/>
    </xf>
    <xf numFmtId="3" fontId="3" fillId="0" borderId="53" xfId="2" applyNumberFormat="1" applyFont="1" applyFill="1" applyBorder="1" applyAlignment="1" applyProtection="1">
      <alignment vertical="center"/>
    </xf>
    <xf numFmtId="0" fontId="3" fillId="0" borderId="18" xfId="2" applyFont="1" applyFill="1" applyBorder="1" applyAlignment="1" applyProtection="1">
      <alignment horizontal="center" vertical="center" wrapText="1"/>
    </xf>
    <xf numFmtId="3" fontId="3" fillId="0" borderId="20" xfId="2" applyNumberFormat="1" applyFont="1" applyFill="1" applyBorder="1" applyAlignment="1" applyProtection="1">
      <alignment vertical="center"/>
    </xf>
    <xf numFmtId="3" fontId="3" fillId="0" borderId="55" xfId="2" applyNumberFormat="1" applyFont="1" applyFill="1" applyBorder="1" applyAlignment="1" applyProtection="1">
      <alignment vertical="center"/>
    </xf>
    <xf numFmtId="3" fontId="3" fillId="0" borderId="7" xfId="2" applyNumberFormat="1" applyFont="1" applyFill="1" applyBorder="1" applyAlignment="1" applyProtection="1">
      <alignment vertical="center"/>
    </xf>
    <xf numFmtId="3" fontId="3" fillId="0" borderId="45" xfId="2" applyNumberFormat="1" applyFont="1" applyFill="1" applyBorder="1" applyAlignment="1" applyProtection="1">
      <alignment vertical="center"/>
    </xf>
    <xf numFmtId="3" fontId="3" fillId="0" borderId="51" xfId="2" applyNumberFormat="1" applyFont="1" applyFill="1" applyBorder="1" applyAlignment="1" applyProtection="1">
      <alignment vertical="center"/>
      <protection locked="0"/>
    </xf>
    <xf numFmtId="3" fontId="3" fillId="0" borderId="52" xfId="2" applyNumberFormat="1" applyFont="1" applyFill="1" applyBorder="1" applyAlignment="1" applyProtection="1">
      <alignment vertical="center"/>
      <protection locked="0"/>
    </xf>
    <xf numFmtId="3" fontId="3" fillId="0" borderId="53" xfId="2" applyNumberFormat="1" applyFont="1" applyFill="1" applyBorder="1" applyAlignment="1" applyProtection="1">
      <alignment vertical="center"/>
      <protection locked="0"/>
    </xf>
    <xf numFmtId="3" fontId="3" fillId="0" borderId="39" xfId="2" applyNumberFormat="1" applyFont="1" applyFill="1" applyBorder="1" applyAlignment="1" applyProtection="1">
      <alignment vertical="center"/>
    </xf>
    <xf numFmtId="3" fontId="3" fillId="0" borderId="21" xfId="2" applyNumberFormat="1" applyFont="1" applyFill="1" applyBorder="1" applyAlignment="1" applyProtection="1">
      <alignment horizontal="right" vertical="center"/>
    </xf>
    <xf numFmtId="0" fontId="6" fillId="0" borderId="0" xfId="2" applyFont="1" applyFill="1" applyBorder="1" applyAlignment="1" applyProtection="1">
      <alignment horizontal="left" vertical="center"/>
    </xf>
    <xf numFmtId="0" fontId="3" fillId="0" borderId="57" xfId="2" applyFont="1" applyFill="1" applyBorder="1" applyAlignment="1" applyProtection="1">
      <alignment horizontal="left" vertical="center" wrapText="1"/>
    </xf>
    <xf numFmtId="3" fontId="3" fillId="0" borderId="9" xfId="2" applyNumberFormat="1" applyFont="1" applyFill="1" applyBorder="1" applyAlignment="1" applyProtection="1">
      <alignment vertical="center"/>
    </xf>
    <xf numFmtId="3" fontId="3" fillId="0" borderId="79" xfId="2" applyNumberFormat="1" applyFont="1" applyFill="1" applyBorder="1" applyAlignment="1" applyProtection="1">
      <alignment vertical="center"/>
    </xf>
    <xf numFmtId="3" fontId="3" fillId="0" borderId="80" xfId="2" applyNumberFormat="1" applyFont="1" applyFill="1" applyBorder="1" applyAlignment="1" applyProtection="1">
      <alignment vertical="center"/>
    </xf>
    <xf numFmtId="3" fontId="3" fillId="0" borderId="6" xfId="2" applyNumberFormat="1" applyFont="1" applyFill="1" applyBorder="1" applyAlignment="1" applyProtection="1">
      <alignment vertical="center"/>
      <protection locked="0"/>
    </xf>
    <xf numFmtId="0" fontId="3" fillId="0" borderId="81" xfId="2" applyFont="1" applyFill="1" applyBorder="1" applyAlignment="1" applyProtection="1">
      <alignment horizontal="right" vertical="center" wrapText="1"/>
    </xf>
    <xf numFmtId="3" fontId="3" fillId="0" borderId="19" xfId="2" applyNumberFormat="1" applyFont="1" applyFill="1" applyBorder="1" applyAlignment="1" applyProtection="1">
      <alignment vertical="center"/>
      <protection locked="0"/>
    </xf>
    <xf numFmtId="3" fontId="3" fillId="0" borderId="82" xfId="2" applyNumberFormat="1" applyFont="1" applyFill="1" applyBorder="1" applyAlignment="1" applyProtection="1">
      <alignment vertical="center"/>
      <protection locked="0"/>
    </xf>
    <xf numFmtId="3" fontId="3" fillId="0" borderId="83" xfId="2" applyNumberFormat="1" applyFont="1" applyFill="1" applyBorder="1" applyAlignment="1" applyProtection="1">
      <alignment vertical="center"/>
      <protection locked="0"/>
    </xf>
    <xf numFmtId="3" fontId="3" fillId="0" borderId="19" xfId="2" applyNumberFormat="1" applyFont="1" applyFill="1" applyBorder="1" applyAlignment="1" applyProtection="1">
      <alignment vertical="center"/>
    </xf>
    <xf numFmtId="3" fontId="3" fillId="0" borderId="83" xfId="2" applyNumberFormat="1" applyFont="1" applyFill="1" applyBorder="1" applyAlignment="1" applyProtection="1">
      <alignment vertical="center"/>
    </xf>
    <xf numFmtId="3" fontId="3" fillId="0" borderId="74" xfId="2" applyNumberFormat="1" applyFont="1" applyFill="1" applyBorder="1" applyAlignment="1" applyProtection="1">
      <alignment vertical="center"/>
    </xf>
    <xf numFmtId="3" fontId="3" fillId="0" borderId="58" xfId="2" applyNumberFormat="1" applyFont="1" applyFill="1" applyBorder="1" applyAlignment="1" applyProtection="1">
      <alignment vertical="center"/>
    </xf>
    <xf numFmtId="3" fontId="3" fillId="0" borderId="65" xfId="2" applyNumberFormat="1" applyFont="1" applyFill="1" applyBorder="1" applyAlignment="1" applyProtection="1">
      <alignment vertical="center"/>
    </xf>
    <xf numFmtId="1" fontId="6" fillId="3" borderId="57" xfId="2" applyNumberFormat="1" applyFont="1" applyFill="1" applyBorder="1" applyAlignment="1" applyProtection="1">
      <alignment horizontal="left" vertical="center" wrapText="1"/>
    </xf>
    <xf numFmtId="1" fontId="6" fillId="0" borderId="50" xfId="2" applyNumberFormat="1" applyFont="1" applyFill="1" applyBorder="1" applyAlignment="1" applyProtection="1">
      <alignment horizontal="left" vertical="center" wrapText="1"/>
    </xf>
    <xf numFmtId="0" fontId="6" fillId="0" borderId="18" xfId="2" applyFont="1" applyFill="1" applyBorder="1" applyAlignment="1" applyProtection="1">
      <alignment horizontal="center" vertical="center" wrapText="1"/>
    </xf>
    <xf numFmtId="3" fontId="6" fillId="0" borderId="55" xfId="2" applyNumberFormat="1" applyFont="1" applyFill="1" applyBorder="1" applyAlignment="1" applyProtection="1">
      <alignment vertical="center"/>
    </xf>
    <xf numFmtId="3" fontId="6" fillId="3" borderId="78" xfId="2" applyNumberFormat="1" applyFont="1" applyFill="1" applyBorder="1" applyAlignment="1" applyProtection="1">
      <alignment vertical="center"/>
    </xf>
    <xf numFmtId="3" fontId="3" fillId="0" borderId="6" xfId="2" applyNumberFormat="1" applyFont="1" applyFill="1" applyBorder="1" applyAlignment="1" applyProtection="1">
      <alignment vertical="center"/>
    </xf>
    <xf numFmtId="3" fontId="3" fillId="0" borderId="3" xfId="2" applyNumberFormat="1" applyFont="1" applyFill="1" applyBorder="1" applyAlignment="1" applyProtection="1">
      <alignment vertical="center"/>
    </xf>
    <xf numFmtId="0" fontId="3" fillId="0" borderId="61" xfId="2" applyFont="1" applyFill="1" applyBorder="1" applyAlignment="1" applyProtection="1">
      <alignment horizontal="left" vertical="center" wrapText="1"/>
    </xf>
    <xf numFmtId="3" fontId="3" fillId="0" borderId="11" xfId="2" applyNumberFormat="1" applyFont="1" applyFill="1" applyBorder="1" applyAlignment="1" applyProtection="1">
      <alignment vertical="center"/>
    </xf>
    <xf numFmtId="3" fontId="3" fillId="0" borderId="84" xfId="2" applyNumberFormat="1" applyFont="1" applyFill="1" applyBorder="1" applyAlignment="1" applyProtection="1">
      <alignment vertical="center"/>
    </xf>
    <xf numFmtId="3" fontId="6" fillId="3" borderId="85" xfId="2" applyNumberFormat="1" applyFont="1" applyFill="1" applyBorder="1" applyAlignment="1" applyProtection="1">
      <alignment vertical="center"/>
    </xf>
    <xf numFmtId="3" fontId="3" fillId="0" borderId="85" xfId="2" applyNumberFormat="1" applyFont="1" applyFill="1" applyBorder="1" applyAlignment="1" applyProtection="1">
      <alignment vertical="center"/>
    </xf>
    <xf numFmtId="3" fontId="3" fillId="0" borderId="0" xfId="2" applyNumberFormat="1" applyFont="1" applyFill="1" applyBorder="1" applyAlignment="1" applyProtection="1">
      <alignment vertical="center"/>
    </xf>
    <xf numFmtId="3" fontId="3" fillId="0" borderId="86" xfId="2" applyNumberFormat="1" applyFont="1" applyFill="1" applyBorder="1" applyAlignment="1" applyProtection="1">
      <alignment vertical="center"/>
      <protection locked="0"/>
    </xf>
    <xf numFmtId="3" fontId="3" fillId="0" borderId="87" xfId="2" applyNumberFormat="1" applyFont="1" applyFill="1" applyBorder="1" applyAlignment="1" applyProtection="1">
      <alignment vertical="center"/>
    </xf>
    <xf numFmtId="3" fontId="3" fillId="0" borderId="5" xfId="2" applyNumberFormat="1" applyFont="1" applyFill="1" applyBorder="1" applyAlignment="1" applyProtection="1">
      <alignment vertical="center"/>
    </xf>
    <xf numFmtId="3" fontId="3" fillId="0" borderId="82" xfId="2" applyNumberFormat="1" applyFont="1" applyFill="1" applyBorder="1" applyAlignment="1" applyProtection="1">
      <alignment vertical="center"/>
    </xf>
    <xf numFmtId="3" fontId="3" fillId="0" borderId="88" xfId="2" applyNumberFormat="1" applyFont="1" applyFill="1" applyBorder="1" applyAlignment="1" applyProtection="1">
      <alignment vertical="center"/>
    </xf>
    <xf numFmtId="3" fontId="3" fillId="0" borderId="89" xfId="2" applyNumberFormat="1" applyFont="1" applyFill="1" applyBorder="1" applyAlignment="1" applyProtection="1">
      <alignment vertical="center"/>
      <protection locked="0"/>
    </xf>
    <xf numFmtId="3" fontId="3" fillId="0" borderId="90" xfId="2" applyNumberFormat="1" applyFont="1" applyFill="1" applyBorder="1" applyAlignment="1" applyProtection="1">
      <alignment vertical="center"/>
    </xf>
    <xf numFmtId="3" fontId="3" fillId="0" borderId="91" xfId="2" applyNumberFormat="1" applyFont="1" applyFill="1" applyBorder="1" applyAlignment="1" applyProtection="1">
      <alignment vertical="center"/>
    </xf>
    <xf numFmtId="3" fontId="3" fillId="0" borderId="92" xfId="2" applyNumberFormat="1" applyFont="1" applyFill="1" applyBorder="1" applyAlignment="1" applyProtection="1">
      <alignment vertical="center"/>
      <protection locked="0"/>
    </xf>
    <xf numFmtId="0" fontId="3" fillId="0" borderId="81" xfId="2" applyFont="1" applyFill="1" applyBorder="1" applyAlignment="1" applyProtection="1">
      <alignment horizontal="center" vertical="center" wrapText="1"/>
    </xf>
    <xf numFmtId="0" fontId="3" fillId="0" borderId="81" xfId="2" applyFont="1" applyFill="1" applyBorder="1" applyAlignment="1" applyProtection="1">
      <alignment horizontal="left" vertical="center" wrapText="1"/>
    </xf>
    <xf numFmtId="3" fontId="3" fillId="0" borderId="59" xfId="2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vertical="center"/>
    </xf>
    <xf numFmtId="3" fontId="3" fillId="0" borderId="89" xfId="2" applyNumberFormat="1" applyFont="1" applyFill="1" applyBorder="1" applyAlignment="1" applyProtection="1">
      <alignment vertical="center"/>
    </xf>
    <xf numFmtId="0" fontId="6" fillId="3" borderId="50" xfId="2" applyFont="1" applyFill="1" applyBorder="1" applyAlignment="1" applyProtection="1">
      <alignment horizontal="left" vertical="center" wrapText="1"/>
    </xf>
    <xf numFmtId="3" fontId="6" fillId="3" borderId="9" xfId="2" applyNumberFormat="1" applyFont="1" applyFill="1" applyBorder="1" applyAlignment="1" applyProtection="1">
      <alignment vertical="center"/>
    </xf>
    <xf numFmtId="3" fontId="6" fillId="3" borderId="51" xfId="2" applyNumberFormat="1" applyFont="1" applyFill="1" applyBorder="1" applyAlignment="1" applyProtection="1">
      <alignment vertical="center"/>
    </xf>
    <xf numFmtId="3" fontId="6" fillId="3" borderId="8" xfId="2" applyNumberFormat="1" applyFont="1" applyFill="1" applyBorder="1" applyAlignment="1" applyProtection="1">
      <alignment vertical="center"/>
    </xf>
    <xf numFmtId="3" fontId="6" fillId="3" borderId="55" xfId="2" applyNumberFormat="1" applyFont="1" applyFill="1" applyBorder="1" applyAlignment="1" applyProtection="1">
      <alignment vertical="center"/>
    </xf>
    <xf numFmtId="0" fontId="6" fillId="0" borderId="50" xfId="2" applyFont="1" applyFill="1" applyBorder="1" applyAlignment="1" applyProtection="1">
      <alignment horizontal="left" vertical="top" wrapText="1"/>
    </xf>
    <xf numFmtId="0" fontId="3" fillId="0" borderId="18" xfId="2" applyFont="1" applyFill="1" applyBorder="1" applyAlignment="1" applyProtection="1">
      <alignment horizontal="center" vertical="top" wrapText="1"/>
    </xf>
    <xf numFmtId="0" fontId="9" fillId="0" borderId="0" xfId="2" applyFont="1" applyFill="1" applyBorder="1" applyAlignment="1" applyProtection="1">
      <alignment vertical="center"/>
    </xf>
    <xf numFmtId="0" fontId="3" fillId="0" borderId="18" xfId="2" applyFont="1" applyFill="1" applyBorder="1" applyAlignment="1" applyProtection="1">
      <alignment horizontal="right" vertical="top" wrapText="1"/>
    </xf>
    <xf numFmtId="0" fontId="3" fillId="0" borderId="40" xfId="2" applyFont="1" applyFill="1" applyBorder="1" applyAlignment="1" applyProtection="1">
      <alignment horizontal="center" vertical="top" wrapText="1"/>
    </xf>
    <xf numFmtId="0" fontId="3" fillId="0" borderId="40" xfId="2" applyFont="1" applyFill="1" applyBorder="1" applyAlignment="1" applyProtection="1">
      <alignment horizontal="right" vertical="top" wrapText="1"/>
    </xf>
    <xf numFmtId="0" fontId="3" fillId="0" borderId="81" xfId="2" applyFont="1" applyFill="1" applyBorder="1" applyAlignment="1" applyProtection="1">
      <alignment horizontal="center" vertical="top" wrapText="1"/>
    </xf>
    <xf numFmtId="0" fontId="6" fillId="0" borderId="61" xfId="2" applyFont="1" applyFill="1" applyBorder="1" applyAlignment="1" applyProtection="1">
      <alignment horizontal="left" vertical="top" wrapText="1"/>
    </xf>
    <xf numFmtId="0" fontId="3" fillId="0" borderId="64" xfId="2" applyFont="1" applyFill="1" applyBorder="1" applyAlignment="1" applyProtection="1">
      <alignment horizontal="center" vertical="top" wrapText="1"/>
    </xf>
    <xf numFmtId="0" fontId="3" fillId="0" borderId="81" xfId="2" applyFont="1" applyFill="1" applyBorder="1" applyAlignment="1" applyProtection="1">
      <alignment horizontal="right" vertical="top" wrapText="1"/>
    </xf>
    <xf numFmtId="3" fontId="3" fillId="0" borderId="93" xfId="2" applyNumberFormat="1" applyFont="1" applyFill="1" applyBorder="1" applyAlignment="1" applyProtection="1">
      <alignment vertical="center"/>
      <protection locked="0"/>
    </xf>
    <xf numFmtId="0" fontId="3" fillId="0" borderId="61" xfId="2" applyFont="1" applyFill="1" applyBorder="1" applyAlignment="1" applyProtection="1">
      <alignment horizontal="center" vertical="top" wrapText="1"/>
    </xf>
    <xf numFmtId="0" fontId="3" fillId="0" borderId="61" xfId="2" applyFont="1" applyBorder="1" applyProtection="1"/>
    <xf numFmtId="3" fontId="3" fillId="0" borderId="12" xfId="2" applyNumberFormat="1" applyFont="1" applyFill="1" applyBorder="1" applyAlignment="1" applyProtection="1">
      <alignment vertical="center"/>
      <protection locked="0"/>
    </xf>
    <xf numFmtId="3" fontId="3" fillId="0" borderId="11" xfId="2" applyNumberFormat="1" applyFont="1" applyFill="1" applyBorder="1" applyAlignment="1" applyProtection="1">
      <alignment vertical="center"/>
      <protection locked="0"/>
    </xf>
    <xf numFmtId="3" fontId="3" fillId="0" borderId="94" xfId="2" applyNumberFormat="1" applyFont="1" applyFill="1" applyBorder="1" applyAlignment="1" applyProtection="1">
      <alignment vertical="center"/>
      <protection locked="0"/>
    </xf>
    <xf numFmtId="3" fontId="3" fillId="0" borderId="94" xfId="2" applyNumberFormat="1" applyFont="1" applyFill="1" applyBorder="1" applyAlignment="1" applyProtection="1">
      <alignment vertical="center"/>
    </xf>
    <xf numFmtId="0" fontId="6" fillId="4" borderId="57" xfId="2" applyFont="1" applyFill="1" applyBorder="1" applyAlignment="1" applyProtection="1">
      <alignment horizontal="left" vertical="top" wrapText="1"/>
    </xf>
    <xf numFmtId="0" fontId="6" fillId="4" borderId="57" xfId="2" applyFont="1" applyFill="1" applyBorder="1" applyAlignment="1" applyProtection="1">
      <alignment horizontal="left" vertical="center" wrapText="1"/>
    </xf>
    <xf numFmtId="3" fontId="6" fillId="4" borderId="95" xfId="2" applyNumberFormat="1" applyFont="1" applyFill="1" applyBorder="1" applyAlignment="1" applyProtection="1">
      <alignment vertical="center"/>
    </xf>
    <xf numFmtId="3" fontId="6" fillId="4" borderId="58" xfId="2" applyNumberFormat="1" applyFont="1" applyFill="1" applyBorder="1" applyAlignment="1" applyProtection="1">
      <alignment vertical="center"/>
    </xf>
    <xf numFmtId="3" fontId="6" fillId="4" borderId="78" xfId="2" applyNumberFormat="1" applyFont="1" applyFill="1" applyBorder="1" applyAlignment="1" applyProtection="1">
      <alignment vertical="center"/>
    </xf>
    <xf numFmtId="0" fontId="3" fillId="0" borderId="64" xfId="2" applyFont="1" applyFill="1" applyBorder="1" applyAlignment="1" applyProtection="1">
      <alignment horizontal="left" vertical="top" wrapText="1"/>
    </xf>
    <xf numFmtId="0" fontId="3" fillId="0" borderId="40" xfId="2" applyFont="1" applyFill="1" applyBorder="1" applyAlignment="1" applyProtection="1">
      <alignment horizontal="left" vertical="top" wrapText="1"/>
    </xf>
    <xf numFmtId="0" fontId="3" fillId="0" borderId="81" xfId="2" applyFont="1" applyFill="1" applyBorder="1" applyAlignment="1" applyProtection="1">
      <alignment horizontal="left" vertical="top" wrapText="1"/>
    </xf>
    <xf numFmtId="3" fontId="6" fillId="4" borderId="85" xfId="2" applyNumberFormat="1" applyFont="1" applyFill="1" applyBorder="1" applyAlignment="1" applyProtection="1">
      <alignment vertical="center"/>
    </xf>
    <xf numFmtId="3" fontId="6" fillId="4" borderId="74" xfId="2" applyNumberFormat="1" applyFont="1" applyFill="1" applyBorder="1" applyAlignment="1" applyProtection="1">
      <alignment vertical="center"/>
    </xf>
    <xf numFmtId="0" fontId="3" fillId="0" borderId="57" xfId="2" applyFont="1" applyFill="1" applyBorder="1" applyAlignment="1" applyProtection="1">
      <alignment horizontal="left" vertical="top" wrapText="1"/>
    </xf>
    <xf numFmtId="0" fontId="3" fillId="0" borderId="18" xfId="2" applyFont="1" applyFill="1" applyBorder="1" applyAlignment="1" applyProtection="1">
      <alignment vertical="center"/>
    </xf>
    <xf numFmtId="0" fontId="3" fillId="0" borderId="50" xfId="2" applyFont="1" applyFill="1" applyBorder="1" applyAlignment="1" applyProtection="1">
      <alignment horizontal="right" vertical="center" wrapText="1"/>
    </xf>
    <xf numFmtId="0" fontId="3" fillId="0" borderId="57" xfId="2" applyFont="1" applyFill="1" applyBorder="1" applyAlignment="1" applyProtection="1">
      <alignment vertical="center"/>
    </xf>
    <xf numFmtId="0" fontId="3" fillId="0" borderId="13" xfId="2" applyFont="1" applyFill="1" applyBorder="1" applyAlignment="1" applyProtection="1">
      <alignment vertical="center"/>
    </xf>
    <xf numFmtId="3" fontId="3" fillId="0" borderId="96" xfId="2" applyNumberFormat="1" applyFont="1" applyFill="1" applyBorder="1" applyAlignment="1" applyProtection="1">
      <alignment vertical="center"/>
    </xf>
    <xf numFmtId="3" fontId="3" fillId="0" borderId="97" xfId="2" applyNumberFormat="1" applyFont="1" applyFill="1" applyBorder="1" applyAlignment="1" applyProtection="1">
      <alignment vertical="center"/>
    </xf>
    <xf numFmtId="3" fontId="3" fillId="0" borderId="98" xfId="2" applyNumberFormat="1" applyFont="1" applyFill="1" applyBorder="1" applyAlignment="1" applyProtection="1">
      <alignment vertical="center"/>
    </xf>
    <xf numFmtId="3" fontId="3" fillId="0" borderId="75" xfId="2" applyNumberFormat="1" applyFont="1" applyFill="1" applyBorder="1" applyAlignment="1" applyProtection="1">
      <alignment vertical="center"/>
    </xf>
    <xf numFmtId="3" fontId="3" fillId="0" borderId="76" xfId="2" applyNumberFormat="1" applyFont="1" applyFill="1" applyBorder="1" applyAlignment="1" applyProtection="1">
      <alignment vertical="center"/>
    </xf>
    <xf numFmtId="3" fontId="6" fillId="0" borderId="85" xfId="2" applyNumberFormat="1" applyFont="1" applyFill="1" applyBorder="1" applyAlignment="1" applyProtection="1">
      <alignment vertical="center"/>
    </xf>
    <xf numFmtId="3" fontId="6" fillId="0" borderId="58" xfId="2" applyNumberFormat="1" applyFont="1" applyFill="1" applyBorder="1" applyAlignment="1" applyProtection="1">
      <alignment vertical="center"/>
    </xf>
    <xf numFmtId="3" fontId="6" fillId="0" borderId="97" xfId="2" applyNumberFormat="1" applyFont="1" applyFill="1" applyBorder="1" applyAlignment="1" applyProtection="1">
      <alignment vertical="center"/>
    </xf>
    <xf numFmtId="3" fontId="6" fillId="0" borderId="78" xfId="2" applyNumberFormat="1" applyFont="1" applyFill="1" applyBorder="1" applyAlignment="1" applyProtection="1">
      <alignment vertical="center"/>
    </xf>
    <xf numFmtId="0" fontId="3" fillId="0" borderId="57" xfId="2" applyFont="1" applyFill="1" applyBorder="1" applyAlignment="1" applyProtection="1">
      <alignment horizontal="left" vertical="center"/>
    </xf>
    <xf numFmtId="3" fontId="6" fillId="0" borderId="99" xfId="2" applyNumberFormat="1" applyFont="1" applyFill="1" applyBorder="1" applyAlignment="1" applyProtection="1">
      <alignment vertical="center"/>
    </xf>
    <xf numFmtId="3" fontId="6" fillId="0" borderId="76" xfId="2" applyNumberFormat="1" applyFont="1" applyFill="1" applyBorder="1" applyAlignment="1" applyProtection="1">
      <alignment vertical="center"/>
    </xf>
    <xf numFmtId="0" fontId="6" fillId="0" borderId="13" xfId="2" applyFont="1" applyFill="1" applyBorder="1" applyAlignment="1" applyProtection="1">
      <alignment vertical="center"/>
    </xf>
    <xf numFmtId="3" fontId="6" fillId="0" borderId="75" xfId="2" applyNumberFormat="1" applyFont="1" applyFill="1" applyBorder="1" applyAlignment="1" applyProtection="1">
      <alignment vertical="center"/>
    </xf>
    <xf numFmtId="0" fontId="6" fillId="0" borderId="57" xfId="2" applyFont="1" applyFill="1" applyBorder="1" applyAlignment="1" applyProtection="1">
      <alignment vertical="center"/>
    </xf>
    <xf numFmtId="0" fontId="3" fillId="0" borderId="64" xfId="2" applyFont="1" applyFill="1" applyBorder="1" applyAlignment="1" applyProtection="1">
      <alignment vertical="center"/>
    </xf>
    <xf numFmtId="3" fontId="3" fillId="0" borderId="16" xfId="2" applyNumberFormat="1" applyFont="1" applyFill="1" applyBorder="1" applyAlignment="1" applyProtection="1">
      <alignment vertical="center"/>
      <protection locked="0"/>
    </xf>
    <xf numFmtId="3" fontId="3" fillId="0" borderId="17" xfId="2" applyNumberFormat="1" applyFont="1" applyFill="1" applyBorder="1" applyAlignment="1" applyProtection="1">
      <alignment vertical="center"/>
      <protection locked="0"/>
    </xf>
    <xf numFmtId="3" fontId="3" fillId="0" borderId="17" xfId="2" applyNumberFormat="1" applyFont="1" applyFill="1" applyBorder="1" applyAlignment="1" applyProtection="1">
      <alignment vertical="center"/>
    </xf>
    <xf numFmtId="0" fontId="3" fillId="0" borderId="81" xfId="2" applyFont="1" applyFill="1" applyBorder="1" applyAlignment="1" applyProtection="1">
      <alignment vertical="center"/>
    </xf>
    <xf numFmtId="0" fontId="3" fillId="0" borderId="81" xfId="2" applyFont="1" applyFill="1" applyBorder="1" applyAlignment="1" applyProtection="1">
      <alignment vertical="center" wrapText="1"/>
    </xf>
    <xf numFmtId="3" fontId="6" fillId="0" borderId="74" xfId="2" applyNumberFormat="1" applyFont="1" applyFill="1" applyBorder="1" applyAlignment="1" applyProtection="1">
      <alignment vertical="center"/>
    </xf>
    <xf numFmtId="3" fontId="6" fillId="0" borderId="58" xfId="2" applyNumberFormat="1" applyFont="1" applyFill="1" applyBorder="1" applyAlignment="1" applyProtection="1">
      <alignment vertical="center"/>
      <protection locked="0"/>
    </xf>
    <xf numFmtId="3" fontId="6" fillId="0" borderId="75" xfId="2" applyNumberFormat="1" applyFont="1" applyFill="1" applyBorder="1" applyAlignment="1" applyProtection="1">
      <alignment vertical="center"/>
      <protection locked="0"/>
    </xf>
    <xf numFmtId="3" fontId="6" fillId="0" borderId="76" xfId="2" applyNumberFormat="1" applyFont="1" applyFill="1" applyBorder="1" applyAlignment="1" applyProtection="1">
      <alignment vertical="center"/>
      <protection locked="0"/>
    </xf>
    <xf numFmtId="0" fontId="6" fillId="0" borderId="8" xfId="2" applyFont="1" applyFill="1" applyBorder="1" applyAlignment="1" applyProtection="1">
      <alignment vertical="center"/>
    </xf>
    <xf numFmtId="0" fontId="6" fillId="0" borderId="9" xfId="2" applyFont="1" applyFill="1" applyBorder="1" applyAlignment="1" applyProtection="1">
      <alignment vertical="center"/>
    </xf>
    <xf numFmtId="3" fontId="6" fillId="0" borderId="9" xfId="2" applyNumberFormat="1" applyFont="1" applyFill="1" applyBorder="1" applyAlignment="1" applyProtection="1">
      <alignment vertical="center"/>
    </xf>
    <xf numFmtId="3" fontId="6" fillId="0" borderId="51" xfId="2" applyNumberFormat="1" applyFont="1" applyFill="1" applyBorder="1" applyAlignment="1" applyProtection="1">
      <alignment vertical="center"/>
    </xf>
    <xf numFmtId="3" fontId="6" fillId="0" borderId="52" xfId="2" applyNumberFormat="1" applyFont="1" applyFill="1" applyBorder="1" applyAlignment="1" applyProtection="1">
      <alignment vertical="center"/>
    </xf>
    <xf numFmtId="0" fontId="6" fillId="0" borderId="9" xfId="2" applyFont="1" applyFill="1" applyBorder="1" applyAlignment="1" applyProtection="1">
      <alignment vertical="center" wrapText="1"/>
    </xf>
    <xf numFmtId="3" fontId="6" fillId="0" borderId="8" xfId="2" applyNumberFormat="1" applyFont="1" applyFill="1" applyBorder="1" applyAlignment="1" applyProtection="1">
      <alignment vertical="center"/>
    </xf>
    <xf numFmtId="3" fontId="3" fillId="0" borderId="58" xfId="2" applyNumberFormat="1" applyFont="1" applyFill="1" applyBorder="1" applyAlignment="1" applyProtection="1">
      <alignment vertical="center"/>
      <protection locked="0"/>
    </xf>
    <xf numFmtId="3" fontId="3" fillId="0" borderId="76" xfId="2" applyNumberFormat="1" applyFont="1" applyFill="1" applyBorder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2" borderId="101" xfId="2" applyFont="1" applyFill="1" applyBorder="1" applyAlignment="1" applyProtection="1">
      <alignment vertical="center"/>
    </xf>
    <xf numFmtId="0" fontId="3" fillId="2" borderId="102" xfId="2" applyFont="1" applyFill="1" applyBorder="1" applyAlignment="1" applyProtection="1">
      <alignment vertical="center"/>
    </xf>
    <xf numFmtId="0" fontId="3" fillId="0" borderId="0" xfId="6" applyFont="1" applyFill="1" applyBorder="1" applyAlignment="1" applyProtection="1">
      <alignment vertical="center"/>
    </xf>
    <xf numFmtId="49" fontId="3" fillId="2" borderId="1" xfId="6" applyNumberFormat="1" applyFont="1" applyFill="1" applyBorder="1" applyAlignment="1" applyProtection="1">
      <alignment vertical="center"/>
    </xf>
    <xf numFmtId="49" fontId="3" fillId="2" borderId="0" xfId="6" applyNumberFormat="1" applyFont="1" applyFill="1" applyBorder="1" applyAlignment="1" applyProtection="1">
      <alignment vertical="center"/>
    </xf>
    <xf numFmtId="49" fontId="3" fillId="2" borderId="0" xfId="6" applyNumberFormat="1" applyFont="1" applyFill="1" applyBorder="1" applyAlignment="1" applyProtection="1">
      <alignment horizontal="centerContinuous" vertical="center"/>
    </xf>
    <xf numFmtId="49" fontId="5" fillId="2" borderId="1" xfId="6" applyNumberFormat="1" applyFont="1" applyFill="1" applyBorder="1" applyAlignment="1" applyProtection="1">
      <alignment vertical="center"/>
    </xf>
    <xf numFmtId="49" fontId="6" fillId="2" borderId="0" xfId="6" applyNumberFormat="1" applyFont="1" applyFill="1" applyBorder="1" applyAlignment="1" applyProtection="1">
      <alignment vertical="center"/>
    </xf>
    <xf numFmtId="49" fontId="7" fillId="2" borderId="1" xfId="6" applyNumberFormat="1" applyFont="1" applyFill="1" applyBorder="1" applyAlignment="1" applyProtection="1">
      <alignment vertical="center"/>
    </xf>
    <xf numFmtId="49" fontId="3" fillId="2" borderId="8" xfId="6" applyNumberFormat="1" applyFont="1" applyFill="1" applyBorder="1" applyAlignment="1" applyProtection="1">
      <alignment vertical="center"/>
    </xf>
    <xf numFmtId="49" fontId="3" fillId="2" borderId="9" xfId="6" applyNumberFormat="1" applyFont="1" applyFill="1" applyBorder="1" applyAlignment="1" applyProtection="1">
      <alignment vertical="center"/>
    </xf>
    <xf numFmtId="49" fontId="3" fillId="2" borderId="10" xfId="6" applyNumberFormat="1" applyFont="1" applyFill="1" applyBorder="1" applyAlignment="1" applyProtection="1">
      <alignment vertical="center"/>
      <protection locked="0"/>
    </xf>
    <xf numFmtId="49" fontId="3" fillId="2" borderId="11" xfId="6" applyNumberFormat="1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49" fontId="3" fillId="2" borderId="12" xfId="6" applyNumberFormat="1" applyFont="1" applyFill="1" applyBorder="1" applyAlignment="1" applyProtection="1">
      <alignment vertical="center"/>
    </xf>
    <xf numFmtId="49" fontId="3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horizontal="center" vertical="center" textRotation="90"/>
    </xf>
    <xf numFmtId="1" fontId="8" fillId="0" borderId="27" xfId="6" applyNumberFormat="1" applyFont="1" applyFill="1" applyBorder="1" applyAlignment="1" applyProtection="1">
      <alignment horizontal="center" vertical="center"/>
    </xf>
    <xf numFmtId="1" fontId="8" fillId="0" borderId="28" xfId="6" applyNumberFormat="1" applyFont="1" applyFill="1" applyBorder="1" applyAlignment="1" applyProtection="1">
      <alignment horizontal="center" vertical="center"/>
    </xf>
    <xf numFmtId="1" fontId="8" fillId="0" borderId="29" xfId="6" applyNumberFormat="1" applyFont="1" applyFill="1" applyBorder="1" applyAlignment="1" applyProtection="1">
      <alignment horizontal="center" vertical="center"/>
    </xf>
    <xf numFmtId="1" fontId="8" fillId="0" borderId="30" xfId="6" applyNumberFormat="1" applyFont="1" applyFill="1" applyBorder="1" applyAlignment="1" applyProtection="1">
      <alignment horizontal="center" vertical="center"/>
    </xf>
    <xf numFmtId="1" fontId="8" fillId="0" borderId="31" xfId="6" applyNumberFormat="1" applyFont="1" applyFill="1" applyBorder="1" applyAlignment="1" applyProtection="1">
      <alignment horizontal="center" vertical="center"/>
    </xf>
    <xf numFmtId="0" fontId="6" fillId="0" borderId="18" xfId="6" applyFont="1" applyFill="1" applyBorder="1" applyAlignment="1" applyProtection="1">
      <alignment vertical="center" wrapText="1"/>
    </xf>
    <xf numFmtId="0" fontId="6" fillId="0" borderId="18" xfId="6" applyFont="1" applyFill="1" applyBorder="1" applyAlignment="1" applyProtection="1">
      <alignment horizontal="left" vertical="center" wrapText="1"/>
    </xf>
    <xf numFmtId="0" fontId="6" fillId="0" borderId="1" xfId="6" applyFont="1" applyFill="1" applyBorder="1" applyAlignment="1" applyProtection="1">
      <alignment vertical="center"/>
    </xf>
    <xf numFmtId="0" fontId="6" fillId="0" borderId="23" xfId="6" applyFont="1" applyFill="1" applyBorder="1" applyAlignment="1" applyProtection="1">
      <alignment vertical="center"/>
    </xf>
    <xf numFmtId="0" fontId="6" fillId="0" borderId="20" xfId="6" applyFont="1" applyFill="1" applyBorder="1" applyAlignment="1" applyProtection="1">
      <alignment vertical="center"/>
    </xf>
    <xf numFmtId="0" fontId="6" fillId="0" borderId="21" xfId="6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vertical="center"/>
    </xf>
    <xf numFmtId="0" fontId="6" fillId="0" borderId="32" xfId="6" applyFont="1" applyFill="1" applyBorder="1" applyAlignment="1" applyProtection="1">
      <alignment vertical="center" wrapText="1"/>
    </xf>
    <xf numFmtId="0" fontId="6" fillId="0" borderId="32" xfId="6" applyFont="1" applyFill="1" applyBorder="1" applyAlignment="1" applyProtection="1">
      <alignment horizontal="left" vertical="center" wrapText="1"/>
    </xf>
    <xf numFmtId="3" fontId="6" fillId="0" borderId="33" xfId="6" applyNumberFormat="1" applyFont="1" applyFill="1" applyBorder="1" applyAlignment="1" applyProtection="1">
      <alignment horizontal="right" vertical="center"/>
    </xf>
    <xf numFmtId="3" fontId="6" fillId="0" borderId="34" xfId="6" applyNumberFormat="1" applyFont="1" applyFill="1" applyBorder="1" applyAlignment="1" applyProtection="1">
      <alignment horizontal="right" vertical="center"/>
    </xf>
    <xf numFmtId="3" fontId="6" fillId="0" borderId="35" xfId="6" applyNumberFormat="1" applyFont="1" applyFill="1" applyBorder="1" applyAlignment="1" applyProtection="1">
      <alignment horizontal="right" vertical="center"/>
    </xf>
    <xf numFmtId="3" fontId="6" fillId="0" borderId="36" xfId="6" applyNumberFormat="1" applyFont="1" applyFill="1" applyBorder="1" applyAlignment="1" applyProtection="1">
      <alignment horizontal="right" vertical="center"/>
    </xf>
    <xf numFmtId="0" fontId="3" fillId="0" borderId="27" xfId="6" applyFont="1" applyFill="1" applyBorder="1" applyAlignment="1" applyProtection="1">
      <alignment vertical="center" wrapText="1"/>
    </xf>
    <xf numFmtId="0" fontId="3" fillId="0" borderId="27" xfId="6" applyFont="1" applyFill="1" applyBorder="1" applyAlignment="1" applyProtection="1">
      <alignment horizontal="left" vertical="center" wrapText="1"/>
    </xf>
    <xf numFmtId="3" fontId="3" fillId="0" borderId="28" xfId="6" applyNumberFormat="1" applyFont="1" applyFill="1" applyBorder="1" applyAlignment="1" applyProtection="1">
      <alignment horizontal="right" vertical="center"/>
    </xf>
    <xf numFmtId="3" fontId="3" fillId="0" borderId="29" xfId="6" applyNumberFormat="1" applyFont="1" applyFill="1" applyBorder="1" applyAlignment="1" applyProtection="1">
      <alignment horizontal="right" vertical="center"/>
    </xf>
    <xf numFmtId="3" fontId="3" fillId="0" borderId="30" xfId="6" applyNumberFormat="1" applyFont="1" applyFill="1" applyBorder="1" applyAlignment="1" applyProtection="1">
      <alignment horizontal="right" vertical="center"/>
    </xf>
    <xf numFmtId="3" fontId="3" fillId="0" borderId="31" xfId="6" applyNumberFormat="1" applyFont="1" applyFill="1" applyBorder="1" applyAlignment="1" applyProtection="1">
      <alignment horizontal="right" vertical="center"/>
    </xf>
    <xf numFmtId="0" fontId="3" fillId="0" borderId="18" xfId="6" applyFont="1" applyFill="1" applyBorder="1" applyAlignment="1" applyProtection="1">
      <alignment vertical="center" wrapText="1"/>
    </xf>
    <xf numFmtId="0" fontId="3" fillId="0" borderId="18" xfId="6" applyFont="1" applyFill="1" applyBorder="1" applyAlignment="1" applyProtection="1">
      <alignment horizontal="right" vertical="center" wrapText="1"/>
    </xf>
    <xf numFmtId="3" fontId="3" fillId="0" borderId="1" xfId="6" applyNumberFormat="1" applyFont="1" applyFill="1" applyBorder="1" applyAlignment="1" applyProtection="1">
      <alignment horizontal="right" vertical="center"/>
    </xf>
    <xf numFmtId="3" fontId="3" fillId="0" borderId="23" xfId="6" applyNumberFormat="1" applyFont="1" applyFill="1" applyBorder="1" applyAlignment="1" applyProtection="1">
      <alignment horizontal="right" vertical="center"/>
      <protection locked="0"/>
    </xf>
    <xf numFmtId="3" fontId="3" fillId="0" borderId="20" xfId="6" applyNumberFormat="1" applyFont="1" applyFill="1" applyBorder="1" applyAlignment="1" applyProtection="1">
      <alignment horizontal="right" vertical="center"/>
      <protection locked="0"/>
    </xf>
    <xf numFmtId="3" fontId="3" fillId="0" borderId="21" xfId="6" applyNumberFormat="1" applyFont="1" applyFill="1" applyBorder="1" applyAlignment="1" applyProtection="1">
      <alignment horizontal="right" vertical="center"/>
      <protection locked="0"/>
    </xf>
    <xf numFmtId="3" fontId="3" fillId="0" borderId="37" xfId="6" applyNumberFormat="1" applyFont="1" applyFill="1" applyBorder="1" applyAlignment="1" applyProtection="1">
      <alignment horizontal="right" vertical="center"/>
    </xf>
    <xf numFmtId="3" fontId="3" fillId="0" borderId="38" xfId="6" applyNumberFormat="1" applyFont="1" applyFill="1" applyBorder="1" applyAlignment="1" applyProtection="1">
      <alignment vertical="center"/>
    </xf>
    <xf numFmtId="3" fontId="3" fillId="0" borderId="38" xfId="6" applyNumberFormat="1" applyFont="1" applyFill="1" applyBorder="1" applyAlignment="1" applyProtection="1">
      <alignment horizontal="right" vertical="center"/>
    </xf>
    <xf numFmtId="3" fontId="3" fillId="0" borderId="39" xfId="6" applyNumberFormat="1" applyFont="1" applyFill="1" applyBorder="1" applyAlignment="1" applyProtection="1">
      <alignment horizontal="right" vertical="center"/>
    </xf>
    <xf numFmtId="0" fontId="3" fillId="0" borderId="40" xfId="6" applyFont="1" applyFill="1" applyBorder="1" applyAlignment="1" applyProtection="1">
      <alignment vertical="center" wrapText="1"/>
    </xf>
    <xf numFmtId="0" fontId="3" fillId="0" borderId="40" xfId="6" applyFont="1" applyFill="1" applyBorder="1" applyAlignment="1" applyProtection="1">
      <alignment horizontal="right" vertical="center" wrapText="1"/>
    </xf>
    <xf numFmtId="3" fontId="3" fillId="0" borderId="41" xfId="6" applyNumberFormat="1" applyFont="1" applyFill="1" applyBorder="1" applyAlignment="1" applyProtection="1">
      <alignment horizontal="right" vertical="center"/>
    </xf>
    <xf numFmtId="3" fontId="3" fillId="0" borderId="4" xfId="6" applyNumberFormat="1" applyFont="1" applyFill="1" applyBorder="1" applyAlignment="1" applyProtection="1">
      <alignment horizontal="right" vertical="center"/>
      <protection locked="0"/>
    </xf>
    <xf numFmtId="3" fontId="3" fillId="0" borderId="42" xfId="6" applyNumberFormat="1" applyFont="1" applyFill="1" applyBorder="1" applyAlignment="1" applyProtection="1">
      <alignment horizontal="right" vertical="center"/>
      <protection locked="0"/>
    </xf>
    <xf numFmtId="3" fontId="3" fillId="0" borderId="43" xfId="6" applyNumberFormat="1" applyFont="1" applyFill="1" applyBorder="1" applyAlignment="1" applyProtection="1">
      <alignment horizontal="right" vertical="center"/>
      <protection locked="0"/>
    </xf>
    <xf numFmtId="3" fontId="3" fillId="0" borderId="44" xfId="6" applyNumberFormat="1" applyFont="1" applyFill="1" applyBorder="1" applyAlignment="1" applyProtection="1">
      <alignment horizontal="right" vertical="center"/>
    </xf>
    <xf numFmtId="3" fontId="3" fillId="0" borderId="4" xfId="6" applyNumberFormat="1" applyFont="1" applyFill="1" applyBorder="1" applyAlignment="1" applyProtection="1">
      <alignment vertical="center"/>
    </xf>
    <xf numFmtId="3" fontId="3" fillId="0" borderId="4" xfId="6" applyNumberFormat="1" applyFont="1" applyFill="1" applyBorder="1" applyAlignment="1" applyProtection="1">
      <alignment horizontal="right" vertical="center"/>
    </xf>
    <xf numFmtId="3" fontId="3" fillId="0" borderId="45" xfId="6" applyNumberFormat="1" applyFont="1" applyFill="1" applyBorder="1" applyAlignment="1" applyProtection="1">
      <alignment horizontal="right" vertical="center"/>
    </xf>
    <xf numFmtId="0" fontId="6" fillId="0" borderId="22" xfId="6" applyFont="1" applyFill="1" applyBorder="1" applyAlignment="1" applyProtection="1">
      <alignment horizontal="left" vertical="center" wrapText="1"/>
    </xf>
    <xf numFmtId="3" fontId="3" fillId="0" borderId="25" xfId="6" applyNumberFormat="1" applyFont="1" applyFill="1" applyBorder="1" applyAlignment="1" applyProtection="1">
      <alignment vertical="center"/>
    </xf>
    <xf numFmtId="3" fontId="3" fillId="0" borderId="24" xfId="6" applyNumberFormat="1" applyFont="1" applyFill="1" applyBorder="1" applyAlignment="1" applyProtection="1">
      <alignment vertical="center"/>
      <protection locked="0"/>
    </xf>
    <xf numFmtId="3" fontId="3" fillId="0" borderId="24" xfId="6" applyNumberFormat="1" applyFont="1" applyFill="1" applyBorder="1" applyAlignment="1" applyProtection="1">
      <alignment horizontal="center" vertical="center"/>
    </xf>
    <xf numFmtId="3" fontId="3" fillId="0" borderId="46" xfId="6" applyNumberFormat="1" applyFont="1" applyFill="1" applyBorder="1" applyAlignment="1" applyProtection="1">
      <alignment horizontal="center" vertical="center"/>
    </xf>
    <xf numFmtId="3" fontId="3" fillId="0" borderId="26" xfId="6" applyNumberFormat="1" applyFont="1" applyFill="1" applyBorder="1" applyAlignment="1" applyProtection="1">
      <alignment horizontal="center" vertical="center"/>
    </xf>
    <xf numFmtId="3" fontId="3" fillId="0" borderId="47" xfId="6" applyNumberFormat="1" applyFont="1" applyFill="1" applyBorder="1" applyAlignment="1" applyProtection="1">
      <alignment vertical="center"/>
    </xf>
    <xf numFmtId="3" fontId="3" fillId="0" borderId="48" xfId="6" applyNumberFormat="1" applyFont="1" applyFill="1" applyBorder="1" applyAlignment="1" applyProtection="1">
      <alignment vertical="center"/>
    </xf>
    <xf numFmtId="3" fontId="3" fillId="0" borderId="48" xfId="6" applyNumberFormat="1" applyFont="1" applyFill="1" applyBorder="1" applyAlignment="1" applyProtection="1">
      <alignment horizontal="right" vertical="center"/>
    </xf>
    <xf numFmtId="3" fontId="3" fillId="0" borderId="48" xfId="6" applyNumberFormat="1" applyFont="1" applyFill="1" applyBorder="1" applyAlignment="1" applyProtection="1">
      <alignment horizontal="center" vertical="center"/>
    </xf>
    <xf numFmtId="3" fontId="3" fillId="0" borderId="49" xfId="6" applyNumberFormat="1" applyFont="1" applyFill="1" applyBorder="1" applyAlignment="1" applyProtection="1">
      <alignment horizontal="center" vertical="center"/>
    </xf>
    <xf numFmtId="0" fontId="6" fillId="0" borderId="50" xfId="6" applyFont="1" applyFill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vertical="center"/>
    </xf>
    <xf numFmtId="3" fontId="3" fillId="0" borderId="51" xfId="6" applyNumberFormat="1" applyFont="1" applyFill="1" applyBorder="1" applyAlignment="1" applyProtection="1">
      <alignment horizontal="right" vertical="center"/>
      <protection locked="0"/>
    </xf>
    <xf numFmtId="3" fontId="3" fillId="0" borderId="51" xfId="6" applyNumberFormat="1" applyFont="1" applyFill="1" applyBorder="1" applyAlignment="1" applyProtection="1">
      <alignment horizontal="center" vertical="center"/>
    </xf>
    <xf numFmtId="3" fontId="3" fillId="0" borderId="52" xfId="6" applyNumberFormat="1" applyFont="1" applyFill="1" applyBorder="1" applyAlignment="1" applyProtection="1">
      <alignment horizontal="center" vertical="center"/>
    </xf>
    <xf numFmtId="3" fontId="3" fillId="0" borderId="51" xfId="6" applyNumberFormat="1" applyFont="1" applyFill="1" applyBorder="1" applyAlignment="1" applyProtection="1">
      <alignment horizontal="center" vertical="center"/>
      <protection locked="0"/>
    </xf>
    <xf numFmtId="3" fontId="3" fillId="0" borderId="53" xfId="6" applyNumberFormat="1" applyFont="1" applyFill="1" applyBorder="1" applyAlignment="1" applyProtection="1">
      <alignment horizontal="center" vertical="center"/>
    </xf>
    <xf numFmtId="3" fontId="3" fillId="0" borderId="51" xfId="6" applyNumberFormat="1" applyFont="1" applyFill="1" applyBorder="1" applyAlignment="1" applyProtection="1">
      <alignment vertical="center"/>
    </xf>
    <xf numFmtId="0" fontId="6" fillId="0" borderId="50" xfId="6" applyFont="1" applyFill="1" applyBorder="1" applyAlignment="1" applyProtection="1">
      <alignment horizontal="center" vertical="center" wrapText="1"/>
    </xf>
    <xf numFmtId="0" fontId="3" fillId="0" borderId="18" xfId="6" applyFont="1" applyFill="1" applyBorder="1" applyAlignment="1" applyProtection="1">
      <alignment horizontal="left" vertical="center" wrapText="1"/>
    </xf>
    <xf numFmtId="3" fontId="3" fillId="0" borderId="1" xfId="6" applyNumberFormat="1" applyFont="1" applyFill="1" applyBorder="1" applyAlignment="1" applyProtection="1">
      <alignment vertical="center"/>
    </xf>
    <xf numFmtId="3" fontId="3" fillId="0" borderId="23" xfId="6" applyNumberFormat="1" applyFont="1" applyFill="1" applyBorder="1" applyAlignment="1" applyProtection="1">
      <alignment horizontal="center" vertical="center"/>
    </xf>
    <xf numFmtId="3" fontId="3" fillId="0" borderId="23" xfId="6" applyNumberFormat="1" applyFont="1" applyFill="1" applyBorder="1" applyAlignment="1" applyProtection="1">
      <alignment vertical="center"/>
      <protection locked="0"/>
    </xf>
    <xf numFmtId="3" fontId="3" fillId="0" borderId="20" xfId="6" applyNumberFormat="1" applyFont="1" applyFill="1" applyBorder="1" applyAlignment="1" applyProtection="1">
      <alignment horizontal="center" vertical="center"/>
    </xf>
    <xf numFmtId="3" fontId="3" fillId="0" borderId="21" xfId="6" applyNumberFormat="1" applyFont="1" applyFill="1" applyBorder="1" applyAlignment="1" applyProtection="1">
      <alignment horizontal="center" vertical="center"/>
    </xf>
    <xf numFmtId="3" fontId="3" fillId="0" borderId="37" xfId="6" applyNumberFormat="1" applyFont="1" applyFill="1" applyBorder="1" applyAlignment="1" applyProtection="1">
      <alignment vertical="center"/>
    </xf>
    <xf numFmtId="3" fontId="3" fillId="0" borderId="38" xfId="6" applyNumberFormat="1" applyFont="1" applyFill="1" applyBorder="1" applyAlignment="1" applyProtection="1">
      <alignment horizontal="center" vertical="center"/>
    </xf>
    <xf numFmtId="3" fontId="3" fillId="0" borderId="39" xfId="6" applyNumberFormat="1" applyFont="1" applyFill="1" applyBorder="1" applyAlignment="1" applyProtection="1">
      <alignment horizontal="center" vertical="center"/>
    </xf>
    <xf numFmtId="0" fontId="3" fillId="0" borderId="40" xfId="6" applyFont="1" applyFill="1" applyBorder="1" applyAlignment="1" applyProtection="1">
      <alignment horizontal="left" vertical="center" wrapText="1"/>
    </xf>
    <xf numFmtId="3" fontId="3" fillId="0" borderId="41" xfId="6" applyNumberFormat="1" applyFont="1" applyFill="1" applyBorder="1" applyAlignment="1" applyProtection="1">
      <alignment vertical="center"/>
    </xf>
    <xf numFmtId="3" fontId="3" fillId="0" borderId="4" xfId="6" applyNumberFormat="1" applyFont="1" applyFill="1" applyBorder="1" applyAlignment="1" applyProtection="1">
      <alignment horizontal="center" vertical="center"/>
    </xf>
    <xf numFmtId="3" fontId="3" fillId="0" borderId="4" xfId="6" applyNumberFormat="1" applyFont="1" applyFill="1" applyBorder="1" applyAlignment="1" applyProtection="1">
      <alignment vertical="center"/>
      <protection locked="0"/>
    </xf>
    <xf numFmtId="3" fontId="3" fillId="0" borderId="42" xfId="6" applyNumberFormat="1" applyFont="1" applyFill="1" applyBorder="1" applyAlignment="1" applyProtection="1">
      <alignment horizontal="center" vertical="center"/>
    </xf>
    <xf numFmtId="3" fontId="3" fillId="0" borderId="43" xfId="6" applyNumberFormat="1" applyFont="1" applyFill="1" applyBorder="1" applyAlignment="1" applyProtection="1">
      <alignment horizontal="center" vertical="center"/>
    </xf>
    <xf numFmtId="3" fontId="3" fillId="0" borderId="44" xfId="6" applyNumberFormat="1" applyFont="1" applyFill="1" applyBorder="1" applyAlignment="1" applyProtection="1">
      <alignment vertical="center"/>
    </xf>
    <xf numFmtId="3" fontId="3" fillId="0" borderId="45" xfId="6" applyNumberFormat="1" applyFont="1" applyFill="1" applyBorder="1" applyAlignment="1" applyProtection="1">
      <alignment horizontal="center" vertical="center"/>
    </xf>
    <xf numFmtId="3" fontId="3" fillId="0" borderId="54" xfId="6" applyNumberFormat="1" applyFont="1" applyFill="1" applyBorder="1" applyAlignment="1" applyProtection="1">
      <alignment vertical="center"/>
    </xf>
    <xf numFmtId="3" fontId="3" fillId="0" borderId="12" xfId="6" applyNumberFormat="1" applyFont="1" applyFill="1" applyBorder="1" applyAlignment="1" applyProtection="1">
      <alignment horizontal="center" vertical="center"/>
    </xf>
    <xf numFmtId="3" fontId="3" fillId="0" borderId="12" xfId="6" applyNumberFormat="1" applyFont="1" applyFill="1" applyBorder="1" applyAlignment="1" applyProtection="1">
      <alignment vertical="center"/>
    </xf>
    <xf numFmtId="3" fontId="3" fillId="0" borderId="55" xfId="6" applyNumberFormat="1" applyFont="1" applyFill="1" applyBorder="1" applyAlignment="1" applyProtection="1">
      <alignment horizontal="center" vertical="center"/>
    </xf>
    <xf numFmtId="0" fontId="3" fillId="0" borderId="56" xfId="6" applyFont="1" applyFill="1" applyBorder="1" applyAlignment="1" applyProtection="1">
      <alignment horizontal="right" vertical="center" wrapText="1"/>
    </xf>
    <xf numFmtId="0" fontId="3" fillId="0" borderId="56" xfId="6" applyFont="1" applyFill="1" applyBorder="1" applyAlignment="1" applyProtection="1">
      <alignment horizontal="left" vertical="center" wrapText="1"/>
    </xf>
    <xf numFmtId="3" fontId="3" fillId="0" borderId="14" xfId="6" applyNumberFormat="1" applyFont="1" applyFill="1" applyBorder="1" applyAlignment="1" applyProtection="1">
      <alignment vertical="center"/>
    </xf>
    <xf numFmtId="3" fontId="3" fillId="0" borderId="38" xfId="6" applyNumberFormat="1" applyFont="1" applyFill="1" applyBorder="1" applyAlignment="1" applyProtection="1">
      <alignment vertical="center"/>
      <protection locked="0"/>
    </xf>
    <xf numFmtId="3" fontId="3" fillId="0" borderId="16" xfId="6" applyNumberFormat="1" applyFont="1" applyFill="1" applyBorder="1" applyAlignment="1" applyProtection="1">
      <alignment horizontal="center" vertical="center"/>
    </xf>
    <xf numFmtId="3" fontId="3" fillId="0" borderId="17" xfId="6" applyNumberFormat="1" applyFont="1" applyFill="1" applyBorder="1" applyAlignment="1" applyProtection="1">
      <alignment horizontal="center" vertical="center"/>
    </xf>
    <xf numFmtId="3" fontId="3" fillId="0" borderId="23" xfId="6" applyNumberFormat="1" applyFont="1" applyFill="1" applyBorder="1" applyAlignment="1" applyProtection="1">
      <alignment vertical="center"/>
    </xf>
    <xf numFmtId="3" fontId="3" fillId="0" borderId="8" xfId="6" applyNumberFormat="1" applyFont="1" applyFill="1" applyBorder="1" applyAlignment="1" applyProtection="1">
      <alignment horizontal="right" vertical="center"/>
    </xf>
    <xf numFmtId="3" fontId="3" fillId="0" borderId="51" xfId="6" applyNumberFormat="1" applyFont="1" applyFill="1" applyBorder="1" applyAlignment="1" applyProtection="1">
      <alignment horizontal="right" vertical="center"/>
    </xf>
    <xf numFmtId="0" fontId="6" fillId="0" borderId="57" xfId="6" applyFont="1" applyFill="1" applyBorder="1" applyAlignment="1" applyProtection="1">
      <alignment horizontal="center" vertical="center" wrapText="1"/>
    </xf>
    <xf numFmtId="0" fontId="6" fillId="0" borderId="57" xfId="6" applyFont="1" applyFill="1" applyBorder="1" applyAlignment="1" applyProtection="1">
      <alignment horizontal="left" vertical="center" wrapText="1"/>
    </xf>
    <xf numFmtId="3" fontId="3" fillId="0" borderId="58" xfId="6" applyNumberFormat="1" applyFont="1" applyFill="1" applyBorder="1" applyAlignment="1" applyProtection="1">
      <alignment horizontal="right" vertical="center"/>
    </xf>
    <xf numFmtId="3" fontId="3" fillId="0" borderId="9" xfId="6" applyNumberFormat="1" applyFont="1" applyFill="1" applyBorder="1" applyAlignment="1" applyProtection="1">
      <alignment horizontal="right" vertical="center"/>
    </xf>
    <xf numFmtId="3" fontId="3" fillId="0" borderId="38" xfId="6" applyNumberFormat="1" applyFont="1" applyFill="1" applyBorder="1" applyAlignment="1" applyProtection="1">
      <alignment horizontal="right" vertical="center"/>
      <protection locked="0"/>
    </xf>
    <xf numFmtId="3" fontId="3" fillId="0" borderId="38" xfId="6" applyNumberFormat="1" applyFont="1" applyFill="1" applyBorder="1" applyAlignment="1" applyProtection="1">
      <alignment horizontal="center" vertical="center"/>
      <protection locked="0"/>
    </xf>
    <xf numFmtId="3" fontId="3" fillId="0" borderId="59" xfId="6" applyNumberFormat="1" applyFont="1" applyFill="1" applyBorder="1" applyAlignment="1" applyProtection="1">
      <alignment horizontal="center" vertical="center"/>
    </xf>
    <xf numFmtId="3" fontId="3" fillId="0" borderId="60" xfId="6" applyNumberFormat="1" applyFont="1" applyFill="1" applyBorder="1" applyAlignment="1" applyProtection="1">
      <alignment horizontal="right" vertical="center"/>
    </xf>
    <xf numFmtId="3" fontId="3" fillId="0" borderId="23" xfId="6" applyNumberFormat="1" applyFont="1" applyFill="1" applyBorder="1" applyAlignment="1" applyProtection="1">
      <alignment horizontal="center" vertical="center"/>
      <protection locked="0"/>
    </xf>
    <xf numFmtId="3" fontId="3" fillId="0" borderId="23" xfId="6" applyNumberFormat="1" applyFont="1" applyFill="1" applyBorder="1" applyAlignment="1" applyProtection="1">
      <alignment horizontal="right" vertical="center"/>
    </xf>
    <xf numFmtId="0" fontId="6" fillId="0" borderId="61" xfId="6" applyFont="1" applyFill="1" applyBorder="1" applyAlignment="1" applyProtection="1">
      <alignment horizontal="center" vertical="center" wrapText="1"/>
    </xf>
    <xf numFmtId="0" fontId="6" fillId="0" borderId="61" xfId="6" applyFont="1" applyFill="1" applyBorder="1" applyAlignment="1" applyProtection="1">
      <alignment horizontal="left" vertical="center" wrapText="1"/>
    </xf>
    <xf numFmtId="3" fontId="3" fillId="0" borderId="62" xfId="6" applyNumberFormat="1" applyFont="1" applyFill="1" applyBorder="1" applyAlignment="1" applyProtection="1">
      <alignment horizontal="right" vertical="center"/>
    </xf>
    <xf numFmtId="3" fontId="3" fillId="0" borderId="63" xfId="6" applyNumberFormat="1" applyFont="1" applyFill="1" applyBorder="1" applyAlignment="1" applyProtection="1">
      <alignment horizontal="right" vertical="center"/>
    </xf>
    <xf numFmtId="0" fontId="3" fillId="0" borderId="64" xfId="6" applyFont="1" applyFill="1" applyBorder="1" applyAlignment="1" applyProtection="1">
      <alignment horizontal="right" vertical="center" wrapText="1"/>
    </xf>
    <xf numFmtId="0" fontId="3" fillId="0" borderId="64" xfId="6" applyFont="1" applyFill="1" applyBorder="1" applyAlignment="1" applyProtection="1">
      <alignment horizontal="left" vertical="center" wrapText="1"/>
    </xf>
    <xf numFmtId="3" fontId="3" fillId="0" borderId="65" xfId="6" applyNumberFormat="1" applyFont="1" applyFill="1" applyBorder="1" applyAlignment="1" applyProtection="1">
      <alignment horizontal="right" vertical="center"/>
    </xf>
    <xf numFmtId="3" fontId="3" fillId="0" borderId="66" xfId="6" applyNumberFormat="1" applyFont="1" applyFill="1" applyBorder="1" applyAlignment="1" applyProtection="1">
      <alignment horizontal="center" vertical="center"/>
    </xf>
    <xf numFmtId="3" fontId="3" fillId="0" borderId="67" xfId="6" applyNumberFormat="1" applyFont="1" applyFill="1" applyBorder="1" applyAlignment="1" applyProtection="1">
      <alignment horizontal="right" vertical="center"/>
      <protection locked="0"/>
    </xf>
    <xf numFmtId="3" fontId="3" fillId="0" borderId="2" xfId="6" applyNumberFormat="1" applyFont="1" applyFill="1" applyBorder="1" applyAlignment="1" applyProtection="1">
      <alignment horizontal="right" vertical="center"/>
      <protection locked="0"/>
    </xf>
    <xf numFmtId="3" fontId="3" fillId="0" borderId="2" xfId="6" applyNumberFormat="1" applyFont="1" applyFill="1" applyBorder="1" applyAlignment="1" applyProtection="1">
      <alignment horizontal="right" vertical="center"/>
    </xf>
    <xf numFmtId="3" fontId="3" fillId="0" borderId="68" xfId="6" applyNumberFormat="1" applyFont="1" applyFill="1" applyBorder="1" applyAlignment="1" applyProtection="1">
      <alignment horizontal="right" vertical="center"/>
    </xf>
    <xf numFmtId="0" fontId="3" fillId="0" borderId="64" xfId="6" applyFont="1" applyFill="1" applyBorder="1" applyAlignment="1" applyProtection="1">
      <alignment vertical="center" wrapText="1"/>
    </xf>
    <xf numFmtId="3" fontId="3" fillId="0" borderId="68" xfId="6" applyNumberFormat="1" applyFont="1" applyFill="1" applyBorder="1" applyAlignment="1" applyProtection="1">
      <alignment vertical="center"/>
    </xf>
    <xf numFmtId="3" fontId="3" fillId="0" borderId="66" xfId="6" applyNumberFormat="1" applyFont="1" applyFill="1" applyBorder="1" applyAlignment="1" applyProtection="1">
      <alignment horizontal="center" vertical="center"/>
      <protection locked="0"/>
    </xf>
    <xf numFmtId="3" fontId="3" fillId="0" borderId="66" xfId="6" applyNumberFormat="1" applyFont="1" applyFill="1" applyBorder="1" applyAlignment="1" applyProtection="1">
      <alignment horizontal="right" vertical="center"/>
      <protection locked="0"/>
    </xf>
    <xf numFmtId="3" fontId="3" fillId="0" borderId="68" xfId="6" applyNumberFormat="1" applyFont="1" applyFill="1" applyBorder="1" applyAlignment="1" applyProtection="1">
      <alignment vertical="center"/>
      <protection locked="0"/>
    </xf>
    <xf numFmtId="3" fontId="3" fillId="0" borderId="66" xfId="6" applyNumberFormat="1" applyFont="1" applyFill="1" applyBorder="1" applyAlignment="1" applyProtection="1">
      <alignment horizontal="right" vertical="center"/>
    </xf>
    <xf numFmtId="0" fontId="6" fillId="0" borderId="18" xfId="6" applyFont="1" applyBorder="1" applyAlignment="1" applyProtection="1">
      <alignment vertical="center" wrapText="1"/>
    </xf>
    <xf numFmtId="0" fontId="6" fillId="0" borderId="18" xfId="6" applyFont="1" applyBorder="1" applyAlignment="1" applyProtection="1">
      <alignment horizontal="left" vertical="center" wrapText="1"/>
    </xf>
    <xf numFmtId="3" fontId="6" fillId="0" borderId="1" xfId="6" applyNumberFormat="1" applyFont="1" applyBorder="1" applyAlignment="1" applyProtection="1">
      <alignment vertical="center"/>
    </xf>
    <xf numFmtId="3" fontId="6" fillId="0" borderId="23" xfId="6" applyNumberFormat="1" applyFont="1" applyBorder="1" applyAlignment="1" applyProtection="1">
      <alignment vertical="center"/>
    </xf>
    <xf numFmtId="3" fontId="6" fillId="0" borderId="20" xfId="6" applyNumberFormat="1" applyFont="1" applyBorder="1" applyAlignment="1" applyProtection="1">
      <alignment vertical="center"/>
    </xf>
    <xf numFmtId="3" fontId="6" fillId="0" borderId="21" xfId="6" applyNumberFormat="1" applyFont="1" applyBorder="1" applyAlignment="1" applyProtection="1">
      <alignment vertical="center"/>
    </xf>
    <xf numFmtId="0" fontId="6" fillId="0" borderId="32" xfId="6" applyFont="1" applyFill="1" applyBorder="1" applyAlignment="1" applyProtection="1">
      <alignment vertical="center"/>
    </xf>
    <xf numFmtId="3" fontId="6" fillId="0" borderId="33" xfId="6" applyNumberFormat="1" applyFont="1" applyFill="1" applyBorder="1" applyAlignment="1" applyProtection="1">
      <alignment vertical="center"/>
    </xf>
    <xf numFmtId="3" fontId="6" fillId="0" borderId="34" xfId="6" applyNumberFormat="1" applyFont="1" applyFill="1" applyBorder="1" applyAlignment="1" applyProtection="1">
      <alignment vertical="center"/>
    </xf>
    <xf numFmtId="3" fontId="6" fillId="0" borderId="35" xfId="6" applyNumberFormat="1" applyFont="1" applyFill="1" applyBorder="1" applyAlignment="1" applyProtection="1">
      <alignment vertical="center"/>
    </xf>
    <xf numFmtId="3" fontId="6" fillId="0" borderId="36" xfId="6" applyNumberFormat="1" applyFont="1" applyFill="1" applyBorder="1" applyAlignment="1" applyProtection="1">
      <alignment vertical="center"/>
    </xf>
    <xf numFmtId="0" fontId="6" fillId="0" borderId="69" xfId="6" applyFont="1" applyFill="1" applyBorder="1" applyAlignment="1" applyProtection="1">
      <alignment vertical="center"/>
    </xf>
    <xf numFmtId="0" fontId="6" fillId="0" borderId="69" xfId="6" applyFont="1" applyFill="1" applyBorder="1" applyAlignment="1" applyProtection="1">
      <alignment vertical="center" wrapText="1"/>
    </xf>
    <xf numFmtId="3" fontId="6" fillId="0" borderId="70" xfId="6" applyNumberFormat="1" applyFont="1" applyFill="1" applyBorder="1" applyAlignment="1" applyProtection="1">
      <alignment vertical="center"/>
    </xf>
    <xf numFmtId="3" fontId="6" fillId="0" borderId="71" xfId="6" applyNumberFormat="1" applyFont="1" applyFill="1" applyBorder="1" applyAlignment="1" applyProtection="1">
      <alignment vertical="center"/>
    </xf>
    <xf numFmtId="3" fontId="6" fillId="0" borderId="72" xfId="6" applyNumberFormat="1" applyFont="1" applyFill="1" applyBorder="1" applyAlignment="1" applyProtection="1">
      <alignment vertical="center"/>
    </xf>
    <xf numFmtId="3" fontId="6" fillId="0" borderId="73" xfId="6" applyNumberFormat="1" applyFont="1" applyFill="1" applyBorder="1" applyAlignment="1" applyProtection="1">
      <alignment vertical="center"/>
    </xf>
    <xf numFmtId="0" fontId="6" fillId="0" borderId="18" xfId="6" applyFont="1" applyFill="1" applyBorder="1" applyAlignment="1" applyProtection="1">
      <alignment vertical="center"/>
    </xf>
    <xf numFmtId="3" fontId="6" fillId="0" borderId="1" xfId="6" applyNumberFormat="1" applyFont="1" applyFill="1" applyBorder="1" applyAlignment="1" applyProtection="1">
      <alignment vertical="center"/>
    </xf>
    <xf numFmtId="3" fontId="6" fillId="0" borderId="23" xfId="6" applyNumberFormat="1" applyFont="1" applyFill="1" applyBorder="1" applyAlignment="1" applyProtection="1">
      <alignment vertical="center"/>
    </xf>
    <xf numFmtId="3" fontId="6" fillId="0" borderId="20" xfId="6" applyNumberFormat="1" applyFont="1" applyFill="1" applyBorder="1" applyAlignment="1" applyProtection="1">
      <alignment vertical="center"/>
    </xf>
    <xf numFmtId="3" fontId="6" fillId="0" borderId="21" xfId="6" applyNumberFormat="1" applyFont="1" applyFill="1" applyBorder="1" applyAlignment="1" applyProtection="1">
      <alignment vertical="center"/>
    </xf>
    <xf numFmtId="0" fontId="6" fillId="3" borderId="57" xfId="6" applyFont="1" applyFill="1" applyBorder="1" applyAlignment="1" applyProtection="1">
      <alignment horizontal="left" vertical="center" wrapText="1"/>
    </xf>
    <xf numFmtId="3" fontId="6" fillId="3" borderId="74" xfId="6" applyNumberFormat="1" applyFont="1" applyFill="1" applyBorder="1" applyAlignment="1" applyProtection="1">
      <alignment vertical="center"/>
    </xf>
    <xf numFmtId="3" fontId="6" fillId="3" borderId="58" xfId="6" applyNumberFormat="1" applyFont="1" applyFill="1" applyBorder="1" applyAlignment="1" applyProtection="1">
      <alignment vertical="center"/>
    </xf>
    <xf numFmtId="3" fontId="6" fillId="3" borderId="75" xfId="6" applyNumberFormat="1" applyFont="1" applyFill="1" applyBorder="1" applyAlignment="1" applyProtection="1">
      <alignment vertical="center"/>
    </xf>
    <xf numFmtId="3" fontId="6" fillId="3" borderId="76" xfId="6" applyNumberFormat="1" applyFont="1" applyFill="1" applyBorder="1" applyAlignment="1" applyProtection="1">
      <alignment vertical="center"/>
    </xf>
    <xf numFmtId="0" fontId="3" fillId="0" borderId="50" xfId="6" applyFont="1" applyFill="1" applyBorder="1" applyAlignment="1" applyProtection="1">
      <alignment horizontal="left" vertical="center" wrapText="1"/>
    </xf>
    <xf numFmtId="3" fontId="3" fillId="0" borderId="77" xfId="6" applyNumberFormat="1" applyFont="1" applyFill="1" applyBorder="1" applyAlignment="1" applyProtection="1">
      <alignment vertical="center"/>
    </xf>
    <xf numFmtId="3" fontId="3" fillId="0" borderId="78" xfId="6" applyNumberFormat="1" applyFont="1" applyFill="1" applyBorder="1" applyAlignment="1" applyProtection="1">
      <alignment vertical="center"/>
    </xf>
    <xf numFmtId="0" fontId="3" fillId="0" borderId="64" xfId="6" applyFont="1" applyFill="1" applyBorder="1" applyAlignment="1" applyProtection="1">
      <alignment horizontal="center" vertical="center" wrapText="1"/>
    </xf>
    <xf numFmtId="3" fontId="3" fillId="0" borderId="66" xfId="6" applyNumberFormat="1" applyFont="1" applyFill="1" applyBorder="1" applyAlignment="1" applyProtection="1">
      <alignment vertical="center"/>
    </xf>
    <xf numFmtId="3" fontId="3" fillId="0" borderId="67" xfId="6" applyNumberFormat="1" applyFont="1" applyFill="1" applyBorder="1" applyAlignment="1" applyProtection="1">
      <alignment vertical="center"/>
    </xf>
    <xf numFmtId="3" fontId="3" fillId="0" borderId="2" xfId="6" applyNumberFormat="1" applyFont="1" applyFill="1" applyBorder="1" applyAlignment="1" applyProtection="1">
      <alignment vertical="center"/>
    </xf>
    <xf numFmtId="3" fontId="3" fillId="0" borderId="20" xfId="6" applyNumberFormat="1" applyFont="1" applyFill="1" applyBorder="1" applyAlignment="1" applyProtection="1">
      <alignment vertical="center"/>
      <protection locked="0"/>
    </xf>
    <xf numFmtId="3" fontId="3" fillId="0" borderId="21" xfId="6" applyNumberFormat="1" applyFont="1" applyFill="1" applyBorder="1" applyAlignment="1" applyProtection="1">
      <alignment vertical="center"/>
      <protection locked="0"/>
    </xf>
    <xf numFmtId="3" fontId="3" fillId="0" borderId="21" xfId="6" applyNumberFormat="1" applyFont="1" applyFill="1" applyBorder="1" applyAlignment="1" applyProtection="1">
      <alignment vertical="center"/>
    </xf>
    <xf numFmtId="3" fontId="3" fillId="0" borderId="42" xfId="6" applyNumberFormat="1" applyFont="1" applyFill="1" applyBorder="1" applyAlignment="1" applyProtection="1">
      <alignment vertical="center"/>
      <protection locked="0"/>
    </xf>
    <xf numFmtId="3" fontId="3" fillId="0" borderId="43" xfId="6" applyNumberFormat="1" applyFont="1" applyFill="1" applyBorder="1" applyAlignment="1" applyProtection="1">
      <alignment vertical="center"/>
      <protection locked="0"/>
    </xf>
    <xf numFmtId="3" fontId="3" fillId="0" borderId="43" xfId="6" applyNumberFormat="1" applyFont="1" applyFill="1" applyBorder="1" applyAlignment="1" applyProtection="1">
      <alignment vertical="center"/>
    </xf>
    <xf numFmtId="0" fontId="3" fillId="0" borderId="40" xfId="6" applyFont="1" applyFill="1" applyBorder="1" applyAlignment="1" applyProtection="1">
      <alignment horizontal="center" vertical="center" wrapText="1"/>
    </xf>
    <xf numFmtId="3" fontId="3" fillId="0" borderId="42" xfId="6" applyNumberFormat="1" applyFont="1" applyFill="1" applyBorder="1" applyAlignment="1" applyProtection="1">
      <alignment vertical="center"/>
    </xf>
    <xf numFmtId="3" fontId="3" fillId="0" borderId="66" xfId="6" applyNumberFormat="1" applyFont="1" applyFill="1" applyBorder="1" applyAlignment="1" applyProtection="1">
      <alignment vertical="center"/>
      <protection locked="0"/>
    </xf>
    <xf numFmtId="3" fontId="3" fillId="0" borderId="67" xfId="6" applyNumberFormat="1" applyFont="1" applyFill="1" applyBorder="1" applyAlignment="1" applyProtection="1">
      <alignment vertical="center"/>
      <protection locked="0"/>
    </xf>
    <xf numFmtId="3" fontId="3" fillId="0" borderId="2" xfId="6" applyNumberFormat="1" applyFont="1" applyFill="1" applyBorder="1" applyAlignment="1" applyProtection="1">
      <alignment vertical="center"/>
      <protection locked="0"/>
    </xf>
    <xf numFmtId="3" fontId="3" fillId="0" borderId="52" xfId="6" applyNumberFormat="1" applyFont="1" applyFill="1" applyBorder="1" applyAlignment="1" applyProtection="1">
      <alignment vertical="center"/>
    </xf>
    <xf numFmtId="3" fontId="3" fillId="0" borderId="53" xfId="6" applyNumberFormat="1" applyFont="1" applyFill="1" applyBorder="1" applyAlignment="1" applyProtection="1">
      <alignment vertical="center"/>
    </xf>
    <xf numFmtId="0" fontId="3" fillId="0" borderId="18" xfId="6" applyFont="1" applyFill="1" applyBorder="1" applyAlignment="1" applyProtection="1">
      <alignment horizontal="center" vertical="center" wrapText="1"/>
    </xf>
    <xf numFmtId="3" fontId="3" fillId="0" borderId="20" xfId="6" applyNumberFormat="1" applyFont="1" applyFill="1" applyBorder="1" applyAlignment="1" applyProtection="1">
      <alignment vertical="center"/>
    </xf>
    <xf numFmtId="3" fontId="3" fillId="0" borderId="55" xfId="6" applyNumberFormat="1" applyFont="1" applyFill="1" applyBorder="1" applyAlignment="1" applyProtection="1">
      <alignment vertical="center"/>
    </xf>
    <xf numFmtId="3" fontId="3" fillId="0" borderId="7" xfId="6" applyNumberFormat="1" applyFont="1" applyFill="1" applyBorder="1" applyAlignment="1" applyProtection="1">
      <alignment vertical="center"/>
    </xf>
    <xf numFmtId="3" fontId="3" fillId="0" borderId="45" xfId="6" applyNumberFormat="1" applyFont="1" applyFill="1" applyBorder="1" applyAlignment="1" applyProtection="1">
      <alignment vertical="center"/>
    </xf>
    <xf numFmtId="3" fontId="3" fillId="0" borderId="51" xfId="6" applyNumberFormat="1" applyFont="1" applyFill="1" applyBorder="1" applyAlignment="1" applyProtection="1">
      <alignment vertical="center"/>
      <protection locked="0"/>
    </xf>
    <xf numFmtId="3" fontId="3" fillId="0" borderId="52" xfId="6" applyNumberFormat="1" applyFont="1" applyFill="1" applyBorder="1" applyAlignment="1" applyProtection="1">
      <alignment vertical="center"/>
      <protection locked="0"/>
    </xf>
    <xf numFmtId="3" fontId="3" fillId="0" borderId="53" xfId="6" applyNumberFormat="1" applyFont="1" applyFill="1" applyBorder="1" applyAlignment="1" applyProtection="1">
      <alignment vertical="center"/>
      <protection locked="0"/>
    </xf>
    <xf numFmtId="3" fontId="3" fillId="0" borderId="39" xfId="6" applyNumberFormat="1" applyFont="1" applyFill="1" applyBorder="1" applyAlignment="1" applyProtection="1">
      <alignment vertical="center"/>
    </xf>
    <xf numFmtId="3" fontId="3" fillId="0" borderId="21" xfId="6" applyNumberFormat="1" applyFont="1" applyFill="1" applyBorder="1" applyAlignment="1" applyProtection="1">
      <alignment horizontal="right" vertical="center"/>
    </xf>
    <xf numFmtId="0" fontId="6" fillId="0" borderId="0" xfId="6" applyFont="1" applyFill="1" applyBorder="1" applyAlignment="1" applyProtection="1">
      <alignment horizontal="left" vertical="center"/>
    </xf>
    <xf numFmtId="0" fontId="3" fillId="0" borderId="57" xfId="6" applyFont="1" applyFill="1" applyBorder="1" applyAlignment="1" applyProtection="1">
      <alignment horizontal="left" vertical="center" wrapText="1"/>
    </xf>
    <xf numFmtId="3" fontId="3" fillId="0" borderId="9" xfId="6" applyNumberFormat="1" applyFont="1" applyFill="1" applyBorder="1" applyAlignment="1" applyProtection="1">
      <alignment vertical="center"/>
    </xf>
    <xf numFmtId="3" fontId="3" fillId="0" borderId="79" xfId="6" applyNumberFormat="1" applyFont="1" applyFill="1" applyBorder="1" applyAlignment="1" applyProtection="1">
      <alignment vertical="center"/>
    </xf>
    <xf numFmtId="3" fontId="3" fillId="0" borderId="80" xfId="6" applyNumberFormat="1" applyFont="1" applyFill="1" applyBorder="1" applyAlignment="1" applyProtection="1">
      <alignment vertical="center"/>
    </xf>
    <xf numFmtId="3" fontId="3" fillId="0" borderId="6" xfId="6" applyNumberFormat="1" applyFont="1" applyFill="1" applyBorder="1" applyAlignment="1" applyProtection="1">
      <alignment vertical="center"/>
      <protection locked="0"/>
    </xf>
    <xf numFmtId="0" fontId="3" fillId="0" borderId="81" xfId="6" applyFont="1" applyFill="1" applyBorder="1" applyAlignment="1" applyProtection="1">
      <alignment horizontal="right" vertical="center" wrapText="1"/>
    </xf>
    <xf numFmtId="3" fontId="3" fillId="0" borderId="19" xfId="6" applyNumberFormat="1" applyFont="1" applyFill="1" applyBorder="1" applyAlignment="1" applyProtection="1">
      <alignment vertical="center"/>
      <protection locked="0"/>
    </xf>
    <xf numFmtId="3" fontId="3" fillId="0" borderId="82" xfId="6" applyNumberFormat="1" applyFont="1" applyFill="1" applyBorder="1" applyAlignment="1" applyProtection="1">
      <alignment vertical="center"/>
      <protection locked="0"/>
    </xf>
    <xf numFmtId="3" fontId="3" fillId="0" borderId="83" xfId="6" applyNumberFormat="1" applyFont="1" applyFill="1" applyBorder="1" applyAlignment="1" applyProtection="1">
      <alignment vertical="center"/>
      <protection locked="0"/>
    </xf>
    <xf numFmtId="3" fontId="3" fillId="0" borderId="19" xfId="6" applyNumberFormat="1" applyFont="1" applyFill="1" applyBorder="1" applyAlignment="1" applyProtection="1">
      <alignment vertical="center"/>
    </xf>
    <xf numFmtId="3" fontId="3" fillId="0" borderId="83" xfId="6" applyNumberFormat="1" applyFont="1" applyFill="1" applyBorder="1" applyAlignment="1" applyProtection="1">
      <alignment vertical="center"/>
    </xf>
    <xf numFmtId="3" fontId="3" fillId="0" borderId="74" xfId="6" applyNumberFormat="1" applyFont="1" applyFill="1" applyBorder="1" applyAlignment="1" applyProtection="1">
      <alignment vertical="center"/>
    </xf>
    <xf numFmtId="3" fontId="3" fillId="0" borderId="58" xfId="6" applyNumberFormat="1" applyFont="1" applyFill="1" applyBorder="1" applyAlignment="1" applyProtection="1">
      <alignment vertical="center"/>
    </xf>
    <xf numFmtId="3" fontId="3" fillId="0" borderId="65" xfId="6" applyNumberFormat="1" applyFont="1" applyFill="1" applyBorder="1" applyAlignment="1" applyProtection="1">
      <alignment vertical="center"/>
    </xf>
    <xf numFmtId="1" fontId="6" fillId="3" borderId="57" xfId="6" applyNumberFormat="1" applyFont="1" applyFill="1" applyBorder="1" applyAlignment="1" applyProtection="1">
      <alignment horizontal="left" vertical="center" wrapText="1"/>
    </xf>
    <xf numFmtId="1" fontId="6" fillId="0" borderId="50" xfId="6" applyNumberFormat="1" applyFont="1" applyFill="1" applyBorder="1" applyAlignment="1" applyProtection="1">
      <alignment horizontal="left" vertical="center" wrapText="1"/>
    </xf>
    <xf numFmtId="0" fontId="6" fillId="0" borderId="18" xfId="6" applyFont="1" applyFill="1" applyBorder="1" applyAlignment="1" applyProtection="1">
      <alignment horizontal="center" vertical="center" wrapText="1"/>
    </xf>
    <xf numFmtId="3" fontId="6" fillId="0" borderId="55" xfId="6" applyNumberFormat="1" applyFont="1" applyFill="1" applyBorder="1" applyAlignment="1" applyProtection="1">
      <alignment vertical="center"/>
    </xf>
    <xf numFmtId="3" fontId="6" fillId="3" borderId="78" xfId="6" applyNumberFormat="1" applyFont="1" applyFill="1" applyBorder="1" applyAlignment="1" applyProtection="1">
      <alignment vertical="center"/>
    </xf>
    <xf numFmtId="3" fontId="3" fillId="0" borderId="6" xfId="6" applyNumberFormat="1" applyFont="1" applyFill="1" applyBorder="1" applyAlignment="1" applyProtection="1">
      <alignment vertical="center"/>
    </xf>
    <xf numFmtId="3" fontId="3" fillId="0" borderId="3" xfId="6" applyNumberFormat="1" applyFont="1" applyFill="1" applyBorder="1" applyAlignment="1" applyProtection="1">
      <alignment vertical="center"/>
    </xf>
    <xf numFmtId="0" fontId="3" fillId="0" borderId="61" xfId="6" applyFont="1" applyFill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vertical="center"/>
    </xf>
    <xf numFmtId="3" fontId="3" fillId="0" borderId="84" xfId="6" applyNumberFormat="1" applyFont="1" applyFill="1" applyBorder="1" applyAlignment="1" applyProtection="1">
      <alignment vertical="center"/>
    </xf>
    <xf numFmtId="3" fontId="6" fillId="3" borderId="85" xfId="6" applyNumberFormat="1" applyFont="1" applyFill="1" applyBorder="1" applyAlignment="1" applyProtection="1">
      <alignment vertical="center"/>
    </xf>
    <xf numFmtId="3" fontId="3" fillId="0" borderId="85" xfId="6" applyNumberFormat="1" applyFont="1" applyFill="1" applyBorder="1" applyAlignment="1" applyProtection="1">
      <alignment vertical="center"/>
    </xf>
    <xf numFmtId="3" fontId="3" fillId="0" borderId="0" xfId="6" applyNumberFormat="1" applyFont="1" applyFill="1" applyBorder="1" applyAlignment="1" applyProtection="1">
      <alignment vertical="center"/>
    </xf>
    <xf numFmtId="3" fontId="3" fillId="0" borderId="86" xfId="6" applyNumberFormat="1" applyFont="1" applyFill="1" applyBorder="1" applyAlignment="1" applyProtection="1">
      <alignment vertical="center"/>
      <protection locked="0"/>
    </xf>
    <xf numFmtId="3" fontId="3" fillId="0" borderId="87" xfId="6" applyNumberFormat="1" applyFont="1" applyFill="1" applyBorder="1" applyAlignment="1" applyProtection="1">
      <alignment vertical="center"/>
    </xf>
    <xf numFmtId="3" fontId="3" fillId="0" borderId="5" xfId="6" applyNumberFormat="1" applyFont="1" applyFill="1" applyBorder="1" applyAlignment="1" applyProtection="1">
      <alignment vertical="center"/>
    </xf>
    <xf numFmtId="3" fontId="3" fillId="0" borderId="82" xfId="6" applyNumberFormat="1" applyFont="1" applyFill="1" applyBorder="1" applyAlignment="1" applyProtection="1">
      <alignment vertical="center"/>
    </xf>
    <xf numFmtId="3" fontId="3" fillId="0" borderId="88" xfId="6" applyNumberFormat="1" applyFont="1" applyFill="1" applyBorder="1" applyAlignment="1" applyProtection="1">
      <alignment vertical="center"/>
    </xf>
    <xf numFmtId="3" fontId="3" fillId="0" borderId="89" xfId="6" applyNumberFormat="1" applyFont="1" applyFill="1" applyBorder="1" applyAlignment="1" applyProtection="1">
      <alignment vertical="center"/>
      <protection locked="0"/>
    </xf>
    <xf numFmtId="3" fontId="3" fillId="0" borderId="90" xfId="6" applyNumberFormat="1" applyFont="1" applyFill="1" applyBorder="1" applyAlignment="1" applyProtection="1">
      <alignment vertical="center"/>
    </xf>
    <xf numFmtId="3" fontId="3" fillId="0" borderId="91" xfId="6" applyNumberFormat="1" applyFont="1" applyFill="1" applyBorder="1" applyAlignment="1" applyProtection="1">
      <alignment vertical="center"/>
    </xf>
    <xf numFmtId="3" fontId="3" fillId="0" borderId="92" xfId="6" applyNumberFormat="1" applyFont="1" applyFill="1" applyBorder="1" applyAlignment="1" applyProtection="1">
      <alignment vertical="center"/>
      <protection locked="0"/>
    </xf>
    <xf numFmtId="0" fontId="3" fillId="0" borderId="81" xfId="6" applyFont="1" applyFill="1" applyBorder="1" applyAlignment="1" applyProtection="1">
      <alignment horizontal="center" vertical="center" wrapText="1"/>
    </xf>
    <xf numFmtId="0" fontId="3" fillId="0" borderId="81" xfId="6" applyFont="1" applyFill="1" applyBorder="1" applyAlignment="1" applyProtection="1">
      <alignment horizontal="left" vertical="center" wrapText="1"/>
    </xf>
    <xf numFmtId="3" fontId="3" fillId="0" borderId="59" xfId="6" applyNumberFormat="1" applyFont="1" applyFill="1" applyBorder="1" applyAlignment="1" applyProtection="1">
      <alignment vertical="center"/>
    </xf>
    <xf numFmtId="0" fontId="3" fillId="0" borderId="40" xfId="6" applyFont="1" applyFill="1" applyBorder="1" applyAlignment="1" applyProtection="1">
      <alignment vertical="center"/>
    </xf>
    <xf numFmtId="3" fontId="3" fillId="0" borderId="89" xfId="6" applyNumberFormat="1" applyFont="1" applyFill="1" applyBorder="1" applyAlignment="1" applyProtection="1">
      <alignment vertical="center"/>
    </xf>
    <xf numFmtId="0" fontId="6" fillId="3" borderId="50" xfId="6" applyFont="1" applyFill="1" applyBorder="1" applyAlignment="1" applyProtection="1">
      <alignment horizontal="left" vertical="center" wrapText="1"/>
    </xf>
    <xf numFmtId="3" fontId="6" fillId="3" borderId="9" xfId="6" applyNumberFormat="1" applyFont="1" applyFill="1" applyBorder="1" applyAlignment="1" applyProtection="1">
      <alignment vertical="center"/>
    </xf>
    <xf numFmtId="3" fontId="6" fillId="3" borderId="51" xfId="6" applyNumberFormat="1" applyFont="1" applyFill="1" applyBorder="1" applyAlignment="1" applyProtection="1">
      <alignment vertical="center"/>
    </xf>
    <xf numFmtId="3" fontId="6" fillId="3" borderId="8" xfId="6" applyNumberFormat="1" applyFont="1" applyFill="1" applyBorder="1" applyAlignment="1" applyProtection="1">
      <alignment vertical="center"/>
    </xf>
    <xf numFmtId="3" fontId="6" fillId="3" borderId="55" xfId="6" applyNumberFormat="1" applyFont="1" applyFill="1" applyBorder="1" applyAlignment="1" applyProtection="1">
      <alignment vertical="center"/>
    </xf>
    <xf numFmtId="0" fontId="6" fillId="0" borderId="50" xfId="6" applyFont="1" applyFill="1" applyBorder="1" applyAlignment="1" applyProtection="1">
      <alignment horizontal="left" vertical="top" wrapText="1"/>
    </xf>
    <xf numFmtId="0" fontId="3" fillId="0" borderId="18" xfId="6" applyFont="1" applyFill="1" applyBorder="1" applyAlignment="1" applyProtection="1">
      <alignment horizontal="center" vertical="top" wrapText="1"/>
    </xf>
    <xf numFmtId="0" fontId="9" fillId="0" borderId="0" xfId="6" applyFont="1" applyFill="1" applyBorder="1" applyAlignment="1" applyProtection="1">
      <alignment vertical="center"/>
    </xf>
    <xf numFmtId="0" fontId="3" fillId="0" borderId="18" xfId="6" applyFont="1" applyFill="1" applyBorder="1" applyAlignment="1" applyProtection="1">
      <alignment horizontal="right" vertical="top" wrapText="1"/>
    </xf>
    <xf numFmtId="0" fontId="3" fillId="0" borderId="40" xfId="6" applyFont="1" applyFill="1" applyBorder="1" applyAlignment="1" applyProtection="1">
      <alignment horizontal="center" vertical="top" wrapText="1"/>
    </xf>
    <xf numFmtId="0" fontId="3" fillId="0" borderId="40" xfId="6" applyFont="1" applyFill="1" applyBorder="1" applyAlignment="1" applyProtection="1">
      <alignment horizontal="right" vertical="top" wrapText="1"/>
    </xf>
    <xf numFmtId="0" fontId="3" fillId="0" borderId="81" xfId="6" applyFont="1" applyFill="1" applyBorder="1" applyAlignment="1" applyProtection="1">
      <alignment horizontal="center" vertical="top" wrapText="1"/>
    </xf>
    <xf numFmtId="0" fontId="6" fillId="0" borderId="61" xfId="6" applyFont="1" applyFill="1" applyBorder="1" applyAlignment="1" applyProtection="1">
      <alignment horizontal="left" vertical="top" wrapText="1"/>
    </xf>
    <xf numFmtId="0" fontId="3" fillId="0" borderId="64" xfId="6" applyFont="1" applyFill="1" applyBorder="1" applyAlignment="1" applyProtection="1">
      <alignment horizontal="center" vertical="top" wrapText="1"/>
    </xf>
    <xf numFmtId="0" fontId="3" fillId="0" borderId="81" xfId="6" applyFont="1" applyFill="1" applyBorder="1" applyAlignment="1" applyProtection="1">
      <alignment horizontal="right" vertical="top" wrapText="1"/>
    </xf>
    <xf numFmtId="3" fontId="3" fillId="0" borderId="93" xfId="6" applyNumberFormat="1" applyFont="1" applyFill="1" applyBorder="1" applyAlignment="1" applyProtection="1">
      <alignment vertical="center"/>
      <protection locked="0"/>
    </xf>
    <xf numFmtId="0" fontId="3" fillId="0" borderId="61" xfId="6" applyFont="1" applyFill="1" applyBorder="1" applyAlignment="1" applyProtection="1">
      <alignment horizontal="center" vertical="top" wrapText="1"/>
    </xf>
    <xf numFmtId="0" fontId="3" fillId="0" borderId="61" xfId="6" applyFont="1" applyBorder="1" applyProtection="1"/>
    <xf numFmtId="3" fontId="3" fillId="0" borderId="12" xfId="6" applyNumberFormat="1" applyFont="1" applyFill="1" applyBorder="1" applyAlignment="1" applyProtection="1">
      <alignment vertical="center"/>
      <protection locked="0"/>
    </xf>
    <xf numFmtId="3" fontId="3" fillId="0" borderId="11" xfId="6" applyNumberFormat="1" applyFont="1" applyFill="1" applyBorder="1" applyAlignment="1" applyProtection="1">
      <alignment vertical="center"/>
      <protection locked="0"/>
    </xf>
    <xf numFmtId="3" fontId="3" fillId="0" borderId="94" xfId="6" applyNumberFormat="1" applyFont="1" applyFill="1" applyBorder="1" applyAlignment="1" applyProtection="1">
      <alignment vertical="center"/>
      <protection locked="0"/>
    </xf>
    <xf numFmtId="3" fontId="3" fillId="0" borderId="94" xfId="6" applyNumberFormat="1" applyFont="1" applyFill="1" applyBorder="1" applyAlignment="1" applyProtection="1">
      <alignment vertical="center"/>
    </xf>
    <xf numFmtId="0" fontId="6" fillId="4" borderId="57" xfId="6" applyFont="1" applyFill="1" applyBorder="1" applyAlignment="1" applyProtection="1">
      <alignment horizontal="left" vertical="top" wrapText="1"/>
    </xf>
    <xf numFmtId="0" fontId="6" fillId="4" borderId="57" xfId="6" applyFont="1" applyFill="1" applyBorder="1" applyAlignment="1" applyProtection="1">
      <alignment horizontal="left" vertical="center" wrapText="1"/>
    </xf>
    <xf numFmtId="3" fontId="6" fillId="4" borderId="95" xfId="6" applyNumberFormat="1" applyFont="1" applyFill="1" applyBorder="1" applyAlignment="1" applyProtection="1">
      <alignment vertical="center"/>
    </xf>
    <xf numFmtId="3" fontId="6" fillId="4" borderId="58" xfId="6" applyNumberFormat="1" applyFont="1" applyFill="1" applyBorder="1" applyAlignment="1" applyProtection="1">
      <alignment vertical="center"/>
    </xf>
    <xf numFmtId="3" fontId="6" fillId="4" borderId="78" xfId="6" applyNumberFormat="1" applyFont="1" applyFill="1" applyBorder="1" applyAlignment="1" applyProtection="1">
      <alignment vertical="center"/>
    </xf>
    <xf numFmtId="0" fontId="3" fillId="0" borderId="64" xfId="6" applyFont="1" applyFill="1" applyBorder="1" applyAlignment="1" applyProtection="1">
      <alignment horizontal="left" vertical="top" wrapText="1"/>
    </xf>
    <xf numFmtId="0" fontId="3" fillId="0" borderId="40" xfId="6" applyFont="1" applyFill="1" applyBorder="1" applyAlignment="1" applyProtection="1">
      <alignment horizontal="left" vertical="top" wrapText="1"/>
    </xf>
    <xf numFmtId="0" fontId="3" fillId="0" borderId="81" xfId="6" applyFont="1" applyFill="1" applyBorder="1" applyAlignment="1" applyProtection="1">
      <alignment horizontal="left" vertical="top" wrapText="1"/>
    </xf>
    <xf numFmtId="3" fontId="6" fillId="4" borderId="85" xfId="6" applyNumberFormat="1" applyFont="1" applyFill="1" applyBorder="1" applyAlignment="1" applyProtection="1">
      <alignment vertical="center"/>
    </xf>
    <xf numFmtId="3" fontId="6" fillId="4" borderId="74" xfId="6" applyNumberFormat="1" applyFont="1" applyFill="1" applyBorder="1" applyAlignment="1" applyProtection="1">
      <alignment vertical="center"/>
    </xf>
    <xf numFmtId="0" fontId="3" fillId="0" borderId="57" xfId="6" applyFont="1" applyFill="1" applyBorder="1" applyAlignment="1" applyProtection="1">
      <alignment horizontal="left" vertical="top" wrapText="1"/>
    </xf>
    <xf numFmtId="0" fontId="3" fillId="0" borderId="18" xfId="6" applyFont="1" applyFill="1" applyBorder="1" applyAlignment="1" applyProtection="1">
      <alignment vertical="center"/>
    </xf>
    <xf numFmtId="0" fontId="3" fillId="0" borderId="50" xfId="6" applyFont="1" applyFill="1" applyBorder="1" applyAlignment="1" applyProtection="1">
      <alignment horizontal="right" vertical="center" wrapText="1"/>
    </xf>
    <xf numFmtId="0" fontId="3" fillId="0" borderId="57" xfId="6" applyFont="1" applyFill="1" applyBorder="1" applyAlignment="1" applyProtection="1">
      <alignment vertical="center"/>
    </xf>
    <xf numFmtId="0" fontId="3" fillId="0" borderId="13" xfId="6" applyFont="1" applyFill="1" applyBorder="1" applyAlignment="1" applyProtection="1">
      <alignment vertical="center"/>
    </xf>
    <xf numFmtId="3" fontId="3" fillId="0" borderId="96" xfId="6" applyNumberFormat="1" applyFont="1" applyFill="1" applyBorder="1" applyAlignment="1" applyProtection="1">
      <alignment vertical="center"/>
    </xf>
    <xf numFmtId="3" fontId="3" fillId="0" borderId="97" xfId="6" applyNumberFormat="1" applyFont="1" applyFill="1" applyBorder="1" applyAlignment="1" applyProtection="1">
      <alignment vertical="center"/>
    </xf>
    <xf numFmtId="3" fontId="3" fillId="0" borderId="98" xfId="6" applyNumberFormat="1" applyFont="1" applyFill="1" applyBorder="1" applyAlignment="1" applyProtection="1">
      <alignment vertical="center"/>
    </xf>
    <xf numFmtId="3" fontId="3" fillId="0" borderId="75" xfId="6" applyNumberFormat="1" applyFont="1" applyFill="1" applyBorder="1" applyAlignment="1" applyProtection="1">
      <alignment vertical="center"/>
    </xf>
    <xf numFmtId="3" fontId="3" fillId="0" borderId="76" xfId="6" applyNumberFormat="1" applyFont="1" applyFill="1" applyBorder="1" applyAlignment="1" applyProtection="1">
      <alignment vertical="center"/>
    </xf>
    <xf numFmtId="3" fontId="6" fillId="0" borderId="85" xfId="6" applyNumberFormat="1" applyFont="1" applyFill="1" applyBorder="1" applyAlignment="1" applyProtection="1">
      <alignment vertical="center"/>
    </xf>
    <xf numFmtId="3" fontId="6" fillId="0" borderId="58" xfId="6" applyNumberFormat="1" applyFont="1" applyFill="1" applyBorder="1" applyAlignment="1" applyProtection="1">
      <alignment vertical="center"/>
    </xf>
    <xf numFmtId="3" fontId="6" fillId="0" borderId="97" xfId="6" applyNumberFormat="1" applyFont="1" applyFill="1" applyBorder="1" applyAlignment="1" applyProtection="1">
      <alignment vertical="center"/>
    </xf>
    <xf numFmtId="3" fontId="6" fillId="0" borderId="78" xfId="6" applyNumberFormat="1" applyFont="1" applyFill="1" applyBorder="1" applyAlignment="1" applyProtection="1">
      <alignment vertical="center"/>
    </xf>
    <xf numFmtId="0" fontId="3" fillId="0" borderId="57" xfId="6" applyFont="1" applyFill="1" applyBorder="1" applyAlignment="1" applyProtection="1">
      <alignment horizontal="left" vertical="center"/>
    </xf>
    <xf numFmtId="3" fontId="6" fillId="0" borderId="99" xfId="6" applyNumberFormat="1" applyFont="1" applyFill="1" applyBorder="1" applyAlignment="1" applyProtection="1">
      <alignment vertical="center"/>
    </xf>
    <xf numFmtId="3" fontId="6" fillId="0" borderId="76" xfId="6" applyNumberFormat="1" applyFont="1" applyFill="1" applyBorder="1" applyAlignment="1" applyProtection="1">
      <alignment vertical="center"/>
    </xf>
    <xf numFmtId="0" fontId="6" fillId="0" borderId="13" xfId="6" applyFont="1" applyFill="1" applyBorder="1" applyAlignment="1" applyProtection="1">
      <alignment vertical="center"/>
    </xf>
    <xf numFmtId="3" fontId="6" fillId="0" borderId="75" xfId="6" applyNumberFormat="1" applyFont="1" applyFill="1" applyBorder="1" applyAlignment="1" applyProtection="1">
      <alignment vertical="center"/>
    </xf>
    <xf numFmtId="0" fontId="6" fillId="0" borderId="57" xfId="6" applyFont="1" applyFill="1" applyBorder="1" applyAlignment="1" applyProtection="1">
      <alignment vertical="center"/>
    </xf>
    <xf numFmtId="0" fontId="3" fillId="0" borderId="64" xfId="6" applyFont="1" applyFill="1" applyBorder="1" applyAlignment="1" applyProtection="1">
      <alignment vertical="center"/>
    </xf>
    <xf numFmtId="3" fontId="3" fillId="0" borderId="16" xfId="6" applyNumberFormat="1" applyFont="1" applyFill="1" applyBorder="1" applyAlignment="1" applyProtection="1">
      <alignment vertical="center"/>
      <protection locked="0"/>
    </xf>
    <xf numFmtId="3" fontId="3" fillId="0" borderId="17" xfId="6" applyNumberFormat="1" applyFont="1" applyFill="1" applyBorder="1" applyAlignment="1" applyProtection="1">
      <alignment vertical="center"/>
      <protection locked="0"/>
    </xf>
    <xf numFmtId="3" fontId="3" fillId="0" borderId="17" xfId="6" applyNumberFormat="1" applyFont="1" applyFill="1" applyBorder="1" applyAlignment="1" applyProtection="1">
      <alignment vertical="center"/>
    </xf>
    <xf numFmtId="0" fontId="3" fillId="0" borderId="81" xfId="6" applyFont="1" applyFill="1" applyBorder="1" applyAlignment="1" applyProtection="1">
      <alignment vertical="center"/>
    </xf>
    <xf numFmtId="0" fontId="3" fillId="0" borderId="81" xfId="6" applyFont="1" applyFill="1" applyBorder="1" applyAlignment="1" applyProtection="1">
      <alignment vertical="center" wrapText="1"/>
    </xf>
    <xf numFmtId="3" fontId="6" fillId="0" borderId="74" xfId="6" applyNumberFormat="1" applyFont="1" applyFill="1" applyBorder="1" applyAlignment="1" applyProtection="1">
      <alignment vertical="center"/>
    </xf>
    <xf numFmtId="3" fontId="6" fillId="0" borderId="58" xfId="6" applyNumberFormat="1" applyFont="1" applyFill="1" applyBorder="1" applyAlignment="1" applyProtection="1">
      <alignment vertical="center"/>
      <protection locked="0"/>
    </xf>
    <xf numFmtId="3" fontId="6" fillId="0" borderId="75" xfId="6" applyNumberFormat="1" applyFont="1" applyFill="1" applyBorder="1" applyAlignment="1" applyProtection="1">
      <alignment vertical="center"/>
      <protection locked="0"/>
    </xf>
    <xf numFmtId="3" fontId="6" fillId="0" borderId="76" xfId="6" applyNumberFormat="1" applyFont="1" applyFill="1" applyBorder="1" applyAlignment="1" applyProtection="1">
      <alignment vertical="center"/>
      <protection locked="0"/>
    </xf>
    <xf numFmtId="0" fontId="6" fillId="0" borderId="8" xfId="6" applyFont="1" applyFill="1" applyBorder="1" applyAlignment="1" applyProtection="1">
      <alignment vertical="center"/>
    </xf>
    <xf numFmtId="0" fontId="6" fillId="0" borderId="9" xfId="6" applyFont="1" applyFill="1" applyBorder="1" applyAlignment="1" applyProtection="1">
      <alignment vertical="center"/>
    </xf>
    <xf numFmtId="3" fontId="6" fillId="0" borderId="9" xfId="6" applyNumberFormat="1" applyFont="1" applyFill="1" applyBorder="1" applyAlignment="1" applyProtection="1">
      <alignment vertical="center"/>
    </xf>
    <xf numFmtId="3" fontId="6" fillId="0" borderId="51" xfId="6" applyNumberFormat="1" applyFont="1" applyFill="1" applyBorder="1" applyAlignment="1" applyProtection="1">
      <alignment vertical="center"/>
    </xf>
    <xf numFmtId="3" fontId="6" fillId="0" borderId="52" xfId="6" applyNumberFormat="1" applyFont="1" applyFill="1" applyBorder="1" applyAlignment="1" applyProtection="1">
      <alignment vertical="center"/>
    </xf>
    <xf numFmtId="0" fontId="6" fillId="0" borderId="9" xfId="6" applyFont="1" applyFill="1" applyBorder="1" applyAlignment="1" applyProtection="1">
      <alignment vertical="center" wrapText="1"/>
    </xf>
    <xf numFmtId="3" fontId="6" fillId="0" borderId="8" xfId="6" applyNumberFormat="1" applyFont="1" applyFill="1" applyBorder="1" applyAlignment="1" applyProtection="1">
      <alignment vertical="center"/>
    </xf>
    <xf numFmtId="3" fontId="3" fillId="0" borderId="58" xfId="6" applyNumberFormat="1" applyFont="1" applyFill="1" applyBorder="1" applyAlignment="1" applyProtection="1">
      <alignment vertical="center"/>
      <protection locked="0"/>
    </xf>
    <xf numFmtId="3" fontId="3" fillId="0" borderId="76" xfId="6" applyNumberFormat="1" applyFont="1" applyFill="1" applyBorder="1" applyAlignment="1" applyProtection="1">
      <alignment vertical="center"/>
      <protection locked="0"/>
    </xf>
    <xf numFmtId="0" fontId="3" fillId="2" borderId="1" xfId="6" applyFont="1" applyFill="1" applyBorder="1" applyAlignment="1" applyProtection="1">
      <alignment vertical="center"/>
    </xf>
    <xf numFmtId="0" fontId="3" fillId="2" borderId="0" xfId="6" applyFont="1" applyFill="1" applyBorder="1" applyAlignment="1" applyProtection="1">
      <alignment vertical="center"/>
    </xf>
    <xf numFmtId="0" fontId="3" fillId="0" borderId="0" xfId="6" applyFont="1" applyBorder="1" applyAlignment="1" applyProtection="1">
      <alignment vertical="center"/>
    </xf>
    <xf numFmtId="0" fontId="3" fillId="2" borderId="101" xfId="6" applyFont="1" applyFill="1" applyBorder="1" applyAlignment="1" applyProtection="1">
      <alignment vertical="center"/>
    </xf>
    <xf numFmtId="0" fontId="3" fillId="2" borderId="102" xfId="6" applyFont="1" applyFill="1" applyBorder="1" applyAlignment="1" applyProtection="1">
      <alignment vertical="center"/>
    </xf>
    <xf numFmtId="3" fontId="6" fillId="0" borderId="105" xfId="2" applyNumberFormat="1" applyFont="1" applyFill="1" applyBorder="1" applyAlignment="1" applyProtection="1">
      <alignment vertical="center"/>
    </xf>
    <xf numFmtId="3" fontId="6" fillId="0" borderId="105" xfId="6" applyNumberFormat="1" applyFont="1" applyFill="1" applyBorder="1" applyAlignment="1" applyProtection="1">
      <alignment vertical="center"/>
    </xf>
    <xf numFmtId="3" fontId="6" fillId="0" borderId="105" xfId="1" applyNumberFormat="1" applyFont="1" applyFill="1" applyBorder="1" applyAlignment="1" applyProtection="1">
      <alignment vertical="center"/>
    </xf>
    <xf numFmtId="0" fontId="6" fillId="0" borderId="95" xfId="2" applyFont="1" applyFill="1" applyBorder="1" applyAlignment="1" applyProtection="1">
      <alignment horizontal="left" vertical="center"/>
    </xf>
    <xf numFmtId="0" fontId="6" fillId="0" borderId="97" xfId="2" applyFont="1" applyFill="1" applyBorder="1" applyAlignment="1" applyProtection="1">
      <alignment horizontal="left" vertical="center"/>
    </xf>
    <xf numFmtId="0" fontId="3" fillId="0" borderId="10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</xf>
    <xf numFmtId="0" fontId="3" fillId="0" borderId="103" xfId="2" applyFont="1" applyFill="1" applyBorder="1" applyAlignment="1" applyProtection="1">
      <alignment horizontal="center" vertical="center"/>
    </xf>
    <xf numFmtId="0" fontId="3" fillId="0" borderId="102" xfId="2" applyFont="1" applyFill="1" applyBorder="1" applyAlignment="1" applyProtection="1">
      <alignment horizontal="center" vertical="center"/>
    </xf>
    <xf numFmtId="0" fontId="3" fillId="0" borderId="104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 textRotation="90" wrapText="1"/>
    </xf>
    <xf numFmtId="0" fontId="3" fillId="0" borderId="24" xfId="2" applyFont="1" applyFill="1" applyBorder="1" applyAlignment="1" applyProtection="1">
      <alignment horizontal="center" vertical="center" textRotation="90" wrapText="1"/>
    </xf>
    <xf numFmtId="0" fontId="3" fillId="0" borderId="21" xfId="2" applyFont="1" applyFill="1" applyBorder="1" applyAlignment="1" applyProtection="1">
      <alignment horizontal="center" vertical="center" textRotation="90" wrapText="1"/>
    </xf>
    <xf numFmtId="0" fontId="3" fillId="0" borderId="26" xfId="2" applyFont="1" applyFill="1" applyBorder="1" applyAlignment="1" applyProtection="1">
      <alignment horizontal="center" vertical="center" textRotation="90" wrapText="1"/>
    </xf>
    <xf numFmtId="0" fontId="3" fillId="0" borderId="1" xfId="2" applyFont="1" applyFill="1" applyBorder="1" applyAlignment="1" applyProtection="1">
      <alignment horizontal="center" vertical="center" textRotation="90"/>
    </xf>
    <xf numFmtId="0" fontId="3" fillId="0" borderId="25" xfId="2" applyFont="1" applyFill="1" applyBorder="1" applyAlignment="1" applyProtection="1">
      <alignment horizontal="center" vertical="center" textRotation="90"/>
    </xf>
    <xf numFmtId="0" fontId="3" fillId="0" borderId="19" xfId="2" applyFont="1" applyFill="1" applyBorder="1" applyAlignment="1" applyProtection="1">
      <alignment horizontal="center" vertical="center" textRotation="90"/>
    </xf>
    <xf numFmtId="0" fontId="3" fillId="0" borderId="24" xfId="2" applyFont="1" applyFill="1" applyBorder="1" applyAlignment="1" applyProtection="1">
      <alignment horizontal="center" vertical="center" textRotation="90"/>
    </xf>
    <xf numFmtId="0" fontId="3" fillId="0" borderId="19" xfId="2" applyNumberFormat="1" applyFont="1" applyFill="1" applyBorder="1" applyAlignment="1" applyProtection="1">
      <alignment horizontal="center" vertical="center" textRotation="90" wrapText="1"/>
    </xf>
    <xf numFmtId="0" fontId="3" fillId="0" borderId="24" xfId="2" applyNumberFormat="1" applyFont="1" applyFill="1" applyBorder="1" applyAlignment="1" applyProtection="1">
      <alignment horizontal="center" vertical="center" textRotation="90" wrapText="1"/>
    </xf>
    <xf numFmtId="0" fontId="3" fillId="0" borderId="23" xfId="2" applyNumberFormat="1" applyFont="1" applyFill="1" applyBorder="1" applyAlignment="1" applyProtection="1">
      <alignment horizontal="center" vertical="center" textRotation="90" wrapText="1"/>
    </xf>
    <xf numFmtId="0" fontId="3" fillId="0" borderId="20" xfId="2" applyFont="1" applyFill="1" applyBorder="1" applyAlignment="1" applyProtection="1">
      <alignment horizontal="center" vertical="center" textRotation="90" wrapText="1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49" fontId="3" fillId="2" borderId="6" xfId="2" applyNumberFormat="1" applyFont="1" applyFill="1" applyBorder="1" applyAlignment="1" applyProtection="1">
      <alignment horizontal="center" vertical="center"/>
      <protection locked="0"/>
    </xf>
    <xf numFmtId="49" fontId="3" fillId="2" borderId="7" xfId="2" applyNumberFormat="1" applyFont="1" applyFill="1" applyBorder="1" applyAlignment="1" applyProtection="1">
      <alignment horizontal="center" vertical="center"/>
      <protection locked="0"/>
    </xf>
    <xf numFmtId="49" fontId="3" fillId="2" borderId="12" xfId="2" applyNumberFormat="1" applyFont="1" applyFill="1" applyBorder="1" applyAlignment="1" applyProtection="1">
      <alignment horizontal="center" vertical="center"/>
    </xf>
    <xf numFmtId="49" fontId="3" fillId="0" borderId="13" xfId="2" applyNumberFormat="1" applyFont="1" applyFill="1" applyBorder="1" applyAlignment="1" applyProtection="1">
      <alignment horizontal="center" vertical="center" textRotation="90" wrapText="1"/>
    </xf>
    <xf numFmtId="0" fontId="3" fillId="0" borderId="18" xfId="2" applyFont="1" applyFill="1" applyBorder="1" applyAlignment="1" applyProtection="1">
      <alignment horizontal="center" vertical="center" wrapText="1"/>
    </xf>
    <xf numFmtId="0" fontId="3" fillId="0" borderId="22" xfId="2" applyFont="1" applyFill="1" applyBorder="1" applyAlignment="1" applyProtection="1">
      <alignment horizontal="center" vertical="center" wrapText="1"/>
    </xf>
    <xf numFmtId="49" fontId="3" fillId="0" borderId="13" xfId="2" applyNumberFormat="1" applyFont="1" applyFill="1" applyBorder="1" applyAlignment="1" applyProtection="1">
      <alignment horizontal="center" vertical="center" wrapText="1"/>
    </xf>
    <xf numFmtId="49" fontId="3" fillId="0" borderId="18" xfId="2" applyNumberFormat="1" applyFont="1" applyFill="1" applyBorder="1" applyAlignment="1" applyProtection="1">
      <alignment horizontal="center" vertical="center" wrapText="1"/>
    </xf>
    <xf numFmtId="49" fontId="3" fillId="0" borderId="14" xfId="2" applyNumberFormat="1" applyFont="1" applyFill="1" applyBorder="1" applyAlignment="1" applyProtection="1">
      <alignment horizontal="center" vertical="center"/>
    </xf>
    <xf numFmtId="49" fontId="3" fillId="0" borderId="15" xfId="2" applyNumberFormat="1" applyFont="1" applyFill="1" applyBorder="1" applyAlignment="1" applyProtection="1">
      <alignment horizontal="center" vertical="center"/>
    </xf>
    <xf numFmtId="49" fontId="3" fillId="0" borderId="16" xfId="2" applyNumberFormat="1" applyFont="1" applyFill="1" applyBorder="1" applyAlignment="1" applyProtection="1">
      <alignment horizontal="center" vertical="center"/>
    </xf>
    <xf numFmtId="49" fontId="3" fillId="0" borderId="17" xfId="2" applyNumberFormat="1" applyFont="1" applyFill="1" applyBorder="1" applyAlignment="1" applyProtection="1">
      <alignment horizontal="center" vertical="center"/>
    </xf>
    <xf numFmtId="0" fontId="3" fillId="0" borderId="23" xfId="2" applyFont="1" applyFill="1" applyBorder="1" applyAlignment="1" applyProtection="1">
      <alignment horizontal="center" vertical="center" textRotation="90"/>
    </xf>
    <xf numFmtId="0" fontId="3" fillId="2" borderId="1" xfId="2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49" fontId="4" fillId="2" borderId="0" xfId="2" applyNumberFormat="1" applyFont="1" applyFill="1" applyBorder="1" applyAlignment="1" applyProtection="1">
      <alignment horizontal="center" vertical="center"/>
    </xf>
    <xf numFmtId="49" fontId="3" fillId="2" borderId="2" xfId="2" applyNumberFormat="1" applyFont="1" applyFill="1" applyBorder="1" applyAlignment="1" applyProtection="1">
      <alignment horizontal="center" vertical="center"/>
    </xf>
    <xf numFmtId="49" fontId="3" fillId="2" borderId="3" xfId="2" applyNumberFormat="1" applyFont="1" applyFill="1" applyBorder="1" applyAlignment="1" applyProtection="1">
      <alignment horizontal="center" vertical="center"/>
    </xf>
    <xf numFmtId="49" fontId="6" fillId="2" borderId="4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49" fontId="3" fillId="2" borderId="7" xfId="1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0" xfId="1" applyNumberFormat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49" fontId="3" fillId="0" borderId="18" xfId="1" applyNumberFormat="1" applyFont="1" applyFill="1" applyBorder="1" applyAlignment="1" applyProtection="1">
      <alignment horizontal="center" vertical="center" wrapText="1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49" fontId="3" fillId="0" borderId="16" xfId="1" applyNumberFormat="1" applyFont="1" applyFill="1" applyBorder="1" applyAlignment="1" applyProtection="1">
      <alignment horizontal="center" vertical="center"/>
    </xf>
    <xf numFmtId="49" fontId="3" fillId="0" borderId="17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textRotation="90"/>
    </xf>
    <xf numFmtId="0" fontId="3" fillId="0" borderId="19" xfId="1" applyFont="1" applyFill="1" applyBorder="1" applyAlignment="1" applyProtection="1">
      <alignment horizontal="center" vertical="center" textRotation="90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 wrapText="1"/>
    </xf>
    <xf numFmtId="0" fontId="3" fillId="0" borderId="26" xfId="1" applyFont="1" applyFill="1" applyBorder="1" applyAlignment="1" applyProtection="1">
      <alignment horizontal="center" vertical="center" textRotation="90" wrapText="1"/>
    </xf>
    <xf numFmtId="0" fontId="6" fillId="0" borderId="95" xfId="1" applyFont="1" applyFill="1" applyBorder="1" applyAlignment="1" applyProtection="1">
      <alignment horizontal="left" vertical="center"/>
    </xf>
    <xf numFmtId="0" fontId="6" fillId="0" borderId="97" xfId="1" applyFont="1" applyFill="1" applyBorder="1" applyAlignment="1" applyProtection="1">
      <alignment horizontal="left" vertical="center"/>
    </xf>
    <xf numFmtId="0" fontId="3" fillId="0" borderId="10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</xf>
    <xf numFmtId="0" fontId="3" fillId="0" borderId="103" xfId="1" applyFont="1" applyFill="1" applyBorder="1" applyAlignment="1" applyProtection="1">
      <alignment horizontal="center" vertical="center"/>
    </xf>
    <xf numFmtId="0" fontId="3" fillId="0" borderId="102" xfId="1" applyFont="1" applyFill="1" applyBorder="1" applyAlignment="1" applyProtection="1">
      <alignment horizontal="center" vertical="center"/>
    </xf>
    <xf numFmtId="0" fontId="3" fillId="0" borderId="104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3" fillId="0" borderId="25" xfId="1" applyFont="1" applyFill="1" applyBorder="1" applyAlignment="1" applyProtection="1">
      <alignment horizontal="center" vertical="center" textRotation="90"/>
    </xf>
    <xf numFmtId="0" fontId="3" fillId="0" borderId="24" xfId="1" applyFont="1" applyFill="1" applyBorder="1" applyAlignment="1" applyProtection="1">
      <alignment horizontal="center" vertical="center" textRotation="90"/>
    </xf>
    <xf numFmtId="0" fontId="3" fillId="0" borderId="19" xfId="1" applyNumberFormat="1" applyFont="1" applyFill="1" applyBorder="1" applyAlignment="1" applyProtection="1">
      <alignment horizontal="center" vertical="center" textRotation="90" wrapText="1"/>
    </xf>
    <xf numFmtId="0" fontId="3" fillId="0" borderId="24" xfId="1" applyNumberFormat="1" applyFont="1" applyFill="1" applyBorder="1" applyAlignment="1" applyProtection="1">
      <alignment horizontal="center" vertical="center" textRotation="90" wrapText="1"/>
    </xf>
    <xf numFmtId="0" fontId="3" fillId="0" borderId="23" xfId="1" applyNumberFormat="1" applyFont="1" applyFill="1" applyBorder="1" applyAlignment="1" applyProtection="1">
      <alignment horizontal="center" vertical="center" textRotation="90" wrapText="1"/>
    </xf>
    <xf numFmtId="0" fontId="3" fillId="0" borderId="20" xfId="1" applyFont="1" applyFill="1" applyBorder="1" applyAlignment="1" applyProtection="1">
      <alignment horizontal="center" vertical="center" textRotation="90" wrapText="1"/>
    </xf>
    <xf numFmtId="49" fontId="3" fillId="2" borderId="5" xfId="6" applyNumberFormat="1" applyFont="1" applyFill="1" applyBorder="1" applyAlignment="1" applyProtection="1">
      <alignment horizontal="center" vertical="center"/>
      <protection locked="0"/>
    </xf>
    <xf numFmtId="49" fontId="3" fillId="2" borderId="6" xfId="6" applyNumberFormat="1" applyFont="1" applyFill="1" applyBorder="1" applyAlignment="1" applyProtection="1">
      <alignment horizontal="center" vertical="center"/>
      <protection locked="0"/>
    </xf>
    <xf numFmtId="49" fontId="3" fillId="2" borderId="7" xfId="6" applyNumberFormat="1" applyFont="1" applyFill="1" applyBorder="1" applyAlignment="1" applyProtection="1">
      <alignment horizontal="center" vertical="center"/>
      <protection locked="0"/>
    </xf>
    <xf numFmtId="0" fontId="3" fillId="2" borderId="1" xfId="6" applyFont="1" applyFill="1" applyBorder="1" applyAlignment="1" applyProtection="1">
      <alignment horizontal="center" vertical="center"/>
    </xf>
    <xf numFmtId="0" fontId="3" fillId="2" borderId="0" xfId="6" applyFont="1" applyFill="1" applyBorder="1" applyAlignment="1" applyProtection="1">
      <alignment horizontal="center" vertical="center"/>
    </xf>
    <xf numFmtId="49" fontId="4" fillId="2" borderId="1" xfId="6" applyNumberFormat="1" applyFont="1" applyFill="1" applyBorder="1" applyAlignment="1" applyProtection="1">
      <alignment horizontal="center" vertical="center"/>
    </xf>
    <xf numFmtId="49" fontId="4" fillId="2" borderId="0" xfId="6" applyNumberFormat="1" applyFont="1" applyFill="1" applyBorder="1" applyAlignment="1" applyProtection="1">
      <alignment horizontal="center" vertical="center"/>
    </xf>
    <xf numFmtId="49" fontId="3" fillId="2" borderId="2" xfId="6" applyNumberFormat="1" applyFont="1" applyFill="1" applyBorder="1" applyAlignment="1" applyProtection="1">
      <alignment horizontal="center" vertical="center"/>
    </xf>
    <xf numFmtId="49" fontId="3" fillId="2" borderId="3" xfId="6" applyNumberFormat="1" applyFont="1" applyFill="1" applyBorder="1" applyAlignment="1" applyProtection="1">
      <alignment horizontal="center" vertical="center"/>
    </xf>
    <xf numFmtId="49" fontId="6" fillId="2" borderId="4" xfId="6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6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6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6" applyNumberFormat="1" applyFont="1" applyFill="1" applyBorder="1" applyAlignment="1" applyProtection="1">
      <alignment horizontal="center" vertical="center" wrapText="1"/>
      <protection locked="0"/>
    </xf>
    <xf numFmtId="49" fontId="3" fillId="2" borderId="12" xfId="6" applyNumberFormat="1" applyFont="1" applyFill="1" applyBorder="1" applyAlignment="1" applyProtection="1">
      <alignment horizontal="center" vertical="center"/>
    </xf>
    <xf numFmtId="49" fontId="3" fillId="0" borderId="13" xfId="6" applyNumberFormat="1" applyFont="1" applyFill="1" applyBorder="1" applyAlignment="1" applyProtection="1">
      <alignment horizontal="center" vertical="center" textRotation="90" wrapText="1"/>
    </xf>
    <xf numFmtId="0" fontId="3" fillId="0" borderId="18" xfId="6" applyFont="1" applyFill="1" applyBorder="1" applyAlignment="1" applyProtection="1">
      <alignment horizontal="center" vertical="center" wrapText="1"/>
    </xf>
    <xf numFmtId="0" fontId="3" fillId="0" borderId="22" xfId="6" applyFont="1" applyFill="1" applyBorder="1" applyAlignment="1" applyProtection="1">
      <alignment horizontal="center" vertical="center" wrapText="1"/>
    </xf>
    <xf numFmtId="49" fontId="3" fillId="0" borderId="13" xfId="6" applyNumberFormat="1" applyFont="1" applyFill="1" applyBorder="1" applyAlignment="1" applyProtection="1">
      <alignment horizontal="center" vertical="center" wrapText="1"/>
    </xf>
    <xf numFmtId="49" fontId="3" fillId="0" borderId="18" xfId="6" applyNumberFormat="1" applyFont="1" applyFill="1" applyBorder="1" applyAlignment="1" applyProtection="1">
      <alignment horizontal="center" vertical="center" wrapText="1"/>
    </xf>
    <xf numFmtId="49" fontId="3" fillId="0" borderId="14" xfId="6" applyNumberFormat="1" applyFont="1" applyFill="1" applyBorder="1" applyAlignment="1" applyProtection="1">
      <alignment horizontal="center" vertical="center"/>
    </xf>
    <xf numFmtId="49" fontId="3" fillId="0" borderId="15" xfId="6" applyNumberFormat="1" applyFont="1" applyFill="1" applyBorder="1" applyAlignment="1" applyProtection="1">
      <alignment horizontal="center" vertical="center"/>
    </xf>
    <xf numFmtId="49" fontId="3" fillId="0" borderId="16" xfId="6" applyNumberFormat="1" applyFont="1" applyFill="1" applyBorder="1" applyAlignment="1" applyProtection="1">
      <alignment horizontal="center" vertical="center"/>
    </xf>
    <xf numFmtId="49" fontId="3" fillId="0" borderId="17" xfId="6" applyNumberFormat="1" applyFont="1" applyFill="1" applyBorder="1" applyAlignment="1" applyProtection="1">
      <alignment horizontal="center" vertical="center"/>
    </xf>
    <xf numFmtId="0" fontId="3" fillId="0" borderId="1" xfId="6" applyFont="1" applyFill="1" applyBorder="1" applyAlignment="1" applyProtection="1">
      <alignment horizontal="center" vertical="center" textRotation="90"/>
    </xf>
    <xf numFmtId="0" fontId="3" fillId="0" borderId="19" xfId="6" applyFont="1" applyFill="1" applyBorder="1" applyAlignment="1" applyProtection="1">
      <alignment horizontal="center" vertical="center" textRotation="90"/>
    </xf>
    <xf numFmtId="0" fontId="3" fillId="0" borderId="23" xfId="6" applyFont="1" applyFill="1" applyBorder="1" applyAlignment="1" applyProtection="1">
      <alignment horizontal="center" vertical="center" textRotation="90"/>
    </xf>
    <xf numFmtId="0" fontId="3" fillId="0" borderId="21" xfId="6" applyFont="1" applyFill="1" applyBorder="1" applyAlignment="1" applyProtection="1">
      <alignment horizontal="center" vertical="center" textRotation="90" wrapText="1"/>
    </xf>
    <xf numFmtId="0" fontId="3" fillId="0" borderId="26" xfId="6" applyFont="1" applyFill="1" applyBorder="1" applyAlignment="1" applyProtection="1">
      <alignment horizontal="center" vertical="center" textRotation="90" wrapText="1"/>
    </xf>
    <xf numFmtId="0" fontId="6" fillId="0" borderId="95" xfId="6" applyFont="1" applyFill="1" applyBorder="1" applyAlignment="1" applyProtection="1">
      <alignment horizontal="left" vertical="center"/>
    </xf>
    <xf numFmtId="0" fontId="6" fillId="0" borderId="97" xfId="6" applyFont="1" applyFill="1" applyBorder="1" applyAlignment="1" applyProtection="1">
      <alignment horizontal="left" vertical="center"/>
    </xf>
    <xf numFmtId="0" fontId="3" fillId="0" borderId="100" xfId="6" applyFont="1" applyFill="1" applyBorder="1" applyAlignment="1" applyProtection="1">
      <alignment horizontal="center" vertical="center"/>
    </xf>
    <xf numFmtId="0" fontId="3" fillId="0" borderId="0" xfId="6" applyFont="1" applyFill="1" applyBorder="1" applyAlignment="1" applyProtection="1">
      <alignment horizontal="center" vertical="center"/>
    </xf>
    <xf numFmtId="0" fontId="3" fillId="0" borderId="21" xfId="6" applyFont="1" applyFill="1" applyBorder="1" applyAlignment="1" applyProtection="1">
      <alignment horizontal="center" vertical="center"/>
    </xf>
    <xf numFmtId="0" fontId="3" fillId="0" borderId="103" xfId="6" applyFont="1" applyFill="1" applyBorder="1" applyAlignment="1" applyProtection="1">
      <alignment horizontal="center" vertical="center"/>
    </xf>
    <xf numFmtId="0" fontId="3" fillId="0" borderId="102" xfId="6" applyFont="1" applyFill="1" applyBorder="1" applyAlignment="1" applyProtection="1">
      <alignment horizontal="center" vertical="center"/>
    </xf>
    <xf numFmtId="0" fontId="3" fillId="0" borderId="104" xfId="6" applyFont="1" applyFill="1" applyBorder="1" applyAlignment="1" applyProtection="1">
      <alignment horizontal="center" vertical="center"/>
    </xf>
    <xf numFmtId="0" fontId="3" fillId="0" borderId="19" xfId="6" applyFont="1" applyFill="1" applyBorder="1" applyAlignment="1" applyProtection="1">
      <alignment horizontal="center" vertical="center" textRotation="90" wrapText="1"/>
    </xf>
    <xf numFmtId="0" fontId="3" fillId="0" borderId="24" xfId="6" applyFont="1" applyFill="1" applyBorder="1" applyAlignment="1" applyProtection="1">
      <alignment horizontal="center" vertical="center" textRotation="90" wrapText="1"/>
    </xf>
    <xf numFmtId="0" fontId="3" fillId="0" borderId="25" xfId="6" applyFont="1" applyFill="1" applyBorder="1" applyAlignment="1" applyProtection="1">
      <alignment horizontal="center" vertical="center" textRotation="90"/>
    </xf>
    <xf numFmtId="0" fontId="3" fillId="0" borderId="24" xfId="6" applyFont="1" applyFill="1" applyBorder="1" applyAlignment="1" applyProtection="1">
      <alignment horizontal="center" vertical="center" textRotation="90"/>
    </xf>
    <xf numFmtId="0" fontId="3" fillId="0" borderId="19" xfId="6" applyNumberFormat="1" applyFont="1" applyFill="1" applyBorder="1" applyAlignment="1" applyProtection="1">
      <alignment horizontal="center" vertical="center" textRotation="90" wrapText="1"/>
    </xf>
    <xf numFmtId="0" fontId="3" fillId="0" borderId="24" xfId="6" applyNumberFormat="1" applyFont="1" applyFill="1" applyBorder="1" applyAlignment="1" applyProtection="1">
      <alignment horizontal="center" vertical="center" textRotation="90" wrapText="1"/>
    </xf>
    <xf numFmtId="0" fontId="3" fillId="0" borderId="23" xfId="6" applyNumberFormat="1" applyFont="1" applyFill="1" applyBorder="1" applyAlignment="1" applyProtection="1">
      <alignment horizontal="center" vertical="center" textRotation="90" wrapText="1"/>
    </xf>
    <xf numFmtId="0" fontId="3" fillId="0" borderId="20" xfId="6" applyFont="1" applyFill="1" applyBorder="1" applyAlignment="1" applyProtection="1">
      <alignment horizontal="center" vertical="center" textRotation="90" wrapText="1"/>
    </xf>
  </cellXfs>
  <cellStyles count="7">
    <cellStyle name="Normal" xfId="0" builtinId="0"/>
    <cellStyle name="Normal 2" xfId="2"/>
    <cellStyle name="Normal 3" xfId="3"/>
    <cellStyle name="Normal 3 2" xfId="6"/>
    <cellStyle name="Normal 4" xfId="4"/>
    <cellStyle name="Normal 5" xfId="1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workbookViewId="0">
      <selection activeCell="B328" sqref="B328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2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 t="s">
        <v>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6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344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345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346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76840</v>
      </c>
      <c r="D21" s="343">
        <f>SUM(D22,D25,D26,D42,D43)</f>
        <v>76840</v>
      </c>
      <c r="E21" s="343">
        <f>SUM(E22,E25,E43)</f>
        <v>0</v>
      </c>
      <c r="F21" s="343">
        <f>SUM(F22,F27,F43)</f>
        <v>0</v>
      </c>
      <c r="G21" s="344">
        <f>SUM(G22,G45)</f>
        <v>0</v>
      </c>
      <c r="H21" s="342">
        <f t="shared" ref="H21:H47" si="1">SUM(I21:L21)</f>
        <v>67287</v>
      </c>
      <c r="I21" s="343">
        <f>SUM(I22,I25,I26,I42,I43)</f>
        <v>67287</v>
      </c>
      <c r="J21" s="343">
        <f>SUM(J22,J25,J43)</f>
        <v>0</v>
      </c>
      <c r="K21" s="343">
        <f>SUM(K22,K27,K43)</f>
        <v>0</v>
      </c>
      <c r="L21" s="345">
        <f>SUM(L22,L45)</f>
        <v>0</v>
      </c>
      <c r="M21" s="342">
        <f t="shared" ref="M21:M41" si="2">SUM(N21:Q21)</f>
        <v>95745</v>
      </c>
      <c r="N21" s="343">
        <f>SUM(N22,N25,N26,N42,N43)</f>
        <v>95745</v>
      </c>
      <c r="O21" s="343">
        <f>SUM(O22,O25,O43)</f>
        <v>0</v>
      </c>
      <c r="P21" s="343">
        <f>SUM(P22,P27,P43)</f>
        <v>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si="2"/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76840</v>
      </c>
      <c r="D25" s="374">
        <f>6640+70200</f>
        <v>76840</v>
      </c>
      <c r="E25" s="374"/>
      <c r="F25" s="375" t="s">
        <v>37</v>
      </c>
      <c r="G25" s="376" t="s">
        <v>37</v>
      </c>
      <c r="H25" s="373">
        <f t="shared" si="1"/>
        <v>67287</v>
      </c>
      <c r="I25" s="374">
        <f>SUM(I51)</f>
        <v>67287</v>
      </c>
      <c r="J25" s="374"/>
      <c r="K25" s="375" t="s">
        <v>37</v>
      </c>
      <c r="L25" s="377" t="s">
        <v>37</v>
      </c>
      <c r="M25" s="378">
        <f t="shared" si="2"/>
        <v>95745</v>
      </c>
      <c r="N25" s="379">
        <f>ROUND(I25/$Q$15,0)+4</f>
        <v>95745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0</v>
      </c>
      <c r="D27" s="386" t="s">
        <v>37</v>
      </c>
      <c r="E27" s="386" t="s">
        <v>37</v>
      </c>
      <c r="F27" s="390">
        <f>SUM(F28,F32,F34,F37)</f>
        <v>0</v>
      </c>
      <c r="G27" s="387" t="s">
        <v>37</v>
      </c>
      <c r="H27" s="384">
        <f t="shared" si="1"/>
        <v>0</v>
      </c>
      <c r="I27" s="386" t="s">
        <v>37</v>
      </c>
      <c r="J27" s="386" t="s">
        <v>37</v>
      </c>
      <c r="K27" s="390">
        <f>SUM(K28,K32,K34,K37)</f>
        <v>0</v>
      </c>
      <c r="L27" s="389" t="s">
        <v>37</v>
      </c>
      <c r="M27" s="384">
        <f t="shared" si="2"/>
        <v>0</v>
      </c>
      <c r="N27" s="386" t="s">
        <v>37</v>
      </c>
      <c r="O27" s="386" t="s">
        <v>37</v>
      </c>
      <c r="P27" s="390">
        <f>SUM(P28,P32,P34,P37)</f>
        <v>0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0</v>
      </c>
      <c r="D37" s="386" t="s">
        <v>37</v>
      </c>
      <c r="E37" s="386" t="s">
        <v>37</v>
      </c>
      <c r="F37" s="390">
        <f>SUM(F38:F41)</f>
        <v>0</v>
      </c>
      <c r="G37" s="387" t="s">
        <v>37</v>
      </c>
      <c r="H37" s="384">
        <f t="shared" si="1"/>
        <v>0</v>
      </c>
      <c r="I37" s="386" t="s">
        <v>37</v>
      </c>
      <c r="J37" s="386" t="s">
        <v>37</v>
      </c>
      <c r="K37" s="390">
        <f>SUM(K38:K41)</f>
        <v>0</v>
      </c>
      <c r="L37" s="389" t="s">
        <v>37</v>
      </c>
      <c r="M37" s="384">
        <f t="shared" si="2"/>
        <v>0</v>
      </c>
      <c r="N37" s="386" t="s">
        <v>37</v>
      </c>
      <c r="O37" s="386" t="s">
        <v>37</v>
      </c>
      <c r="P37" s="390">
        <f>SUM(P38:P41)</f>
        <v>0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0</v>
      </c>
      <c r="D41" s="403" t="s">
        <v>37</v>
      </c>
      <c r="E41" s="403" t="s">
        <v>37</v>
      </c>
      <c r="F41" s="404"/>
      <c r="G41" s="405" t="s">
        <v>37</v>
      </c>
      <c r="H41" s="402">
        <f t="shared" si="1"/>
        <v>0</v>
      </c>
      <c r="I41" s="403" t="s">
        <v>37</v>
      </c>
      <c r="J41" s="403" t="s">
        <v>37</v>
      </c>
      <c r="K41" s="404"/>
      <c r="L41" s="406" t="s">
        <v>37</v>
      </c>
      <c r="M41" s="402">
        <f t="shared" si="2"/>
        <v>0</v>
      </c>
      <c r="N41" s="403" t="s">
        <v>37</v>
      </c>
      <c r="O41" s="403" t="s">
        <v>37</v>
      </c>
      <c r="P41" s="369">
        <f>ROUND(K41/$Q$15,0)</f>
        <v>0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76840</v>
      </c>
      <c r="D50" s="458">
        <f>SUM(D51,D299)</f>
        <v>76840</v>
      </c>
      <c r="E50" s="458">
        <f>SUM(E51,E299)</f>
        <v>0</v>
      </c>
      <c r="F50" s="458">
        <f>SUM(F51,F299)</f>
        <v>0</v>
      </c>
      <c r="G50" s="459">
        <f>SUM(G51,G299)</f>
        <v>0</v>
      </c>
      <c r="H50" s="457">
        <f t="shared" ref="H50:H112" si="10">SUM(I50:L50)</f>
        <v>67287</v>
      </c>
      <c r="I50" s="458">
        <f>SUM(I51,I299)</f>
        <v>67287</v>
      </c>
      <c r="J50" s="458">
        <f>SUM(J51,J299)</f>
        <v>0</v>
      </c>
      <c r="K50" s="458">
        <f>SUM(K51,K299)</f>
        <v>0</v>
      </c>
      <c r="L50" s="460">
        <f>SUM(L51,L299)</f>
        <v>0</v>
      </c>
      <c r="M50" s="457">
        <f t="shared" ref="M50:M73" si="11">SUM(N50:Q50)</f>
        <v>95745</v>
      </c>
      <c r="N50" s="458">
        <f>SUM(N51,N299)</f>
        <v>95745</v>
      </c>
      <c r="O50" s="458">
        <f>SUM(O51,O299)</f>
        <v>0</v>
      </c>
      <c r="P50" s="458">
        <f>SUM(P51,P299)</f>
        <v>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76840</v>
      </c>
      <c r="D51" s="464">
        <f>SUM(D52,D192)</f>
        <v>76840</v>
      </c>
      <c r="E51" s="464">
        <f>SUM(E52,E192)</f>
        <v>0</v>
      </c>
      <c r="F51" s="464">
        <f>SUM(F52,F192)</f>
        <v>0</v>
      </c>
      <c r="G51" s="465">
        <f>SUM(G52,G192)</f>
        <v>0</v>
      </c>
      <c r="H51" s="463">
        <f t="shared" si="10"/>
        <v>67287</v>
      </c>
      <c r="I51" s="464">
        <f>SUM(I52,I192)</f>
        <v>67287</v>
      </c>
      <c r="J51" s="464">
        <f>SUM(J52,J192)</f>
        <v>0</v>
      </c>
      <c r="K51" s="464">
        <f>SUM(K52,K192)</f>
        <v>0</v>
      </c>
      <c r="L51" s="466">
        <f>SUM(L52,L192)</f>
        <v>0</v>
      </c>
      <c r="M51" s="463">
        <f t="shared" si="11"/>
        <v>95745</v>
      </c>
      <c r="N51" s="464">
        <f>SUM(N52,N192)</f>
        <v>95745</v>
      </c>
      <c r="O51" s="464">
        <f>SUM(O52,O192)</f>
        <v>0</v>
      </c>
      <c r="P51" s="464">
        <f>SUM(P52,P192)</f>
        <v>0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76640</v>
      </c>
      <c r="D52" s="469">
        <f>SUM(D53,D74,D171,D185)</f>
        <v>76640</v>
      </c>
      <c r="E52" s="469">
        <f>SUM(E53,E74,E171,E185)</f>
        <v>0</v>
      </c>
      <c r="F52" s="469">
        <f>SUM(F53,F74,F171,F185)</f>
        <v>0</v>
      </c>
      <c r="G52" s="470">
        <f>SUM(G53,G74,G171,G185)</f>
        <v>0</v>
      </c>
      <c r="H52" s="468">
        <f t="shared" si="10"/>
        <v>67087</v>
      </c>
      <c r="I52" s="469">
        <f>SUM(I53,I74,I171,I185)</f>
        <v>67087</v>
      </c>
      <c r="J52" s="469">
        <f>SUM(J53,J74,J171,J185)</f>
        <v>0</v>
      </c>
      <c r="K52" s="469">
        <f>SUM(K53,K74,K171,K185)</f>
        <v>0</v>
      </c>
      <c r="L52" s="471">
        <f>SUM(L53,L74,L171,L185)</f>
        <v>0</v>
      </c>
      <c r="M52" s="468">
        <f t="shared" si="11"/>
        <v>95460</v>
      </c>
      <c r="N52" s="469">
        <f>SUM(N53,N74,N171,N185)</f>
        <v>95460</v>
      </c>
      <c r="O52" s="469">
        <f>SUM(O53,O74,O171,O185)</f>
        <v>0</v>
      </c>
      <c r="P52" s="469">
        <f>SUM(P53,P74,P171,P185)</f>
        <v>0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0</v>
      </c>
      <c r="D53" s="474">
        <f>SUM(D54,D67)</f>
        <v>0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0</v>
      </c>
      <c r="I53" s="474">
        <f>SUM(I54,I67)</f>
        <v>0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0</v>
      </c>
      <c r="N53" s="474">
        <f>SUM(N54,N67)</f>
        <v>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0</v>
      </c>
      <c r="D54" s="390">
        <f>SUM(D55,D58,D66)</f>
        <v>0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0</v>
      </c>
      <c r="I54" s="390">
        <f>SUM(I55,I58,I66)</f>
        <v>0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0</v>
      </c>
      <c r="N54" s="390">
        <f>SUM(N55,N58,N66)</f>
        <v>0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0</v>
      </c>
      <c r="D55" s="481">
        <f>SUM(D56:D57)</f>
        <v>0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0</v>
      </c>
      <c r="I55" s="481">
        <f>SUM(I56:I57)</f>
        <v>0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0</v>
      </c>
      <c r="N55" s="481">
        <f>SUM(N56:N57)</f>
        <v>0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0</v>
      </c>
      <c r="D57" s="404"/>
      <c r="E57" s="404"/>
      <c r="F57" s="404"/>
      <c r="G57" s="487"/>
      <c r="H57" s="402">
        <f t="shared" si="10"/>
        <v>0</v>
      </c>
      <c r="I57" s="404"/>
      <c r="J57" s="404"/>
      <c r="K57" s="404"/>
      <c r="L57" s="488"/>
      <c r="M57" s="402">
        <f t="shared" si="11"/>
        <v>0</v>
      </c>
      <c r="N57" s="369">
        <f t="shared" ref="N57" si="13">ROUNDUP(I57/$Q$15,0)</f>
        <v>0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0</v>
      </c>
      <c r="D58" s="369">
        <f>SUM(D59:D65)</f>
        <v>0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0</v>
      </c>
      <c r="I58" s="369">
        <f>SUM(I59:I65)</f>
        <v>0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0</v>
      </c>
      <c r="N58" s="369">
        <f>SUM(N59:N65)</f>
        <v>0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4">ROUNDUP(I59/$Q$15,0)</f>
        <v>0</v>
      </c>
      <c r="O59" s="369">
        <f t="shared" si="14"/>
        <v>0</v>
      </c>
      <c r="P59" s="369">
        <f t="shared" si="14"/>
        <v>0</v>
      </c>
      <c r="Q59" s="489">
        <f t="shared" si="14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0</v>
      </c>
      <c r="D60" s="404"/>
      <c r="E60" s="404"/>
      <c r="F60" s="404"/>
      <c r="G60" s="487"/>
      <c r="H60" s="402">
        <f t="shared" si="10"/>
        <v>0</v>
      </c>
      <c r="I60" s="404"/>
      <c r="J60" s="404"/>
      <c r="K60" s="404"/>
      <c r="L60" s="488"/>
      <c r="M60" s="402">
        <f t="shared" si="11"/>
        <v>0</v>
      </c>
      <c r="N60" s="369">
        <f t="shared" si="14"/>
        <v>0</v>
      </c>
      <c r="O60" s="369">
        <f t="shared" si="14"/>
        <v>0</v>
      </c>
      <c r="P60" s="369">
        <f t="shared" si="14"/>
        <v>0</v>
      </c>
      <c r="Q60" s="489">
        <f t="shared" si="14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4"/>
        <v>0</v>
      </c>
      <c r="O61" s="369">
        <f t="shared" si="14"/>
        <v>0</v>
      </c>
      <c r="P61" s="369">
        <f t="shared" si="14"/>
        <v>0</v>
      </c>
      <c r="Q61" s="489">
        <f t="shared" si="14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/>
      <c r="J62" s="404"/>
      <c r="K62" s="404"/>
      <c r="L62" s="488"/>
      <c r="M62" s="402">
        <f t="shared" si="11"/>
        <v>0</v>
      </c>
      <c r="N62" s="369">
        <f t="shared" si="14"/>
        <v>0</v>
      </c>
      <c r="O62" s="369">
        <f t="shared" si="14"/>
        <v>0</v>
      </c>
      <c r="P62" s="369">
        <f t="shared" si="14"/>
        <v>0</v>
      </c>
      <c r="Q62" s="489">
        <f t="shared" si="14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0</v>
      </c>
      <c r="D63" s="404"/>
      <c r="E63" s="404"/>
      <c r="F63" s="404"/>
      <c r="G63" s="487"/>
      <c r="H63" s="402">
        <f t="shared" si="10"/>
        <v>0</v>
      </c>
      <c r="I63" s="404"/>
      <c r="J63" s="404"/>
      <c r="K63" s="404"/>
      <c r="L63" s="488"/>
      <c r="M63" s="402">
        <f t="shared" si="11"/>
        <v>0</v>
      </c>
      <c r="N63" s="369">
        <f t="shared" si="14"/>
        <v>0</v>
      </c>
      <c r="O63" s="369">
        <f t="shared" si="14"/>
        <v>0</v>
      </c>
      <c r="P63" s="369">
        <f t="shared" si="14"/>
        <v>0</v>
      </c>
      <c r="Q63" s="489">
        <f t="shared" si="14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4"/>
        <v>0</v>
      </c>
      <c r="O64" s="369">
        <f t="shared" si="14"/>
        <v>0</v>
      </c>
      <c r="P64" s="369">
        <f t="shared" si="14"/>
        <v>0</v>
      </c>
      <c r="Q64" s="489">
        <f t="shared" si="14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4"/>
        <v>0</v>
      </c>
      <c r="O65" s="369">
        <f t="shared" si="14"/>
        <v>0</v>
      </c>
      <c r="P65" s="369">
        <f t="shared" si="14"/>
        <v>0</v>
      </c>
      <c r="Q65" s="489">
        <f t="shared" si="14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/>
      <c r="J66" s="492"/>
      <c r="K66" s="492"/>
      <c r="L66" s="494"/>
      <c r="M66" s="445">
        <f t="shared" si="11"/>
        <v>0</v>
      </c>
      <c r="N66" s="369">
        <f t="shared" si="14"/>
        <v>0</v>
      </c>
      <c r="O66" s="481">
        <f t="shared" si="14"/>
        <v>0</v>
      </c>
      <c r="P66" s="481">
        <f t="shared" si="14"/>
        <v>0</v>
      </c>
      <c r="Q66" s="483">
        <f t="shared" si="14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0</v>
      </c>
      <c r="D67" s="390">
        <f>SUM(D68:D69)</f>
        <v>0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0</v>
      </c>
      <c r="I67" s="390">
        <f>SUM(I68:I69)</f>
        <v>0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0</v>
      </c>
      <c r="N67" s="390">
        <f>SUM(N68:N69)</f>
        <v>0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0</v>
      </c>
      <c r="D68" s="395"/>
      <c r="E68" s="395"/>
      <c r="F68" s="395"/>
      <c r="G68" s="484"/>
      <c r="H68" s="393">
        <f t="shared" si="10"/>
        <v>0</v>
      </c>
      <c r="I68" s="395"/>
      <c r="J68" s="395"/>
      <c r="K68" s="395"/>
      <c r="L68" s="485"/>
      <c r="M68" s="393">
        <f t="shared" si="11"/>
        <v>0</v>
      </c>
      <c r="N68" s="419">
        <f t="shared" ref="N68:Q68" si="15">ROUNDUP(I68/$Q$15,0)</f>
        <v>0</v>
      </c>
      <c r="O68" s="419">
        <f t="shared" si="15"/>
        <v>0</v>
      </c>
      <c r="P68" s="419">
        <f t="shared" si="15"/>
        <v>0</v>
      </c>
      <c r="Q68" s="486">
        <f t="shared" si="15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0</v>
      </c>
      <c r="D69" s="369">
        <f>SUM(D70:D73)</f>
        <v>0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0</v>
      </c>
      <c r="I69" s="369">
        <f>SUM(I70:I73)</f>
        <v>0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0</v>
      </c>
      <c r="N69" s="369">
        <f>SUM(N70:N73)</f>
        <v>0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0</v>
      </c>
      <c r="D70" s="404"/>
      <c r="E70" s="404"/>
      <c r="F70" s="404"/>
      <c r="G70" s="487"/>
      <c r="H70" s="402">
        <f t="shared" si="10"/>
        <v>0</v>
      </c>
      <c r="I70" s="404"/>
      <c r="J70" s="404"/>
      <c r="K70" s="404"/>
      <c r="L70" s="488"/>
      <c r="M70" s="402">
        <f t="shared" si="11"/>
        <v>0</v>
      </c>
      <c r="N70" s="369">
        <f t="shared" ref="N70:Q73" si="16">ROUNDUP(I70/$Q$15,0)</f>
        <v>0</v>
      </c>
      <c r="O70" s="369">
        <f t="shared" si="16"/>
        <v>0</v>
      </c>
      <c r="P70" s="369">
        <f t="shared" si="16"/>
        <v>0</v>
      </c>
      <c r="Q70" s="489">
        <f t="shared" si="16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0</v>
      </c>
      <c r="D71" s="404"/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6"/>
        <v>0</v>
      </c>
      <c r="O71" s="369">
        <f t="shared" si="16"/>
        <v>0</v>
      </c>
      <c r="P71" s="369">
        <f t="shared" si="16"/>
        <v>0</v>
      </c>
      <c r="Q71" s="489">
        <f t="shared" si="16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0</v>
      </c>
      <c r="D72" s="404"/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6"/>
        <v>0</v>
      </c>
      <c r="O72" s="369">
        <f t="shared" si="16"/>
        <v>0</v>
      </c>
      <c r="P72" s="369">
        <f t="shared" si="16"/>
        <v>0</v>
      </c>
      <c r="Q72" s="489">
        <f t="shared" si="16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6"/>
        <v>0</v>
      </c>
      <c r="O73" s="369">
        <f t="shared" si="16"/>
        <v>0</v>
      </c>
      <c r="P73" s="369">
        <f t="shared" si="16"/>
        <v>0</v>
      </c>
      <c r="Q73" s="489">
        <f t="shared" si="16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76640</v>
      </c>
      <c r="D74" s="474">
        <f>SUM(D75,D82,D129,D162,D163,D170)</f>
        <v>76640</v>
      </c>
      <c r="E74" s="474">
        <f>SUM(E75,E82,E129,E162,E163,E170)</f>
        <v>0</v>
      </c>
      <c r="F74" s="474">
        <f>SUM(F75,F82,F129,F162,F163,F170)</f>
        <v>0</v>
      </c>
      <c r="G74" s="475">
        <f>SUM(G75,G82,G129,G162,G163,G170)</f>
        <v>0</v>
      </c>
      <c r="H74" s="473">
        <f t="shared" si="10"/>
        <v>67087</v>
      </c>
      <c r="I74" s="474">
        <f>SUM(I75,I82,I129,I162,I163,I170)</f>
        <v>67087</v>
      </c>
      <c r="J74" s="474">
        <f>SUM(J75,J82,J129,J162,J163,J170)</f>
        <v>0</v>
      </c>
      <c r="K74" s="474">
        <f>SUM(K75,K82,K129,K162,K163,K170)</f>
        <v>0</v>
      </c>
      <c r="L74" s="476">
        <f>SUM(L75,L82,L129,L162,L163,L170)</f>
        <v>0</v>
      </c>
      <c r="M74" s="473">
        <f t="shared" ref="M74:M112" si="17">SUM(N74:Q74)</f>
        <v>95460</v>
      </c>
      <c r="N74" s="474">
        <f>SUM(N75,N82,N129,N162,N163,N170)</f>
        <v>95460</v>
      </c>
      <c r="O74" s="474">
        <f>SUM(O75,O82,O129,O162,O163,O170)</f>
        <v>0</v>
      </c>
      <c r="P74" s="474">
        <f>SUM(P75,P82,P129,P162,P163,P170)</f>
        <v>0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0</v>
      </c>
      <c r="D75" s="390">
        <f>SUM(D76,D79)</f>
        <v>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0</v>
      </c>
      <c r="I75" s="390">
        <f>SUM(I76,I79)</f>
        <v>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7"/>
        <v>0</v>
      </c>
      <c r="N75" s="390">
        <f>SUM(N76,N79)</f>
        <v>0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0</v>
      </c>
      <c r="D76" s="419">
        <f>SUM(D77:D78)</f>
        <v>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7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0</v>
      </c>
      <c r="D77" s="404"/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7"/>
        <v>0</v>
      </c>
      <c r="N77" s="369">
        <f t="shared" ref="N77:Q78" si="18">ROUNDUP(I77/$Q$15,0)</f>
        <v>0</v>
      </c>
      <c r="O77" s="369">
        <f t="shared" si="18"/>
        <v>0</v>
      </c>
      <c r="P77" s="369">
        <f t="shared" si="18"/>
        <v>0</v>
      </c>
      <c r="Q77" s="489">
        <f t="shared" si="18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7"/>
        <v>0</v>
      </c>
      <c r="N78" s="369">
        <f t="shared" si="18"/>
        <v>0</v>
      </c>
      <c r="O78" s="369">
        <f t="shared" si="18"/>
        <v>0</v>
      </c>
      <c r="P78" s="369">
        <f t="shared" si="18"/>
        <v>0</v>
      </c>
      <c r="Q78" s="489">
        <f t="shared" si="18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0</v>
      </c>
      <c r="D79" s="369">
        <f>SUM(D80:D81)</f>
        <v>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0</v>
      </c>
      <c r="I79" s="369">
        <f>SUM(I80:I81)</f>
        <v>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7"/>
        <v>0</v>
      </c>
      <c r="N79" s="369">
        <f>SUM(N80:N81)</f>
        <v>0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0</v>
      </c>
      <c r="D80" s="404"/>
      <c r="E80" s="404"/>
      <c r="F80" s="404"/>
      <c r="G80" s="487"/>
      <c r="H80" s="402">
        <f t="shared" si="10"/>
        <v>0</v>
      </c>
      <c r="I80" s="404"/>
      <c r="J80" s="404"/>
      <c r="K80" s="404"/>
      <c r="L80" s="488"/>
      <c r="M80" s="402">
        <f t="shared" si="17"/>
        <v>0</v>
      </c>
      <c r="N80" s="369">
        <f t="shared" ref="N80:Q81" si="19">ROUNDUP(I80/$Q$15,0)</f>
        <v>0</v>
      </c>
      <c r="O80" s="369">
        <f t="shared" si="19"/>
        <v>0</v>
      </c>
      <c r="P80" s="369">
        <f t="shared" si="19"/>
        <v>0</v>
      </c>
      <c r="Q80" s="489">
        <f t="shared" si="19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0</v>
      </c>
      <c r="D81" s="404"/>
      <c r="E81" s="404"/>
      <c r="F81" s="404"/>
      <c r="G81" s="487"/>
      <c r="H81" s="402">
        <f t="shared" si="10"/>
        <v>0</v>
      </c>
      <c r="I81" s="404"/>
      <c r="J81" s="404"/>
      <c r="K81" s="404"/>
      <c r="L81" s="488"/>
      <c r="M81" s="402">
        <f t="shared" si="17"/>
        <v>0</v>
      </c>
      <c r="N81" s="369">
        <f t="shared" si="19"/>
        <v>0</v>
      </c>
      <c r="O81" s="369">
        <f t="shared" si="19"/>
        <v>0</v>
      </c>
      <c r="P81" s="369">
        <f t="shared" si="19"/>
        <v>0</v>
      </c>
      <c r="Q81" s="489">
        <f t="shared" si="19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76640</v>
      </c>
      <c r="D82" s="390">
        <f>SUM(D83,D88,D94,D102,D111,D115,D121,D127)</f>
        <v>76640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 t="shared" si="10"/>
        <v>67087</v>
      </c>
      <c r="I82" s="390">
        <f>SUM(I83,I88,I94,I102,I111,I115,I121,I127)</f>
        <v>67087</v>
      </c>
      <c r="J82" s="390">
        <f>SUM(J83,J88,J94,J102,J111,J115,J121,J127)</f>
        <v>0</v>
      </c>
      <c r="K82" s="390">
        <f>SUM(K83,K88,K94,K102,K111,K115,K121,K127)</f>
        <v>0</v>
      </c>
      <c r="L82" s="499">
        <f>SUM(L83,L88,L94,L102,L111,L115,L121,L127)</f>
        <v>0</v>
      </c>
      <c r="M82" s="384">
        <f t="shared" si="17"/>
        <v>95460</v>
      </c>
      <c r="N82" s="390">
        <f>SUM(N83,N88,N94,N102,N111,N115,N121,N127)</f>
        <v>95460</v>
      </c>
      <c r="O82" s="390">
        <f>SUM(O83,O88,O94,O102,O111,O115,O121,O127)</f>
        <v>0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7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7"/>
        <v>0</v>
      </c>
      <c r="N84" s="419">
        <f t="shared" ref="N84:Q87" si="20">ROUNDUP(I84/$Q$15,0)</f>
        <v>0</v>
      </c>
      <c r="O84" s="419">
        <f t="shared" si="20"/>
        <v>0</v>
      </c>
      <c r="P84" s="419">
        <f t="shared" si="20"/>
        <v>0</v>
      </c>
      <c r="Q84" s="486">
        <f t="shared" si="20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7"/>
        <v>0</v>
      </c>
      <c r="N85" s="369">
        <f t="shared" si="20"/>
        <v>0</v>
      </c>
      <c r="O85" s="369">
        <f t="shared" si="20"/>
        <v>0</v>
      </c>
      <c r="P85" s="369">
        <f t="shared" si="20"/>
        <v>0</v>
      </c>
      <c r="Q85" s="489">
        <f t="shared" si="20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7"/>
        <v>0</v>
      </c>
      <c r="N86" s="369">
        <f t="shared" si="20"/>
        <v>0</v>
      </c>
      <c r="O86" s="369">
        <f t="shared" si="20"/>
        <v>0</v>
      </c>
      <c r="P86" s="369">
        <f t="shared" si="20"/>
        <v>0</v>
      </c>
      <c r="Q86" s="489">
        <f t="shared" si="20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/>
      <c r="J87" s="404"/>
      <c r="K87" s="404"/>
      <c r="L87" s="488"/>
      <c r="M87" s="402">
        <f t="shared" si="17"/>
        <v>0</v>
      </c>
      <c r="N87" s="369">
        <f t="shared" si="20"/>
        <v>0</v>
      </c>
      <c r="O87" s="369">
        <f t="shared" si="20"/>
        <v>0</v>
      </c>
      <c r="P87" s="369">
        <f t="shared" si="20"/>
        <v>0</v>
      </c>
      <c r="Q87" s="489">
        <f t="shared" si="20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7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7"/>
        <v>0</v>
      </c>
      <c r="N89" s="369">
        <f t="shared" ref="N89:Q93" si="21">ROUNDUP(I89/$Q$15,0)</f>
        <v>0</v>
      </c>
      <c r="O89" s="369">
        <f t="shared" si="21"/>
        <v>0</v>
      </c>
      <c r="P89" s="369">
        <f t="shared" si="21"/>
        <v>0</v>
      </c>
      <c r="Q89" s="489">
        <f t="shared" si="21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7"/>
        <v>0</v>
      </c>
      <c r="N90" s="369">
        <f t="shared" si="21"/>
        <v>0</v>
      </c>
      <c r="O90" s="369">
        <f t="shared" si="21"/>
        <v>0</v>
      </c>
      <c r="P90" s="369">
        <f t="shared" si="21"/>
        <v>0</v>
      </c>
      <c r="Q90" s="489">
        <f t="shared" si="21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7"/>
        <v>0</v>
      </c>
      <c r="N91" s="369">
        <f t="shared" si="21"/>
        <v>0</v>
      </c>
      <c r="O91" s="369">
        <f t="shared" si="21"/>
        <v>0</v>
      </c>
      <c r="P91" s="369">
        <f t="shared" si="21"/>
        <v>0</v>
      </c>
      <c r="Q91" s="489">
        <f t="shared" si="21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7"/>
        <v>0</v>
      </c>
      <c r="N92" s="369">
        <f t="shared" si="21"/>
        <v>0</v>
      </c>
      <c r="O92" s="369">
        <f t="shared" si="21"/>
        <v>0</v>
      </c>
      <c r="P92" s="369">
        <f t="shared" si="21"/>
        <v>0</v>
      </c>
      <c r="Q92" s="489">
        <f t="shared" si="21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7"/>
        <v>0</v>
      </c>
      <c r="N93" s="369">
        <f t="shared" si="21"/>
        <v>0</v>
      </c>
      <c r="O93" s="369">
        <f t="shared" si="21"/>
        <v>0</v>
      </c>
      <c r="P93" s="369">
        <f t="shared" si="21"/>
        <v>0</v>
      </c>
      <c r="Q93" s="489">
        <f t="shared" si="21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0</v>
      </c>
      <c r="D94" s="369">
        <f>SUM(D95:D101)</f>
        <v>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0</v>
      </c>
      <c r="I94" s="369">
        <f>SUM(I95:I101)</f>
        <v>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7"/>
        <v>0</v>
      </c>
      <c r="N94" s="369">
        <f>SUM(N95:N101)</f>
        <v>0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0</v>
      </c>
      <c r="D95" s="404"/>
      <c r="E95" s="404"/>
      <c r="F95" s="404"/>
      <c r="G95" s="487"/>
      <c r="H95" s="402">
        <f t="shared" si="10"/>
        <v>0</v>
      </c>
      <c r="I95" s="404"/>
      <c r="J95" s="404"/>
      <c r="K95" s="404"/>
      <c r="L95" s="488"/>
      <c r="M95" s="402">
        <f t="shared" si="17"/>
        <v>0</v>
      </c>
      <c r="N95" s="369">
        <f t="shared" ref="N95:Q101" si="22">ROUNDUP(I95/$Q$15,0)</f>
        <v>0</v>
      </c>
      <c r="O95" s="369">
        <f t="shared" si="22"/>
        <v>0</v>
      </c>
      <c r="P95" s="369">
        <f t="shared" si="22"/>
        <v>0</v>
      </c>
      <c r="Q95" s="489">
        <f t="shared" si="22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0</v>
      </c>
      <c r="D96" s="404"/>
      <c r="E96" s="404"/>
      <c r="F96" s="404"/>
      <c r="G96" s="487"/>
      <c r="H96" s="402">
        <f t="shared" si="10"/>
        <v>0</v>
      </c>
      <c r="I96" s="404"/>
      <c r="J96" s="404"/>
      <c r="K96" s="404"/>
      <c r="L96" s="488"/>
      <c r="M96" s="402">
        <f t="shared" si="17"/>
        <v>0</v>
      </c>
      <c r="N96" s="369">
        <f t="shared" si="22"/>
        <v>0</v>
      </c>
      <c r="O96" s="369">
        <f t="shared" si="22"/>
        <v>0</v>
      </c>
      <c r="P96" s="369">
        <f t="shared" si="22"/>
        <v>0</v>
      </c>
      <c r="Q96" s="489">
        <f t="shared" si="22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7"/>
        <v>0</v>
      </c>
      <c r="N97" s="419">
        <f t="shared" si="22"/>
        <v>0</v>
      </c>
      <c r="O97" s="419">
        <f t="shared" si="22"/>
        <v>0</v>
      </c>
      <c r="P97" s="419">
        <f t="shared" si="22"/>
        <v>0</v>
      </c>
      <c r="Q97" s="486">
        <f t="shared" si="22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7"/>
        <v>0</v>
      </c>
      <c r="N98" s="369">
        <f t="shared" si="22"/>
        <v>0</v>
      </c>
      <c r="O98" s="369">
        <f t="shared" si="22"/>
        <v>0</v>
      </c>
      <c r="P98" s="369">
        <f t="shared" si="22"/>
        <v>0</v>
      </c>
      <c r="Q98" s="489">
        <f t="shared" si="22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7"/>
        <v>0</v>
      </c>
      <c r="N99" s="369">
        <f t="shared" si="22"/>
        <v>0</v>
      </c>
      <c r="O99" s="369">
        <f t="shared" si="22"/>
        <v>0</v>
      </c>
      <c r="P99" s="369">
        <f t="shared" si="22"/>
        <v>0</v>
      </c>
      <c r="Q99" s="489">
        <f t="shared" si="22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/>
      <c r="J100" s="404"/>
      <c r="K100" s="404"/>
      <c r="L100" s="488"/>
      <c r="M100" s="402">
        <f t="shared" si="17"/>
        <v>0</v>
      </c>
      <c r="N100" s="369">
        <f t="shared" si="22"/>
        <v>0</v>
      </c>
      <c r="O100" s="369">
        <f t="shared" si="22"/>
        <v>0</v>
      </c>
      <c r="P100" s="369">
        <f t="shared" si="22"/>
        <v>0</v>
      </c>
      <c r="Q100" s="489">
        <f t="shared" si="22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0</v>
      </c>
      <c r="D101" s="404"/>
      <c r="E101" s="404"/>
      <c r="F101" s="404"/>
      <c r="G101" s="487"/>
      <c r="H101" s="402">
        <f t="shared" si="10"/>
        <v>0</v>
      </c>
      <c r="I101" s="404"/>
      <c r="J101" s="404"/>
      <c r="K101" s="404"/>
      <c r="L101" s="488"/>
      <c r="M101" s="402">
        <f t="shared" si="17"/>
        <v>0</v>
      </c>
      <c r="N101" s="369">
        <f t="shared" si="22"/>
        <v>0</v>
      </c>
      <c r="O101" s="369">
        <f t="shared" si="22"/>
        <v>0</v>
      </c>
      <c r="P101" s="369">
        <f t="shared" si="22"/>
        <v>0</v>
      </c>
      <c r="Q101" s="489">
        <f t="shared" si="22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70000</v>
      </c>
      <c r="D102" s="369">
        <f>SUM(D103:D110)</f>
        <v>70000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60000</v>
      </c>
      <c r="I102" s="369">
        <f>SUM(I103:I110)</f>
        <v>60000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7"/>
        <v>85375</v>
      </c>
      <c r="N102" s="369">
        <f>SUM(N103:N110)</f>
        <v>85375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7"/>
        <v>0</v>
      </c>
      <c r="N103" s="369">
        <f t="shared" ref="N103:Q110" si="23">ROUNDUP(I103/$Q$15,0)</f>
        <v>0</v>
      </c>
      <c r="O103" s="369">
        <f t="shared" si="23"/>
        <v>0</v>
      </c>
      <c r="P103" s="369">
        <f t="shared" si="23"/>
        <v>0</v>
      </c>
      <c r="Q103" s="489">
        <f t="shared" si="23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7"/>
        <v>0</v>
      </c>
      <c r="N104" s="369">
        <f t="shared" si="23"/>
        <v>0</v>
      </c>
      <c r="O104" s="369">
        <f t="shared" si="23"/>
        <v>0</v>
      </c>
      <c r="P104" s="369">
        <f t="shared" si="23"/>
        <v>0</v>
      </c>
      <c r="Q104" s="489">
        <f t="shared" si="23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7"/>
        <v>0</v>
      </c>
      <c r="N105" s="369">
        <f t="shared" si="23"/>
        <v>0</v>
      </c>
      <c r="O105" s="369">
        <f t="shared" si="23"/>
        <v>0</v>
      </c>
      <c r="P105" s="369">
        <f t="shared" si="23"/>
        <v>0</v>
      </c>
      <c r="Q105" s="489">
        <f t="shared" si="23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70000</v>
      </c>
      <c r="D106" s="404">
        <f>40000+15000+5000+10000</f>
        <v>70000</v>
      </c>
      <c r="E106" s="404"/>
      <c r="F106" s="404"/>
      <c r="G106" s="487"/>
      <c r="H106" s="402">
        <f t="shared" si="10"/>
        <v>60000</v>
      </c>
      <c r="I106" s="404">
        <v>60000</v>
      </c>
      <c r="J106" s="404"/>
      <c r="K106" s="404"/>
      <c r="L106" s="488"/>
      <c r="M106" s="402">
        <f t="shared" si="17"/>
        <v>85375</v>
      </c>
      <c r="N106" s="369">
        <v>85375</v>
      </c>
      <c r="O106" s="369">
        <f t="shared" si="23"/>
        <v>0</v>
      </c>
      <c r="P106" s="369">
        <f t="shared" si="23"/>
        <v>0</v>
      </c>
      <c r="Q106" s="489">
        <f t="shared" si="23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7"/>
        <v>0</v>
      </c>
      <c r="N107" s="369">
        <f t="shared" si="23"/>
        <v>0</v>
      </c>
      <c r="O107" s="369">
        <f t="shared" si="23"/>
        <v>0</v>
      </c>
      <c r="P107" s="369">
        <f t="shared" si="23"/>
        <v>0</v>
      </c>
      <c r="Q107" s="489">
        <f t="shared" si="23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0</v>
      </c>
      <c r="D108" s="404"/>
      <c r="E108" s="404"/>
      <c r="F108" s="404"/>
      <c r="G108" s="487"/>
      <c r="H108" s="402">
        <f t="shared" si="10"/>
        <v>0</v>
      </c>
      <c r="I108" s="404"/>
      <c r="J108" s="404"/>
      <c r="K108" s="404"/>
      <c r="L108" s="488"/>
      <c r="M108" s="402">
        <f t="shared" si="17"/>
        <v>0</v>
      </c>
      <c r="N108" s="369">
        <f t="shared" si="23"/>
        <v>0</v>
      </c>
      <c r="O108" s="369">
        <f t="shared" si="23"/>
        <v>0</v>
      </c>
      <c r="P108" s="369">
        <f t="shared" si="23"/>
        <v>0</v>
      </c>
      <c r="Q108" s="489">
        <f t="shared" si="23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7"/>
        <v>0</v>
      </c>
      <c r="N109" s="369">
        <f t="shared" si="23"/>
        <v>0</v>
      </c>
      <c r="O109" s="369">
        <f t="shared" si="23"/>
        <v>0</v>
      </c>
      <c r="P109" s="369">
        <f t="shared" si="23"/>
        <v>0</v>
      </c>
      <c r="Q109" s="489">
        <f t="shared" si="23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7"/>
        <v>0</v>
      </c>
      <c r="N110" s="369">
        <f t="shared" si="23"/>
        <v>0</v>
      </c>
      <c r="O110" s="369">
        <f t="shared" si="23"/>
        <v>0</v>
      </c>
      <c r="P110" s="369">
        <f t="shared" si="23"/>
        <v>0</v>
      </c>
      <c r="Q110" s="489">
        <f t="shared" si="23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7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7"/>
        <v>0</v>
      </c>
      <c r="N112" s="369">
        <f t="shared" ref="N112:Q114" si="24">ROUNDUP(I112/$Q$15,0)</f>
        <v>0</v>
      </c>
      <c r="O112" s="369">
        <f t="shared" si="24"/>
        <v>0</v>
      </c>
      <c r="P112" s="369">
        <f t="shared" si="24"/>
        <v>0</v>
      </c>
      <c r="Q112" s="489">
        <f t="shared" si="24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4"/>
        <v>0</v>
      </c>
      <c r="O113" s="369">
        <f t="shared" si="24"/>
        <v>0</v>
      </c>
      <c r="P113" s="369">
        <f t="shared" si="24"/>
        <v>0</v>
      </c>
      <c r="Q113" s="489">
        <f t="shared" si="24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4"/>
        <v>0</v>
      </c>
      <c r="O114" s="369">
        <f t="shared" si="24"/>
        <v>0</v>
      </c>
      <c r="P114" s="369">
        <f t="shared" si="24"/>
        <v>0</v>
      </c>
      <c r="Q114" s="489">
        <f t="shared" si="24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5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6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7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5"/>
        <v>0</v>
      </c>
      <c r="D116" s="404"/>
      <c r="E116" s="404"/>
      <c r="F116" s="404"/>
      <c r="G116" s="487"/>
      <c r="H116" s="402">
        <f t="shared" si="26"/>
        <v>0</v>
      </c>
      <c r="I116" s="404"/>
      <c r="J116" s="404"/>
      <c r="K116" s="404"/>
      <c r="L116" s="488"/>
      <c r="M116" s="402">
        <f t="shared" si="27"/>
        <v>0</v>
      </c>
      <c r="N116" s="369">
        <f t="shared" ref="N116:Q120" si="28">ROUNDUP(I116/$Q$15,0)</f>
        <v>0</v>
      </c>
      <c r="O116" s="369">
        <f t="shared" si="28"/>
        <v>0</v>
      </c>
      <c r="P116" s="369">
        <f t="shared" si="28"/>
        <v>0</v>
      </c>
      <c r="Q116" s="489">
        <f t="shared" si="28"/>
        <v>0</v>
      </c>
    </row>
    <row r="117" spans="1:17" x14ac:dyDescent="0.25">
      <c r="A117" s="363">
        <v>2262</v>
      </c>
      <c r="B117" s="401" t="s">
        <v>126</v>
      </c>
      <c r="C117" s="402">
        <f t="shared" si="25"/>
        <v>0</v>
      </c>
      <c r="D117" s="404"/>
      <c r="E117" s="404"/>
      <c r="F117" s="404"/>
      <c r="G117" s="487"/>
      <c r="H117" s="402">
        <f t="shared" si="26"/>
        <v>0</v>
      </c>
      <c r="I117" s="404"/>
      <c r="J117" s="404"/>
      <c r="K117" s="404"/>
      <c r="L117" s="488"/>
      <c r="M117" s="402">
        <f t="shared" si="27"/>
        <v>0</v>
      </c>
      <c r="N117" s="369">
        <f t="shared" si="28"/>
        <v>0</v>
      </c>
      <c r="O117" s="369">
        <f t="shared" si="28"/>
        <v>0</v>
      </c>
      <c r="P117" s="369">
        <f t="shared" si="28"/>
        <v>0</v>
      </c>
      <c r="Q117" s="489">
        <f t="shared" si="28"/>
        <v>0</v>
      </c>
    </row>
    <row r="118" spans="1:17" x14ac:dyDescent="0.25">
      <c r="A118" s="363">
        <v>2263</v>
      </c>
      <c r="B118" s="401" t="s">
        <v>127</v>
      </c>
      <c r="C118" s="402">
        <f t="shared" si="25"/>
        <v>0</v>
      </c>
      <c r="D118" s="404"/>
      <c r="E118" s="404"/>
      <c r="F118" s="404"/>
      <c r="G118" s="487"/>
      <c r="H118" s="402">
        <f t="shared" si="26"/>
        <v>0</v>
      </c>
      <c r="I118" s="404"/>
      <c r="J118" s="404"/>
      <c r="K118" s="404"/>
      <c r="L118" s="488"/>
      <c r="M118" s="402">
        <f t="shared" si="27"/>
        <v>0</v>
      </c>
      <c r="N118" s="369">
        <f t="shared" si="28"/>
        <v>0</v>
      </c>
      <c r="O118" s="369">
        <f t="shared" si="28"/>
        <v>0</v>
      </c>
      <c r="P118" s="369">
        <f t="shared" si="28"/>
        <v>0</v>
      </c>
      <c r="Q118" s="489">
        <f t="shared" si="28"/>
        <v>0</v>
      </c>
    </row>
    <row r="119" spans="1:17" x14ac:dyDescent="0.25">
      <c r="A119" s="363">
        <v>2264</v>
      </c>
      <c r="B119" s="401" t="s">
        <v>128</v>
      </c>
      <c r="C119" s="402">
        <f t="shared" si="25"/>
        <v>0</v>
      </c>
      <c r="D119" s="404"/>
      <c r="E119" s="404"/>
      <c r="F119" s="404"/>
      <c r="G119" s="487"/>
      <c r="H119" s="402">
        <f t="shared" si="26"/>
        <v>0</v>
      </c>
      <c r="I119" s="404"/>
      <c r="J119" s="404"/>
      <c r="K119" s="404"/>
      <c r="L119" s="488"/>
      <c r="M119" s="402">
        <f t="shared" si="27"/>
        <v>0</v>
      </c>
      <c r="N119" s="369">
        <f t="shared" si="28"/>
        <v>0</v>
      </c>
      <c r="O119" s="369">
        <f t="shared" si="28"/>
        <v>0</v>
      </c>
      <c r="P119" s="369">
        <f t="shared" si="28"/>
        <v>0</v>
      </c>
      <c r="Q119" s="489">
        <f t="shared" si="28"/>
        <v>0</v>
      </c>
    </row>
    <row r="120" spans="1:17" x14ac:dyDescent="0.25">
      <c r="A120" s="363">
        <v>2269</v>
      </c>
      <c r="B120" s="401" t="s">
        <v>129</v>
      </c>
      <c r="C120" s="402">
        <f t="shared" si="25"/>
        <v>0</v>
      </c>
      <c r="D120" s="404"/>
      <c r="E120" s="404"/>
      <c r="F120" s="404"/>
      <c r="G120" s="487"/>
      <c r="H120" s="402">
        <f t="shared" si="26"/>
        <v>0</v>
      </c>
      <c r="I120" s="404"/>
      <c r="J120" s="404"/>
      <c r="K120" s="404"/>
      <c r="L120" s="488"/>
      <c r="M120" s="402">
        <f t="shared" si="27"/>
        <v>0</v>
      </c>
      <c r="N120" s="369">
        <f t="shared" si="28"/>
        <v>0</v>
      </c>
      <c r="O120" s="369">
        <f t="shared" si="28"/>
        <v>0</v>
      </c>
      <c r="P120" s="369">
        <f t="shared" si="28"/>
        <v>0</v>
      </c>
      <c r="Q120" s="489">
        <f t="shared" si="28"/>
        <v>0</v>
      </c>
    </row>
    <row r="121" spans="1:17" x14ac:dyDescent="0.25">
      <c r="A121" s="490">
        <v>2270</v>
      </c>
      <c r="B121" s="401" t="s">
        <v>130</v>
      </c>
      <c r="C121" s="402">
        <f t="shared" si="25"/>
        <v>6640</v>
      </c>
      <c r="D121" s="369">
        <f>SUM(D122:D126)</f>
        <v>6640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6"/>
        <v>7087</v>
      </c>
      <c r="I121" s="369">
        <f>SUM(I122:I126)</f>
        <v>7087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7"/>
        <v>10085</v>
      </c>
      <c r="N121" s="369">
        <f>SUM(N122:N126)</f>
        <v>10085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5"/>
        <v>0</v>
      </c>
      <c r="D122" s="404"/>
      <c r="E122" s="404"/>
      <c r="F122" s="404"/>
      <c r="G122" s="487"/>
      <c r="H122" s="402">
        <f t="shared" si="26"/>
        <v>0</v>
      </c>
      <c r="I122" s="404"/>
      <c r="J122" s="404"/>
      <c r="K122" s="404"/>
      <c r="L122" s="488"/>
      <c r="M122" s="402">
        <f t="shared" si="27"/>
        <v>0</v>
      </c>
      <c r="N122" s="369">
        <f t="shared" ref="N122:Q126" si="29">ROUNDUP(I122/$Q$15,0)</f>
        <v>0</v>
      </c>
      <c r="O122" s="369">
        <f t="shared" si="29"/>
        <v>0</v>
      </c>
      <c r="P122" s="369">
        <f t="shared" si="29"/>
        <v>0</v>
      </c>
      <c r="Q122" s="489">
        <f t="shared" si="29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5"/>
        <v>0</v>
      </c>
      <c r="D123" s="404"/>
      <c r="E123" s="404"/>
      <c r="F123" s="404"/>
      <c r="G123" s="487"/>
      <c r="H123" s="402">
        <f t="shared" si="26"/>
        <v>0</v>
      </c>
      <c r="I123" s="404"/>
      <c r="J123" s="404"/>
      <c r="K123" s="404"/>
      <c r="L123" s="488"/>
      <c r="M123" s="402">
        <f t="shared" si="27"/>
        <v>0</v>
      </c>
      <c r="N123" s="369">
        <f t="shared" si="29"/>
        <v>0</v>
      </c>
      <c r="O123" s="369">
        <f t="shared" si="29"/>
        <v>0</v>
      </c>
      <c r="P123" s="369">
        <f t="shared" si="29"/>
        <v>0</v>
      </c>
      <c r="Q123" s="489">
        <f t="shared" si="29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5"/>
        <v>0</v>
      </c>
      <c r="D124" s="404"/>
      <c r="E124" s="404"/>
      <c r="F124" s="404"/>
      <c r="G124" s="487"/>
      <c r="H124" s="402">
        <f t="shared" si="26"/>
        <v>0</v>
      </c>
      <c r="I124" s="404"/>
      <c r="J124" s="404"/>
      <c r="K124" s="404"/>
      <c r="L124" s="488"/>
      <c r="M124" s="402">
        <f t="shared" si="27"/>
        <v>0</v>
      </c>
      <c r="N124" s="369">
        <f t="shared" si="29"/>
        <v>0</v>
      </c>
      <c r="O124" s="369">
        <f t="shared" si="29"/>
        <v>0</v>
      </c>
      <c r="P124" s="369">
        <f t="shared" si="29"/>
        <v>0</v>
      </c>
      <c r="Q124" s="489">
        <f t="shared" si="29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5"/>
        <v>0</v>
      </c>
      <c r="D125" s="404"/>
      <c r="E125" s="404"/>
      <c r="F125" s="404"/>
      <c r="G125" s="487"/>
      <c r="H125" s="402">
        <f t="shared" si="26"/>
        <v>0</v>
      </c>
      <c r="I125" s="404"/>
      <c r="J125" s="404"/>
      <c r="K125" s="404"/>
      <c r="L125" s="488"/>
      <c r="M125" s="402">
        <f t="shared" si="27"/>
        <v>0</v>
      </c>
      <c r="N125" s="369">
        <f t="shared" si="29"/>
        <v>0</v>
      </c>
      <c r="O125" s="369">
        <f t="shared" si="29"/>
        <v>0</v>
      </c>
      <c r="P125" s="369">
        <f t="shared" si="29"/>
        <v>0</v>
      </c>
      <c r="Q125" s="489">
        <f t="shared" si="29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5"/>
        <v>6640</v>
      </c>
      <c r="D126" s="404">
        <f>1425+5215</f>
        <v>6640</v>
      </c>
      <c r="E126" s="404"/>
      <c r="F126" s="404"/>
      <c r="G126" s="487"/>
      <c r="H126" s="402">
        <f t="shared" si="26"/>
        <v>7087</v>
      </c>
      <c r="I126" s="404">
        <v>7087</v>
      </c>
      <c r="J126" s="404"/>
      <c r="K126" s="404"/>
      <c r="L126" s="488"/>
      <c r="M126" s="402">
        <f t="shared" si="27"/>
        <v>10085</v>
      </c>
      <c r="N126" s="369">
        <v>10085</v>
      </c>
      <c r="O126" s="369">
        <f t="shared" si="29"/>
        <v>0</v>
      </c>
      <c r="P126" s="369">
        <f t="shared" si="29"/>
        <v>0</v>
      </c>
      <c r="Q126" s="489">
        <f t="shared" si="29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30">SUM(C128)</f>
        <v>0</v>
      </c>
      <c r="D127" s="419">
        <f t="shared" si="30"/>
        <v>0</v>
      </c>
      <c r="E127" s="419">
        <f t="shared" si="30"/>
        <v>0</v>
      </c>
      <c r="F127" s="419">
        <f t="shared" si="30"/>
        <v>0</v>
      </c>
      <c r="G127" s="419">
        <f t="shared" si="30"/>
        <v>0</v>
      </c>
      <c r="H127" s="393">
        <f t="shared" si="30"/>
        <v>0</v>
      </c>
      <c r="I127" s="419">
        <f t="shared" si="30"/>
        <v>0</v>
      </c>
      <c r="J127" s="419">
        <f t="shared" si="30"/>
        <v>0</v>
      </c>
      <c r="K127" s="419">
        <f t="shared" si="30"/>
        <v>0</v>
      </c>
      <c r="L127" s="501">
        <f t="shared" si="30"/>
        <v>0</v>
      </c>
      <c r="M127" s="393">
        <f t="shared" si="30"/>
        <v>0</v>
      </c>
      <c r="N127" s="419">
        <f t="shared" si="30"/>
        <v>0</v>
      </c>
      <c r="O127" s="419">
        <f t="shared" si="30"/>
        <v>0</v>
      </c>
      <c r="P127" s="419">
        <f t="shared" si="30"/>
        <v>0</v>
      </c>
      <c r="Q127" s="501">
        <f t="shared" si="30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1">ROUNDUP(I128/$Q$15,0)</f>
        <v>0</v>
      </c>
      <c r="O128" s="369">
        <f t="shared" si="31"/>
        <v>0</v>
      </c>
      <c r="P128" s="369">
        <f t="shared" si="31"/>
        <v>0</v>
      </c>
      <c r="Q128" s="489">
        <f t="shared" si="31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5"/>
        <v>0</v>
      </c>
      <c r="D129" s="390">
        <f>SUM(D130,D134,D138,D139,D142,D149,D157,D158,D161)</f>
        <v>0</v>
      </c>
      <c r="E129" s="390">
        <f>SUM(E130,E134,E138,E139,E142,E149,E157,E158,E161)</f>
        <v>0</v>
      </c>
      <c r="F129" s="390">
        <f>SUM(F130,F134,F138,F139,F142,F149,F157,F158,F161)</f>
        <v>0</v>
      </c>
      <c r="G129" s="495">
        <f>SUM(G130,G134,G138,G139,G142,G149,G157,G158,G161)</f>
        <v>0</v>
      </c>
      <c r="H129" s="384">
        <f t="shared" si="26"/>
        <v>0</v>
      </c>
      <c r="I129" s="390">
        <f>SUM(I130,I134,I138,I139,I142,I149,I157,I158,I161)</f>
        <v>0</v>
      </c>
      <c r="J129" s="390">
        <f>SUM(J130,J134,J138,J139,J142,J149,J157,J158,J161)</f>
        <v>0</v>
      </c>
      <c r="K129" s="390">
        <f>SUM(K130,K134,K138,K139,K142,K149,K157,K158,K161)</f>
        <v>0</v>
      </c>
      <c r="L129" s="496">
        <f>SUM(L130,L134,L138,L139,L142,L149,L157,L158,L161)</f>
        <v>0</v>
      </c>
      <c r="M129" s="384">
        <f t="shared" ref="M129:M173" si="32">SUM(N129:Q129)</f>
        <v>0</v>
      </c>
      <c r="N129" s="390">
        <f>SUM(N130,N134,N138,N139,N142,N149,N157,N158,N161)</f>
        <v>0</v>
      </c>
      <c r="O129" s="390">
        <f>SUM(O130,O134,O138,O139,O142,O149,O157,O158,O161)</f>
        <v>0</v>
      </c>
      <c r="P129" s="390">
        <f>SUM(P130,P134,P138,P139,P142,P149,P157,P158,P161)</f>
        <v>0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5"/>
        <v>0</v>
      </c>
      <c r="D130" s="419">
        <f>SUM(D131:D133)</f>
        <v>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6"/>
        <v>0</v>
      </c>
      <c r="I130" s="419">
        <f>SUM(I131:I133)</f>
        <v>0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2"/>
        <v>0</v>
      </c>
      <c r="N130" s="419">
        <f>SUM(N131:N133)</f>
        <v>0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5"/>
        <v>0</v>
      </c>
      <c r="D131" s="404"/>
      <c r="E131" s="404"/>
      <c r="F131" s="404"/>
      <c r="G131" s="487"/>
      <c r="H131" s="402">
        <f t="shared" si="26"/>
        <v>0</v>
      </c>
      <c r="I131" s="404"/>
      <c r="J131" s="404"/>
      <c r="K131" s="404"/>
      <c r="L131" s="488"/>
      <c r="M131" s="402">
        <f t="shared" si="32"/>
        <v>0</v>
      </c>
      <c r="N131" s="369">
        <f t="shared" ref="N131:Q133" si="33">ROUNDUP(I131/$Q$15,0)</f>
        <v>0</v>
      </c>
      <c r="O131" s="369">
        <f t="shared" si="33"/>
        <v>0</v>
      </c>
      <c r="P131" s="369">
        <f t="shared" si="33"/>
        <v>0</v>
      </c>
      <c r="Q131" s="489">
        <f t="shared" si="33"/>
        <v>0</v>
      </c>
    </row>
    <row r="132" spans="1:17" x14ac:dyDescent="0.25">
      <c r="A132" s="363">
        <v>2312</v>
      </c>
      <c r="B132" s="401" t="s">
        <v>141</v>
      </c>
      <c r="C132" s="402">
        <f t="shared" si="25"/>
        <v>0</v>
      </c>
      <c r="D132" s="404"/>
      <c r="E132" s="404"/>
      <c r="F132" s="404"/>
      <c r="G132" s="487"/>
      <c r="H132" s="402">
        <f t="shared" si="26"/>
        <v>0</v>
      </c>
      <c r="I132" s="404"/>
      <c r="J132" s="404"/>
      <c r="K132" s="404"/>
      <c r="L132" s="488"/>
      <c r="M132" s="402">
        <f t="shared" si="32"/>
        <v>0</v>
      </c>
      <c r="N132" s="369">
        <f t="shared" si="33"/>
        <v>0</v>
      </c>
      <c r="O132" s="369">
        <f t="shared" si="33"/>
        <v>0</v>
      </c>
      <c r="P132" s="369">
        <f t="shared" si="33"/>
        <v>0</v>
      </c>
      <c r="Q132" s="489">
        <f t="shared" si="33"/>
        <v>0</v>
      </c>
    </row>
    <row r="133" spans="1:17" x14ac:dyDescent="0.25">
      <c r="A133" s="363">
        <v>2313</v>
      </c>
      <c r="B133" s="401" t="s">
        <v>142</v>
      </c>
      <c r="C133" s="402">
        <f t="shared" si="25"/>
        <v>0</v>
      </c>
      <c r="D133" s="404"/>
      <c r="E133" s="404"/>
      <c r="F133" s="404"/>
      <c r="G133" s="487"/>
      <c r="H133" s="402">
        <f t="shared" si="26"/>
        <v>0</v>
      </c>
      <c r="I133" s="404"/>
      <c r="J133" s="404"/>
      <c r="K133" s="404"/>
      <c r="L133" s="488"/>
      <c r="M133" s="402">
        <f t="shared" si="32"/>
        <v>0</v>
      </c>
      <c r="N133" s="369">
        <f t="shared" si="33"/>
        <v>0</v>
      </c>
      <c r="O133" s="369">
        <f t="shared" si="33"/>
        <v>0</v>
      </c>
      <c r="P133" s="369">
        <f t="shared" si="33"/>
        <v>0</v>
      </c>
      <c r="Q133" s="489">
        <f t="shared" si="33"/>
        <v>0</v>
      </c>
    </row>
    <row r="134" spans="1:17" x14ac:dyDescent="0.25">
      <c r="A134" s="490">
        <v>2320</v>
      </c>
      <c r="B134" s="401" t="s">
        <v>143</v>
      </c>
      <c r="C134" s="402">
        <f t="shared" si="25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6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2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5"/>
        <v>0</v>
      </c>
      <c r="D135" s="404"/>
      <c r="E135" s="404"/>
      <c r="F135" s="404"/>
      <c r="G135" s="487"/>
      <c r="H135" s="402">
        <f t="shared" si="26"/>
        <v>0</v>
      </c>
      <c r="I135" s="404"/>
      <c r="J135" s="404"/>
      <c r="K135" s="404"/>
      <c r="L135" s="488"/>
      <c r="M135" s="402">
        <f t="shared" si="32"/>
        <v>0</v>
      </c>
      <c r="N135" s="369">
        <f t="shared" ref="N135:Q138" si="34">ROUNDUP(I135/$Q$15,0)</f>
        <v>0</v>
      </c>
      <c r="O135" s="369">
        <f t="shared" si="34"/>
        <v>0</v>
      </c>
      <c r="P135" s="369">
        <f t="shared" si="34"/>
        <v>0</v>
      </c>
      <c r="Q135" s="489">
        <f t="shared" si="34"/>
        <v>0</v>
      </c>
    </row>
    <row r="136" spans="1:17" x14ac:dyDescent="0.25">
      <c r="A136" s="363">
        <v>2322</v>
      </c>
      <c r="B136" s="401" t="s">
        <v>145</v>
      </c>
      <c r="C136" s="402">
        <f t="shared" si="25"/>
        <v>0</v>
      </c>
      <c r="D136" s="404"/>
      <c r="E136" s="404"/>
      <c r="F136" s="404"/>
      <c r="G136" s="487"/>
      <c r="H136" s="402">
        <f t="shared" si="26"/>
        <v>0</v>
      </c>
      <c r="I136" s="404"/>
      <c r="J136" s="404"/>
      <c r="K136" s="404"/>
      <c r="L136" s="488"/>
      <c r="M136" s="402">
        <f t="shared" si="32"/>
        <v>0</v>
      </c>
      <c r="N136" s="369">
        <f t="shared" si="34"/>
        <v>0</v>
      </c>
      <c r="O136" s="369">
        <f t="shared" si="34"/>
        <v>0</v>
      </c>
      <c r="P136" s="369">
        <f t="shared" si="34"/>
        <v>0</v>
      </c>
      <c r="Q136" s="489">
        <f t="shared" si="34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5"/>
        <v>0</v>
      </c>
      <c r="D137" s="404"/>
      <c r="E137" s="404"/>
      <c r="F137" s="404"/>
      <c r="G137" s="487"/>
      <c r="H137" s="402">
        <f t="shared" si="26"/>
        <v>0</v>
      </c>
      <c r="I137" s="404"/>
      <c r="J137" s="404"/>
      <c r="K137" s="404"/>
      <c r="L137" s="488"/>
      <c r="M137" s="402">
        <f t="shared" si="32"/>
        <v>0</v>
      </c>
      <c r="N137" s="369">
        <f t="shared" si="34"/>
        <v>0</v>
      </c>
      <c r="O137" s="369">
        <f t="shared" si="34"/>
        <v>0</v>
      </c>
      <c r="P137" s="369">
        <f t="shared" si="34"/>
        <v>0</v>
      </c>
      <c r="Q137" s="489">
        <f t="shared" si="34"/>
        <v>0</v>
      </c>
    </row>
    <row r="138" spans="1:17" x14ac:dyDescent="0.25">
      <c r="A138" s="490">
        <v>2330</v>
      </c>
      <c r="B138" s="401" t="s">
        <v>147</v>
      </c>
      <c r="C138" s="402">
        <f t="shared" si="25"/>
        <v>0</v>
      </c>
      <c r="D138" s="404"/>
      <c r="E138" s="404"/>
      <c r="F138" s="404"/>
      <c r="G138" s="487"/>
      <c r="H138" s="402">
        <f t="shared" si="26"/>
        <v>0</v>
      </c>
      <c r="I138" s="404"/>
      <c r="J138" s="404"/>
      <c r="K138" s="404"/>
      <c r="L138" s="488"/>
      <c r="M138" s="402">
        <f t="shared" si="32"/>
        <v>0</v>
      </c>
      <c r="N138" s="369">
        <f t="shared" si="34"/>
        <v>0</v>
      </c>
      <c r="O138" s="369">
        <f t="shared" si="34"/>
        <v>0</v>
      </c>
      <c r="P138" s="369">
        <f t="shared" si="34"/>
        <v>0</v>
      </c>
      <c r="Q138" s="489">
        <f t="shared" si="34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5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6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2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5"/>
        <v>0</v>
      </c>
      <c r="D140" s="404"/>
      <c r="E140" s="404"/>
      <c r="F140" s="404"/>
      <c r="G140" s="487"/>
      <c r="H140" s="402">
        <f t="shared" si="26"/>
        <v>0</v>
      </c>
      <c r="I140" s="404"/>
      <c r="J140" s="404"/>
      <c r="K140" s="404"/>
      <c r="L140" s="488"/>
      <c r="M140" s="402">
        <f t="shared" si="32"/>
        <v>0</v>
      </c>
      <c r="N140" s="369">
        <f t="shared" ref="N140:Q141" si="35">ROUNDUP(I140/$Q$15,0)</f>
        <v>0</v>
      </c>
      <c r="O140" s="369">
        <f t="shared" si="35"/>
        <v>0</v>
      </c>
      <c r="P140" s="369">
        <f t="shared" si="35"/>
        <v>0</v>
      </c>
      <c r="Q140" s="489">
        <f t="shared" si="35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5"/>
        <v>0</v>
      </c>
      <c r="D141" s="404"/>
      <c r="E141" s="404"/>
      <c r="F141" s="404"/>
      <c r="G141" s="487"/>
      <c r="H141" s="402">
        <f t="shared" si="26"/>
        <v>0</v>
      </c>
      <c r="I141" s="404"/>
      <c r="J141" s="404"/>
      <c r="K141" s="404"/>
      <c r="L141" s="488"/>
      <c r="M141" s="402">
        <f t="shared" si="32"/>
        <v>0</v>
      </c>
      <c r="N141" s="369">
        <f t="shared" si="35"/>
        <v>0</v>
      </c>
      <c r="O141" s="369">
        <f t="shared" si="35"/>
        <v>0</v>
      </c>
      <c r="P141" s="369">
        <f t="shared" si="35"/>
        <v>0</v>
      </c>
      <c r="Q141" s="489">
        <f t="shared" si="35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5"/>
        <v>0</v>
      </c>
      <c r="D142" s="481">
        <f>SUM(D143:D148)</f>
        <v>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6"/>
        <v>0</v>
      </c>
      <c r="I142" s="481">
        <f>SUM(I143:I148)</f>
        <v>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2"/>
        <v>0</v>
      </c>
      <c r="N142" s="481">
        <f>SUM(N143:N148)</f>
        <v>0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5"/>
        <v>0</v>
      </c>
      <c r="D143" s="395"/>
      <c r="E143" s="395"/>
      <c r="F143" s="395"/>
      <c r="G143" s="484"/>
      <c r="H143" s="393">
        <f t="shared" si="26"/>
        <v>0</v>
      </c>
      <c r="I143" s="395"/>
      <c r="J143" s="395"/>
      <c r="K143" s="395"/>
      <c r="L143" s="485"/>
      <c r="M143" s="393">
        <f t="shared" si="32"/>
        <v>0</v>
      </c>
      <c r="N143" s="419">
        <f t="shared" ref="N143:Q148" si="36">ROUNDUP(I143/$Q$15,0)</f>
        <v>0</v>
      </c>
      <c r="O143" s="419">
        <f t="shared" si="36"/>
        <v>0</v>
      </c>
      <c r="P143" s="419">
        <f t="shared" si="36"/>
        <v>0</v>
      </c>
      <c r="Q143" s="486">
        <f t="shared" si="36"/>
        <v>0</v>
      </c>
    </row>
    <row r="144" spans="1:17" x14ac:dyDescent="0.25">
      <c r="A144" s="363">
        <v>2352</v>
      </c>
      <c r="B144" s="401" t="s">
        <v>153</v>
      </c>
      <c r="C144" s="402">
        <f t="shared" si="25"/>
        <v>0</v>
      </c>
      <c r="D144" s="404"/>
      <c r="E144" s="404"/>
      <c r="F144" s="404"/>
      <c r="G144" s="487"/>
      <c r="H144" s="402">
        <f t="shared" si="26"/>
        <v>0</v>
      </c>
      <c r="I144" s="404"/>
      <c r="J144" s="404"/>
      <c r="K144" s="404"/>
      <c r="L144" s="488"/>
      <c r="M144" s="402">
        <f t="shared" si="32"/>
        <v>0</v>
      </c>
      <c r="N144" s="369">
        <f t="shared" si="36"/>
        <v>0</v>
      </c>
      <c r="O144" s="369">
        <f t="shared" si="36"/>
        <v>0</v>
      </c>
      <c r="P144" s="369">
        <f t="shared" si="36"/>
        <v>0</v>
      </c>
      <c r="Q144" s="489">
        <f t="shared" si="36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5"/>
        <v>0</v>
      </c>
      <c r="D145" s="404"/>
      <c r="E145" s="404"/>
      <c r="F145" s="404"/>
      <c r="G145" s="487"/>
      <c r="H145" s="402">
        <f t="shared" si="26"/>
        <v>0</v>
      </c>
      <c r="I145" s="404"/>
      <c r="J145" s="404"/>
      <c r="K145" s="404"/>
      <c r="L145" s="488"/>
      <c r="M145" s="402">
        <f t="shared" si="32"/>
        <v>0</v>
      </c>
      <c r="N145" s="369">
        <f t="shared" si="36"/>
        <v>0</v>
      </c>
      <c r="O145" s="369">
        <f t="shared" si="36"/>
        <v>0</v>
      </c>
      <c r="P145" s="369">
        <f t="shared" si="36"/>
        <v>0</v>
      </c>
      <c r="Q145" s="489">
        <f t="shared" si="36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5"/>
        <v>0</v>
      </c>
      <c r="D146" s="404"/>
      <c r="E146" s="404"/>
      <c r="F146" s="404"/>
      <c r="G146" s="487"/>
      <c r="H146" s="402">
        <f t="shared" si="26"/>
        <v>0</v>
      </c>
      <c r="I146" s="404"/>
      <c r="J146" s="404"/>
      <c r="K146" s="404"/>
      <c r="L146" s="488"/>
      <c r="M146" s="402">
        <f t="shared" si="32"/>
        <v>0</v>
      </c>
      <c r="N146" s="369">
        <f t="shared" si="36"/>
        <v>0</v>
      </c>
      <c r="O146" s="369">
        <f t="shared" si="36"/>
        <v>0</v>
      </c>
      <c r="P146" s="369">
        <f t="shared" si="36"/>
        <v>0</v>
      </c>
      <c r="Q146" s="489">
        <f t="shared" si="36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5"/>
        <v>0</v>
      </c>
      <c r="D147" s="404"/>
      <c r="E147" s="404"/>
      <c r="F147" s="404"/>
      <c r="G147" s="487"/>
      <c r="H147" s="402">
        <f t="shared" si="26"/>
        <v>0</v>
      </c>
      <c r="I147" s="404"/>
      <c r="J147" s="404"/>
      <c r="K147" s="404"/>
      <c r="L147" s="488"/>
      <c r="M147" s="402">
        <f t="shared" si="32"/>
        <v>0</v>
      </c>
      <c r="N147" s="369">
        <f t="shared" si="36"/>
        <v>0</v>
      </c>
      <c r="O147" s="369">
        <f t="shared" si="36"/>
        <v>0</v>
      </c>
      <c r="P147" s="369">
        <f t="shared" si="36"/>
        <v>0</v>
      </c>
      <c r="Q147" s="489">
        <f t="shared" si="36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5"/>
        <v>0</v>
      </c>
      <c r="D148" s="404"/>
      <c r="E148" s="404"/>
      <c r="F148" s="404"/>
      <c r="G148" s="487"/>
      <c r="H148" s="402">
        <f t="shared" si="26"/>
        <v>0</v>
      </c>
      <c r="I148" s="404"/>
      <c r="J148" s="404"/>
      <c r="K148" s="404"/>
      <c r="L148" s="488"/>
      <c r="M148" s="402">
        <f t="shared" si="32"/>
        <v>0</v>
      </c>
      <c r="N148" s="369">
        <f t="shared" si="36"/>
        <v>0</v>
      </c>
      <c r="O148" s="369">
        <f t="shared" si="36"/>
        <v>0</v>
      </c>
      <c r="P148" s="369">
        <f t="shared" si="36"/>
        <v>0</v>
      </c>
      <c r="Q148" s="489">
        <f t="shared" si="36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5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6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2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5"/>
        <v>0</v>
      </c>
      <c r="D150" s="404"/>
      <c r="E150" s="404"/>
      <c r="F150" s="404"/>
      <c r="G150" s="487"/>
      <c r="H150" s="402">
        <f t="shared" si="26"/>
        <v>0</v>
      </c>
      <c r="I150" s="404"/>
      <c r="J150" s="404"/>
      <c r="K150" s="404"/>
      <c r="L150" s="488"/>
      <c r="M150" s="402">
        <f t="shared" si="32"/>
        <v>0</v>
      </c>
      <c r="N150" s="369">
        <f t="shared" ref="N150:Q157" si="37">ROUNDUP(I150/$Q$15,0)</f>
        <v>0</v>
      </c>
      <c r="O150" s="369">
        <f t="shared" si="37"/>
        <v>0</v>
      </c>
      <c r="P150" s="369">
        <f t="shared" si="37"/>
        <v>0</v>
      </c>
      <c r="Q150" s="489">
        <f t="shared" si="37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5"/>
        <v>0</v>
      </c>
      <c r="D151" s="404"/>
      <c r="E151" s="404"/>
      <c r="F151" s="404"/>
      <c r="G151" s="487"/>
      <c r="H151" s="402">
        <f t="shared" si="26"/>
        <v>0</v>
      </c>
      <c r="I151" s="404"/>
      <c r="J151" s="404"/>
      <c r="K151" s="404"/>
      <c r="L151" s="488"/>
      <c r="M151" s="402">
        <f t="shared" si="32"/>
        <v>0</v>
      </c>
      <c r="N151" s="369">
        <f t="shared" si="37"/>
        <v>0</v>
      </c>
      <c r="O151" s="369">
        <f t="shared" si="37"/>
        <v>0</v>
      </c>
      <c r="P151" s="369">
        <f t="shared" si="37"/>
        <v>0</v>
      </c>
      <c r="Q151" s="489">
        <f t="shared" si="37"/>
        <v>0</v>
      </c>
    </row>
    <row r="152" spans="1:17" x14ac:dyDescent="0.25">
      <c r="A152" s="362">
        <v>2363</v>
      </c>
      <c r="B152" s="401" t="s">
        <v>161</v>
      </c>
      <c r="C152" s="402">
        <f t="shared" si="25"/>
        <v>0</v>
      </c>
      <c r="D152" s="404"/>
      <c r="E152" s="404"/>
      <c r="F152" s="404"/>
      <c r="G152" s="487"/>
      <c r="H152" s="402">
        <f t="shared" si="26"/>
        <v>0</v>
      </c>
      <c r="I152" s="404"/>
      <c r="J152" s="404"/>
      <c r="K152" s="404"/>
      <c r="L152" s="488"/>
      <c r="M152" s="402">
        <f t="shared" si="32"/>
        <v>0</v>
      </c>
      <c r="N152" s="369">
        <f t="shared" si="37"/>
        <v>0</v>
      </c>
      <c r="O152" s="369">
        <f t="shared" si="37"/>
        <v>0</v>
      </c>
      <c r="P152" s="369">
        <f t="shared" si="37"/>
        <v>0</v>
      </c>
      <c r="Q152" s="489">
        <f t="shared" si="37"/>
        <v>0</v>
      </c>
    </row>
    <row r="153" spans="1:17" x14ac:dyDescent="0.25">
      <c r="A153" s="362">
        <v>2364</v>
      </c>
      <c r="B153" s="401" t="s">
        <v>162</v>
      </c>
      <c r="C153" s="402">
        <f t="shared" si="25"/>
        <v>0</v>
      </c>
      <c r="D153" s="404"/>
      <c r="E153" s="404"/>
      <c r="F153" s="404"/>
      <c r="G153" s="487"/>
      <c r="H153" s="402">
        <f t="shared" si="26"/>
        <v>0</v>
      </c>
      <c r="I153" s="404"/>
      <c r="J153" s="404"/>
      <c r="K153" s="404"/>
      <c r="L153" s="488"/>
      <c r="M153" s="402">
        <f t="shared" si="32"/>
        <v>0</v>
      </c>
      <c r="N153" s="369">
        <f t="shared" si="37"/>
        <v>0</v>
      </c>
      <c r="O153" s="369">
        <f t="shared" si="37"/>
        <v>0</v>
      </c>
      <c r="P153" s="369">
        <f t="shared" si="37"/>
        <v>0</v>
      </c>
      <c r="Q153" s="489">
        <f t="shared" si="37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5"/>
        <v>0</v>
      </c>
      <c r="D154" s="404"/>
      <c r="E154" s="404"/>
      <c r="F154" s="404"/>
      <c r="G154" s="487"/>
      <c r="H154" s="402">
        <f t="shared" si="26"/>
        <v>0</v>
      </c>
      <c r="I154" s="404"/>
      <c r="J154" s="404"/>
      <c r="K154" s="404"/>
      <c r="L154" s="488"/>
      <c r="M154" s="402">
        <f t="shared" si="32"/>
        <v>0</v>
      </c>
      <c r="N154" s="369">
        <f t="shared" si="37"/>
        <v>0</v>
      </c>
      <c r="O154" s="369">
        <f t="shared" si="37"/>
        <v>0</v>
      </c>
      <c r="P154" s="369">
        <f t="shared" si="37"/>
        <v>0</v>
      </c>
      <c r="Q154" s="489">
        <f t="shared" si="37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5"/>
        <v>0</v>
      </c>
      <c r="D155" s="404"/>
      <c r="E155" s="404"/>
      <c r="F155" s="404"/>
      <c r="G155" s="487"/>
      <c r="H155" s="402">
        <f t="shared" si="26"/>
        <v>0</v>
      </c>
      <c r="I155" s="404"/>
      <c r="J155" s="404"/>
      <c r="K155" s="404"/>
      <c r="L155" s="488"/>
      <c r="M155" s="402">
        <f t="shared" si="32"/>
        <v>0</v>
      </c>
      <c r="N155" s="369">
        <f t="shared" si="37"/>
        <v>0</v>
      </c>
      <c r="O155" s="369">
        <f t="shared" si="37"/>
        <v>0</v>
      </c>
      <c r="P155" s="369">
        <f t="shared" si="37"/>
        <v>0</v>
      </c>
      <c r="Q155" s="489">
        <f t="shared" si="37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5"/>
        <v>0</v>
      </c>
      <c r="D156" s="404"/>
      <c r="E156" s="404"/>
      <c r="F156" s="404"/>
      <c r="G156" s="487"/>
      <c r="H156" s="402">
        <f t="shared" si="26"/>
        <v>0</v>
      </c>
      <c r="I156" s="404"/>
      <c r="J156" s="404"/>
      <c r="K156" s="404"/>
      <c r="L156" s="488"/>
      <c r="M156" s="402">
        <f t="shared" si="32"/>
        <v>0</v>
      </c>
      <c r="N156" s="369">
        <f t="shared" si="37"/>
        <v>0</v>
      </c>
      <c r="O156" s="369">
        <f t="shared" si="37"/>
        <v>0</v>
      </c>
      <c r="P156" s="369">
        <f t="shared" si="37"/>
        <v>0</v>
      </c>
      <c r="Q156" s="489">
        <f t="shared" si="37"/>
        <v>0</v>
      </c>
    </row>
    <row r="157" spans="1:17" x14ac:dyDescent="0.25">
      <c r="A157" s="480">
        <v>2370</v>
      </c>
      <c r="B157" s="437" t="s">
        <v>166</v>
      </c>
      <c r="C157" s="445">
        <f t="shared" si="25"/>
        <v>0</v>
      </c>
      <c r="D157" s="492"/>
      <c r="E157" s="492"/>
      <c r="F157" s="492"/>
      <c r="G157" s="493"/>
      <c r="H157" s="445">
        <f t="shared" si="26"/>
        <v>0</v>
      </c>
      <c r="I157" s="492"/>
      <c r="J157" s="492"/>
      <c r="K157" s="492"/>
      <c r="L157" s="494"/>
      <c r="M157" s="445">
        <f t="shared" si="32"/>
        <v>0</v>
      </c>
      <c r="N157" s="481">
        <f t="shared" si="37"/>
        <v>0</v>
      </c>
      <c r="O157" s="481">
        <f t="shared" si="37"/>
        <v>0</v>
      </c>
      <c r="P157" s="481">
        <f t="shared" si="37"/>
        <v>0</v>
      </c>
      <c r="Q157" s="483">
        <f t="shared" si="37"/>
        <v>0</v>
      </c>
    </row>
    <row r="158" spans="1:17" x14ac:dyDescent="0.25">
      <c r="A158" s="480">
        <v>2380</v>
      </c>
      <c r="B158" s="437" t="s">
        <v>167</v>
      </c>
      <c r="C158" s="445">
        <f t="shared" si="25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6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2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5"/>
        <v>0</v>
      </c>
      <c r="D159" s="395"/>
      <c r="E159" s="395"/>
      <c r="F159" s="395"/>
      <c r="G159" s="484"/>
      <c r="H159" s="393">
        <f t="shared" si="26"/>
        <v>0</v>
      </c>
      <c r="I159" s="395"/>
      <c r="J159" s="395"/>
      <c r="K159" s="395"/>
      <c r="L159" s="485"/>
      <c r="M159" s="393">
        <f t="shared" si="32"/>
        <v>0</v>
      </c>
      <c r="N159" s="419">
        <f t="shared" ref="N159:Q162" si="38">ROUNDUP(I159/$Q$15,0)</f>
        <v>0</v>
      </c>
      <c r="O159" s="419">
        <f t="shared" si="38"/>
        <v>0</v>
      </c>
      <c r="P159" s="419">
        <f t="shared" si="38"/>
        <v>0</v>
      </c>
      <c r="Q159" s="486">
        <f t="shared" si="38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5"/>
        <v>0</v>
      </c>
      <c r="D160" s="404"/>
      <c r="E160" s="404"/>
      <c r="F160" s="404"/>
      <c r="G160" s="487"/>
      <c r="H160" s="402">
        <f t="shared" si="26"/>
        <v>0</v>
      </c>
      <c r="I160" s="404"/>
      <c r="J160" s="404"/>
      <c r="K160" s="404"/>
      <c r="L160" s="488"/>
      <c r="M160" s="402">
        <f t="shared" si="32"/>
        <v>0</v>
      </c>
      <c r="N160" s="369">
        <f t="shared" si="38"/>
        <v>0</v>
      </c>
      <c r="O160" s="369">
        <f t="shared" si="38"/>
        <v>0</v>
      </c>
      <c r="P160" s="369">
        <f t="shared" si="38"/>
        <v>0</v>
      </c>
      <c r="Q160" s="489">
        <f t="shared" si="38"/>
        <v>0</v>
      </c>
    </row>
    <row r="161" spans="1:17" x14ac:dyDescent="0.25">
      <c r="A161" s="480">
        <v>2390</v>
      </c>
      <c r="B161" s="437" t="s">
        <v>170</v>
      </c>
      <c r="C161" s="445">
        <f t="shared" si="25"/>
        <v>0</v>
      </c>
      <c r="D161" s="492"/>
      <c r="E161" s="492"/>
      <c r="F161" s="492"/>
      <c r="G161" s="493"/>
      <c r="H161" s="445">
        <f t="shared" si="26"/>
        <v>0</v>
      </c>
      <c r="I161" s="492"/>
      <c r="J161" s="492"/>
      <c r="K161" s="492"/>
      <c r="L161" s="494"/>
      <c r="M161" s="445">
        <f t="shared" si="32"/>
        <v>0</v>
      </c>
      <c r="N161" s="481">
        <f t="shared" si="38"/>
        <v>0</v>
      </c>
      <c r="O161" s="481">
        <f t="shared" si="38"/>
        <v>0</v>
      </c>
      <c r="P161" s="481">
        <f t="shared" si="38"/>
        <v>0</v>
      </c>
      <c r="Q161" s="483">
        <f t="shared" si="38"/>
        <v>0</v>
      </c>
    </row>
    <row r="162" spans="1:17" x14ac:dyDescent="0.25">
      <c r="A162" s="383">
        <v>2400</v>
      </c>
      <c r="B162" s="477" t="s">
        <v>171</v>
      </c>
      <c r="C162" s="384">
        <f t="shared" si="25"/>
        <v>0</v>
      </c>
      <c r="D162" s="502"/>
      <c r="E162" s="502"/>
      <c r="F162" s="502"/>
      <c r="G162" s="503"/>
      <c r="H162" s="384">
        <f t="shared" si="26"/>
        <v>0</v>
      </c>
      <c r="I162" s="502"/>
      <c r="J162" s="502"/>
      <c r="K162" s="502"/>
      <c r="L162" s="504"/>
      <c r="M162" s="384">
        <f t="shared" si="32"/>
        <v>0</v>
      </c>
      <c r="N162" s="390">
        <f t="shared" si="38"/>
        <v>0</v>
      </c>
      <c r="O162" s="390">
        <f t="shared" si="38"/>
        <v>0</v>
      </c>
      <c r="P162" s="390">
        <f t="shared" si="38"/>
        <v>0</v>
      </c>
      <c r="Q162" s="496">
        <f t="shared" si="38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5"/>
        <v>0</v>
      </c>
      <c r="D163" s="390">
        <f>SUM(D164,D169)</f>
        <v>0</v>
      </c>
      <c r="E163" s="390">
        <f t="shared" ref="E163:G163" si="39">SUM(E164,E169)</f>
        <v>0</v>
      </c>
      <c r="F163" s="390">
        <f t="shared" si="39"/>
        <v>0</v>
      </c>
      <c r="G163" s="390">
        <f t="shared" si="39"/>
        <v>0</v>
      </c>
      <c r="H163" s="384">
        <f t="shared" si="26"/>
        <v>0</v>
      </c>
      <c r="I163" s="390">
        <f>SUM(I164,I169)</f>
        <v>0</v>
      </c>
      <c r="J163" s="390">
        <f t="shared" ref="J163:L163" si="40">SUM(J164,J169)</f>
        <v>0</v>
      </c>
      <c r="K163" s="390">
        <f t="shared" si="40"/>
        <v>0</v>
      </c>
      <c r="L163" s="479">
        <f t="shared" si="40"/>
        <v>0</v>
      </c>
      <c r="M163" s="384">
        <f t="shared" si="32"/>
        <v>0</v>
      </c>
      <c r="N163" s="390">
        <f>SUM(N164,N169)</f>
        <v>0</v>
      </c>
      <c r="O163" s="390">
        <f t="shared" ref="O163:Q163" si="41">SUM(O164,O169)</f>
        <v>0</v>
      </c>
      <c r="P163" s="390">
        <f t="shared" si="41"/>
        <v>0</v>
      </c>
      <c r="Q163" s="479">
        <f t="shared" si="41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5"/>
        <v>0</v>
      </c>
      <c r="D164" s="419">
        <f>SUM(D165:D168)</f>
        <v>0</v>
      </c>
      <c r="E164" s="419">
        <f t="shared" ref="E164:G164" si="42">SUM(E165:E168)</f>
        <v>0</v>
      </c>
      <c r="F164" s="419">
        <f t="shared" si="42"/>
        <v>0</v>
      </c>
      <c r="G164" s="419">
        <f t="shared" si="42"/>
        <v>0</v>
      </c>
      <c r="H164" s="393">
        <f t="shared" si="26"/>
        <v>0</v>
      </c>
      <c r="I164" s="419">
        <f>SUM(I165:I168)</f>
        <v>0</v>
      </c>
      <c r="J164" s="419">
        <f t="shared" ref="J164:L164" si="43">SUM(J165:J168)</f>
        <v>0</v>
      </c>
      <c r="K164" s="419">
        <f t="shared" si="43"/>
        <v>0</v>
      </c>
      <c r="L164" s="505">
        <f t="shared" si="43"/>
        <v>0</v>
      </c>
      <c r="M164" s="393">
        <f t="shared" si="32"/>
        <v>0</v>
      </c>
      <c r="N164" s="419">
        <f>SUM(N165:N168)</f>
        <v>0</v>
      </c>
      <c r="O164" s="419">
        <f t="shared" ref="O164:Q164" si="44">SUM(O165:O168)</f>
        <v>0</v>
      </c>
      <c r="P164" s="419">
        <f t="shared" si="44"/>
        <v>0</v>
      </c>
      <c r="Q164" s="505">
        <f t="shared" si="44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5"/>
        <v>0</v>
      </c>
      <c r="D165" s="404"/>
      <c r="E165" s="404"/>
      <c r="F165" s="404"/>
      <c r="G165" s="487"/>
      <c r="H165" s="402">
        <f t="shared" si="26"/>
        <v>0</v>
      </c>
      <c r="I165" s="404"/>
      <c r="J165" s="404"/>
      <c r="K165" s="404"/>
      <c r="L165" s="488"/>
      <c r="M165" s="402">
        <f t="shared" si="32"/>
        <v>0</v>
      </c>
      <c r="N165" s="369">
        <f t="shared" ref="N165:Q170" si="45">ROUNDUP(I165/$Q$15,0)</f>
        <v>0</v>
      </c>
      <c r="O165" s="369">
        <f t="shared" si="45"/>
        <v>0</v>
      </c>
      <c r="P165" s="369">
        <f t="shared" si="45"/>
        <v>0</v>
      </c>
      <c r="Q165" s="489">
        <f t="shared" si="45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5"/>
        <v>0</v>
      </c>
      <c r="D166" s="404"/>
      <c r="E166" s="404"/>
      <c r="F166" s="404"/>
      <c r="G166" s="487"/>
      <c r="H166" s="402">
        <f t="shared" si="26"/>
        <v>0</v>
      </c>
      <c r="I166" s="404"/>
      <c r="J166" s="404"/>
      <c r="K166" s="404"/>
      <c r="L166" s="488"/>
      <c r="M166" s="402">
        <f t="shared" si="32"/>
        <v>0</v>
      </c>
      <c r="N166" s="369">
        <f t="shared" si="45"/>
        <v>0</v>
      </c>
      <c r="O166" s="369">
        <f t="shared" si="45"/>
        <v>0</v>
      </c>
      <c r="P166" s="369">
        <f t="shared" si="45"/>
        <v>0</v>
      </c>
      <c r="Q166" s="489">
        <f t="shared" si="45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5"/>
        <v>0</v>
      </c>
      <c r="D167" s="404"/>
      <c r="E167" s="404"/>
      <c r="F167" s="404"/>
      <c r="G167" s="487"/>
      <c r="H167" s="402">
        <f t="shared" si="26"/>
        <v>0</v>
      </c>
      <c r="I167" s="404"/>
      <c r="J167" s="404"/>
      <c r="K167" s="404"/>
      <c r="L167" s="488"/>
      <c r="M167" s="402">
        <f t="shared" si="32"/>
        <v>0</v>
      </c>
      <c r="N167" s="369">
        <f t="shared" si="45"/>
        <v>0</v>
      </c>
      <c r="O167" s="369">
        <f t="shared" si="45"/>
        <v>0</v>
      </c>
      <c r="P167" s="369">
        <f t="shared" si="45"/>
        <v>0</v>
      </c>
      <c r="Q167" s="489">
        <f t="shared" si="45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5"/>
        <v>0</v>
      </c>
      <c r="D168" s="404"/>
      <c r="E168" s="404"/>
      <c r="F168" s="404"/>
      <c r="G168" s="487"/>
      <c r="H168" s="402">
        <f t="shared" si="26"/>
        <v>0</v>
      </c>
      <c r="I168" s="404"/>
      <c r="J168" s="404"/>
      <c r="K168" s="404"/>
      <c r="L168" s="488"/>
      <c r="M168" s="402">
        <f t="shared" si="32"/>
        <v>0</v>
      </c>
      <c r="N168" s="369">
        <f t="shared" si="45"/>
        <v>0</v>
      </c>
      <c r="O168" s="369">
        <f t="shared" si="45"/>
        <v>0</v>
      </c>
      <c r="P168" s="369">
        <f t="shared" si="45"/>
        <v>0</v>
      </c>
      <c r="Q168" s="489">
        <f t="shared" si="45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5"/>
        <v>0</v>
      </c>
      <c r="D169" s="404"/>
      <c r="E169" s="404"/>
      <c r="F169" s="404"/>
      <c r="G169" s="487"/>
      <c r="H169" s="402">
        <f t="shared" si="26"/>
        <v>0</v>
      </c>
      <c r="I169" s="404"/>
      <c r="J169" s="404"/>
      <c r="K169" s="404"/>
      <c r="L169" s="488"/>
      <c r="M169" s="402">
        <f t="shared" si="32"/>
        <v>0</v>
      </c>
      <c r="N169" s="369">
        <f t="shared" si="45"/>
        <v>0</v>
      </c>
      <c r="O169" s="369">
        <f t="shared" si="45"/>
        <v>0</v>
      </c>
      <c r="P169" s="369">
        <f t="shared" si="45"/>
        <v>0</v>
      </c>
      <c r="Q169" s="489">
        <f t="shared" si="45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5"/>
        <v>0</v>
      </c>
      <c r="D170" s="355"/>
      <c r="E170" s="355"/>
      <c r="F170" s="355"/>
      <c r="G170" s="356"/>
      <c r="H170" s="393">
        <f t="shared" si="26"/>
        <v>0</v>
      </c>
      <c r="I170" s="355"/>
      <c r="J170" s="355"/>
      <c r="K170" s="355"/>
      <c r="L170" s="357"/>
      <c r="M170" s="393">
        <f t="shared" si="32"/>
        <v>0</v>
      </c>
      <c r="N170" s="431">
        <f t="shared" si="45"/>
        <v>0</v>
      </c>
      <c r="O170" s="431">
        <f t="shared" si="45"/>
        <v>0</v>
      </c>
      <c r="P170" s="431">
        <f t="shared" si="45"/>
        <v>0</v>
      </c>
      <c r="Q170" s="506">
        <f t="shared" si="45"/>
        <v>0</v>
      </c>
    </row>
    <row r="171" spans="1:17" x14ac:dyDescent="0.25">
      <c r="A171" s="472">
        <v>3000</v>
      </c>
      <c r="B171" s="472" t="s">
        <v>180</v>
      </c>
      <c r="C171" s="473">
        <f t="shared" si="25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6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2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5"/>
        <v>0</v>
      </c>
      <c r="D172" s="390">
        <f>SUM(D173,D177)</f>
        <v>0</v>
      </c>
      <c r="E172" s="390">
        <f t="shared" ref="E172:G172" si="46">SUM(E173,E177)</f>
        <v>0</v>
      </c>
      <c r="F172" s="390">
        <f t="shared" si="46"/>
        <v>0</v>
      </c>
      <c r="G172" s="390">
        <f t="shared" si="46"/>
        <v>0</v>
      </c>
      <c r="H172" s="384">
        <f t="shared" si="26"/>
        <v>0</v>
      </c>
      <c r="I172" s="390">
        <f>SUM(I173,I177)</f>
        <v>0</v>
      </c>
      <c r="J172" s="390">
        <f t="shared" ref="J172:L172" si="47">SUM(J173,J177)</f>
        <v>0</v>
      </c>
      <c r="K172" s="390">
        <f t="shared" si="47"/>
        <v>0</v>
      </c>
      <c r="L172" s="479">
        <f t="shared" si="47"/>
        <v>0</v>
      </c>
      <c r="M172" s="384">
        <f t="shared" si="32"/>
        <v>0</v>
      </c>
      <c r="N172" s="390">
        <f>SUM(N173,N177)</f>
        <v>0</v>
      </c>
      <c r="O172" s="390">
        <f t="shared" ref="O172:Q172" si="48">SUM(O173,O177)</f>
        <v>0</v>
      </c>
      <c r="P172" s="390">
        <f t="shared" si="48"/>
        <v>0</v>
      </c>
      <c r="Q172" s="479">
        <f t="shared" si="48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5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6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2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9">ROUNDUP(I174/$Q$15,0)</f>
        <v>0</v>
      </c>
      <c r="O174" s="369">
        <f t="shared" si="49"/>
        <v>0</v>
      </c>
      <c r="P174" s="369">
        <f t="shared" si="49"/>
        <v>0</v>
      </c>
      <c r="Q174" s="489">
        <f t="shared" si="49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9"/>
        <v>0</v>
      </c>
      <c r="O175" s="369">
        <f t="shared" si="49"/>
        <v>0</v>
      </c>
      <c r="P175" s="369">
        <f t="shared" si="49"/>
        <v>0</v>
      </c>
      <c r="Q175" s="489">
        <f t="shared" si="49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9"/>
        <v>0</v>
      </c>
      <c r="O176" s="369">
        <f t="shared" si="49"/>
        <v>0</v>
      </c>
      <c r="P176" s="369">
        <f t="shared" si="49"/>
        <v>0</v>
      </c>
      <c r="Q176" s="489">
        <f t="shared" si="49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50">SUM(D177:G177)</f>
        <v>0</v>
      </c>
      <c r="D177" s="419">
        <f>SUM(D178:D181)</f>
        <v>0</v>
      </c>
      <c r="E177" s="419">
        <f t="shared" ref="E177:G177" si="51">SUM(E178:E181)</f>
        <v>0</v>
      </c>
      <c r="F177" s="419">
        <f t="shared" si="51"/>
        <v>0</v>
      </c>
      <c r="G177" s="419">
        <f t="shared" si="51"/>
        <v>0</v>
      </c>
      <c r="H177" s="510">
        <f t="shared" ref="H177:H181" si="52">SUM(I177:L177)</f>
        <v>0</v>
      </c>
      <c r="I177" s="419">
        <f>SUM(I178:I181)</f>
        <v>0</v>
      </c>
      <c r="J177" s="419">
        <f t="shared" ref="J177:L177" si="53">SUM(J178:J181)</f>
        <v>0</v>
      </c>
      <c r="K177" s="419">
        <f t="shared" si="53"/>
        <v>0</v>
      </c>
      <c r="L177" s="511">
        <f t="shared" si="53"/>
        <v>0</v>
      </c>
      <c r="M177" s="510">
        <f t="shared" ref="M177:M207" si="54">SUM(N177:Q177)</f>
        <v>0</v>
      </c>
      <c r="N177" s="419">
        <f>SUM(N178:N181)</f>
        <v>0</v>
      </c>
      <c r="O177" s="419">
        <f t="shared" ref="O177:Q177" si="55">SUM(O178:O181)</f>
        <v>0</v>
      </c>
      <c r="P177" s="419">
        <f t="shared" si="55"/>
        <v>0</v>
      </c>
      <c r="Q177" s="511">
        <f t="shared" si="55"/>
        <v>0</v>
      </c>
    </row>
    <row r="178" spans="1:17" ht="72" x14ac:dyDescent="0.25">
      <c r="A178" s="363">
        <v>3291</v>
      </c>
      <c r="B178" s="401" t="s">
        <v>187</v>
      </c>
      <c r="C178" s="402">
        <f t="shared" si="50"/>
        <v>0</v>
      </c>
      <c r="D178" s="404"/>
      <c r="E178" s="404"/>
      <c r="F178" s="404"/>
      <c r="G178" s="512"/>
      <c r="H178" s="402">
        <f t="shared" si="52"/>
        <v>0</v>
      </c>
      <c r="I178" s="404"/>
      <c r="J178" s="404"/>
      <c r="K178" s="404"/>
      <c r="L178" s="488"/>
      <c r="M178" s="402">
        <f t="shared" si="54"/>
        <v>0</v>
      </c>
      <c r="N178" s="369">
        <f t="shared" ref="N178:Q181" si="56">ROUNDUP(I178/$Q$15,0)</f>
        <v>0</v>
      </c>
      <c r="O178" s="369">
        <f t="shared" si="56"/>
        <v>0</v>
      </c>
      <c r="P178" s="369">
        <f t="shared" si="56"/>
        <v>0</v>
      </c>
      <c r="Q178" s="489">
        <f t="shared" si="56"/>
        <v>0</v>
      </c>
    </row>
    <row r="179" spans="1:17" ht="60" x14ac:dyDescent="0.25">
      <c r="A179" s="363">
        <v>3292</v>
      </c>
      <c r="B179" s="401" t="s">
        <v>188</v>
      </c>
      <c r="C179" s="402">
        <f t="shared" si="50"/>
        <v>0</v>
      </c>
      <c r="D179" s="404"/>
      <c r="E179" s="404"/>
      <c r="F179" s="404"/>
      <c r="G179" s="512"/>
      <c r="H179" s="402">
        <f t="shared" si="52"/>
        <v>0</v>
      </c>
      <c r="I179" s="404"/>
      <c r="J179" s="404"/>
      <c r="K179" s="404"/>
      <c r="L179" s="488"/>
      <c r="M179" s="402">
        <f t="shared" si="54"/>
        <v>0</v>
      </c>
      <c r="N179" s="369">
        <f t="shared" si="56"/>
        <v>0</v>
      </c>
      <c r="O179" s="369">
        <f t="shared" si="56"/>
        <v>0</v>
      </c>
      <c r="P179" s="369">
        <f t="shared" si="56"/>
        <v>0</v>
      </c>
      <c r="Q179" s="489">
        <f t="shared" si="56"/>
        <v>0</v>
      </c>
    </row>
    <row r="180" spans="1:17" ht="48" x14ac:dyDescent="0.25">
      <c r="A180" s="363">
        <v>3293</v>
      </c>
      <c r="B180" s="401" t="s">
        <v>189</v>
      </c>
      <c r="C180" s="402">
        <f t="shared" si="50"/>
        <v>0</v>
      </c>
      <c r="D180" s="404"/>
      <c r="E180" s="404"/>
      <c r="F180" s="404"/>
      <c r="G180" s="512"/>
      <c r="H180" s="402">
        <f t="shared" si="52"/>
        <v>0</v>
      </c>
      <c r="I180" s="404"/>
      <c r="J180" s="404"/>
      <c r="K180" s="404"/>
      <c r="L180" s="488"/>
      <c r="M180" s="402">
        <f t="shared" si="54"/>
        <v>0</v>
      </c>
      <c r="N180" s="369">
        <f t="shared" si="56"/>
        <v>0</v>
      </c>
      <c r="O180" s="369">
        <f t="shared" si="56"/>
        <v>0</v>
      </c>
      <c r="P180" s="369">
        <f t="shared" si="56"/>
        <v>0</v>
      </c>
      <c r="Q180" s="489">
        <f t="shared" si="56"/>
        <v>0</v>
      </c>
    </row>
    <row r="181" spans="1:17" ht="60" x14ac:dyDescent="0.25">
      <c r="A181" s="513">
        <v>3294</v>
      </c>
      <c r="B181" s="401" t="s">
        <v>190</v>
      </c>
      <c r="C181" s="510">
        <f t="shared" si="50"/>
        <v>0</v>
      </c>
      <c r="D181" s="514"/>
      <c r="E181" s="514"/>
      <c r="F181" s="514"/>
      <c r="G181" s="515"/>
      <c r="H181" s="510">
        <f t="shared" si="52"/>
        <v>0</v>
      </c>
      <c r="I181" s="514"/>
      <c r="J181" s="514"/>
      <c r="K181" s="514"/>
      <c r="L181" s="516"/>
      <c r="M181" s="510">
        <f t="shared" si="54"/>
        <v>0</v>
      </c>
      <c r="N181" s="517">
        <f t="shared" si="56"/>
        <v>0</v>
      </c>
      <c r="O181" s="517">
        <f t="shared" si="56"/>
        <v>0</v>
      </c>
      <c r="P181" s="517">
        <f t="shared" si="56"/>
        <v>0</v>
      </c>
      <c r="Q181" s="518">
        <f t="shared" si="56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5"/>
        <v>0</v>
      </c>
      <c r="D182" s="520">
        <f>SUM(D183:D184)</f>
        <v>0</v>
      </c>
      <c r="E182" s="520">
        <f t="shared" ref="E182:G182" si="57">SUM(E183:E184)</f>
        <v>0</v>
      </c>
      <c r="F182" s="520">
        <f t="shared" si="57"/>
        <v>0</v>
      </c>
      <c r="G182" s="520">
        <f t="shared" si="57"/>
        <v>0</v>
      </c>
      <c r="H182" s="519">
        <f t="shared" si="26"/>
        <v>0</v>
      </c>
      <c r="I182" s="520">
        <f>SUM(I183:I184)</f>
        <v>0</v>
      </c>
      <c r="J182" s="520">
        <f t="shared" ref="J182:L182" si="58">SUM(J183:J184)</f>
        <v>0</v>
      </c>
      <c r="K182" s="520">
        <f t="shared" si="58"/>
        <v>0</v>
      </c>
      <c r="L182" s="479">
        <f t="shared" si="58"/>
        <v>0</v>
      </c>
      <c r="M182" s="519">
        <f t="shared" si="54"/>
        <v>0</v>
      </c>
      <c r="N182" s="520">
        <f>SUM(N183:N184)</f>
        <v>0</v>
      </c>
      <c r="O182" s="520">
        <f t="shared" ref="O182:Q182" si="59">SUM(O183:O184)</f>
        <v>0</v>
      </c>
      <c r="P182" s="520">
        <f t="shared" si="59"/>
        <v>0</v>
      </c>
      <c r="Q182" s="479">
        <f t="shared" si="59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5"/>
        <v>0</v>
      </c>
      <c r="D183" s="492"/>
      <c r="E183" s="492"/>
      <c r="F183" s="492"/>
      <c r="G183" s="493"/>
      <c r="H183" s="521">
        <f t="shared" si="26"/>
        <v>0</v>
      </c>
      <c r="I183" s="492"/>
      <c r="J183" s="492"/>
      <c r="K183" s="492"/>
      <c r="L183" s="494"/>
      <c r="M183" s="521">
        <f t="shared" si="54"/>
        <v>0</v>
      </c>
      <c r="N183" s="481">
        <f t="shared" ref="N183:Q184" si="60">ROUNDUP(I183/$Q$15,0)</f>
        <v>0</v>
      </c>
      <c r="O183" s="481">
        <f t="shared" si="60"/>
        <v>0</v>
      </c>
      <c r="P183" s="481">
        <f t="shared" si="60"/>
        <v>0</v>
      </c>
      <c r="Q183" s="483">
        <f t="shared" si="60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5"/>
        <v>0</v>
      </c>
      <c r="D184" s="395"/>
      <c r="E184" s="395"/>
      <c r="F184" s="395"/>
      <c r="G184" s="484"/>
      <c r="H184" s="393">
        <f t="shared" si="26"/>
        <v>0</v>
      </c>
      <c r="I184" s="395"/>
      <c r="J184" s="395"/>
      <c r="K184" s="395"/>
      <c r="L184" s="485"/>
      <c r="M184" s="393">
        <f t="shared" si="54"/>
        <v>0</v>
      </c>
      <c r="N184" s="419">
        <f t="shared" si="60"/>
        <v>0</v>
      </c>
      <c r="O184" s="419">
        <f t="shared" si="60"/>
        <v>0</v>
      </c>
      <c r="P184" s="419">
        <f t="shared" si="60"/>
        <v>0</v>
      </c>
      <c r="Q184" s="486">
        <f t="shared" si="60"/>
        <v>0</v>
      </c>
    </row>
    <row r="185" spans="1:17" x14ac:dyDescent="0.25">
      <c r="A185" s="522">
        <v>4000</v>
      </c>
      <c r="B185" s="472" t="s">
        <v>194</v>
      </c>
      <c r="C185" s="473">
        <f t="shared" si="25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6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4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6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4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1">SUM(D187:G187)</f>
        <v>0</v>
      </c>
      <c r="D187" s="395"/>
      <c r="E187" s="395"/>
      <c r="F187" s="395"/>
      <c r="G187" s="484"/>
      <c r="H187" s="393">
        <f t="shared" ref="H187:H263" si="62">SUM(I187:L187)</f>
        <v>0</v>
      </c>
      <c r="I187" s="395"/>
      <c r="J187" s="395"/>
      <c r="K187" s="395"/>
      <c r="L187" s="485"/>
      <c r="M187" s="393">
        <f t="shared" si="54"/>
        <v>0</v>
      </c>
      <c r="N187" s="419">
        <f t="shared" ref="N187:Q188" si="63">ROUNDUP(I187/$Q$15,0)</f>
        <v>0</v>
      </c>
      <c r="O187" s="419">
        <f t="shared" si="63"/>
        <v>0</v>
      </c>
      <c r="P187" s="419">
        <f t="shared" si="63"/>
        <v>0</v>
      </c>
      <c r="Q187" s="486">
        <f t="shared" si="63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1"/>
        <v>0</v>
      </c>
      <c r="D188" s="404"/>
      <c r="E188" s="404"/>
      <c r="F188" s="404"/>
      <c r="G188" s="487"/>
      <c r="H188" s="402">
        <f t="shared" si="62"/>
        <v>0</v>
      </c>
      <c r="I188" s="404"/>
      <c r="J188" s="404"/>
      <c r="K188" s="404"/>
      <c r="L188" s="488"/>
      <c r="M188" s="402">
        <f t="shared" si="54"/>
        <v>0</v>
      </c>
      <c r="N188" s="369">
        <f t="shared" si="63"/>
        <v>0</v>
      </c>
      <c r="O188" s="369">
        <f t="shared" si="63"/>
        <v>0</v>
      </c>
      <c r="P188" s="369">
        <f t="shared" si="63"/>
        <v>0</v>
      </c>
      <c r="Q188" s="489">
        <f t="shared" si="63"/>
        <v>0</v>
      </c>
    </row>
    <row r="189" spans="1:17" x14ac:dyDescent="0.25">
      <c r="A189" s="383">
        <v>4300</v>
      </c>
      <c r="B189" s="477" t="s">
        <v>198</v>
      </c>
      <c r="C189" s="384">
        <f t="shared" si="61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2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4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2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4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1"/>
        <v>0</v>
      </c>
      <c r="D191" s="404"/>
      <c r="E191" s="404"/>
      <c r="F191" s="404"/>
      <c r="G191" s="487"/>
      <c r="H191" s="402">
        <f t="shared" si="62"/>
        <v>0</v>
      </c>
      <c r="I191" s="404"/>
      <c r="J191" s="404"/>
      <c r="K191" s="404"/>
      <c r="L191" s="488"/>
      <c r="M191" s="402">
        <f t="shared" si="54"/>
        <v>0</v>
      </c>
      <c r="N191" s="369">
        <f t="shared" ref="N191:Q191" si="64">ROUNDUP(I191/$Q$15,0)</f>
        <v>0</v>
      </c>
      <c r="O191" s="369">
        <f t="shared" si="64"/>
        <v>0</v>
      </c>
      <c r="P191" s="369">
        <f t="shared" si="64"/>
        <v>0</v>
      </c>
      <c r="Q191" s="489">
        <f t="shared" si="64"/>
        <v>0</v>
      </c>
    </row>
    <row r="192" spans="1:17" s="339" customFormat="1" ht="24" x14ac:dyDescent="0.25">
      <c r="A192" s="524"/>
      <c r="B192" s="334" t="s">
        <v>201</v>
      </c>
      <c r="C192" s="468">
        <f t="shared" si="61"/>
        <v>200</v>
      </c>
      <c r="D192" s="469">
        <f>SUM(D193,D232,D267,D283,D287)</f>
        <v>200</v>
      </c>
      <c r="E192" s="469">
        <f t="shared" ref="E192:G192" si="65">SUM(E193,E232,E267,E283,E287)</f>
        <v>0</v>
      </c>
      <c r="F192" s="469">
        <f t="shared" si="65"/>
        <v>0</v>
      </c>
      <c r="G192" s="469">
        <f t="shared" si="65"/>
        <v>0</v>
      </c>
      <c r="H192" s="468">
        <f t="shared" si="62"/>
        <v>200</v>
      </c>
      <c r="I192" s="469">
        <f>SUM(I193,I232,I267,I283,I287)</f>
        <v>200</v>
      </c>
      <c r="J192" s="469">
        <f t="shared" ref="J192:L192" si="66">SUM(J193,J232,J267,J283,J287)</f>
        <v>0</v>
      </c>
      <c r="K192" s="469">
        <f t="shared" si="66"/>
        <v>0</v>
      </c>
      <c r="L192" s="525">
        <f t="shared" si="66"/>
        <v>0</v>
      </c>
      <c r="M192" s="468">
        <f t="shared" si="54"/>
        <v>285</v>
      </c>
      <c r="N192" s="469">
        <f>SUM(N193,N232,N267,N283,N287)</f>
        <v>285</v>
      </c>
      <c r="O192" s="469">
        <f t="shared" ref="O192:Q192" si="67">SUM(O193,O232,O267,O283,O287)</f>
        <v>0</v>
      </c>
      <c r="P192" s="469">
        <f t="shared" si="67"/>
        <v>0</v>
      </c>
      <c r="Q192" s="525">
        <f t="shared" si="67"/>
        <v>0</v>
      </c>
    </row>
    <row r="193" spans="1:17" x14ac:dyDescent="0.25">
      <c r="A193" s="472">
        <v>5000</v>
      </c>
      <c r="B193" s="472" t="s">
        <v>202</v>
      </c>
      <c r="C193" s="473">
        <f t="shared" si="61"/>
        <v>200</v>
      </c>
      <c r="D193" s="474">
        <f>D194+D202+D228</f>
        <v>200</v>
      </c>
      <c r="E193" s="474">
        <f t="shared" ref="E193:G193" si="68">E194+E202+E228</f>
        <v>0</v>
      </c>
      <c r="F193" s="474">
        <f t="shared" si="68"/>
        <v>0</v>
      </c>
      <c r="G193" s="474">
        <f t="shared" si="68"/>
        <v>0</v>
      </c>
      <c r="H193" s="473">
        <f t="shared" si="62"/>
        <v>200</v>
      </c>
      <c r="I193" s="474">
        <f>I194+I202+I228</f>
        <v>200</v>
      </c>
      <c r="J193" s="474">
        <f t="shared" ref="J193:L193" si="69">J194+J202+J228</f>
        <v>0</v>
      </c>
      <c r="K193" s="474">
        <f t="shared" si="69"/>
        <v>0</v>
      </c>
      <c r="L193" s="526">
        <f t="shared" si="69"/>
        <v>0</v>
      </c>
      <c r="M193" s="473">
        <f t="shared" si="54"/>
        <v>285</v>
      </c>
      <c r="N193" s="474">
        <f>N194+N202+N228</f>
        <v>285</v>
      </c>
      <c r="O193" s="474">
        <f t="shared" ref="O193:Q193" si="70">O194+O202+O228</f>
        <v>0</v>
      </c>
      <c r="P193" s="474">
        <f t="shared" si="70"/>
        <v>0</v>
      </c>
      <c r="Q193" s="526">
        <f t="shared" si="70"/>
        <v>0</v>
      </c>
    </row>
    <row r="194" spans="1:17" x14ac:dyDescent="0.25">
      <c r="A194" s="383">
        <v>5100</v>
      </c>
      <c r="B194" s="477" t="s">
        <v>203</v>
      </c>
      <c r="C194" s="384">
        <f t="shared" si="61"/>
        <v>0</v>
      </c>
      <c r="D194" s="390">
        <f>D195+D196+D199+D200+D201</f>
        <v>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2"/>
        <v>0</v>
      </c>
      <c r="I194" s="390">
        <f>I195+I196+I199+I200+I201</f>
        <v>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4"/>
        <v>0</v>
      </c>
      <c r="N194" s="390">
        <f>N195+N196+N199+N200+N201</f>
        <v>0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1"/>
        <v>0</v>
      </c>
      <c r="D195" s="395"/>
      <c r="E195" s="395"/>
      <c r="F195" s="395"/>
      <c r="G195" s="484"/>
      <c r="H195" s="393">
        <f t="shared" si="62"/>
        <v>0</v>
      </c>
      <c r="I195" s="395"/>
      <c r="J195" s="395"/>
      <c r="K195" s="395"/>
      <c r="L195" s="485"/>
      <c r="M195" s="393">
        <f t="shared" si="54"/>
        <v>0</v>
      </c>
      <c r="N195" s="419">
        <f t="shared" ref="N195:Q195" si="71">ROUNDUP(I195/$Q$15,0)</f>
        <v>0</v>
      </c>
      <c r="O195" s="419">
        <f t="shared" si="71"/>
        <v>0</v>
      </c>
      <c r="P195" s="419">
        <f t="shared" si="71"/>
        <v>0</v>
      </c>
      <c r="Q195" s="486">
        <f t="shared" si="71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1"/>
        <v>0</v>
      </c>
      <c r="D196" s="369">
        <f>D197+D198</f>
        <v>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2"/>
        <v>0</v>
      </c>
      <c r="I196" s="369">
        <f>I197+I198</f>
        <v>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4"/>
        <v>0</v>
      </c>
      <c r="N196" s="369">
        <f>N197+N198</f>
        <v>0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1"/>
        <v>0</v>
      </c>
      <c r="D197" s="404"/>
      <c r="E197" s="404"/>
      <c r="F197" s="404"/>
      <c r="G197" s="487"/>
      <c r="H197" s="402">
        <f t="shared" si="62"/>
        <v>0</v>
      </c>
      <c r="I197" s="404"/>
      <c r="J197" s="404"/>
      <c r="K197" s="404"/>
      <c r="L197" s="488"/>
      <c r="M197" s="402">
        <f t="shared" si="54"/>
        <v>0</v>
      </c>
      <c r="N197" s="369">
        <f t="shared" ref="N197:Q201" si="72">ROUNDUP(I197/$Q$15,0)</f>
        <v>0</v>
      </c>
      <c r="O197" s="369">
        <f t="shared" si="72"/>
        <v>0</v>
      </c>
      <c r="P197" s="369">
        <f t="shared" si="72"/>
        <v>0</v>
      </c>
      <c r="Q197" s="489">
        <f t="shared" si="72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1"/>
        <v>0</v>
      </c>
      <c r="D198" s="404"/>
      <c r="E198" s="404"/>
      <c r="F198" s="404"/>
      <c r="G198" s="487"/>
      <c r="H198" s="402">
        <f t="shared" si="62"/>
        <v>0</v>
      </c>
      <c r="I198" s="404"/>
      <c r="J198" s="404"/>
      <c r="K198" s="404"/>
      <c r="L198" s="488"/>
      <c r="M198" s="402">
        <f t="shared" si="54"/>
        <v>0</v>
      </c>
      <c r="N198" s="369">
        <f t="shared" si="72"/>
        <v>0</v>
      </c>
      <c r="O198" s="369">
        <f t="shared" si="72"/>
        <v>0</v>
      </c>
      <c r="P198" s="369">
        <f t="shared" si="72"/>
        <v>0</v>
      </c>
      <c r="Q198" s="489">
        <f t="shared" si="72"/>
        <v>0</v>
      </c>
    </row>
    <row r="199" spans="1:17" x14ac:dyDescent="0.25">
      <c r="A199" s="490">
        <v>5130</v>
      </c>
      <c r="B199" s="401" t="s">
        <v>208</v>
      </c>
      <c r="C199" s="402">
        <f t="shared" si="61"/>
        <v>0</v>
      </c>
      <c r="D199" s="404"/>
      <c r="E199" s="404"/>
      <c r="F199" s="404"/>
      <c r="G199" s="487"/>
      <c r="H199" s="402">
        <f t="shared" si="62"/>
        <v>0</v>
      </c>
      <c r="I199" s="404"/>
      <c r="J199" s="404"/>
      <c r="K199" s="404"/>
      <c r="L199" s="488"/>
      <c r="M199" s="402">
        <f t="shared" si="54"/>
        <v>0</v>
      </c>
      <c r="N199" s="369">
        <f t="shared" si="72"/>
        <v>0</v>
      </c>
      <c r="O199" s="369">
        <f t="shared" si="72"/>
        <v>0</v>
      </c>
      <c r="P199" s="369">
        <f t="shared" si="72"/>
        <v>0</v>
      </c>
      <c r="Q199" s="489">
        <f t="shared" si="72"/>
        <v>0</v>
      </c>
    </row>
    <row r="200" spans="1:17" x14ac:dyDescent="0.25">
      <c r="A200" s="490">
        <v>5140</v>
      </c>
      <c r="B200" s="401" t="s">
        <v>209</v>
      </c>
      <c r="C200" s="402">
        <f t="shared" si="61"/>
        <v>0</v>
      </c>
      <c r="D200" s="404"/>
      <c r="E200" s="404"/>
      <c r="F200" s="404"/>
      <c r="G200" s="487"/>
      <c r="H200" s="402">
        <f t="shared" si="62"/>
        <v>0</v>
      </c>
      <c r="I200" s="404"/>
      <c r="J200" s="404"/>
      <c r="K200" s="404"/>
      <c r="L200" s="488"/>
      <c r="M200" s="402">
        <f t="shared" si="54"/>
        <v>0</v>
      </c>
      <c r="N200" s="369">
        <f t="shared" si="72"/>
        <v>0</v>
      </c>
      <c r="O200" s="369">
        <f t="shared" si="72"/>
        <v>0</v>
      </c>
      <c r="P200" s="369">
        <f t="shared" si="72"/>
        <v>0</v>
      </c>
      <c r="Q200" s="489">
        <f t="shared" si="72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1"/>
        <v>0</v>
      </c>
      <c r="D201" s="404"/>
      <c r="E201" s="404"/>
      <c r="F201" s="404"/>
      <c r="G201" s="487"/>
      <c r="H201" s="402">
        <f t="shared" si="62"/>
        <v>0</v>
      </c>
      <c r="I201" s="404"/>
      <c r="J201" s="404"/>
      <c r="K201" s="404"/>
      <c r="L201" s="488"/>
      <c r="M201" s="402">
        <f t="shared" si="54"/>
        <v>0</v>
      </c>
      <c r="N201" s="369">
        <f t="shared" si="72"/>
        <v>0</v>
      </c>
      <c r="O201" s="369">
        <f t="shared" si="72"/>
        <v>0</v>
      </c>
      <c r="P201" s="369">
        <f t="shared" si="72"/>
        <v>0</v>
      </c>
      <c r="Q201" s="489">
        <f t="shared" si="72"/>
        <v>0</v>
      </c>
    </row>
    <row r="202" spans="1:17" x14ac:dyDescent="0.25">
      <c r="A202" s="383">
        <v>5200</v>
      </c>
      <c r="B202" s="477" t="s">
        <v>211</v>
      </c>
      <c r="C202" s="384">
        <f t="shared" si="61"/>
        <v>200</v>
      </c>
      <c r="D202" s="390">
        <f>D203+D213+D214+D223+D224+D225+D227</f>
        <v>200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2"/>
        <v>200</v>
      </c>
      <c r="I202" s="390">
        <f>I203+I213+I214+I223+I224+I225+I227</f>
        <v>200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4"/>
        <v>285</v>
      </c>
      <c r="N202" s="390">
        <f>N203+N213+N214+N223+N224+N225+N227</f>
        <v>285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1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2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4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1"/>
        <v>0</v>
      </c>
      <c r="D204" s="395"/>
      <c r="E204" s="395"/>
      <c r="F204" s="395"/>
      <c r="G204" s="484"/>
      <c r="H204" s="393">
        <f t="shared" si="62"/>
        <v>0</v>
      </c>
      <c r="I204" s="395"/>
      <c r="J204" s="395"/>
      <c r="K204" s="395"/>
      <c r="L204" s="485"/>
      <c r="M204" s="393">
        <f t="shared" si="54"/>
        <v>0</v>
      </c>
      <c r="N204" s="419">
        <f t="shared" ref="N204:Q213" si="73">ROUNDUP(I204/$Q$15,0)</f>
        <v>0</v>
      </c>
      <c r="O204" s="419">
        <f t="shared" si="73"/>
        <v>0</v>
      </c>
      <c r="P204" s="419">
        <f t="shared" si="73"/>
        <v>0</v>
      </c>
      <c r="Q204" s="486">
        <f t="shared" si="73"/>
        <v>0</v>
      </c>
    </row>
    <row r="205" spans="1:17" x14ac:dyDescent="0.25">
      <c r="A205" s="363">
        <v>5212</v>
      </c>
      <c r="B205" s="401" t="s">
        <v>214</v>
      </c>
      <c r="C205" s="402">
        <f t="shared" si="61"/>
        <v>0</v>
      </c>
      <c r="D205" s="404"/>
      <c r="E205" s="404"/>
      <c r="F205" s="404"/>
      <c r="G205" s="487"/>
      <c r="H205" s="402">
        <f t="shared" si="62"/>
        <v>0</v>
      </c>
      <c r="I205" s="404"/>
      <c r="J205" s="404"/>
      <c r="K205" s="404"/>
      <c r="L205" s="488"/>
      <c r="M205" s="402">
        <f t="shared" si="54"/>
        <v>0</v>
      </c>
      <c r="N205" s="369">
        <f t="shared" si="73"/>
        <v>0</v>
      </c>
      <c r="O205" s="369">
        <f t="shared" si="73"/>
        <v>0</v>
      </c>
      <c r="P205" s="369">
        <f t="shared" si="73"/>
        <v>0</v>
      </c>
      <c r="Q205" s="489">
        <f t="shared" si="73"/>
        <v>0</v>
      </c>
    </row>
    <row r="206" spans="1:17" x14ac:dyDescent="0.25">
      <c r="A206" s="363">
        <v>5213</v>
      </c>
      <c r="B206" s="401" t="s">
        <v>215</v>
      </c>
      <c r="C206" s="402">
        <f t="shared" si="61"/>
        <v>0</v>
      </c>
      <c r="D206" s="404"/>
      <c r="E206" s="404"/>
      <c r="F206" s="404"/>
      <c r="G206" s="487"/>
      <c r="H206" s="402">
        <f t="shared" si="62"/>
        <v>0</v>
      </c>
      <c r="I206" s="404"/>
      <c r="J206" s="404"/>
      <c r="K206" s="404"/>
      <c r="L206" s="488"/>
      <c r="M206" s="402">
        <f t="shared" si="54"/>
        <v>0</v>
      </c>
      <c r="N206" s="369">
        <f t="shared" si="73"/>
        <v>0</v>
      </c>
      <c r="O206" s="369">
        <f t="shared" si="73"/>
        <v>0</v>
      </c>
      <c r="P206" s="369">
        <f t="shared" si="73"/>
        <v>0</v>
      </c>
      <c r="Q206" s="489">
        <f t="shared" si="73"/>
        <v>0</v>
      </c>
    </row>
    <row r="207" spans="1:17" x14ac:dyDescent="0.25">
      <c r="A207" s="363">
        <v>5214</v>
      </c>
      <c r="B207" s="401" t="s">
        <v>216</v>
      </c>
      <c r="C207" s="402">
        <f t="shared" si="61"/>
        <v>0</v>
      </c>
      <c r="D207" s="404"/>
      <c r="E207" s="404"/>
      <c r="F207" s="404"/>
      <c r="G207" s="487"/>
      <c r="H207" s="402">
        <f t="shared" si="62"/>
        <v>0</v>
      </c>
      <c r="I207" s="404"/>
      <c r="J207" s="404"/>
      <c r="K207" s="404"/>
      <c r="L207" s="488"/>
      <c r="M207" s="402">
        <f t="shared" si="54"/>
        <v>0</v>
      </c>
      <c r="N207" s="369">
        <f t="shared" si="73"/>
        <v>0</v>
      </c>
      <c r="O207" s="369">
        <f t="shared" si="73"/>
        <v>0</v>
      </c>
      <c r="P207" s="369">
        <f t="shared" si="73"/>
        <v>0</v>
      </c>
      <c r="Q207" s="489">
        <f t="shared" si="73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3"/>
        <v>0</v>
      </c>
      <c r="O208" s="369">
        <f t="shared" si="73"/>
        <v>0</v>
      </c>
      <c r="P208" s="369">
        <f t="shared" si="73"/>
        <v>0</v>
      </c>
      <c r="Q208" s="489">
        <f t="shared" si="73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1"/>
        <v>0</v>
      </c>
      <c r="D209" s="404"/>
      <c r="E209" s="404"/>
      <c r="F209" s="404"/>
      <c r="G209" s="487"/>
      <c r="H209" s="402">
        <f t="shared" si="62"/>
        <v>0</v>
      </c>
      <c r="I209" s="404"/>
      <c r="J209" s="404"/>
      <c r="K209" s="404"/>
      <c r="L209" s="488"/>
      <c r="M209" s="402">
        <f t="shared" ref="M209:M235" si="74">SUM(N209:Q209)</f>
        <v>0</v>
      </c>
      <c r="N209" s="369">
        <f t="shared" si="73"/>
        <v>0</v>
      </c>
      <c r="O209" s="369">
        <f t="shared" si="73"/>
        <v>0</v>
      </c>
      <c r="P209" s="369">
        <f t="shared" si="73"/>
        <v>0</v>
      </c>
      <c r="Q209" s="489">
        <f t="shared" si="73"/>
        <v>0</v>
      </c>
    </row>
    <row r="210" spans="1:17" x14ac:dyDescent="0.25">
      <c r="A210" s="363">
        <v>5217</v>
      </c>
      <c r="B210" s="401" t="s">
        <v>219</v>
      </c>
      <c r="C210" s="402">
        <f t="shared" si="61"/>
        <v>0</v>
      </c>
      <c r="D210" s="404"/>
      <c r="E210" s="404"/>
      <c r="F210" s="404"/>
      <c r="G210" s="487"/>
      <c r="H210" s="402">
        <f t="shared" si="62"/>
        <v>0</v>
      </c>
      <c r="I210" s="404"/>
      <c r="J210" s="404"/>
      <c r="K210" s="404"/>
      <c r="L210" s="488"/>
      <c r="M210" s="402">
        <f t="shared" si="74"/>
        <v>0</v>
      </c>
      <c r="N210" s="369">
        <f t="shared" si="73"/>
        <v>0</v>
      </c>
      <c r="O210" s="369">
        <f t="shared" si="73"/>
        <v>0</v>
      </c>
      <c r="P210" s="369">
        <f t="shared" si="73"/>
        <v>0</v>
      </c>
      <c r="Q210" s="489">
        <f t="shared" si="73"/>
        <v>0</v>
      </c>
    </row>
    <row r="211" spans="1:17" x14ac:dyDescent="0.25">
      <c r="A211" s="363">
        <v>5218</v>
      </c>
      <c r="B211" s="401" t="s">
        <v>220</v>
      </c>
      <c r="C211" s="402">
        <f t="shared" si="61"/>
        <v>0</v>
      </c>
      <c r="D211" s="404"/>
      <c r="E211" s="404"/>
      <c r="F211" s="404"/>
      <c r="G211" s="487"/>
      <c r="H211" s="402">
        <f t="shared" si="62"/>
        <v>0</v>
      </c>
      <c r="I211" s="404"/>
      <c r="J211" s="404"/>
      <c r="K211" s="404"/>
      <c r="L211" s="488"/>
      <c r="M211" s="402">
        <f t="shared" si="74"/>
        <v>0</v>
      </c>
      <c r="N211" s="369">
        <f t="shared" si="73"/>
        <v>0</v>
      </c>
      <c r="O211" s="369">
        <f t="shared" si="73"/>
        <v>0</v>
      </c>
      <c r="P211" s="369">
        <f t="shared" si="73"/>
        <v>0</v>
      </c>
      <c r="Q211" s="489">
        <f t="shared" si="73"/>
        <v>0</v>
      </c>
    </row>
    <row r="212" spans="1:17" x14ac:dyDescent="0.25">
      <c r="A212" s="363">
        <v>5219</v>
      </c>
      <c r="B212" s="401" t="s">
        <v>221</v>
      </c>
      <c r="C212" s="402">
        <f t="shared" si="61"/>
        <v>0</v>
      </c>
      <c r="D212" s="404"/>
      <c r="E212" s="404"/>
      <c r="F212" s="404"/>
      <c r="G212" s="487"/>
      <c r="H212" s="402">
        <f t="shared" si="62"/>
        <v>0</v>
      </c>
      <c r="I212" s="404"/>
      <c r="J212" s="404"/>
      <c r="K212" s="404"/>
      <c r="L212" s="488"/>
      <c r="M212" s="402">
        <f t="shared" si="74"/>
        <v>0</v>
      </c>
      <c r="N212" s="369">
        <f t="shared" si="73"/>
        <v>0</v>
      </c>
      <c r="O212" s="369">
        <f t="shared" si="73"/>
        <v>0</v>
      </c>
      <c r="P212" s="369">
        <f t="shared" si="73"/>
        <v>0</v>
      </c>
      <c r="Q212" s="489">
        <f t="shared" si="73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1"/>
        <v>0</v>
      </c>
      <c r="D213" s="404"/>
      <c r="E213" s="404"/>
      <c r="F213" s="404"/>
      <c r="G213" s="487"/>
      <c r="H213" s="402">
        <f t="shared" si="62"/>
        <v>0</v>
      </c>
      <c r="I213" s="404"/>
      <c r="J213" s="404"/>
      <c r="K213" s="404"/>
      <c r="L213" s="488"/>
      <c r="M213" s="402">
        <f t="shared" si="74"/>
        <v>0</v>
      </c>
      <c r="N213" s="369">
        <f t="shared" si="73"/>
        <v>0</v>
      </c>
      <c r="O213" s="369">
        <f t="shared" si="73"/>
        <v>0</v>
      </c>
      <c r="P213" s="369">
        <f t="shared" si="73"/>
        <v>0</v>
      </c>
      <c r="Q213" s="489">
        <f t="shared" si="73"/>
        <v>0</v>
      </c>
    </row>
    <row r="214" spans="1:17" x14ac:dyDescent="0.25">
      <c r="A214" s="490">
        <v>5230</v>
      </c>
      <c r="B214" s="401" t="s">
        <v>223</v>
      </c>
      <c r="C214" s="402">
        <f t="shared" si="61"/>
        <v>0</v>
      </c>
      <c r="D214" s="369">
        <f>SUM(D215:D222)</f>
        <v>0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2"/>
        <v>0</v>
      </c>
      <c r="I214" s="369">
        <f>SUM(I215:I222)</f>
        <v>0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4"/>
        <v>0</v>
      </c>
      <c r="N214" s="369">
        <f>SUM(N215:N222)</f>
        <v>0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1"/>
        <v>0</v>
      </c>
      <c r="D215" s="404"/>
      <c r="E215" s="404"/>
      <c r="F215" s="404"/>
      <c r="G215" s="487"/>
      <c r="H215" s="402">
        <f t="shared" si="62"/>
        <v>0</v>
      </c>
      <c r="I215" s="404"/>
      <c r="J215" s="404"/>
      <c r="K215" s="404"/>
      <c r="L215" s="488"/>
      <c r="M215" s="402">
        <f t="shared" si="74"/>
        <v>0</v>
      </c>
      <c r="N215" s="369">
        <f t="shared" ref="N215:Q224" si="75">ROUNDUP(I215/$Q$15,0)</f>
        <v>0</v>
      </c>
      <c r="O215" s="369">
        <f t="shared" si="75"/>
        <v>0</v>
      </c>
      <c r="P215" s="369">
        <f t="shared" si="75"/>
        <v>0</v>
      </c>
      <c r="Q215" s="489">
        <f t="shared" si="75"/>
        <v>0</v>
      </c>
    </row>
    <row r="216" spans="1:17" x14ac:dyDescent="0.25">
      <c r="A216" s="363">
        <v>5232</v>
      </c>
      <c r="B216" s="401" t="s">
        <v>225</v>
      </c>
      <c r="C216" s="402">
        <f t="shared" si="61"/>
        <v>0</v>
      </c>
      <c r="D216" s="404"/>
      <c r="E216" s="404"/>
      <c r="F216" s="404"/>
      <c r="G216" s="487"/>
      <c r="H216" s="402">
        <f t="shared" si="62"/>
        <v>0</v>
      </c>
      <c r="I216" s="404"/>
      <c r="J216" s="404"/>
      <c r="K216" s="404"/>
      <c r="L216" s="488"/>
      <c r="M216" s="402">
        <f t="shared" si="74"/>
        <v>0</v>
      </c>
      <c r="N216" s="369">
        <f t="shared" si="75"/>
        <v>0</v>
      </c>
      <c r="O216" s="369">
        <f t="shared" si="75"/>
        <v>0</v>
      </c>
      <c r="P216" s="369">
        <f t="shared" si="75"/>
        <v>0</v>
      </c>
      <c r="Q216" s="489">
        <f t="shared" si="75"/>
        <v>0</v>
      </c>
    </row>
    <row r="217" spans="1:17" x14ac:dyDescent="0.25">
      <c r="A217" s="363">
        <v>5233</v>
      </c>
      <c r="B217" s="401" t="s">
        <v>226</v>
      </c>
      <c r="C217" s="527">
        <f t="shared" si="61"/>
        <v>0</v>
      </c>
      <c r="D217" s="404"/>
      <c r="E217" s="404"/>
      <c r="F217" s="404"/>
      <c r="G217" s="487"/>
      <c r="H217" s="402">
        <f t="shared" si="62"/>
        <v>0</v>
      </c>
      <c r="I217" s="404"/>
      <c r="J217" s="404"/>
      <c r="K217" s="404"/>
      <c r="L217" s="488"/>
      <c r="M217" s="402">
        <f t="shared" si="74"/>
        <v>0</v>
      </c>
      <c r="N217" s="369">
        <f t="shared" si="75"/>
        <v>0</v>
      </c>
      <c r="O217" s="369">
        <f t="shared" si="75"/>
        <v>0</v>
      </c>
      <c r="P217" s="369">
        <f t="shared" si="75"/>
        <v>0</v>
      </c>
      <c r="Q217" s="489">
        <f t="shared" si="75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1"/>
        <v>0</v>
      </c>
      <c r="D218" s="404"/>
      <c r="E218" s="404"/>
      <c r="F218" s="404"/>
      <c r="G218" s="487"/>
      <c r="H218" s="402">
        <f t="shared" si="62"/>
        <v>0</v>
      </c>
      <c r="I218" s="404"/>
      <c r="J218" s="404"/>
      <c r="K218" s="404"/>
      <c r="L218" s="488"/>
      <c r="M218" s="402">
        <f t="shared" si="74"/>
        <v>0</v>
      </c>
      <c r="N218" s="369">
        <f t="shared" si="75"/>
        <v>0</v>
      </c>
      <c r="O218" s="369">
        <f t="shared" si="75"/>
        <v>0</v>
      </c>
      <c r="P218" s="369">
        <f t="shared" si="75"/>
        <v>0</v>
      </c>
      <c r="Q218" s="489">
        <f t="shared" si="75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1"/>
        <v>0</v>
      </c>
      <c r="D219" s="404"/>
      <c r="E219" s="404"/>
      <c r="F219" s="404"/>
      <c r="G219" s="487"/>
      <c r="H219" s="402">
        <f t="shared" si="62"/>
        <v>0</v>
      </c>
      <c r="I219" s="404"/>
      <c r="J219" s="404"/>
      <c r="K219" s="404"/>
      <c r="L219" s="488"/>
      <c r="M219" s="402">
        <f t="shared" si="74"/>
        <v>0</v>
      </c>
      <c r="N219" s="369">
        <f t="shared" si="75"/>
        <v>0</v>
      </c>
      <c r="O219" s="369">
        <f t="shared" si="75"/>
        <v>0</v>
      </c>
      <c r="P219" s="369">
        <f t="shared" si="75"/>
        <v>0</v>
      </c>
      <c r="Q219" s="489">
        <f t="shared" si="75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1"/>
        <v>0</v>
      </c>
      <c r="D220" s="404"/>
      <c r="E220" s="404"/>
      <c r="F220" s="404"/>
      <c r="G220" s="487"/>
      <c r="H220" s="402">
        <f t="shared" si="62"/>
        <v>0</v>
      </c>
      <c r="I220" s="404"/>
      <c r="J220" s="404"/>
      <c r="K220" s="404"/>
      <c r="L220" s="488"/>
      <c r="M220" s="402">
        <f t="shared" si="74"/>
        <v>0</v>
      </c>
      <c r="N220" s="369">
        <f t="shared" si="75"/>
        <v>0</v>
      </c>
      <c r="O220" s="369">
        <f t="shared" si="75"/>
        <v>0</v>
      </c>
      <c r="P220" s="369">
        <f t="shared" si="75"/>
        <v>0</v>
      </c>
      <c r="Q220" s="489">
        <f t="shared" si="75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1"/>
        <v>0</v>
      </c>
      <c r="D221" s="404"/>
      <c r="E221" s="404"/>
      <c r="F221" s="404"/>
      <c r="G221" s="487"/>
      <c r="H221" s="402">
        <f t="shared" si="62"/>
        <v>0</v>
      </c>
      <c r="I221" s="404"/>
      <c r="J221" s="404"/>
      <c r="K221" s="404"/>
      <c r="L221" s="488"/>
      <c r="M221" s="402">
        <f t="shared" si="74"/>
        <v>0</v>
      </c>
      <c r="N221" s="369">
        <f t="shared" si="75"/>
        <v>0</v>
      </c>
      <c r="O221" s="369">
        <f t="shared" si="75"/>
        <v>0</v>
      </c>
      <c r="P221" s="369">
        <f t="shared" si="75"/>
        <v>0</v>
      </c>
      <c r="Q221" s="489">
        <f t="shared" si="75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1"/>
        <v>0</v>
      </c>
      <c r="D222" s="404"/>
      <c r="E222" s="404"/>
      <c r="F222" s="404"/>
      <c r="G222" s="487"/>
      <c r="H222" s="402">
        <f t="shared" si="62"/>
        <v>0</v>
      </c>
      <c r="I222" s="404"/>
      <c r="J222" s="404"/>
      <c r="K222" s="404"/>
      <c r="L222" s="488"/>
      <c r="M222" s="402">
        <f t="shared" si="74"/>
        <v>0</v>
      </c>
      <c r="N222" s="369">
        <f t="shared" si="75"/>
        <v>0</v>
      </c>
      <c r="O222" s="369">
        <f t="shared" si="75"/>
        <v>0</v>
      </c>
      <c r="P222" s="369">
        <f t="shared" si="75"/>
        <v>0</v>
      </c>
      <c r="Q222" s="489">
        <f t="shared" si="75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1"/>
        <v>0</v>
      </c>
      <c r="D223" s="404"/>
      <c r="E223" s="404"/>
      <c r="F223" s="404"/>
      <c r="G223" s="487"/>
      <c r="H223" s="402">
        <f t="shared" si="62"/>
        <v>0</v>
      </c>
      <c r="I223" s="404"/>
      <c r="J223" s="404"/>
      <c r="K223" s="404"/>
      <c r="L223" s="488"/>
      <c r="M223" s="402">
        <f t="shared" si="74"/>
        <v>0</v>
      </c>
      <c r="N223" s="369">
        <f t="shared" si="75"/>
        <v>0</v>
      </c>
      <c r="O223" s="369">
        <f t="shared" si="75"/>
        <v>0</v>
      </c>
      <c r="P223" s="369">
        <f t="shared" si="75"/>
        <v>0</v>
      </c>
      <c r="Q223" s="489">
        <f t="shared" si="75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1"/>
        <v>0</v>
      </c>
      <c r="D224" s="404"/>
      <c r="E224" s="404"/>
      <c r="F224" s="404"/>
      <c r="G224" s="487"/>
      <c r="H224" s="402">
        <f t="shared" si="62"/>
        <v>0</v>
      </c>
      <c r="I224" s="404"/>
      <c r="J224" s="404"/>
      <c r="K224" s="404"/>
      <c r="L224" s="488"/>
      <c r="M224" s="402">
        <f t="shared" si="74"/>
        <v>0</v>
      </c>
      <c r="N224" s="369">
        <f t="shared" si="75"/>
        <v>0</v>
      </c>
      <c r="O224" s="369">
        <f t="shared" si="75"/>
        <v>0</v>
      </c>
      <c r="P224" s="369">
        <f t="shared" si="75"/>
        <v>0</v>
      </c>
      <c r="Q224" s="489">
        <f t="shared" si="75"/>
        <v>0</v>
      </c>
    </row>
    <row r="225" spans="1:17" x14ac:dyDescent="0.25">
      <c r="A225" s="490">
        <v>5260</v>
      </c>
      <c r="B225" s="401" t="s">
        <v>234</v>
      </c>
      <c r="C225" s="527">
        <f t="shared" si="61"/>
        <v>200</v>
      </c>
      <c r="D225" s="369">
        <f>SUM(D226)</f>
        <v>200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2"/>
        <v>200</v>
      </c>
      <c r="I225" s="369">
        <f>SUM(I226)</f>
        <v>200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4"/>
        <v>285</v>
      </c>
      <c r="N225" s="369">
        <f>SUM(N226)</f>
        <v>285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1"/>
        <v>200</v>
      </c>
      <c r="D226" s="404">
        <f>200</f>
        <v>200</v>
      </c>
      <c r="E226" s="404"/>
      <c r="F226" s="404"/>
      <c r="G226" s="487"/>
      <c r="H226" s="402">
        <f t="shared" si="62"/>
        <v>200</v>
      </c>
      <c r="I226" s="404">
        <v>200</v>
      </c>
      <c r="J226" s="404"/>
      <c r="K226" s="404"/>
      <c r="L226" s="488"/>
      <c r="M226" s="402">
        <f t="shared" si="74"/>
        <v>285</v>
      </c>
      <c r="N226" s="369">
        <v>285</v>
      </c>
      <c r="O226" s="369">
        <f t="shared" ref="N226:Q227" si="76">ROUNDUP(J226/$Q$15,0)</f>
        <v>0</v>
      </c>
      <c r="P226" s="369">
        <f t="shared" si="76"/>
        <v>0</v>
      </c>
      <c r="Q226" s="489">
        <f t="shared" si="76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1"/>
        <v>0</v>
      </c>
      <c r="D227" s="492"/>
      <c r="E227" s="492"/>
      <c r="F227" s="492"/>
      <c r="G227" s="493"/>
      <c r="H227" s="445">
        <f t="shared" si="62"/>
        <v>0</v>
      </c>
      <c r="I227" s="492"/>
      <c r="J227" s="492"/>
      <c r="K227" s="492"/>
      <c r="L227" s="494"/>
      <c r="M227" s="445">
        <f t="shared" si="74"/>
        <v>0</v>
      </c>
      <c r="N227" s="481">
        <f t="shared" si="76"/>
        <v>0</v>
      </c>
      <c r="O227" s="481">
        <f t="shared" si="76"/>
        <v>0</v>
      </c>
      <c r="P227" s="481">
        <f t="shared" si="76"/>
        <v>0</v>
      </c>
      <c r="Q227" s="483">
        <f t="shared" si="76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1"/>
        <v>0</v>
      </c>
      <c r="D228" s="411">
        <f>SUM(D229,D230)</f>
        <v>0</v>
      </c>
      <c r="E228" s="411">
        <f t="shared" ref="E228:G228" si="77">SUM(E229,E230)</f>
        <v>0</v>
      </c>
      <c r="F228" s="411">
        <f t="shared" si="77"/>
        <v>0</v>
      </c>
      <c r="G228" s="411">
        <f t="shared" si="77"/>
        <v>0</v>
      </c>
      <c r="H228" s="531">
        <f t="shared" si="62"/>
        <v>0</v>
      </c>
      <c r="I228" s="411">
        <f>SUM(I229,I230)</f>
        <v>0</v>
      </c>
      <c r="J228" s="411">
        <f t="shared" ref="J228:L228" si="78">SUM(J229,J230)</f>
        <v>0</v>
      </c>
      <c r="K228" s="411">
        <f t="shared" si="78"/>
        <v>0</v>
      </c>
      <c r="L228" s="499">
        <f t="shared" si="78"/>
        <v>0</v>
      </c>
      <c r="M228" s="531">
        <f t="shared" si="74"/>
        <v>0</v>
      </c>
      <c r="N228" s="411">
        <f>SUM(N229,N230)</f>
        <v>0</v>
      </c>
      <c r="O228" s="411">
        <f t="shared" ref="O228:Q228" si="79">SUM(O229,O230)</f>
        <v>0</v>
      </c>
      <c r="P228" s="411">
        <f t="shared" si="79"/>
        <v>0</v>
      </c>
      <c r="Q228" s="499">
        <f t="shared" si="79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1"/>
        <v>0</v>
      </c>
      <c r="D229" s="492"/>
      <c r="E229" s="492"/>
      <c r="F229" s="492"/>
      <c r="G229" s="493"/>
      <c r="H229" s="445">
        <f t="shared" si="62"/>
        <v>0</v>
      </c>
      <c r="I229" s="492"/>
      <c r="J229" s="492"/>
      <c r="K229" s="492"/>
      <c r="L229" s="494"/>
      <c r="M229" s="445">
        <f t="shared" si="74"/>
        <v>0</v>
      </c>
      <c r="N229" s="481">
        <f t="shared" ref="N229:Q229" si="80">ROUNDUP(I229/$Q$15,0)</f>
        <v>0</v>
      </c>
      <c r="O229" s="481">
        <f t="shared" si="80"/>
        <v>0</v>
      </c>
      <c r="P229" s="481">
        <f t="shared" si="80"/>
        <v>0</v>
      </c>
      <c r="Q229" s="483">
        <f t="shared" si="80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1"/>
        <v>0</v>
      </c>
      <c r="D230" s="369">
        <f>SUM(D231)</f>
        <v>0</v>
      </c>
      <c r="E230" s="369">
        <f t="shared" ref="E230:G230" si="81">SUM(E231)</f>
        <v>0</v>
      </c>
      <c r="F230" s="369">
        <f t="shared" si="81"/>
        <v>0</v>
      </c>
      <c r="G230" s="369">
        <f t="shared" si="81"/>
        <v>0</v>
      </c>
      <c r="H230" s="402">
        <f t="shared" si="62"/>
        <v>0</v>
      </c>
      <c r="I230" s="369">
        <f>SUM(I231)</f>
        <v>0</v>
      </c>
      <c r="J230" s="369">
        <f t="shared" ref="J230:L230" si="82">SUM(J231)</f>
        <v>0</v>
      </c>
      <c r="K230" s="369">
        <f t="shared" si="82"/>
        <v>0</v>
      </c>
      <c r="L230" s="501">
        <f t="shared" si="82"/>
        <v>0</v>
      </c>
      <c r="M230" s="402">
        <f t="shared" si="74"/>
        <v>0</v>
      </c>
      <c r="N230" s="369">
        <f>SUM(N231)</f>
        <v>0</v>
      </c>
      <c r="O230" s="369">
        <f t="shared" ref="O230:Q230" si="83">SUM(O231)</f>
        <v>0</v>
      </c>
      <c r="P230" s="369">
        <f t="shared" si="83"/>
        <v>0</v>
      </c>
      <c r="Q230" s="501">
        <f t="shared" si="83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1"/>
        <v>0</v>
      </c>
      <c r="D231" s="395"/>
      <c r="E231" s="395"/>
      <c r="F231" s="395"/>
      <c r="G231" s="484"/>
      <c r="H231" s="445">
        <f t="shared" si="62"/>
        <v>0</v>
      </c>
      <c r="I231" s="395"/>
      <c r="J231" s="395"/>
      <c r="K231" s="395"/>
      <c r="L231" s="485"/>
      <c r="M231" s="445">
        <f t="shared" si="74"/>
        <v>0</v>
      </c>
      <c r="N231" s="419">
        <f t="shared" ref="N231:Q231" si="84">ROUNDUP(I231/$Q$15,0)</f>
        <v>0</v>
      </c>
      <c r="O231" s="419">
        <f t="shared" si="84"/>
        <v>0</v>
      </c>
      <c r="P231" s="419">
        <f t="shared" si="84"/>
        <v>0</v>
      </c>
      <c r="Q231" s="486">
        <f t="shared" si="84"/>
        <v>0</v>
      </c>
    </row>
    <row r="232" spans="1:17" x14ac:dyDescent="0.25">
      <c r="A232" s="472">
        <v>6000</v>
      </c>
      <c r="B232" s="472" t="s">
        <v>241</v>
      </c>
      <c r="C232" s="532">
        <f t="shared" si="61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2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4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5">SUM(E234,E235,E238,E244,E245,E246)</f>
        <v>0</v>
      </c>
      <c r="F233" s="520">
        <f t="shared" si="85"/>
        <v>0</v>
      </c>
      <c r="G233" s="520">
        <f t="shared" si="85"/>
        <v>0</v>
      </c>
      <c r="H233" s="519">
        <f t="shared" si="62"/>
        <v>0</v>
      </c>
      <c r="I233" s="520">
        <f>SUM(I234,I235,I238,I244,I245,I246)</f>
        <v>0</v>
      </c>
      <c r="J233" s="520">
        <f t="shared" ref="J233:L233" si="86">SUM(J234,J235,J238,J244,J245,J246)</f>
        <v>0</v>
      </c>
      <c r="K233" s="520">
        <f t="shared" si="86"/>
        <v>0</v>
      </c>
      <c r="L233" s="479">
        <f t="shared" si="86"/>
        <v>0</v>
      </c>
      <c r="M233" s="519">
        <f t="shared" si="74"/>
        <v>0</v>
      </c>
      <c r="N233" s="520">
        <f>SUM(N234,N235,N238,N244,N245,N246)</f>
        <v>0</v>
      </c>
      <c r="O233" s="520">
        <f t="shared" ref="O233:Q233" si="87">SUM(O234,O235,O238,O244,O245,O246)</f>
        <v>0</v>
      </c>
      <c r="P233" s="520">
        <f t="shared" si="87"/>
        <v>0</v>
      </c>
      <c r="Q233" s="479">
        <f t="shared" si="87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1"/>
        <v>0</v>
      </c>
      <c r="D234" s="395"/>
      <c r="E234" s="395"/>
      <c r="F234" s="395"/>
      <c r="G234" s="535"/>
      <c r="H234" s="536">
        <f t="shared" si="62"/>
        <v>0</v>
      </c>
      <c r="I234" s="395"/>
      <c r="J234" s="395"/>
      <c r="K234" s="395"/>
      <c r="L234" s="485"/>
      <c r="M234" s="536">
        <f t="shared" si="74"/>
        <v>0</v>
      </c>
      <c r="N234" s="419">
        <f t="shared" ref="N234:Q234" si="88">ROUNDUP(I234/$Q$15,0)</f>
        <v>0</v>
      </c>
      <c r="O234" s="419">
        <f t="shared" si="88"/>
        <v>0</v>
      </c>
      <c r="P234" s="419">
        <f t="shared" si="88"/>
        <v>0</v>
      </c>
      <c r="Q234" s="486">
        <f t="shared" si="88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2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4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9">ROUNDUP(I236/$Q$15,0)</f>
        <v>0</v>
      </c>
      <c r="O236" s="369">
        <f t="shared" si="89"/>
        <v>0</v>
      </c>
      <c r="P236" s="369">
        <f t="shared" si="89"/>
        <v>0</v>
      </c>
      <c r="Q236" s="489">
        <f t="shared" si="89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2"/>
        <v>0</v>
      </c>
      <c r="I237" s="404"/>
      <c r="J237" s="404"/>
      <c r="K237" s="404"/>
      <c r="L237" s="488"/>
      <c r="M237" s="537">
        <f t="shared" ref="M237:M255" si="90">SUM(N237:Q237)</f>
        <v>0</v>
      </c>
      <c r="N237" s="369">
        <f t="shared" si="89"/>
        <v>0</v>
      </c>
      <c r="O237" s="369">
        <f t="shared" si="89"/>
        <v>0</v>
      </c>
      <c r="P237" s="369">
        <f t="shared" si="89"/>
        <v>0</v>
      </c>
      <c r="Q237" s="489">
        <f t="shared" si="89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2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90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2"/>
        <v>0</v>
      </c>
      <c r="I239" s="404"/>
      <c r="J239" s="404"/>
      <c r="K239" s="404"/>
      <c r="L239" s="488"/>
      <c r="M239" s="537">
        <f t="shared" si="90"/>
        <v>0</v>
      </c>
      <c r="N239" s="369">
        <f t="shared" ref="N239:Q245" si="91">ROUNDUP(I239/$Q$15,0)</f>
        <v>0</v>
      </c>
      <c r="O239" s="369">
        <f t="shared" si="91"/>
        <v>0</v>
      </c>
      <c r="P239" s="369">
        <f t="shared" si="91"/>
        <v>0</v>
      </c>
      <c r="Q239" s="489">
        <f t="shared" si="91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1"/>
        <v>0</v>
      </c>
      <c r="D240" s="404"/>
      <c r="E240" s="404"/>
      <c r="F240" s="404"/>
      <c r="G240" s="487"/>
      <c r="H240" s="537">
        <f t="shared" si="62"/>
        <v>0</v>
      </c>
      <c r="I240" s="404"/>
      <c r="J240" s="404"/>
      <c r="K240" s="404"/>
      <c r="L240" s="488"/>
      <c r="M240" s="537">
        <f t="shared" si="90"/>
        <v>0</v>
      </c>
      <c r="N240" s="369">
        <f t="shared" si="91"/>
        <v>0</v>
      </c>
      <c r="O240" s="369">
        <f t="shared" si="91"/>
        <v>0</v>
      </c>
      <c r="P240" s="369">
        <f t="shared" si="91"/>
        <v>0</v>
      </c>
      <c r="Q240" s="489">
        <f t="shared" si="91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1"/>
        <v>0</v>
      </c>
      <c r="D241" s="404"/>
      <c r="E241" s="404"/>
      <c r="F241" s="404"/>
      <c r="G241" s="487"/>
      <c r="H241" s="537">
        <f t="shared" si="62"/>
        <v>0</v>
      </c>
      <c r="I241" s="404"/>
      <c r="J241" s="404"/>
      <c r="K241" s="404"/>
      <c r="L241" s="488"/>
      <c r="M241" s="537">
        <f t="shared" si="90"/>
        <v>0</v>
      </c>
      <c r="N241" s="369">
        <f t="shared" si="91"/>
        <v>0</v>
      </c>
      <c r="O241" s="369">
        <f t="shared" si="91"/>
        <v>0</v>
      </c>
      <c r="P241" s="369">
        <f t="shared" si="91"/>
        <v>0</v>
      </c>
      <c r="Q241" s="489">
        <f t="shared" si="91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1"/>
        <v>0</v>
      </c>
      <c r="D242" s="404"/>
      <c r="E242" s="404"/>
      <c r="F242" s="404"/>
      <c r="G242" s="487"/>
      <c r="H242" s="537">
        <f t="shared" si="62"/>
        <v>0</v>
      </c>
      <c r="I242" s="404"/>
      <c r="J242" s="404"/>
      <c r="K242" s="404"/>
      <c r="L242" s="488"/>
      <c r="M242" s="537">
        <f t="shared" si="90"/>
        <v>0</v>
      </c>
      <c r="N242" s="369">
        <f t="shared" si="91"/>
        <v>0</v>
      </c>
      <c r="O242" s="369">
        <f t="shared" si="91"/>
        <v>0</v>
      </c>
      <c r="P242" s="369">
        <f t="shared" si="91"/>
        <v>0</v>
      </c>
      <c r="Q242" s="489">
        <f t="shared" si="91"/>
        <v>0</v>
      </c>
    </row>
    <row r="243" spans="1:17" x14ac:dyDescent="0.25">
      <c r="A243" s="363">
        <v>6259</v>
      </c>
      <c r="B243" s="401" t="s">
        <v>252</v>
      </c>
      <c r="C243" s="527">
        <f t="shared" si="61"/>
        <v>0</v>
      </c>
      <c r="D243" s="404"/>
      <c r="E243" s="404"/>
      <c r="F243" s="404"/>
      <c r="G243" s="487"/>
      <c r="H243" s="537">
        <f t="shared" si="62"/>
        <v>0</v>
      </c>
      <c r="I243" s="404"/>
      <c r="J243" s="404"/>
      <c r="K243" s="404"/>
      <c r="L243" s="488"/>
      <c r="M243" s="537">
        <f t="shared" si="90"/>
        <v>0</v>
      </c>
      <c r="N243" s="369">
        <f t="shared" si="91"/>
        <v>0</v>
      </c>
      <c r="O243" s="369">
        <f t="shared" si="91"/>
        <v>0</v>
      </c>
      <c r="P243" s="369">
        <f t="shared" si="91"/>
        <v>0</v>
      </c>
      <c r="Q243" s="489">
        <f t="shared" si="91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1"/>
        <v>0</v>
      </c>
      <c r="D244" s="404"/>
      <c r="E244" s="404"/>
      <c r="F244" s="404"/>
      <c r="G244" s="487"/>
      <c r="H244" s="537">
        <f t="shared" si="62"/>
        <v>0</v>
      </c>
      <c r="I244" s="404"/>
      <c r="J244" s="404"/>
      <c r="K244" s="404"/>
      <c r="L244" s="488"/>
      <c r="M244" s="537">
        <f t="shared" si="90"/>
        <v>0</v>
      </c>
      <c r="N244" s="369">
        <f t="shared" si="91"/>
        <v>0</v>
      </c>
      <c r="O244" s="369">
        <f t="shared" si="91"/>
        <v>0</v>
      </c>
      <c r="P244" s="369">
        <f t="shared" si="91"/>
        <v>0</v>
      </c>
      <c r="Q244" s="489">
        <f t="shared" si="91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1"/>
        <v>0</v>
      </c>
      <c r="D245" s="404"/>
      <c r="E245" s="404"/>
      <c r="F245" s="404"/>
      <c r="G245" s="487"/>
      <c r="H245" s="537">
        <f t="shared" si="62"/>
        <v>0</v>
      </c>
      <c r="I245" s="404"/>
      <c r="J245" s="404"/>
      <c r="K245" s="404"/>
      <c r="L245" s="488"/>
      <c r="M245" s="537">
        <f t="shared" si="90"/>
        <v>0</v>
      </c>
      <c r="N245" s="369">
        <f t="shared" si="91"/>
        <v>0</v>
      </c>
      <c r="O245" s="369">
        <f t="shared" si="91"/>
        <v>0</v>
      </c>
      <c r="P245" s="369">
        <f t="shared" si="91"/>
        <v>0</v>
      </c>
      <c r="Q245" s="489">
        <f t="shared" si="91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1"/>
        <v>0</v>
      </c>
      <c r="D246" s="419">
        <f>SUM(D247:D250)</f>
        <v>0</v>
      </c>
      <c r="E246" s="419">
        <f t="shared" ref="E246:G246" si="92">SUM(E247:E250)</f>
        <v>0</v>
      </c>
      <c r="F246" s="419">
        <f t="shared" si="92"/>
        <v>0</v>
      </c>
      <c r="G246" s="539">
        <f t="shared" si="92"/>
        <v>0</v>
      </c>
      <c r="H246" s="538">
        <f t="shared" si="62"/>
        <v>0</v>
      </c>
      <c r="I246" s="419">
        <f>SUM(I247:I250)</f>
        <v>0</v>
      </c>
      <c r="J246" s="419">
        <f t="shared" ref="J246:L246" si="93">SUM(J247:J250)</f>
        <v>0</v>
      </c>
      <c r="K246" s="419">
        <f t="shared" si="93"/>
        <v>0</v>
      </c>
      <c r="L246" s="511">
        <f t="shared" si="93"/>
        <v>0</v>
      </c>
      <c r="M246" s="538">
        <f t="shared" si="90"/>
        <v>0</v>
      </c>
      <c r="N246" s="419">
        <f>SUM(N247:N250)</f>
        <v>0</v>
      </c>
      <c r="O246" s="419">
        <f t="shared" ref="O246:Q246" si="94">SUM(O247:O250)</f>
        <v>0</v>
      </c>
      <c r="P246" s="419">
        <f t="shared" si="94"/>
        <v>0</v>
      </c>
      <c r="Q246" s="511">
        <f t="shared" si="94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1"/>
        <v>0</v>
      </c>
      <c r="D247" s="404"/>
      <c r="E247" s="404"/>
      <c r="F247" s="404"/>
      <c r="G247" s="540"/>
      <c r="H247" s="527">
        <f t="shared" si="62"/>
        <v>0</v>
      </c>
      <c r="I247" s="404"/>
      <c r="J247" s="404"/>
      <c r="K247" s="404"/>
      <c r="L247" s="488"/>
      <c r="M247" s="527">
        <f t="shared" si="90"/>
        <v>0</v>
      </c>
      <c r="N247" s="369">
        <f t="shared" ref="N247:Q250" si="95">ROUNDUP(I247/$Q$15,0)</f>
        <v>0</v>
      </c>
      <c r="O247" s="369">
        <f t="shared" si="95"/>
        <v>0</v>
      </c>
      <c r="P247" s="369">
        <f t="shared" si="95"/>
        <v>0</v>
      </c>
      <c r="Q247" s="489">
        <f t="shared" si="95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1"/>
        <v>0</v>
      </c>
      <c r="D248" s="404"/>
      <c r="E248" s="404"/>
      <c r="F248" s="404"/>
      <c r="G248" s="540"/>
      <c r="H248" s="527">
        <f t="shared" si="62"/>
        <v>0</v>
      </c>
      <c r="I248" s="404"/>
      <c r="J248" s="404"/>
      <c r="K248" s="404"/>
      <c r="L248" s="488"/>
      <c r="M248" s="527">
        <f t="shared" si="90"/>
        <v>0</v>
      </c>
      <c r="N248" s="369">
        <f t="shared" si="95"/>
        <v>0</v>
      </c>
      <c r="O248" s="369">
        <f t="shared" si="95"/>
        <v>0</v>
      </c>
      <c r="P248" s="369">
        <f t="shared" si="95"/>
        <v>0</v>
      </c>
      <c r="Q248" s="489">
        <f t="shared" si="95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1"/>
        <v>0</v>
      </c>
      <c r="D249" s="404"/>
      <c r="E249" s="404"/>
      <c r="F249" s="404"/>
      <c r="G249" s="540"/>
      <c r="H249" s="527">
        <f t="shared" si="62"/>
        <v>0</v>
      </c>
      <c r="I249" s="404"/>
      <c r="J249" s="404"/>
      <c r="K249" s="404"/>
      <c r="L249" s="488"/>
      <c r="M249" s="527">
        <f t="shared" si="90"/>
        <v>0</v>
      </c>
      <c r="N249" s="369">
        <f t="shared" si="95"/>
        <v>0</v>
      </c>
      <c r="O249" s="369">
        <f t="shared" si="95"/>
        <v>0</v>
      </c>
      <c r="P249" s="369">
        <f t="shared" si="95"/>
        <v>0</v>
      </c>
      <c r="Q249" s="489">
        <f t="shared" si="95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1"/>
        <v>0</v>
      </c>
      <c r="D250" s="404"/>
      <c r="E250" s="404"/>
      <c r="F250" s="404"/>
      <c r="G250" s="540"/>
      <c r="H250" s="527">
        <f t="shared" si="62"/>
        <v>0</v>
      </c>
      <c r="I250" s="404"/>
      <c r="J250" s="404"/>
      <c r="K250" s="404"/>
      <c r="L250" s="488"/>
      <c r="M250" s="527">
        <f t="shared" si="90"/>
        <v>0</v>
      </c>
      <c r="N250" s="369">
        <f t="shared" si="95"/>
        <v>0</v>
      </c>
      <c r="O250" s="369">
        <f t="shared" si="95"/>
        <v>0</v>
      </c>
      <c r="P250" s="369">
        <f t="shared" si="95"/>
        <v>0</v>
      </c>
      <c r="Q250" s="489">
        <f t="shared" si="95"/>
        <v>0</v>
      </c>
    </row>
    <row r="251" spans="1:17" x14ac:dyDescent="0.25">
      <c r="A251" s="383">
        <v>6300</v>
      </c>
      <c r="B251" s="477" t="s">
        <v>260</v>
      </c>
      <c r="C251" s="509">
        <f t="shared" si="61"/>
        <v>0</v>
      </c>
      <c r="D251" s="390">
        <f>SUM(D252,D256,D257)</f>
        <v>0</v>
      </c>
      <c r="E251" s="390">
        <f t="shared" ref="E251:G251" si="96">SUM(E252,E256,E257)</f>
        <v>0</v>
      </c>
      <c r="F251" s="390">
        <f t="shared" si="96"/>
        <v>0</v>
      </c>
      <c r="G251" s="390">
        <f t="shared" si="96"/>
        <v>0</v>
      </c>
      <c r="H251" s="384">
        <f t="shared" si="62"/>
        <v>0</v>
      </c>
      <c r="I251" s="390">
        <f>SUM(I252,I256,I257)</f>
        <v>0</v>
      </c>
      <c r="J251" s="390">
        <f t="shared" ref="J251:L251" si="97">SUM(J252,J256,J257)</f>
        <v>0</v>
      </c>
      <c r="K251" s="390">
        <f t="shared" si="97"/>
        <v>0</v>
      </c>
      <c r="L251" s="499">
        <f t="shared" si="97"/>
        <v>0</v>
      </c>
      <c r="M251" s="384">
        <f t="shared" si="90"/>
        <v>0</v>
      </c>
      <c r="N251" s="390">
        <f>SUM(N252,N256,N257)</f>
        <v>0</v>
      </c>
      <c r="O251" s="390">
        <f t="shared" ref="O251:Q251" si="98">SUM(O252,O256,O257)</f>
        <v>0</v>
      </c>
      <c r="P251" s="390">
        <f t="shared" si="98"/>
        <v>0</v>
      </c>
      <c r="Q251" s="499">
        <f t="shared" si="98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1"/>
        <v>0</v>
      </c>
      <c r="D252" s="419">
        <f>SUM(D253:D255)</f>
        <v>0</v>
      </c>
      <c r="E252" s="419">
        <f t="shared" ref="E252:G252" si="99">SUM(E253:E255)</f>
        <v>0</v>
      </c>
      <c r="F252" s="419">
        <f t="shared" si="99"/>
        <v>0</v>
      </c>
      <c r="G252" s="541">
        <f t="shared" si="99"/>
        <v>0</v>
      </c>
      <c r="H252" s="538">
        <f t="shared" si="62"/>
        <v>0</v>
      </c>
      <c r="I252" s="419">
        <f>SUM(I253:I255)</f>
        <v>0</v>
      </c>
      <c r="J252" s="419">
        <f t="shared" ref="J252:L252" si="100">SUM(J253:J255)</f>
        <v>0</v>
      </c>
      <c r="K252" s="419">
        <f t="shared" si="100"/>
        <v>0</v>
      </c>
      <c r="L252" s="542">
        <f t="shared" si="100"/>
        <v>0</v>
      </c>
      <c r="M252" s="538">
        <f t="shared" si="90"/>
        <v>0</v>
      </c>
      <c r="N252" s="419">
        <f>SUM(N253:N255)</f>
        <v>0</v>
      </c>
      <c r="O252" s="419">
        <f t="shared" ref="O252:Q252" si="101">SUM(O253:O255)</f>
        <v>0</v>
      </c>
      <c r="P252" s="419">
        <f t="shared" si="101"/>
        <v>0</v>
      </c>
      <c r="Q252" s="542">
        <f t="shared" si="101"/>
        <v>0</v>
      </c>
    </row>
    <row r="253" spans="1:17" x14ac:dyDescent="0.25">
      <c r="A253" s="363">
        <v>6322</v>
      </c>
      <c r="B253" s="401" t="s">
        <v>262</v>
      </c>
      <c r="C253" s="527">
        <f t="shared" si="61"/>
        <v>0</v>
      </c>
      <c r="D253" s="404"/>
      <c r="E253" s="404"/>
      <c r="F253" s="404"/>
      <c r="G253" s="540"/>
      <c r="H253" s="527">
        <f t="shared" si="62"/>
        <v>0</v>
      </c>
      <c r="I253" s="404"/>
      <c r="J253" s="404"/>
      <c r="K253" s="404"/>
      <c r="L253" s="488"/>
      <c r="M253" s="527">
        <f t="shared" si="90"/>
        <v>0</v>
      </c>
      <c r="N253" s="369">
        <f t="shared" ref="N253:Q257" si="102">ROUNDUP(I253/$Q$15,0)</f>
        <v>0</v>
      </c>
      <c r="O253" s="369">
        <f t="shared" si="102"/>
        <v>0</v>
      </c>
      <c r="P253" s="369">
        <f t="shared" si="102"/>
        <v>0</v>
      </c>
      <c r="Q253" s="489">
        <f t="shared" si="102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1"/>
        <v>0</v>
      </c>
      <c r="D254" s="404"/>
      <c r="E254" s="404"/>
      <c r="F254" s="404"/>
      <c r="G254" s="540"/>
      <c r="H254" s="527">
        <f t="shared" si="62"/>
        <v>0</v>
      </c>
      <c r="I254" s="404"/>
      <c r="J254" s="404"/>
      <c r="K254" s="404"/>
      <c r="L254" s="488"/>
      <c r="M254" s="527">
        <f t="shared" si="90"/>
        <v>0</v>
      </c>
      <c r="N254" s="369">
        <f t="shared" si="102"/>
        <v>0</v>
      </c>
      <c r="O254" s="369">
        <f t="shared" si="102"/>
        <v>0</v>
      </c>
      <c r="P254" s="369">
        <f t="shared" si="102"/>
        <v>0</v>
      </c>
      <c r="Q254" s="489">
        <f t="shared" si="102"/>
        <v>0</v>
      </c>
    </row>
    <row r="255" spans="1:17" x14ac:dyDescent="0.25">
      <c r="A255" s="353">
        <v>6329</v>
      </c>
      <c r="B255" s="392" t="s">
        <v>264</v>
      </c>
      <c r="C255" s="534">
        <f t="shared" si="61"/>
        <v>0</v>
      </c>
      <c r="D255" s="395"/>
      <c r="E255" s="395"/>
      <c r="F255" s="395"/>
      <c r="G255" s="543"/>
      <c r="H255" s="534">
        <f t="shared" si="62"/>
        <v>0</v>
      </c>
      <c r="I255" s="395"/>
      <c r="J255" s="395"/>
      <c r="K255" s="395"/>
      <c r="L255" s="485"/>
      <c r="M255" s="534">
        <f t="shared" si="90"/>
        <v>0</v>
      </c>
      <c r="N255" s="419">
        <f t="shared" si="102"/>
        <v>0</v>
      </c>
      <c r="O255" s="419">
        <f t="shared" si="102"/>
        <v>0</v>
      </c>
      <c r="P255" s="419">
        <f t="shared" si="102"/>
        <v>0</v>
      </c>
      <c r="Q255" s="486">
        <f t="shared" si="102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2"/>
        <v>0</v>
      </c>
      <c r="O256" s="517">
        <f t="shared" si="102"/>
        <v>0</v>
      </c>
      <c r="P256" s="517">
        <f t="shared" si="102"/>
        <v>0</v>
      </c>
      <c r="Q256" s="518">
        <f t="shared" si="102"/>
        <v>0</v>
      </c>
    </row>
    <row r="257" spans="1:17" x14ac:dyDescent="0.25">
      <c r="A257" s="490">
        <v>6360</v>
      </c>
      <c r="B257" s="401" t="s">
        <v>266</v>
      </c>
      <c r="C257" s="527">
        <f t="shared" si="61"/>
        <v>0</v>
      </c>
      <c r="D257" s="404"/>
      <c r="E257" s="404"/>
      <c r="F257" s="404"/>
      <c r="G257" s="487"/>
      <c r="H257" s="537">
        <f t="shared" si="62"/>
        <v>0</v>
      </c>
      <c r="I257" s="404"/>
      <c r="J257" s="404"/>
      <c r="K257" s="404"/>
      <c r="L257" s="488"/>
      <c r="M257" s="537">
        <f t="shared" ref="M257" si="103">SUM(N257:Q257)</f>
        <v>0</v>
      </c>
      <c r="N257" s="369">
        <f t="shared" si="102"/>
        <v>0</v>
      </c>
      <c r="O257" s="369">
        <f t="shared" si="102"/>
        <v>0</v>
      </c>
      <c r="P257" s="369">
        <f t="shared" si="102"/>
        <v>0</v>
      </c>
      <c r="Q257" s="489">
        <f t="shared" si="102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4">SUM(E259,E263)</f>
        <v>0</v>
      </c>
      <c r="F258" s="390">
        <f t="shared" si="104"/>
        <v>0</v>
      </c>
      <c r="G258" s="390">
        <f t="shared" si="104"/>
        <v>0</v>
      </c>
      <c r="H258" s="384">
        <f>SUM(I258:L258)</f>
        <v>0</v>
      </c>
      <c r="I258" s="390">
        <f>SUM(I259,I263)</f>
        <v>0</v>
      </c>
      <c r="J258" s="390">
        <f t="shared" ref="J258:L258" si="105">SUM(J259,J263)</f>
        <v>0</v>
      </c>
      <c r="K258" s="390">
        <f t="shared" si="105"/>
        <v>0</v>
      </c>
      <c r="L258" s="499">
        <f t="shared" si="105"/>
        <v>0</v>
      </c>
      <c r="M258" s="384">
        <f>SUM(N258:Q258)</f>
        <v>0</v>
      </c>
      <c r="N258" s="390">
        <f>SUM(N259,N263)</f>
        <v>0</v>
      </c>
      <c r="O258" s="390">
        <f t="shared" ref="O258:Q258" si="106">SUM(O259,O263)</f>
        <v>0</v>
      </c>
      <c r="P258" s="390">
        <f t="shared" si="106"/>
        <v>0</v>
      </c>
      <c r="Q258" s="499">
        <f t="shared" si="106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1"/>
        <v>0</v>
      </c>
      <c r="D259" s="419">
        <f>SUM(D260:D262)</f>
        <v>0</v>
      </c>
      <c r="E259" s="419">
        <f t="shared" ref="E259:G259" si="107">SUM(E260:E262)</f>
        <v>0</v>
      </c>
      <c r="F259" s="419">
        <f t="shared" si="107"/>
        <v>0</v>
      </c>
      <c r="G259" s="546">
        <f t="shared" si="107"/>
        <v>0</v>
      </c>
      <c r="H259" s="534">
        <f t="shared" si="62"/>
        <v>0</v>
      </c>
      <c r="I259" s="419">
        <f>SUM(I260:I262)</f>
        <v>0</v>
      </c>
      <c r="J259" s="419">
        <f t="shared" ref="J259:L259" si="108">SUM(J260:J262)</f>
        <v>0</v>
      </c>
      <c r="K259" s="419">
        <f t="shared" si="108"/>
        <v>0</v>
      </c>
      <c r="L259" s="505">
        <f t="shared" si="108"/>
        <v>0</v>
      </c>
      <c r="M259" s="534">
        <f t="shared" ref="M259:M301" si="109">SUM(N259:Q259)</f>
        <v>0</v>
      </c>
      <c r="N259" s="419">
        <f>SUM(N260:N262)</f>
        <v>0</v>
      </c>
      <c r="O259" s="419">
        <f t="shared" ref="O259:Q259" si="110">SUM(O260:O262)</f>
        <v>0</v>
      </c>
      <c r="P259" s="419">
        <f t="shared" si="110"/>
        <v>0</v>
      </c>
      <c r="Q259" s="505">
        <f t="shared" si="110"/>
        <v>0</v>
      </c>
    </row>
    <row r="260" spans="1:17" x14ac:dyDescent="0.25">
      <c r="A260" s="363">
        <v>6411</v>
      </c>
      <c r="B260" s="547" t="s">
        <v>269</v>
      </c>
      <c r="C260" s="527">
        <f t="shared" si="61"/>
        <v>0</v>
      </c>
      <c r="D260" s="404"/>
      <c r="E260" s="404"/>
      <c r="F260" s="404"/>
      <c r="G260" s="487"/>
      <c r="H260" s="537">
        <f t="shared" si="62"/>
        <v>0</v>
      </c>
      <c r="I260" s="404"/>
      <c r="J260" s="404"/>
      <c r="K260" s="404"/>
      <c r="L260" s="488"/>
      <c r="M260" s="537">
        <f t="shared" si="109"/>
        <v>0</v>
      </c>
      <c r="N260" s="369">
        <f t="shared" ref="N260:Q262" si="111">ROUNDUP(I260/$Q$15,0)</f>
        <v>0</v>
      </c>
      <c r="O260" s="369">
        <f t="shared" si="111"/>
        <v>0</v>
      </c>
      <c r="P260" s="369">
        <f t="shared" si="111"/>
        <v>0</v>
      </c>
      <c r="Q260" s="489">
        <f t="shared" si="111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1"/>
        <v>0</v>
      </c>
      <c r="D261" s="404"/>
      <c r="E261" s="404"/>
      <c r="F261" s="404"/>
      <c r="G261" s="487"/>
      <c r="H261" s="537">
        <f t="shared" si="62"/>
        <v>0</v>
      </c>
      <c r="I261" s="404"/>
      <c r="J261" s="404"/>
      <c r="K261" s="404"/>
      <c r="L261" s="488"/>
      <c r="M261" s="537">
        <f t="shared" si="109"/>
        <v>0</v>
      </c>
      <c r="N261" s="369">
        <f t="shared" si="111"/>
        <v>0</v>
      </c>
      <c r="O261" s="369">
        <f t="shared" si="111"/>
        <v>0</v>
      </c>
      <c r="P261" s="369">
        <f t="shared" si="111"/>
        <v>0</v>
      </c>
      <c r="Q261" s="489">
        <f t="shared" si="111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1"/>
        <v>0</v>
      </c>
      <c r="D262" s="404"/>
      <c r="E262" s="404"/>
      <c r="F262" s="404"/>
      <c r="G262" s="487"/>
      <c r="H262" s="537">
        <f t="shared" si="62"/>
        <v>0</v>
      </c>
      <c r="I262" s="404"/>
      <c r="J262" s="404"/>
      <c r="K262" s="404"/>
      <c r="L262" s="488"/>
      <c r="M262" s="537">
        <f t="shared" si="109"/>
        <v>0</v>
      </c>
      <c r="N262" s="369">
        <f t="shared" si="111"/>
        <v>0</v>
      </c>
      <c r="O262" s="369">
        <f t="shared" si="111"/>
        <v>0</v>
      </c>
      <c r="P262" s="369">
        <f t="shared" si="111"/>
        <v>0</v>
      </c>
      <c r="Q262" s="489">
        <f t="shared" si="111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1"/>
        <v>0</v>
      </c>
      <c r="D263" s="369">
        <f>SUM(D264:D266)</f>
        <v>0</v>
      </c>
      <c r="E263" s="369">
        <f t="shared" ref="E263:G263" si="112">SUM(E264:E266)</f>
        <v>0</v>
      </c>
      <c r="F263" s="369">
        <f t="shared" si="112"/>
        <v>0</v>
      </c>
      <c r="G263" s="548">
        <f t="shared" si="112"/>
        <v>0</v>
      </c>
      <c r="H263" s="527">
        <f t="shared" si="62"/>
        <v>0</v>
      </c>
      <c r="I263" s="369">
        <f>SUM(I264:I266)</f>
        <v>0</v>
      </c>
      <c r="J263" s="369">
        <f t="shared" ref="J263:L263" si="113">SUM(J264:J266)</f>
        <v>0</v>
      </c>
      <c r="K263" s="369">
        <f t="shared" si="113"/>
        <v>0</v>
      </c>
      <c r="L263" s="501">
        <f t="shared" si="113"/>
        <v>0</v>
      </c>
      <c r="M263" s="527">
        <f t="shared" si="109"/>
        <v>0</v>
      </c>
      <c r="N263" s="369">
        <f>SUM(N264:N266)</f>
        <v>0</v>
      </c>
      <c r="O263" s="369">
        <f t="shared" ref="O263:Q263" si="114">SUM(O264:O266)</f>
        <v>0</v>
      </c>
      <c r="P263" s="369">
        <f t="shared" si="114"/>
        <v>0</v>
      </c>
      <c r="Q263" s="501">
        <f t="shared" si="114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5">SUM(D264:G264)</f>
        <v>0</v>
      </c>
      <c r="D264" s="404"/>
      <c r="E264" s="404"/>
      <c r="F264" s="404"/>
      <c r="G264" s="487"/>
      <c r="H264" s="537">
        <f t="shared" ref="H264:H301" si="116">SUM(I264:L264)</f>
        <v>0</v>
      </c>
      <c r="I264" s="404"/>
      <c r="J264" s="404"/>
      <c r="K264" s="404"/>
      <c r="L264" s="488"/>
      <c r="M264" s="537">
        <f t="shared" si="109"/>
        <v>0</v>
      </c>
      <c r="N264" s="369">
        <f t="shared" ref="N264:Q266" si="117">ROUNDUP(I264/$Q$15,0)</f>
        <v>0</v>
      </c>
      <c r="O264" s="369">
        <f t="shared" si="117"/>
        <v>0</v>
      </c>
      <c r="P264" s="369">
        <f t="shared" si="117"/>
        <v>0</v>
      </c>
      <c r="Q264" s="489">
        <f t="shared" si="117"/>
        <v>0</v>
      </c>
    </row>
    <row r="265" spans="1:17" x14ac:dyDescent="0.25">
      <c r="A265" s="363">
        <v>6422</v>
      </c>
      <c r="B265" s="401" t="s">
        <v>274</v>
      </c>
      <c r="C265" s="527">
        <f t="shared" si="115"/>
        <v>0</v>
      </c>
      <c r="D265" s="404"/>
      <c r="E265" s="404"/>
      <c r="F265" s="404"/>
      <c r="G265" s="487"/>
      <c r="H265" s="537">
        <f t="shared" si="116"/>
        <v>0</v>
      </c>
      <c r="I265" s="404"/>
      <c r="J265" s="404"/>
      <c r="K265" s="404"/>
      <c r="L265" s="488"/>
      <c r="M265" s="537">
        <f t="shared" si="109"/>
        <v>0</v>
      </c>
      <c r="N265" s="369">
        <f t="shared" si="117"/>
        <v>0</v>
      </c>
      <c r="O265" s="369">
        <f t="shared" si="117"/>
        <v>0</v>
      </c>
      <c r="P265" s="369">
        <f t="shared" si="117"/>
        <v>0</v>
      </c>
      <c r="Q265" s="489">
        <f t="shared" si="117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5"/>
        <v>0</v>
      </c>
      <c r="D266" s="404"/>
      <c r="E266" s="404"/>
      <c r="F266" s="404"/>
      <c r="G266" s="487"/>
      <c r="H266" s="537">
        <f t="shared" si="116"/>
        <v>0</v>
      </c>
      <c r="I266" s="404"/>
      <c r="J266" s="404"/>
      <c r="K266" s="404"/>
      <c r="L266" s="488"/>
      <c r="M266" s="537">
        <f t="shared" si="109"/>
        <v>0</v>
      </c>
      <c r="N266" s="369">
        <f t="shared" si="117"/>
        <v>0</v>
      </c>
      <c r="O266" s="369">
        <f t="shared" si="117"/>
        <v>0</v>
      </c>
      <c r="P266" s="369">
        <f t="shared" si="117"/>
        <v>0</v>
      </c>
      <c r="Q266" s="489">
        <f t="shared" si="117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5"/>
        <v>0</v>
      </c>
      <c r="D267" s="551">
        <f>SUM(D268,D278)</f>
        <v>0</v>
      </c>
      <c r="E267" s="551">
        <f t="shared" ref="E267:G267" si="118">SUM(E268,E278)</f>
        <v>0</v>
      </c>
      <c r="F267" s="551">
        <f t="shared" si="118"/>
        <v>0</v>
      </c>
      <c r="G267" s="551">
        <f t="shared" si="118"/>
        <v>0</v>
      </c>
      <c r="H267" s="552">
        <f t="shared" si="116"/>
        <v>0</v>
      </c>
      <c r="I267" s="551">
        <f>SUM(I268,I278)</f>
        <v>0</v>
      </c>
      <c r="J267" s="551">
        <f t="shared" ref="J267:L267" si="119">SUM(J268,J278)</f>
        <v>0</v>
      </c>
      <c r="K267" s="551">
        <f t="shared" si="119"/>
        <v>0</v>
      </c>
      <c r="L267" s="553">
        <f t="shared" si="119"/>
        <v>0</v>
      </c>
      <c r="M267" s="552">
        <f t="shared" si="109"/>
        <v>0</v>
      </c>
      <c r="N267" s="551">
        <f>SUM(N268,N278)</f>
        <v>0</v>
      </c>
      <c r="O267" s="551">
        <f t="shared" ref="O267:Q267" si="120">SUM(O268,O278)</f>
        <v>0</v>
      </c>
      <c r="P267" s="551">
        <f t="shared" si="120"/>
        <v>0</v>
      </c>
      <c r="Q267" s="553">
        <f t="shared" si="120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5"/>
        <v>0</v>
      </c>
      <c r="D268" s="390">
        <f>SUM(D269,D270,D273,D274,D277)</f>
        <v>0</v>
      </c>
      <c r="E268" s="390">
        <f t="shared" ref="E268:G268" si="121">SUM(E269,E270,E273,E274,E277)</f>
        <v>0</v>
      </c>
      <c r="F268" s="390">
        <f t="shared" si="121"/>
        <v>0</v>
      </c>
      <c r="G268" s="390">
        <f t="shared" si="121"/>
        <v>0</v>
      </c>
      <c r="H268" s="384">
        <f t="shared" si="116"/>
        <v>0</v>
      </c>
      <c r="I268" s="390">
        <f>SUM(I269,I270,I273,I274,I277)</f>
        <v>0</v>
      </c>
      <c r="J268" s="390">
        <f t="shared" ref="J268:L268" si="122">SUM(J269,J270,J273,J274,J277)</f>
        <v>0</v>
      </c>
      <c r="K268" s="390">
        <f t="shared" si="122"/>
        <v>0</v>
      </c>
      <c r="L268" s="479">
        <f t="shared" si="122"/>
        <v>0</v>
      </c>
      <c r="M268" s="384">
        <f t="shared" si="109"/>
        <v>0</v>
      </c>
      <c r="N268" s="390">
        <f>SUM(N269,N270,N273,N274,N277)</f>
        <v>0</v>
      </c>
      <c r="O268" s="390">
        <f t="shared" ref="O268:Q268" si="123">SUM(O269,O270,O273,O274,O277)</f>
        <v>0</v>
      </c>
      <c r="P268" s="390">
        <f t="shared" si="123"/>
        <v>0</v>
      </c>
      <c r="Q268" s="479">
        <f t="shared" si="123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5"/>
        <v>0</v>
      </c>
      <c r="D269" s="395"/>
      <c r="E269" s="395"/>
      <c r="F269" s="395"/>
      <c r="G269" s="484"/>
      <c r="H269" s="393">
        <f t="shared" si="116"/>
        <v>0</v>
      </c>
      <c r="I269" s="395"/>
      <c r="J269" s="395"/>
      <c r="K269" s="395"/>
      <c r="L269" s="485"/>
      <c r="M269" s="398">
        <f t="shared" si="109"/>
        <v>0</v>
      </c>
      <c r="N269" s="359">
        <f t="shared" ref="N269:Q269" si="124">ROUNDUP(I269/$Q$15,0)</f>
        <v>0</v>
      </c>
      <c r="O269" s="359">
        <f t="shared" si="124"/>
        <v>0</v>
      </c>
      <c r="P269" s="359">
        <f t="shared" si="124"/>
        <v>0</v>
      </c>
      <c r="Q269" s="505">
        <f t="shared" si="124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5"/>
        <v>0</v>
      </c>
      <c r="D270" s="419">
        <f>SUM(D271:D272)</f>
        <v>0</v>
      </c>
      <c r="E270" s="419">
        <f t="shared" ref="E270:G270" si="125">SUM(E271:E272)</f>
        <v>0</v>
      </c>
      <c r="F270" s="419">
        <f t="shared" si="125"/>
        <v>0</v>
      </c>
      <c r="G270" s="419">
        <f t="shared" si="125"/>
        <v>0</v>
      </c>
      <c r="H270" s="393">
        <f t="shared" si="116"/>
        <v>0</v>
      </c>
      <c r="I270" s="419">
        <f>SUM(I271:I272)</f>
        <v>0</v>
      </c>
      <c r="J270" s="419">
        <f t="shared" ref="J270:L270" si="126">SUM(J271:J272)</f>
        <v>0</v>
      </c>
      <c r="K270" s="419">
        <f t="shared" si="126"/>
        <v>0</v>
      </c>
      <c r="L270" s="486">
        <f t="shared" si="126"/>
        <v>0</v>
      </c>
      <c r="M270" s="407">
        <f t="shared" si="109"/>
        <v>0</v>
      </c>
      <c r="N270" s="369">
        <f>SUM(N271:N272)</f>
        <v>0</v>
      </c>
      <c r="O270" s="369">
        <f t="shared" ref="O270:Q270" si="127">SUM(O271:O272)</f>
        <v>0</v>
      </c>
      <c r="P270" s="369">
        <f t="shared" si="127"/>
        <v>0</v>
      </c>
      <c r="Q270" s="501">
        <f t="shared" si="127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5"/>
        <v>0</v>
      </c>
      <c r="D271" s="395"/>
      <c r="E271" s="395"/>
      <c r="F271" s="395"/>
      <c r="G271" s="484"/>
      <c r="H271" s="393">
        <f t="shared" si="116"/>
        <v>0</v>
      </c>
      <c r="I271" s="395"/>
      <c r="J271" s="395"/>
      <c r="K271" s="395"/>
      <c r="L271" s="485"/>
      <c r="M271" s="407">
        <f t="shared" si="109"/>
        <v>0</v>
      </c>
      <c r="N271" s="369">
        <f t="shared" ref="N271:Q273" si="128">ROUNDUP(I271/$Q$15,0)</f>
        <v>0</v>
      </c>
      <c r="O271" s="369">
        <f t="shared" si="128"/>
        <v>0</v>
      </c>
      <c r="P271" s="369">
        <f t="shared" si="128"/>
        <v>0</v>
      </c>
      <c r="Q271" s="501">
        <f t="shared" si="128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5"/>
        <v>0</v>
      </c>
      <c r="D272" s="395"/>
      <c r="E272" s="395"/>
      <c r="F272" s="395"/>
      <c r="G272" s="484"/>
      <c r="H272" s="393">
        <f t="shared" si="116"/>
        <v>0</v>
      </c>
      <c r="I272" s="395"/>
      <c r="J272" s="395"/>
      <c r="K272" s="395"/>
      <c r="L272" s="485"/>
      <c r="M272" s="407">
        <f t="shared" si="109"/>
        <v>0</v>
      </c>
      <c r="N272" s="369">
        <f t="shared" si="128"/>
        <v>0</v>
      </c>
      <c r="O272" s="369">
        <f t="shared" si="128"/>
        <v>0</v>
      </c>
      <c r="P272" s="369">
        <f t="shared" si="128"/>
        <v>0</v>
      </c>
      <c r="Q272" s="501">
        <f t="shared" si="128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5"/>
        <v>0</v>
      </c>
      <c r="D273" s="404"/>
      <c r="E273" s="404"/>
      <c r="F273" s="404"/>
      <c r="G273" s="487"/>
      <c r="H273" s="402">
        <f t="shared" si="116"/>
        <v>0</v>
      </c>
      <c r="I273" s="404"/>
      <c r="J273" s="404"/>
      <c r="K273" s="404"/>
      <c r="L273" s="488"/>
      <c r="M273" s="407">
        <f t="shared" si="109"/>
        <v>0</v>
      </c>
      <c r="N273" s="369">
        <f t="shared" si="128"/>
        <v>0</v>
      </c>
      <c r="O273" s="369">
        <f t="shared" si="128"/>
        <v>0</v>
      </c>
      <c r="P273" s="369">
        <f t="shared" si="128"/>
        <v>0</v>
      </c>
      <c r="Q273" s="501">
        <f t="shared" si="128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5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6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9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5"/>
        <v>0</v>
      </c>
      <c r="D275" s="404"/>
      <c r="E275" s="404"/>
      <c r="F275" s="404"/>
      <c r="G275" s="487"/>
      <c r="H275" s="402">
        <f t="shared" si="116"/>
        <v>0</v>
      </c>
      <c r="I275" s="404"/>
      <c r="J275" s="404"/>
      <c r="K275" s="404"/>
      <c r="L275" s="488"/>
      <c r="M275" s="407">
        <f t="shared" si="109"/>
        <v>0</v>
      </c>
      <c r="N275" s="369">
        <f t="shared" ref="N275:Q277" si="129">ROUNDUP(I275/$Q$15,0)</f>
        <v>0</v>
      </c>
      <c r="O275" s="369">
        <f t="shared" si="129"/>
        <v>0</v>
      </c>
      <c r="P275" s="369">
        <f t="shared" si="129"/>
        <v>0</v>
      </c>
      <c r="Q275" s="501">
        <f t="shared" si="129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5"/>
        <v>0</v>
      </c>
      <c r="D276" s="404"/>
      <c r="E276" s="404"/>
      <c r="F276" s="404"/>
      <c r="G276" s="487"/>
      <c r="H276" s="402">
        <f t="shared" si="116"/>
        <v>0</v>
      </c>
      <c r="I276" s="404"/>
      <c r="J276" s="404"/>
      <c r="K276" s="404"/>
      <c r="L276" s="488"/>
      <c r="M276" s="407">
        <f t="shared" si="109"/>
        <v>0</v>
      </c>
      <c r="N276" s="369">
        <f t="shared" si="129"/>
        <v>0</v>
      </c>
      <c r="O276" s="369">
        <f t="shared" si="129"/>
        <v>0</v>
      </c>
      <c r="P276" s="369">
        <f t="shared" si="129"/>
        <v>0</v>
      </c>
      <c r="Q276" s="501">
        <f t="shared" si="129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5"/>
        <v>0</v>
      </c>
      <c r="D277" s="395"/>
      <c r="E277" s="395"/>
      <c r="F277" s="395"/>
      <c r="G277" s="484"/>
      <c r="H277" s="393">
        <f t="shared" si="116"/>
        <v>0</v>
      </c>
      <c r="I277" s="395"/>
      <c r="J277" s="395"/>
      <c r="K277" s="395"/>
      <c r="L277" s="485"/>
      <c r="M277" s="393">
        <f t="shared" si="109"/>
        <v>0</v>
      </c>
      <c r="N277" s="419">
        <f t="shared" si="129"/>
        <v>0</v>
      </c>
      <c r="O277" s="419">
        <f t="shared" si="129"/>
        <v>0</v>
      </c>
      <c r="P277" s="419">
        <f t="shared" si="129"/>
        <v>0</v>
      </c>
      <c r="Q277" s="486">
        <f t="shared" si="129"/>
        <v>0</v>
      </c>
    </row>
    <row r="278" spans="1:17" x14ac:dyDescent="0.25">
      <c r="A278" s="561">
        <v>7700</v>
      </c>
      <c r="B278" s="529" t="s">
        <v>287</v>
      </c>
      <c r="C278" s="530">
        <f t="shared" si="115"/>
        <v>0</v>
      </c>
      <c r="D278" s="411">
        <f>SUM(D279,D282)</f>
        <v>0</v>
      </c>
      <c r="E278" s="411">
        <f t="shared" ref="E278:G278" si="130">SUM(E279,E282)</f>
        <v>0</v>
      </c>
      <c r="F278" s="411">
        <f t="shared" si="130"/>
        <v>0</v>
      </c>
      <c r="G278" s="411">
        <f t="shared" si="130"/>
        <v>0</v>
      </c>
      <c r="H278" s="531">
        <f t="shared" si="116"/>
        <v>0</v>
      </c>
      <c r="I278" s="411">
        <f>SUM(I279,I282)</f>
        <v>0</v>
      </c>
      <c r="J278" s="411">
        <f t="shared" ref="J278:L278" si="131">SUM(J279,J282)</f>
        <v>0</v>
      </c>
      <c r="K278" s="411">
        <f t="shared" si="131"/>
        <v>0</v>
      </c>
      <c r="L278" s="499">
        <f t="shared" si="131"/>
        <v>0</v>
      </c>
      <c r="M278" s="531">
        <f t="shared" si="109"/>
        <v>0</v>
      </c>
      <c r="N278" s="411">
        <f>SUM(N279,N282)</f>
        <v>0</v>
      </c>
      <c r="O278" s="411">
        <f t="shared" ref="O278:Q278" si="132">SUM(O279,O282)</f>
        <v>0</v>
      </c>
      <c r="P278" s="411">
        <f t="shared" si="132"/>
        <v>0</v>
      </c>
      <c r="Q278" s="499">
        <f t="shared" si="132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5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6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9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5"/>
        <v>0</v>
      </c>
      <c r="D280" s="404"/>
      <c r="E280" s="404"/>
      <c r="F280" s="404"/>
      <c r="G280" s="487"/>
      <c r="H280" s="402">
        <f t="shared" si="116"/>
        <v>0</v>
      </c>
      <c r="I280" s="404"/>
      <c r="J280" s="404"/>
      <c r="K280" s="404"/>
      <c r="L280" s="488"/>
      <c r="M280" s="402">
        <f t="shared" si="109"/>
        <v>0</v>
      </c>
      <c r="N280" s="369">
        <f t="shared" ref="N280:Q282" si="133">ROUNDUP(I280/$Q$15,0)</f>
        <v>0</v>
      </c>
      <c r="O280" s="369">
        <f t="shared" si="133"/>
        <v>0</v>
      </c>
      <c r="P280" s="369">
        <f t="shared" si="133"/>
        <v>0</v>
      </c>
      <c r="Q280" s="489">
        <f t="shared" si="133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5"/>
        <v>0</v>
      </c>
      <c r="D281" s="514"/>
      <c r="E281" s="514"/>
      <c r="F281" s="514"/>
      <c r="G281" s="564"/>
      <c r="H281" s="510">
        <f t="shared" si="116"/>
        <v>0</v>
      </c>
      <c r="I281" s="514"/>
      <c r="J281" s="514"/>
      <c r="K281" s="514"/>
      <c r="L281" s="516"/>
      <c r="M281" s="510">
        <f t="shared" si="109"/>
        <v>0</v>
      </c>
      <c r="N281" s="517">
        <f t="shared" si="133"/>
        <v>0</v>
      </c>
      <c r="O281" s="517">
        <f t="shared" si="133"/>
        <v>0</v>
      </c>
      <c r="P281" s="517">
        <f t="shared" si="133"/>
        <v>0</v>
      </c>
      <c r="Q281" s="518">
        <f t="shared" si="133"/>
        <v>0</v>
      </c>
    </row>
    <row r="282" spans="1:17" x14ac:dyDescent="0.2">
      <c r="A282" s="565">
        <v>7720</v>
      </c>
      <c r="B282" s="566" t="s">
        <v>291</v>
      </c>
      <c r="C282" s="538">
        <f t="shared" si="115"/>
        <v>0</v>
      </c>
      <c r="D282" s="567"/>
      <c r="E282" s="567"/>
      <c r="F282" s="567"/>
      <c r="G282" s="568"/>
      <c r="H282" s="510">
        <f t="shared" si="116"/>
        <v>0</v>
      </c>
      <c r="I282" s="567"/>
      <c r="J282" s="567"/>
      <c r="K282" s="567"/>
      <c r="L282" s="569"/>
      <c r="M282" s="510">
        <f t="shared" si="109"/>
        <v>0</v>
      </c>
      <c r="N282" s="411">
        <f t="shared" si="133"/>
        <v>0</v>
      </c>
      <c r="O282" s="411">
        <f t="shared" si="133"/>
        <v>0</v>
      </c>
      <c r="P282" s="411">
        <f t="shared" si="133"/>
        <v>0</v>
      </c>
      <c r="Q282" s="570">
        <f t="shared" si="133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5"/>
        <v>0</v>
      </c>
      <c r="D283" s="574">
        <f>SUM(D284:D286)</f>
        <v>0</v>
      </c>
      <c r="E283" s="574">
        <f t="shared" ref="E283:G283" si="134">SUM(E284:E286)</f>
        <v>0</v>
      </c>
      <c r="F283" s="574">
        <f t="shared" si="134"/>
        <v>0</v>
      </c>
      <c r="G283" s="574">
        <f t="shared" si="134"/>
        <v>0</v>
      </c>
      <c r="H283" s="573">
        <f t="shared" si="116"/>
        <v>0</v>
      </c>
      <c r="I283" s="574">
        <f>SUM(I284:I286)</f>
        <v>0</v>
      </c>
      <c r="J283" s="574">
        <f t="shared" ref="J283:L283" si="135">SUM(J284:J286)</f>
        <v>0</v>
      </c>
      <c r="K283" s="574">
        <f t="shared" si="135"/>
        <v>0</v>
      </c>
      <c r="L283" s="575">
        <f t="shared" si="135"/>
        <v>0</v>
      </c>
      <c r="M283" s="573">
        <f t="shared" si="109"/>
        <v>0</v>
      </c>
      <c r="N283" s="574">
        <f>SUM(N284:N286)</f>
        <v>0</v>
      </c>
      <c r="O283" s="574">
        <f t="shared" ref="O283:Q283" si="136">SUM(O284:O286)</f>
        <v>0</v>
      </c>
      <c r="P283" s="574">
        <f t="shared" si="136"/>
        <v>0</v>
      </c>
      <c r="Q283" s="575">
        <f t="shared" si="136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5"/>
        <v>0</v>
      </c>
      <c r="D284" s="492"/>
      <c r="E284" s="492"/>
      <c r="F284" s="492"/>
      <c r="G284" s="493"/>
      <c r="H284" s="393">
        <f t="shared" si="116"/>
        <v>0</v>
      </c>
      <c r="I284" s="492"/>
      <c r="J284" s="492"/>
      <c r="K284" s="492"/>
      <c r="L284" s="494"/>
      <c r="M284" s="393">
        <f t="shared" si="109"/>
        <v>0</v>
      </c>
      <c r="N284" s="481">
        <f t="shared" ref="N284:Q286" si="137">ROUNDUP(I284/$Q$15,0)</f>
        <v>0</v>
      </c>
      <c r="O284" s="481">
        <f t="shared" si="137"/>
        <v>0</v>
      </c>
      <c r="P284" s="481">
        <f t="shared" si="137"/>
        <v>0</v>
      </c>
      <c r="Q284" s="483">
        <f t="shared" si="137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5"/>
        <v>0</v>
      </c>
      <c r="D285" s="404"/>
      <c r="E285" s="404"/>
      <c r="F285" s="404"/>
      <c r="G285" s="487"/>
      <c r="H285" s="510">
        <f t="shared" si="116"/>
        <v>0</v>
      </c>
      <c r="I285" s="404"/>
      <c r="J285" s="404"/>
      <c r="K285" s="404"/>
      <c r="L285" s="488"/>
      <c r="M285" s="510">
        <f t="shared" si="109"/>
        <v>0</v>
      </c>
      <c r="N285" s="369">
        <f t="shared" si="137"/>
        <v>0</v>
      </c>
      <c r="O285" s="369">
        <f t="shared" si="137"/>
        <v>0</v>
      </c>
      <c r="P285" s="369">
        <f t="shared" si="137"/>
        <v>0</v>
      </c>
      <c r="Q285" s="489">
        <f t="shared" si="137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5"/>
        <v>0</v>
      </c>
      <c r="D286" s="514"/>
      <c r="E286" s="514"/>
      <c r="F286" s="514"/>
      <c r="G286" s="564"/>
      <c r="H286" s="510">
        <f t="shared" si="116"/>
        <v>0</v>
      </c>
      <c r="I286" s="514"/>
      <c r="J286" s="514"/>
      <c r="K286" s="514"/>
      <c r="L286" s="516"/>
      <c r="M286" s="510">
        <f t="shared" si="109"/>
        <v>0</v>
      </c>
      <c r="N286" s="517">
        <f t="shared" si="137"/>
        <v>0</v>
      </c>
      <c r="O286" s="517">
        <f t="shared" si="137"/>
        <v>0</v>
      </c>
      <c r="P286" s="517">
        <f t="shared" si="137"/>
        <v>0</v>
      </c>
      <c r="Q286" s="518">
        <f t="shared" si="137"/>
        <v>0</v>
      </c>
    </row>
    <row r="287" spans="1:17" x14ac:dyDescent="0.25">
      <c r="A287" s="571">
        <v>9000</v>
      </c>
      <c r="B287" s="572" t="s">
        <v>296</v>
      </c>
      <c r="C287" s="579">
        <f t="shared" si="115"/>
        <v>0</v>
      </c>
      <c r="D287" s="574">
        <f>SUM(D288)</f>
        <v>0</v>
      </c>
      <c r="E287" s="574">
        <f t="shared" ref="E287:G287" si="138">SUM(E288)</f>
        <v>0</v>
      </c>
      <c r="F287" s="574">
        <f t="shared" si="138"/>
        <v>0</v>
      </c>
      <c r="G287" s="574">
        <f t="shared" si="138"/>
        <v>0</v>
      </c>
      <c r="H287" s="580">
        <f t="shared" si="116"/>
        <v>0</v>
      </c>
      <c r="I287" s="574">
        <f>SUM(I288)</f>
        <v>0</v>
      </c>
      <c r="J287" s="574">
        <f t="shared" ref="J287:L287" si="139">SUM(J288)</f>
        <v>0</v>
      </c>
      <c r="K287" s="574">
        <f t="shared" si="139"/>
        <v>0</v>
      </c>
      <c r="L287" s="575">
        <f t="shared" si="139"/>
        <v>0</v>
      </c>
      <c r="M287" s="580">
        <f t="shared" si="109"/>
        <v>0</v>
      </c>
      <c r="N287" s="574">
        <f>SUM(N288)</f>
        <v>0</v>
      </c>
      <c r="O287" s="574">
        <f t="shared" ref="O287:Q287" si="140">SUM(O288)</f>
        <v>0</v>
      </c>
      <c r="P287" s="574">
        <f t="shared" si="140"/>
        <v>0</v>
      </c>
      <c r="Q287" s="575">
        <f t="shared" si="140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5"/>
        <v>0</v>
      </c>
      <c r="D288" s="520">
        <f>SUM(D289,D290,D293,D294,D298)</f>
        <v>0</v>
      </c>
      <c r="E288" s="520">
        <f t="shared" ref="E288:G288" si="141">SUM(E289,E290,E293,E294,E298)</f>
        <v>0</v>
      </c>
      <c r="F288" s="520">
        <f t="shared" si="141"/>
        <v>0</v>
      </c>
      <c r="G288" s="520">
        <f t="shared" si="141"/>
        <v>0</v>
      </c>
      <c r="H288" s="519">
        <f t="shared" si="116"/>
        <v>0</v>
      </c>
      <c r="I288" s="520">
        <f>SUM(I289,I290,I293,I294,I298)</f>
        <v>0</v>
      </c>
      <c r="J288" s="520">
        <f t="shared" ref="J288:L288" si="142">SUM(J289,J290,J293,J294,J298)</f>
        <v>0</v>
      </c>
      <c r="K288" s="520">
        <f t="shared" si="142"/>
        <v>0</v>
      </c>
      <c r="L288" s="479">
        <f t="shared" si="142"/>
        <v>0</v>
      </c>
      <c r="M288" s="519">
        <f t="shared" si="109"/>
        <v>0</v>
      </c>
      <c r="N288" s="520">
        <f>SUM(N289,N290,N293,N294,N298)</f>
        <v>0</v>
      </c>
      <c r="O288" s="520">
        <f t="shared" ref="O288:Q288" si="143">SUM(O289,O290,O293,O294,O298)</f>
        <v>0</v>
      </c>
      <c r="P288" s="520">
        <f t="shared" si="143"/>
        <v>0</v>
      </c>
      <c r="Q288" s="479">
        <f t="shared" si="143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5"/>
        <v>0</v>
      </c>
      <c r="D289" s="492"/>
      <c r="E289" s="492"/>
      <c r="F289" s="492"/>
      <c r="G289" s="493"/>
      <c r="H289" s="393">
        <f t="shared" si="116"/>
        <v>0</v>
      </c>
      <c r="I289" s="492"/>
      <c r="J289" s="492"/>
      <c r="K289" s="492"/>
      <c r="L289" s="494"/>
      <c r="M289" s="393">
        <f t="shared" si="109"/>
        <v>0</v>
      </c>
      <c r="N289" s="481">
        <f t="shared" ref="N289:Q289" si="144">ROUNDUP(I289/$Q$15,0)</f>
        <v>0</v>
      </c>
      <c r="O289" s="481">
        <f t="shared" si="144"/>
        <v>0</v>
      </c>
      <c r="P289" s="481">
        <f t="shared" si="144"/>
        <v>0</v>
      </c>
      <c r="Q289" s="483">
        <f t="shared" si="144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5"/>
        <v>0</v>
      </c>
      <c r="D290" s="369">
        <f>SUM(D291:D292)</f>
        <v>0</v>
      </c>
      <c r="E290" s="369">
        <f t="shared" ref="E290:G290" si="145">SUM(E291:E292)</f>
        <v>0</v>
      </c>
      <c r="F290" s="369">
        <f t="shared" si="145"/>
        <v>0</v>
      </c>
      <c r="G290" s="369">
        <f t="shared" si="145"/>
        <v>0</v>
      </c>
      <c r="H290" s="510">
        <f t="shared" si="116"/>
        <v>0</v>
      </c>
      <c r="I290" s="369">
        <f>SUM(I291:I292)</f>
        <v>0</v>
      </c>
      <c r="J290" s="369">
        <f t="shared" ref="J290:L290" si="146">SUM(J291:J292)</f>
        <v>0</v>
      </c>
      <c r="K290" s="369">
        <f t="shared" si="146"/>
        <v>0</v>
      </c>
      <c r="L290" s="501">
        <f t="shared" si="146"/>
        <v>0</v>
      </c>
      <c r="M290" s="510">
        <f t="shared" si="109"/>
        <v>0</v>
      </c>
      <c r="N290" s="369">
        <f>SUM(N291:N292)</f>
        <v>0</v>
      </c>
      <c r="O290" s="369">
        <f t="shared" ref="O290:Q290" si="147">SUM(O291:O292)</f>
        <v>0</v>
      </c>
      <c r="P290" s="369">
        <f t="shared" si="147"/>
        <v>0</v>
      </c>
      <c r="Q290" s="501">
        <f t="shared" si="147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5"/>
        <v>0</v>
      </c>
      <c r="D291" s="404"/>
      <c r="E291" s="404"/>
      <c r="F291" s="404"/>
      <c r="G291" s="487"/>
      <c r="H291" s="510">
        <f t="shared" si="116"/>
        <v>0</v>
      </c>
      <c r="I291" s="404"/>
      <c r="J291" s="404"/>
      <c r="K291" s="404"/>
      <c r="L291" s="488"/>
      <c r="M291" s="510">
        <f t="shared" si="109"/>
        <v>0</v>
      </c>
      <c r="N291" s="369">
        <f t="shared" ref="N291:Q293" si="148">ROUNDUP(I291/$Q$15,0)</f>
        <v>0</v>
      </c>
      <c r="O291" s="369">
        <f t="shared" si="148"/>
        <v>0</v>
      </c>
      <c r="P291" s="369">
        <f t="shared" si="148"/>
        <v>0</v>
      </c>
      <c r="Q291" s="489">
        <f t="shared" si="148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5"/>
        <v>0</v>
      </c>
      <c r="D292" s="404"/>
      <c r="E292" s="404"/>
      <c r="F292" s="404"/>
      <c r="G292" s="487"/>
      <c r="H292" s="510">
        <f t="shared" si="116"/>
        <v>0</v>
      </c>
      <c r="I292" s="404"/>
      <c r="J292" s="404"/>
      <c r="K292" s="404"/>
      <c r="L292" s="488"/>
      <c r="M292" s="510">
        <f t="shared" si="109"/>
        <v>0</v>
      </c>
      <c r="N292" s="369">
        <f t="shared" si="148"/>
        <v>0</v>
      </c>
      <c r="O292" s="369">
        <f t="shared" si="148"/>
        <v>0</v>
      </c>
      <c r="P292" s="369">
        <f t="shared" si="148"/>
        <v>0</v>
      </c>
      <c r="Q292" s="489">
        <f t="shared" si="148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5"/>
        <v>0</v>
      </c>
      <c r="D293" s="404"/>
      <c r="E293" s="404"/>
      <c r="F293" s="404"/>
      <c r="G293" s="487"/>
      <c r="H293" s="510">
        <f t="shared" si="116"/>
        <v>0</v>
      </c>
      <c r="I293" s="404"/>
      <c r="J293" s="404"/>
      <c r="K293" s="404"/>
      <c r="L293" s="488"/>
      <c r="M293" s="510">
        <f t="shared" si="109"/>
        <v>0</v>
      </c>
      <c r="N293" s="369">
        <f t="shared" si="148"/>
        <v>0</v>
      </c>
      <c r="O293" s="369">
        <f t="shared" si="148"/>
        <v>0</v>
      </c>
      <c r="P293" s="369">
        <f t="shared" si="148"/>
        <v>0</v>
      </c>
      <c r="Q293" s="489">
        <f t="shared" si="148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5"/>
        <v>0</v>
      </c>
      <c r="D294" s="369">
        <f>SUM(D295:D297)</f>
        <v>0</v>
      </c>
      <c r="E294" s="369">
        <f t="shared" ref="E294:G294" si="149">SUM(E295:E297)</f>
        <v>0</v>
      </c>
      <c r="F294" s="369">
        <f t="shared" si="149"/>
        <v>0</v>
      </c>
      <c r="G294" s="369">
        <f t="shared" si="149"/>
        <v>0</v>
      </c>
      <c r="H294" s="510">
        <f t="shared" si="116"/>
        <v>0</v>
      </c>
      <c r="I294" s="369">
        <f>SUM(I295:I297)</f>
        <v>0</v>
      </c>
      <c r="J294" s="369">
        <f t="shared" ref="J294:L294" si="150">SUM(J295:J297)</f>
        <v>0</v>
      </c>
      <c r="K294" s="369">
        <f t="shared" si="150"/>
        <v>0</v>
      </c>
      <c r="L294" s="501">
        <f t="shared" si="150"/>
        <v>0</v>
      </c>
      <c r="M294" s="510">
        <f t="shared" si="109"/>
        <v>0</v>
      </c>
      <c r="N294" s="369">
        <f>SUM(N295:N297)</f>
        <v>0</v>
      </c>
      <c r="O294" s="369">
        <f t="shared" ref="O294:Q294" si="151">SUM(O295:O297)</f>
        <v>0</v>
      </c>
      <c r="P294" s="369">
        <f t="shared" si="151"/>
        <v>0</v>
      </c>
      <c r="Q294" s="501">
        <f t="shared" si="151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5"/>
        <v>0</v>
      </c>
      <c r="D295" s="404"/>
      <c r="E295" s="404"/>
      <c r="F295" s="404"/>
      <c r="G295" s="487"/>
      <c r="H295" s="510">
        <f t="shared" si="116"/>
        <v>0</v>
      </c>
      <c r="I295" s="404"/>
      <c r="J295" s="404"/>
      <c r="K295" s="404"/>
      <c r="L295" s="488"/>
      <c r="M295" s="510">
        <f t="shared" si="109"/>
        <v>0</v>
      </c>
      <c r="N295" s="369">
        <f t="shared" ref="N295:Q298" si="152">ROUNDUP(I295/$Q$15,0)</f>
        <v>0</v>
      </c>
      <c r="O295" s="369">
        <f t="shared" si="152"/>
        <v>0</v>
      </c>
      <c r="P295" s="369">
        <f t="shared" si="152"/>
        <v>0</v>
      </c>
      <c r="Q295" s="489">
        <f t="shared" si="152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5"/>
        <v>0</v>
      </c>
      <c r="D296" s="404"/>
      <c r="E296" s="404"/>
      <c r="F296" s="404"/>
      <c r="G296" s="487"/>
      <c r="H296" s="510">
        <f t="shared" si="116"/>
        <v>0</v>
      </c>
      <c r="I296" s="404"/>
      <c r="J296" s="404"/>
      <c r="K296" s="404"/>
      <c r="L296" s="488"/>
      <c r="M296" s="510">
        <f t="shared" si="109"/>
        <v>0</v>
      </c>
      <c r="N296" s="369">
        <f t="shared" si="152"/>
        <v>0</v>
      </c>
      <c r="O296" s="369">
        <f t="shared" si="152"/>
        <v>0</v>
      </c>
      <c r="P296" s="369">
        <f t="shared" si="152"/>
        <v>0</v>
      </c>
      <c r="Q296" s="489">
        <f t="shared" si="152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5"/>
        <v>0</v>
      </c>
      <c r="D297" s="404"/>
      <c r="E297" s="404"/>
      <c r="F297" s="404"/>
      <c r="G297" s="487"/>
      <c r="H297" s="510">
        <f t="shared" si="116"/>
        <v>0</v>
      </c>
      <c r="I297" s="404"/>
      <c r="J297" s="404"/>
      <c r="K297" s="404"/>
      <c r="L297" s="488"/>
      <c r="M297" s="510">
        <f t="shared" si="109"/>
        <v>0</v>
      </c>
      <c r="N297" s="369">
        <f t="shared" si="152"/>
        <v>0</v>
      </c>
      <c r="O297" s="369">
        <f t="shared" si="152"/>
        <v>0</v>
      </c>
      <c r="P297" s="369">
        <f t="shared" si="152"/>
        <v>0</v>
      </c>
      <c r="Q297" s="489">
        <f t="shared" si="152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5"/>
        <v>0</v>
      </c>
      <c r="D298" s="404"/>
      <c r="E298" s="404"/>
      <c r="F298" s="404"/>
      <c r="G298" s="487"/>
      <c r="H298" s="510">
        <f t="shared" si="116"/>
        <v>0</v>
      </c>
      <c r="I298" s="404"/>
      <c r="J298" s="404"/>
      <c r="K298" s="404"/>
      <c r="L298" s="488"/>
      <c r="M298" s="510">
        <f t="shared" si="109"/>
        <v>0</v>
      </c>
      <c r="N298" s="369">
        <f t="shared" si="152"/>
        <v>0</v>
      </c>
      <c r="O298" s="369">
        <f t="shared" si="152"/>
        <v>0</v>
      </c>
      <c r="P298" s="369">
        <f t="shared" si="152"/>
        <v>0</v>
      </c>
      <c r="Q298" s="489">
        <f t="shared" si="152"/>
        <v>0</v>
      </c>
    </row>
    <row r="299" spans="1:17" x14ac:dyDescent="0.25">
      <c r="A299" s="547"/>
      <c r="B299" s="401" t="s">
        <v>308</v>
      </c>
      <c r="C299" s="527">
        <f t="shared" si="115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6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9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5"/>
        <v>0</v>
      </c>
      <c r="D300" s="404"/>
      <c r="E300" s="404"/>
      <c r="F300" s="404"/>
      <c r="G300" s="487"/>
      <c r="H300" s="402">
        <f t="shared" si="116"/>
        <v>0</v>
      </c>
      <c r="I300" s="404"/>
      <c r="J300" s="404"/>
      <c r="K300" s="404"/>
      <c r="L300" s="488"/>
      <c r="M300" s="402">
        <f t="shared" si="109"/>
        <v>0</v>
      </c>
      <c r="N300" s="369">
        <f t="shared" ref="N300:Q301" si="153">ROUNDUP(I300/$Q$15,0)</f>
        <v>0</v>
      </c>
      <c r="O300" s="369">
        <f t="shared" si="153"/>
        <v>0</v>
      </c>
      <c r="P300" s="369">
        <f t="shared" si="153"/>
        <v>0</v>
      </c>
      <c r="Q300" s="489">
        <f t="shared" si="153"/>
        <v>0</v>
      </c>
    </row>
    <row r="301" spans="1:17" x14ac:dyDescent="0.25">
      <c r="A301" s="582"/>
      <c r="B301" s="583" t="s">
        <v>35</v>
      </c>
      <c r="C301" s="534">
        <f t="shared" si="115"/>
        <v>0</v>
      </c>
      <c r="D301" s="395">
        <f>D21-D51</f>
        <v>0</v>
      </c>
      <c r="E301" s="395"/>
      <c r="F301" s="395"/>
      <c r="G301" s="484"/>
      <c r="H301" s="393">
        <f t="shared" si="116"/>
        <v>0</v>
      </c>
      <c r="I301" s="395"/>
      <c r="J301" s="395"/>
      <c r="K301" s="395"/>
      <c r="L301" s="485"/>
      <c r="M301" s="393">
        <f t="shared" si="109"/>
        <v>0</v>
      </c>
      <c r="N301" s="419">
        <f t="shared" si="153"/>
        <v>0</v>
      </c>
      <c r="O301" s="419">
        <f t="shared" si="153"/>
        <v>0</v>
      </c>
      <c r="P301" s="419">
        <f t="shared" si="153"/>
        <v>0</v>
      </c>
      <c r="Q301" s="486">
        <f t="shared" si="153"/>
        <v>0</v>
      </c>
    </row>
    <row r="302" spans="1:17" x14ac:dyDescent="0.25">
      <c r="A302" s="584"/>
      <c r="B302" s="585" t="s">
        <v>309</v>
      </c>
      <c r="C302" s="586">
        <f t="shared" ref="C302:Q302" si="154">SUM(C299,C287,C283,C267,C232,C193,C185,C171,C74,C53)</f>
        <v>76840</v>
      </c>
      <c r="D302" s="586">
        <f t="shared" si="154"/>
        <v>76840</v>
      </c>
      <c r="E302" s="586">
        <f t="shared" si="154"/>
        <v>0</v>
      </c>
      <c r="F302" s="586">
        <f t="shared" si="154"/>
        <v>0</v>
      </c>
      <c r="G302" s="587">
        <f t="shared" si="154"/>
        <v>0</v>
      </c>
      <c r="H302" s="588">
        <f t="shared" si="154"/>
        <v>67287</v>
      </c>
      <c r="I302" s="586">
        <f t="shared" si="154"/>
        <v>67287</v>
      </c>
      <c r="J302" s="586">
        <f t="shared" si="154"/>
        <v>0</v>
      </c>
      <c r="K302" s="586">
        <f t="shared" si="154"/>
        <v>0</v>
      </c>
      <c r="L302" s="479">
        <f t="shared" si="154"/>
        <v>0</v>
      </c>
      <c r="M302" s="588">
        <f t="shared" si="154"/>
        <v>95745</v>
      </c>
      <c r="N302" s="586">
        <f t="shared" si="154"/>
        <v>95745</v>
      </c>
      <c r="O302" s="586">
        <f t="shared" si="154"/>
        <v>0</v>
      </c>
      <c r="P302" s="586">
        <f t="shared" si="154"/>
        <v>0</v>
      </c>
      <c r="Q302" s="479">
        <f t="shared" si="154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0</v>
      </c>
      <c r="D304" s="592">
        <f>SUM(D25,D26,D42)-D51</f>
        <v>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5">SUM(C307,C309)-C317+C319</f>
        <v>0</v>
      </c>
      <c r="D306" s="592">
        <f t="shared" si="155"/>
        <v>0</v>
      </c>
      <c r="E306" s="592">
        <f t="shared" si="155"/>
        <v>0</v>
      </c>
      <c r="F306" s="592">
        <f t="shared" si="155"/>
        <v>0</v>
      </c>
      <c r="G306" s="593">
        <f t="shared" si="155"/>
        <v>0</v>
      </c>
      <c r="H306" s="596">
        <f t="shared" si="155"/>
        <v>0</v>
      </c>
      <c r="I306" s="592">
        <f t="shared" si="155"/>
        <v>0</v>
      </c>
      <c r="J306" s="592">
        <f t="shared" si="155"/>
        <v>0</v>
      </c>
      <c r="K306" s="592">
        <f t="shared" si="155"/>
        <v>0</v>
      </c>
      <c r="L306" s="597">
        <f t="shared" si="155"/>
        <v>0</v>
      </c>
      <c r="M306" s="596">
        <f t="shared" si="155"/>
        <v>0</v>
      </c>
      <c r="N306" s="592">
        <f t="shared" si="155"/>
        <v>0</v>
      </c>
      <c r="O306" s="592">
        <f t="shared" si="155"/>
        <v>0</v>
      </c>
      <c r="P306" s="592">
        <f t="shared" si="155"/>
        <v>0</v>
      </c>
      <c r="Q306" s="597">
        <f t="shared" si="155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6">C22-C299</f>
        <v>0</v>
      </c>
      <c r="D307" s="592">
        <f t="shared" si="156"/>
        <v>0</v>
      </c>
      <c r="E307" s="592">
        <f t="shared" si="156"/>
        <v>0</v>
      </c>
      <c r="F307" s="592">
        <f t="shared" si="156"/>
        <v>0</v>
      </c>
      <c r="G307" s="599">
        <f t="shared" si="156"/>
        <v>0</v>
      </c>
      <c r="H307" s="596">
        <f t="shared" si="156"/>
        <v>0</v>
      </c>
      <c r="I307" s="592">
        <f t="shared" si="156"/>
        <v>0</v>
      </c>
      <c r="J307" s="592">
        <f t="shared" si="156"/>
        <v>0</v>
      </c>
      <c r="K307" s="592">
        <f t="shared" si="156"/>
        <v>0</v>
      </c>
      <c r="L307" s="597">
        <f t="shared" si="156"/>
        <v>0</v>
      </c>
      <c r="M307" s="596">
        <f t="shared" si="156"/>
        <v>0</v>
      </c>
      <c r="N307" s="592">
        <f t="shared" si="156"/>
        <v>0</v>
      </c>
      <c r="O307" s="592">
        <f t="shared" si="156"/>
        <v>0</v>
      </c>
      <c r="P307" s="592">
        <f t="shared" si="156"/>
        <v>0</v>
      </c>
      <c r="Q307" s="597">
        <f t="shared" si="156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7">SUM(C310,C312,C314)-SUM(C311,C313,C315)</f>
        <v>0</v>
      </c>
      <c r="D309" s="592">
        <f t="shared" si="157"/>
        <v>0</v>
      </c>
      <c r="E309" s="592">
        <f t="shared" si="157"/>
        <v>0</v>
      </c>
      <c r="F309" s="592">
        <f t="shared" si="157"/>
        <v>0</v>
      </c>
      <c r="G309" s="599">
        <f t="shared" si="157"/>
        <v>0</v>
      </c>
      <c r="H309" s="596">
        <f t="shared" si="157"/>
        <v>0</v>
      </c>
      <c r="I309" s="592">
        <f t="shared" si="157"/>
        <v>0</v>
      </c>
      <c r="J309" s="592">
        <f t="shared" si="157"/>
        <v>0</v>
      </c>
      <c r="K309" s="592">
        <f t="shared" si="157"/>
        <v>0</v>
      </c>
      <c r="L309" s="597">
        <f t="shared" si="157"/>
        <v>0</v>
      </c>
      <c r="M309" s="596">
        <f t="shared" si="157"/>
        <v>0</v>
      </c>
      <c r="N309" s="592">
        <f t="shared" si="157"/>
        <v>0</v>
      </c>
      <c r="O309" s="592">
        <f t="shared" si="157"/>
        <v>0</v>
      </c>
      <c r="P309" s="592">
        <f t="shared" si="157"/>
        <v>0</v>
      </c>
      <c r="Q309" s="597">
        <f t="shared" si="157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8">SUM(D310:G310)</f>
        <v>0</v>
      </c>
      <c r="D310" s="416"/>
      <c r="E310" s="416"/>
      <c r="F310" s="416"/>
      <c r="G310" s="602"/>
      <c r="H310" s="415">
        <f t="shared" ref="H310:H315" si="159">SUM(I310:L310)</f>
        <v>0</v>
      </c>
      <c r="I310" s="416"/>
      <c r="J310" s="416"/>
      <c r="K310" s="416"/>
      <c r="L310" s="603"/>
      <c r="M310" s="415">
        <f t="shared" ref="M310:M315" si="160">SUM(N310:Q310)</f>
        <v>0</v>
      </c>
      <c r="N310" s="359">
        <f t="shared" ref="N310:Q315" si="161">ROUNDUP(I310/$Q$15,0)</f>
        <v>0</v>
      </c>
      <c r="O310" s="359">
        <f t="shared" si="161"/>
        <v>0</v>
      </c>
      <c r="P310" s="359">
        <f t="shared" si="161"/>
        <v>0</v>
      </c>
      <c r="Q310" s="604">
        <f t="shared" si="161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8"/>
        <v>0</v>
      </c>
      <c r="D311" s="404"/>
      <c r="E311" s="404"/>
      <c r="F311" s="404"/>
      <c r="G311" s="487"/>
      <c r="H311" s="402">
        <f t="shared" si="159"/>
        <v>0</v>
      </c>
      <c r="I311" s="404"/>
      <c r="J311" s="404"/>
      <c r="K311" s="404"/>
      <c r="L311" s="488"/>
      <c r="M311" s="402">
        <f t="shared" si="160"/>
        <v>0</v>
      </c>
      <c r="N311" s="369">
        <f t="shared" si="161"/>
        <v>0</v>
      </c>
      <c r="O311" s="369">
        <f t="shared" si="161"/>
        <v>0</v>
      </c>
      <c r="P311" s="369">
        <f t="shared" si="161"/>
        <v>0</v>
      </c>
      <c r="Q311" s="489">
        <f t="shared" si="161"/>
        <v>0</v>
      </c>
    </row>
    <row r="312" spans="1:17" x14ac:dyDescent="0.25">
      <c r="A312" s="547" t="s">
        <v>320</v>
      </c>
      <c r="B312" s="362" t="s">
        <v>321</v>
      </c>
      <c r="C312" s="402">
        <f t="shared" si="158"/>
        <v>0</v>
      </c>
      <c r="D312" s="404"/>
      <c r="E312" s="404"/>
      <c r="F312" s="404"/>
      <c r="G312" s="487"/>
      <c r="H312" s="402">
        <f t="shared" si="159"/>
        <v>0</v>
      </c>
      <c r="I312" s="404"/>
      <c r="J312" s="404"/>
      <c r="K312" s="404"/>
      <c r="L312" s="488"/>
      <c r="M312" s="402">
        <f t="shared" si="160"/>
        <v>0</v>
      </c>
      <c r="N312" s="369">
        <f t="shared" si="161"/>
        <v>0</v>
      </c>
      <c r="O312" s="369">
        <f t="shared" si="161"/>
        <v>0</v>
      </c>
      <c r="P312" s="369">
        <f t="shared" si="161"/>
        <v>0</v>
      </c>
      <c r="Q312" s="489">
        <f t="shared" si="161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8"/>
        <v>0</v>
      </c>
      <c r="D313" s="404"/>
      <c r="E313" s="404"/>
      <c r="F313" s="404"/>
      <c r="G313" s="487"/>
      <c r="H313" s="402">
        <f t="shared" si="159"/>
        <v>0</v>
      </c>
      <c r="I313" s="404"/>
      <c r="J313" s="404"/>
      <c r="K313" s="404"/>
      <c r="L313" s="488"/>
      <c r="M313" s="402">
        <f t="shared" si="160"/>
        <v>0</v>
      </c>
      <c r="N313" s="369">
        <f t="shared" si="161"/>
        <v>0</v>
      </c>
      <c r="O313" s="369">
        <f t="shared" si="161"/>
        <v>0</v>
      </c>
      <c r="P313" s="369">
        <f t="shared" si="161"/>
        <v>0</v>
      </c>
      <c r="Q313" s="489">
        <f t="shared" si="161"/>
        <v>0</v>
      </c>
    </row>
    <row r="314" spans="1:17" x14ac:dyDescent="0.25">
      <c r="A314" s="547" t="s">
        <v>324</v>
      </c>
      <c r="B314" s="362" t="s">
        <v>325</v>
      </c>
      <c r="C314" s="402">
        <f t="shared" si="158"/>
        <v>0</v>
      </c>
      <c r="D314" s="404"/>
      <c r="E314" s="404"/>
      <c r="F314" s="404"/>
      <c r="G314" s="487"/>
      <c r="H314" s="402">
        <f t="shared" si="159"/>
        <v>0</v>
      </c>
      <c r="I314" s="404"/>
      <c r="J314" s="404"/>
      <c r="K314" s="404"/>
      <c r="L314" s="488"/>
      <c r="M314" s="402">
        <f t="shared" si="160"/>
        <v>0</v>
      </c>
      <c r="N314" s="369">
        <f t="shared" si="161"/>
        <v>0</v>
      </c>
      <c r="O314" s="369">
        <f t="shared" si="161"/>
        <v>0</v>
      </c>
      <c r="P314" s="369">
        <f t="shared" si="161"/>
        <v>0</v>
      </c>
      <c r="Q314" s="489">
        <f t="shared" si="161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8"/>
        <v>0</v>
      </c>
      <c r="D315" s="514"/>
      <c r="E315" s="514"/>
      <c r="F315" s="514"/>
      <c r="G315" s="564"/>
      <c r="H315" s="510">
        <f t="shared" si="159"/>
        <v>0</v>
      </c>
      <c r="I315" s="514"/>
      <c r="J315" s="514"/>
      <c r="K315" s="514"/>
      <c r="L315" s="516"/>
      <c r="M315" s="510">
        <f t="shared" si="160"/>
        <v>0</v>
      </c>
      <c r="N315" s="517">
        <f t="shared" si="161"/>
        <v>0</v>
      </c>
      <c r="O315" s="517">
        <f t="shared" si="161"/>
        <v>0</v>
      </c>
      <c r="P315" s="517">
        <f t="shared" si="161"/>
        <v>0</v>
      </c>
      <c r="Q315" s="518">
        <f t="shared" si="161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2">ROUNDUP(I317/$Q$15,0)</f>
        <v>0</v>
      </c>
      <c r="O317" s="592">
        <f t="shared" si="162"/>
        <v>0</v>
      </c>
      <c r="P317" s="592">
        <f t="shared" si="162"/>
        <v>0</v>
      </c>
      <c r="Q317" s="597">
        <f t="shared" si="162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3">ROUNDUP(I319/$Q$15,0)</f>
        <v>0</v>
      </c>
      <c r="O319" s="520">
        <f t="shared" si="163"/>
        <v>0</v>
      </c>
      <c r="P319" s="520">
        <f t="shared" si="163"/>
        <v>0</v>
      </c>
      <c r="Q319" s="590">
        <f t="shared" si="163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zoomScalePageLayoutView="80" workbookViewId="0">
      <selection activeCell="B328" sqref="B328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987"/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</row>
    <row r="2" spans="1:17" ht="18" customHeight="1" x14ac:dyDescent="0.25">
      <c r="A2" s="989" t="s">
        <v>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991"/>
      <c r="M3" s="991"/>
      <c r="N3" s="991"/>
      <c r="O3" s="991"/>
      <c r="P3" s="991"/>
      <c r="Q3" s="992"/>
    </row>
    <row r="4" spans="1:17" ht="12.75" x14ac:dyDescent="0.25">
      <c r="A4" s="5" t="s">
        <v>1</v>
      </c>
      <c r="B4" s="6"/>
      <c r="C4" s="993" t="s">
        <v>2</v>
      </c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</row>
    <row r="5" spans="1:17" ht="12.75" x14ac:dyDescent="0.25">
      <c r="A5" s="5" t="s">
        <v>3</v>
      </c>
      <c r="B5" s="6"/>
      <c r="C5" s="993" t="s">
        <v>4</v>
      </c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</row>
    <row r="6" spans="1:17" ht="12.75" customHeight="1" x14ac:dyDescent="0.25">
      <c r="A6" s="2" t="s">
        <v>5</v>
      </c>
      <c r="B6" s="3"/>
      <c r="C6" s="984" t="s">
        <v>6</v>
      </c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6"/>
    </row>
    <row r="7" spans="1:17" ht="12.75" customHeight="1" x14ac:dyDescent="0.25">
      <c r="A7" s="2" t="s">
        <v>7</v>
      </c>
      <c r="B7" s="3"/>
      <c r="C7" s="984" t="s">
        <v>339</v>
      </c>
      <c r="D7" s="985"/>
      <c r="E7" s="985"/>
      <c r="F7" s="985"/>
      <c r="G7" s="985"/>
      <c r="H7" s="985"/>
      <c r="I7" s="985"/>
      <c r="J7" s="985"/>
      <c r="K7" s="985"/>
      <c r="L7" s="985"/>
      <c r="M7" s="985"/>
      <c r="N7" s="985"/>
      <c r="O7" s="985"/>
      <c r="P7" s="985"/>
      <c r="Q7" s="986"/>
    </row>
    <row r="8" spans="1:17" ht="24" customHeight="1" x14ac:dyDescent="0.25">
      <c r="A8" s="2" t="s">
        <v>9</v>
      </c>
      <c r="B8" s="3"/>
      <c r="C8" s="994" t="s">
        <v>342</v>
      </c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6"/>
    </row>
    <row r="9" spans="1:17" ht="12.75" customHeight="1" x14ac:dyDescent="0.25">
      <c r="A9" s="7" t="s">
        <v>11</v>
      </c>
      <c r="B9" s="3"/>
      <c r="C9" s="984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6"/>
    </row>
    <row r="10" spans="1:17" ht="12.75" customHeight="1" x14ac:dyDescent="0.25">
      <c r="A10" s="2"/>
      <c r="B10" s="3" t="s">
        <v>12</v>
      </c>
      <c r="C10" s="984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6"/>
    </row>
    <row r="11" spans="1:17" ht="12.75" customHeight="1" x14ac:dyDescent="0.25">
      <c r="A11" s="2"/>
      <c r="B11" s="3" t="s">
        <v>13</v>
      </c>
      <c r="C11" s="984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6"/>
    </row>
    <row r="12" spans="1:17" ht="12.75" customHeight="1" x14ac:dyDescent="0.25">
      <c r="A12" s="2"/>
      <c r="B12" s="3" t="s">
        <v>14</v>
      </c>
      <c r="C12" s="984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6"/>
    </row>
    <row r="13" spans="1:17" ht="12.75" customHeight="1" x14ac:dyDescent="0.25">
      <c r="A13" s="2"/>
      <c r="B13" s="3" t="s">
        <v>16</v>
      </c>
      <c r="C13" s="984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6"/>
    </row>
    <row r="14" spans="1:17" ht="12.75" customHeight="1" x14ac:dyDescent="0.25">
      <c r="A14" s="2"/>
      <c r="B14" s="3" t="s">
        <v>17</v>
      </c>
      <c r="C14" s="984"/>
      <c r="D14" s="985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997" t="s">
        <v>18</v>
      </c>
      <c r="P15" s="997"/>
      <c r="Q15" s="13" t="s">
        <v>19</v>
      </c>
    </row>
    <row r="16" spans="1:17" s="14" customFormat="1" ht="12.75" customHeight="1" x14ac:dyDescent="0.25">
      <c r="A16" s="998" t="s">
        <v>20</v>
      </c>
      <c r="B16" s="1001" t="s">
        <v>21</v>
      </c>
      <c r="C16" s="1003" t="s">
        <v>343</v>
      </c>
      <c r="D16" s="1004"/>
      <c r="E16" s="1004"/>
      <c r="F16" s="1004"/>
      <c r="G16" s="1005"/>
      <c r="H16" s="1003" t="s">
        <v>23</v>
      </c>
      <c r="I16" s="1004"/>
      <c r="J16" s="1004"/>
      <c r="K16" s="1004"/>
      <c r="L16" s="1006"/>
      <c r="M16" s="1003" t="s">
        <v>24</v>
      </c>
      <c r="N16" s="1004"/>
      <c r="O16" s="1004"/>
      <c r="P16" s="1004"/>
      <c r="Q16" s="1006"/>
    </row>
    <row r="17" spans="1:17" s="14" customFormat="1" ht="12.75" customHeight="1" x14ac:dyDescent="0.25">
      <c r="A17" s="999"/>
      <c r="B17" s="1002"/>
      <c r="C17" s="1007" t="s">
        <v>25</v>
      </c>
      <c r="D17" s="1008" t="s">
        <v>26</v>
      </c>
      <c r="E17" s="1024" t="s">
        <v>27</v>
      </c>
      <c r="F17" s="1020" t="s">
        <v>28</v>
      </c>
      <c r="G17" s="1027" t="s">
        <v>29</v>
      </c>
      <c r="H17" s="1007" t="s">
        <v>25</v>
      </c>
      <c r="I17" s="1008" t="s">
        <v>26</v>
      </c>
      <c r="J17" s="1024" t="s">
        <v>27</v>
      </c>
      <c r="K17" s="1020" t="s">
        <v>28</v>
      </c>
      <c r="L17" s="1010" t="s">
        <v>29</v>
      </c>
      <c r="M17" s="1007" t="s">
        <v>25</v>
      </c>
      <c r="N17" s="1008" t="s">
        <v>26</v>
      </c>
      <c r="O17" s="1024" t="s">
        <v>27</v>
      </c>
      <c r="P17" s="1020" t="s">
        <v>28</v>
      </c>
      <c r="Q17" s="1010" t="s">
        <v>29</v>
      </c>
    </row>
    <row r="18" spans="1:17" s="15" customFormat="1" ht="61.5" customHeight="1" thickBot="1" x14ac:dyDescent="0.3">
      <c r="A18" s="1000"/>
      <c r="B18" s="1002"/>
      <c r="C18" s="1007"/>
      <c r="D18" s="1009"/>
      <c r="E18" s="1026"/>
      <c r="F18" s="1021"/>
      <c r="G18" s="1027"/>
      <c r="H18" s="1022"/>
      <c r="I18" s="1023"/>
      <c r="J18" s="1025"/>
      <c r="K18" s="1021"/>
      <c r="L18" s="1011"/>
      <c r="M18" s="1022"/>
      <c r="N18" s="1023"/>
      <c r="O18" s="1025"/>
      <c r="P18" s="1021"/>
      <c r="Q18" s="1011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42170</v>
      </c>
      <c r="D21" s="31">
        <f>SUM(D22,D25,D26,D42,D43)</f>
        <v>42170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39823</v>
      </c>
      <c r="I21" s="31">
        <f>SUM(I22,I25,I26,I42,I43)</f>
        <v>39823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7" si="2">SUM(N21:Q21)</f>
        <v>56663</v>
      </c>
      <c r="N21" s="31">
        <f>SUM(N22,N25,N26,N42,N43)</f>
        <v>56663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0</v>
      </c>
      <c r="N22" s="37">
        <f>SUM(N23:N24)</f>
        <v>0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0</v>
      </c>
      <c r="I24" s="53"/>
      <c r="J24" s="53"/>
      <c r="K24" s="53"/>
      <c r="L24" s="55"/>
      <c r="M24" s="56">
        <f t="shared" si="2"/>
        <v>0</v>
      </c>
      <c r="N24" s="57">
        <f t="shared" si="3"/>
        <v>0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29293</v>
      </c>
      <c r="D25" s="62">
        <f>5459+5459+2501+665+665+217+3124+3125+1519+2973+2973+613</f>
        <v>29293</v>
      </c>
      <c r="E25" s="62"/>
      <c r="F25" s="63" t="s">
        <v>37</v>
      </c>
      <c r="G25" s="64" t="s">
        <v>37</v>
      </c>
      <c r="H25" s="61">
        <f t="shared" si="1"/>
        <v>26946</v>
      </c>
      <c r="I25" s="62">
        <v>26946</v>
      </c>
      <c r="J25" s="62"/>
      <c r="K25" s="63" t="s">
        <v>37</v>
      </c>
      <c r="L25" s="65" t="s">
        <v>37</v>
      </c>
      <c r="M25" s="66">
        <f t="shared" si="2"/>
        <v>38341</v>
      </c>
      <c r="N25" s="67">
        <f>ROUND(I25/$Q$15,0)</f>
        <v>38341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7374</v>
      </c>
      <c r="D26" s="73">
        <v>7374</v>
      </c>
      <c r="E26" s="74" t="s">
        <v>37</v>
      </c>
      <c r="F26" s="74" t="s">
        <v>37</v>
      </c>
      <c r="G26" s="75" t="s">
        <v>37</v>
      </c>
      <c r="H26" s="72">
        <f t="shared" si="1"/>
        <v>12877</v>
      </c>
      <c r="I26" s="76">
        <v>12877</v>
      </c>
      <c r="J26" s="74" t="s">
        <v>37</v>
      </c>
      <c r="K26" s="74" t="s">
        <v>37</v>
      </c>
      <c r="L26" s="77" t="s">
        <v>37</v>
      </c>
      <c r="M26" s="72">
        <f t="shared" si="2"/>
        <v>18322</v>
      </c>
      <c r="N26" s="74">
        <f>ROUND(I26/$Q$15,0)</f>
        <v>18322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 t="shared" si="1"/>
        <v>0</v>
      </c>
      <c r="I42" s="73"/>
      <c r="J42" s="74" t="s">
        <v>37</v>
      </c>
      <c r="K42" s="74" t="s">
        <v>37</v>
      </c>
      <c r="L42" s="77" t="s">
        <v>37</v>
      </c>
      <c r="M42" s="108">
        <f t="shared" si="2"/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5503</v>
      </c>
      <c r="D43" s="112">
        <f>D44</f>
        <v>5503</v>
      </c>
      <c r="E43" s="112">
        <f>E44</f>
        <v>0</v>
      </c>
      <c r="F43" s="112">
        <f>F44</f>
        <v>0</v>
      </c>
      <c r="G43" s="75" t="s">
        <v>37</v>
      </c>
      <c r="H43" s="108">
        <f t="shared" si="1"/>
        <v>0</v>
      </c>
      <c r="I43" s="112">
        <f>I44</f>
        <v>0</v>
      </c>
      <c r="J43" s="112">
        <f>J44</f>
        <v>0</v>
      </c>
      <c r="K43" s="112">
        <f>K44</f>
        <v>0</v>
      </c>
      <c r="L43" s="77" t="s">
        <v>37</v>
      </c>
      <c r="M43" s="113">
        <f t="shared" si="2"/>
        <v>0</v>
      </c>
      <c r="N43" s="112">
        <f>N44</f>
        <v>0</v>
      </c>
      <c r="O43" s="112">
        <f>O44</f>
        <v>0</v>
      </c>
      <c r="P43" s="112">
        <f>P44</f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5503</v>
      </c>
      <c r="D44" s="114">
        <f>2500+3003</f>
        <v>5503</v>
      </c>
      <c r="E44" s="115"/>
      <c r="F44" s="115"/>
      <c r="G44" s="116" t="s">
        <v>37</v>
      </c>
      <c r="H44" s="117">
        <f t="shared" si="1"/>
        <v>0</v>
      </c>
      <c r="I44" s="43"/>
      <c r="J44" s="118"/>
      <c r="K44" s="118"/>
      <c r="L44" s="88" t="s">
        <v>37</v>
      </c>
      <c r="M44" s="46">
        <f t="shared" si="2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2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2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2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3" si="4">SUM(D50:G50)</f>
        <v>42170</v>
      </c>
      <c r="D50" s="146">
        <f>SUM(D51,D299)</f>
        <v>42170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81" si="5">SUM(I50:L50)</f>
        <v>39823</v>
      </c>
      <c r="I50" s="146">
        <f>SUM(I51,I299)</f>
        <v>39823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81" si="6">SUM(N50:Q50)</f>
        <v>56663</v>
      </c>
      <c r="N50" s="146">
        <f>SUM(N51,N299)</f>
        <v>56663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4"/>
        <v>36046</v>
      </c>
      <c r="D51" s="152">
        <f>SUM(D52,D192)</f>
        <v>36046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5"/>
        <v>36046</v>
      </c>
      <c r="I51" s="152">
        <f>SUM(I52,I192)</f>
        <v>36046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6"/>
        <v>51289</v>
      </c>
      <c r="N51" s="152">
        <f>SUM(N52,N192)</f>
        <v>51289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4"/>
        <v>34371</v>
      </c>
      <c r="D52" s="157">
        <f>SUM(D53,D74,D171,D185)</f>
        <v>34371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5"/>
        <v>34371</v>
      </c>
      <c r="I52" s="157">
        <f>SUM(I53,I74,I171,I185)</f>
        <v>34371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6"/>
        <v>48905</v>
      </c>
      <c r="N52" s="157">
        <f>SUM(N53,N74,N171,N185)</f>
        <v>48905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4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5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6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4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5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6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4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5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6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4"/>
        <v>0</v>
      </c>
      <c r="D56" s="83"/>
      <c r="E56" s="83"/>
      <c r="F56" s="83"/>
      <c r="G56" s="172"/>
      <c r="H56" s="81">
        <f t="shared" si="5"/>
        <v>0</v>
      </c>
      <c r="I56" s="83"/>
      <c r="J56" s="83"/>
      <c r="K56" s="83"/>
      <c r="L56" s="173"/>
      <c r="M56" s="81">
        <f t="shared" si="6"/>
        <v>0</v>
      </c>
      <c r="N56" s="57">
        <f t="shared" ref="N56:Q57" si="7">ROUNDUP(I56/$Q$15,0)</f>
        <v>0</v>
      </c>
      <c r="O56" s="107">
        <f t="shared" si="7"/>
        <v>0</v>
      </c>
      <c r="P56" s="107">
        <f t="shared" si="7"/>
        <v>0</v>
      </c>
      <c r="Q56" s="174">
        <f t="shared" si="7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4"/>
        <v>0</v>
      </c>
      <c r="D57" s="92"/>
      <c r="E57" s="92"/>
      <c r="F57" s="92"/>
      <c r="G57" s="175"/>
      <c r="H57" s="90">
        <f t="shared" si="5"/>
        <v>0</v>
      </c>
      <c r="I57" s="92"/>
      <c r="J57" s="92"/>
      <c r="K57" s="92"/>
      <c r="L57" s="176"/>
      <c r="M57" s="90">
        <f t="shared" si="6"/>
        <v>0</v>
      </c>
      <c r="N57" s="57">
        <f t="shared" si="7"/>
        <v>0</v>
      </c>
      <c r="O57" s="57">
        <f t="shared" si="7"/>
        <v>0</v>
      </c>
      <c r="P57" s="57">
        <f t="shared" si="7"/>
        <v>0</v>
      </c>
      <c r="Q57" s="177">
        <f t="shared" si="7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4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5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6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4"/>
        <v>0</v>
      </c>
      <c r="D59" s="92"/>
      <c r="E59" s="92"/>
      <c r="F59" s="92"/>
      <c r="G59" s="175"/>
      <c r="H59" s="90">
        <f t="shared" si="5"/>
        <v>0</v>
      </c>
      <c r="I59" s="92"/>
      <c r="J59" s="92"/>
      <c r="K59" s="92"/>
      <c r="L59" s="176"/>
      <c r="M59" s="90">
        <f t="shared" si="6"/>
        <v>0</v>
      </c>
      <c r="N59" s="57">
        <f t="shared" ref="N59:Q66" si="8">ROUNDUP(I59/$Q$15,0)</f>
        <v>0</v>
      </c>
      <c r="O59" s="57">
        <f t="shared" si="8"/>
        <v>0</v>
      </c>
      <c r="P59" s="57">
        <f t="shared" si="8"/>
        <v>0</v>
      </c>
      <c r="Q59" s="177">
        <f t="shared" si="8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4"/>
        <v>0</v>
      </c>
      <c r="D60" s="92"/>
      <c r="E60" s="92"/>
      <c r="F60" s="92"/>
      <c r="G60" s="175"/>
      <c r="H60" s="90">
        <f t="shared" si="5"/>
        <v>0</v>
      </c>
      <c r="I60" s="92"/>
      <c r="J60" s="92"/>
      <c r="K60" s="92"/>
      <c r="L60" s="176"/>
      <c r="M60" s="90">
        <f t="shared" si="6"/>
        <v>0</v>
      </c>
      <c r="N60" s="57">
        <f t="shared" si="8"/>
        <v>0</v>
      </c>
      <c r="O60" s="57">
        <f t="shared" si="8"/>
        <v>0</v>
      </c>
      <c r="P60" s="57">
        <f t="shared" si="8"/>
        <v>0</v>
      </c>
      <c r="Q60" s="177">
        <f t="shared" si="8"/>
        <v>0</v>
      </c>
    </row>
    <row r="61" spans="1:17" ht="24" x14ac:dyDescent="0.25">
      <c r="A61" s="51">
        <v>1145</v>
      </c>
      <c r="B61" s="89" t="s">
        <v>72</v>
      </c>
      <c r="C61" s="90">
        <f t="shared" si="4"/>
        <v>0</v>
      </c>
      <c r="D61" s="92"/>
      <c r="E61" s="92"/>
      <c r="F61" s="92"/>
      <c r="G61" s="175"/>
      <c r="H61" s="90">
        <f t="shared" si="5"/>
        <v>0</v>
      </c>
      <c r="I61" s="92"/>
      <c r="J61" s="92"/>
      <c r="K61" s="92"/>
      <c r="L61" s="176"/>
      <c r="M61" s="90">
        <f t="shared" si="6"/>
        <v>0</v>
      </c>
      <c r="N61" s="57">
        <f t="shared" si="8"/>
        <v>0</v>
      </c>
      <c r="O61" s="57">
        <f t="shared" si="8"/>
        <v>0</v>
      </c>
      <c r="P61" s="57">
        <f t="shared" si="8"/>
        <v>0</v>
      </c>
      <c r="Q61" s="177">
        <f t="shared" si="8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4"/>
        <v>0</v>
      </c>
      <c r="D62" s="92"/>
      <c r="E62" s="92"/>
      <c r="F62" s="92"/>
      <c r="G62" s="175"/>
      <c r="H62" s="90">
        <f t="shared" si="5"/>
        <v>0</v>
      </c>
      <c r="I62" s="92"/>
      <c r="J62" s="92"/>
      <c r="K62" s="92"/>
      <c r="L62" s="176"/>
      <c r="M62" s="90">
        <f t="shared" si="6"/>
        <v>0</v>
      </c>
      <c r="N62" s="57">
        <f t="shared" si="8"/>
        <v>0</v>
      </c>
      <c r="O62" s="57">
        <f t="shared" si="8"/>
        <v>0</v>
      </c>
      <c r="P62" s="57">
        <f t="shared" si="8"/>
        <v>0</v>
      </c>
      <c r="Q62" s="177">
        <f t="shared" si="8"/>
        <v>0</v>
      </c>
    </row>
    <row r="63" spans="1:17" x14ac:dyDescent="0.25">
      <c r="A63" s="51">
        <v>1147</v>
      </c>
      <c r="B63" s="89" t="s">
        <v>74</v>
      </c>
      <c r="C63" s="90">
        <f t="shared" si="4"/>
        <v>0</v>
      </c>
      <c r="D63" s="92"/>
      <c r="E63" s="92"/>
      <c r="F63" s="92"/>
      <c r="G63" s="175"/>
      <c r="H63" s="90">
        <f t="shared" si="5"/>
        <v>0</v>
      </c>
      <c r="I63" s="92"/>
      <c r="J63" s="92"/>
      <c r="K63" s="92"/>
      <c r="L63" s="176"/>
      <c r="M63" s="90">
        <f t="shared" si="6"/>
        <v>0</v>
      </c>
      <c r="N63" s="57">
        <f t="shared" si="8"/>
        <v>0</v>
      </c>
      <c r="O63" s="57">
        <f t="shared" si="8"/>
        <v>0</v>
      </c>
      <c r="P63" s="57">
        <f t="shared" si="8"/>
        <v>0</v>
      </c>
      <c r="Q63" s="177">
        <f t="shared" si="8"/>
        <v>0</v>
      </c>
    </row>
    <row r="64" spans="1:17" ht="24" x14ac:dyDescent="0.25">
      <c r="A64" s="51">
        <v>1148</v>
      </c>
      <c r="B64" s="89" t="s">
        <v>75</v>
      </c>
      <c r="C64" s="90">
        <f t="shared" si="4"/>
        <v>0</v>
      </c>
      <c r="D64" s="92"/>
      <c r="E64" s="92"/>
      <c r="F64" s="92"/>
      <c r="G64" s="175"/>
      <c r="H64" s="90">
        <f t="shared" si="5"/>
        <v>0</v>
      </c>
      <c r="I64" s="92"/>
      <c r="J64" s="92"/>
      <c r="K64" s="92"/>
      <c r="L64" s="176"/>
      <c r="M64" s="90">
        <f t="shared" si="6"/>
        <v>0</v>
      </c>
      <c r="N64" s="57">
        <f t="shared" si="8"/>
        <v>0</v>
      </c>
      <c r="O64" s="57">
        <f t="shared" si="8"/>
        <v>0</v>
      </c>
      <c r="P64" s="57">
        <f t="shared" si="8"/>
        <v>0</v>
      </c>
      <c r="Q64" s="177">
        <f t="shared" si="8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4"/>
        <v>0</v>
      </c>
      <c r="D65" s="92"/>
      <c r="E65" s="92"/>
      <c r="F65" s="92"/>
      <c r="G65" s="175"/>
      <c r="H65" s="90">
        <f t="shared" si="5"/>
        <v>0</v>
      </c>
      <c r="I65" s="92"/>
      <c r="J65" s="92"/>
      <c r="K65" s="92"/>
      <c r="L65" s="176"/>
      <c r="M65" s="90">
        <f t="shared" si="6"/>
        <v>0</v>
      </c>
      <c r="N65" s="57">
        <f t="shared" si="8"/>
        <v>0</v>
      </c>
      <c r="O65" s="57">
        <f t="shared" si="8"/>
        <v>0</v>
      </c>
      <c r="P65" s="57">
        <f t="shared" si="8"/>
        <v>0</v>
      </c>
      <c r="Q65" s="177">
        <f t="shared" si="8"/>
        <v>0</v>
      </c>
    </row>
    <row r="66" spans="1:17" ht="36" x14ac:dyDescent="0.25">
      <c r="A66" s="168">
        <v>1150</v>
      </c>
      <c r="B66" s="125" t="s">
        <v>77</v>
      </c>
      <c r="C66" s="133">
        <f t="shared" si="4"/>
        <v>0</v>
      </c>
      <c r="D66" s="180"/>
      <c r="E66" s="180"/>
      <c r="F66" s="180"/>
      <c r="G66" s="181"/>
      <c r="H66" s="133">
        <f t="shared" si="5"/>
        <v>0</v>
      </c>
      <c r="I66" s="180"/>
      <c r="J66" s="180"/>
      <c r="K66" s="180"/>
      <c r="L66" s="182"/>
      <c r="M66" s="133">
        <f t="shared" si="6"/>
        <v>0</v>
      </c>
      <c r="N66" s="57">
        <f t="shared" si="8"/>
        <v>0</v>
      </c>
      <c r="O66" s="169">
        <f t="shared" si="8"/>
        <v>0</v>
      </c>
      <c r="P66" s="169">
        <f t="shared" si="8"/>
        <v>0</v>
      </c>
      <c r="Q66" s="171">
        <f t="shared" si="8"/>
        <v>0</v>
      </c>
    </row>
    <row r="67" spans="1:17" ht="36" x14ac:dyDescent="0.25">
      <c r="A67" s="71">
        <v>1200</v>
      </c>
      <c r="B67" s="165" t="s">
        <v>78</v>
      </c>
      <c r="C67" s="72">
        <f t="shared" si="4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5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6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4"/>
        <v>0</v>
      </c>
      <c r="D68" s="83"/>
      <c r="E68" s="83"/>
      <c r="F68" s="83"/>
      <c r="G68" s="172"/>
      <c r="H68" s="81">
        <f t="shared" si="5"/>
        <v>0</v>
      </c>
      <c r="I68" s="83"/>
      <c r="J68" s="83"/>
      <c r="K68" s="83"/>
      <c r="L68" s="173"/>
      <c r="M68" s="81">
        <f t="shared" si="6"/>
        <v>0</v>
      </c>
      <c r="N68" s="107">
        <f>ROUNDUP(I68/$Q$15,0)</f>
        <v>0</v>
      </c>
      <c r="O68" s="107">
        <f>ROUNDUP(J68/$Q$15,0)</f>
        <v>0</v>
      </c>
      <c r="P68" s="107">
        <f>ROUNDUP(K68/$Q$15,0)</f>
        <v>0</v>
      </c>
      <c r="Q68" s="174">
        <f>ROUNDUP(L68/$Q$15,0)</f>
        <v>0</v>
      </c>
    </row>
    <row r="69" spans="1:17" ht="24" x14ac:dyDescent="0.25">
      <c r="A69" s="178">
        <v>1220</v>
      </c>
      <c r="B69" s="89" t="s">
        <v>80</v>
      </c>
      <c r="C69" s="90">
        <f t="shared" si="4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5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6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4"/>
        <v>0</v>
      </c>
      <c r="D70" s="92"/>
      <c r="E70" s="92"/>
      <c r="F70" s="92"/>
      <c r="G70" s="175"/>
      <c r="H70" s="90">
        <f t="shared" si="5"/>
        <v>0</v>
      </c>
      <c r="I70" s="92"/>
      <c r="J70" s="92"/>
      <c r="K70" s="92"/>
      <c r="L70" s="176"/>
      <c r="M70" s="90">
        <f t="shared" si="6"/>
        <v>0</v>
      </c>
      <c r="N70" s="57">
        <f t="shared" ref="N70:Q73" si="9">ROUNDUP(I70/$Q$15,0)</f>
        <v>0</v>
      </c>
      <c r="O70" s="57">
        <f t="shared" si="9"/>
        <v>0</v>
      </c>
      <c r="P70" s="57">
        <f t="shared" si="9"/>
        <v>0</v>
      </c>
      <c r="Q70" s="177">
        <f t="shared" si="9"/>
        <v>0</v>
      </c>
    </row>
    <row r="71" spans="1:17" x14ac:dyDescent="0.25">
      <c r="A71" s="51">
        <v>1223</v>
      </c>
      <c r="B71" s="89" t="s">
        <v>82</v>
      </c>
      <c r="C71" s="90">
        <f t="shared" si="4"/>
        <v>0</v>
      </c>
      <c r="D71" s="92"/>
      <c r="E71" s="92"/>
      <c r="F71" s="92"/>
      <c r="G71" s="175"/>
      <c r="H71" s="90">
        <f t="shared" si="5"/>
        <v>0</v>
      </c>
      <c r="I71" s="92"/>
      <c r="J71" s="92"/>
      <c r="K71" s="92"/>
      <c r="L71" s="176"/>
      <c r="M71" s="90">
        <f t="shared" si="6"/>
        <v>0</v>
      </c>
      <c r="N71" s="57">
        <f t="shared" si="9"/>
        <v>0</v>
      </c>
      <c r="O71" s="57">
        <f t="shared" si="9"/>
        <v>0</v>
      </c>
      <c r="P71" s="57">
        <f t="shared" si="9"/>
        <v>0</v>
      </c>
      <c r="Q71" s="177">
        <f t="shared" si="9"/>
        <v>0</v>
      </c>
    </row>
    <row r="72" spans="1:17" ht="36" x14ac:dyDescent="0.25">
      <c r="A72" s="51">
        <v>1227</v>
      </c>
      <c r="B72" s="89" t="s">
        <v>83</v>
      </c>
      <c r="C72" s="90">
        <f t="shared" si="4"/>
        <v>0</v>
      </c>
      <c r="D72" s="92"/>
      <c r="E72" s="92"/>
      <c r="F72" s="92"/>
      <c r="G72" s="175"/>
      <c r="H72" s="90">
        <f t="shared" si="5"/>
        <v>0</v>
      </c>
      <c r="I72" s="92"/>
      <c r="J72" s="92"/>
      <c r="K72" s="92"/>
      <c r="L72" s="176"/>
      <c r="M72" s="90">
        <f t="shared" si="6"/>
        <v>0</v>
      </c>
      <c r="N72" s="57">
        <f t="shared" si="9"/>
        <v>0</v>
      </c>
      <c r="O72" s="57">
        <f t="shared" si="9"/>
        <v>0</v>
      </c>
      <c r="P72" s="57">
        <f t="shared" si="9"/>
        <v>0</v>
      </c>
      <c r="Q72" s="177">
        <f t="shared" si="9"/>
        <v>0</v>
      </c>
    </row>
    <row r="73" spans="1:17" ht="48" x14ac:dyDescent="0.25">
      <c r="A73" s="51">
        <v>1228</v>
      </c>
      <c r="B73" s="89" t="s">
        <v>84</v>
      </c>
      <c r="C73" s="90">
        <f t="shared" si="4"/>
        <v>0</v>
      </c>
      <c r="D73" s="92"/>
      <c r="E73" s="92"/>
      <c r="F73" s="92"/>
      <c r="G73" s="175"/>
      <c r="H73" s="90">
        <f t="shared" si="5"/>
        <v>0</v>
      </c>
      <c r="I73" s="92"/>
      <c r="J73" s="92"/>
      <c r="K73" s="92"/>
      <c r="L73" s="176"/>
      <c r="M73" s="90">
        <f t="shared" si="6"/>
        <v>0</v>
      </c>
      <c r="N73" s="57">
        <f t="shared" si="9"/>
        <v>0</v>
      </c>
      <c r="O73" s="57">
        <f t="shared" si="9"/>
        <v>0</v>
      </c>
      <c r="P73" s="57">
        <f t="shared" si="9"/>
        <v>0</v>
      </c>
      <c r="Q73" s="177">
        <f t="shared" si="9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4"/>
        <v>33121</v>
      </c>
      <c r="D74" s="162">
        <f>SUM(D75,D82,D129,D162,D163,D170)</f>
        <v>33121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5"/>
        <v>33121</v>
      </c>
      <c r="I74" s="162">
        <f>SUM(I75,I82,I129,I162,I163,I170)</f>
        <v>33121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si="6"/>
        <v>47126</v>
      </c>
      <c r="N74" s="162">
        <f>SUM(N75,N82,N129,N162,N163,N170)</f>
        <v>47126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4"/>
        <v>18462</v>
      </c>
      <c r="D75" s="78">
        <f>SUM(D76,D79)</f>
        <v>18462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5"/>
        <v>18462</v>
      </c>
      <c r="I75" s="78">
        <f>SUM(I76,I79)</f>
        <v>18462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6"/>
        <v>26268</v>
      </c>
      <c r="N75" s="78">
        <f>SUM(N76,N79)</f>
        <v>26268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4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5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6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4"/>
        <v>0</v>
      </c>
      <c r="D77" s="92"/>
      <c r="E77" s="92"/>
      <c r="F77" s="92"/>
      <c r="G77" s="175"/>
      <c r="H77" s="90">
        <f t="shared" si="5"/>
        <v>0</v>
      </c>
      <c r="I77" s="92"/>
      <c r="J77" s="92"/>
      <c r="K77" s="92"/>
      <c r="L77" s="176"/>
      <c r="M77" s="90">
        <f t="shared" si="6"/>
        <v>0</v>
      </c>
      <c r="N77" s="57">
        <f t="shared" ref="N77:Q78" si="10">ROUNDUP(I77/$Q$15,0)</f>
        <v>0</v>
      </c>
      <c r="O77" s="57">
        <f t="shared" si="10"/>
        <v>0</v>
      </c>
      <c r="P77" s="57">
        <f t="shared" si="10"/>
        <v>0</v>
      </c>
      <c r="Q77" s="177">
        <f t="shared" si="10"/>
        <v>0</v>
      </c>
    </row>
    <row r="78" spans="1:17" ht="24" x14ac:dyDescent="0.25">
      <c r="A78" s="51">
        <v>2112</v>
      </c>
      <c r="B78" s="89" t="s">
        <v>89</v>
      </c>
      <c r="C78" s="90">
        <f t="shared" si="4"/>
        <v>0</v>
      </c>
      <c r="D78" s="92"/>
      <c r="E78" s="92"/>
      <c r="F78" s="92"/>
      <c r="G78" s="175"/>
      <c r="H78" s="90">
        <f t="shared" si="5"/>
        <v>0</v>
      </c>
      <c r="I78" s="92"/>
      <c r="J78" s="92"/>
      <c r="K78" s="92"/>
      <c r="L78" s="176"/>
      <c r="M78" s="90">
        <f t="shared" si="6"/>
        <v>0</v>
      </c>
      <c r="N78" s="57">
        <f t="shared" si="10"/>
        <v>0</v>
      </c>
      <c r="O78" s="57">
        <f t="shared" si="10"/>
        <v>0</v>
      </c>
      <c r="P78" s="57">
        <f t="shared" si="10"/>
        <v>0</v>
      </c>
      <c r="Q78" s="177">
        <f t="shared" si="10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4"/>
        <v>18462</v>
      </c>
      <c r="D79" s="57">
        <f>SUM(D80:D81)</f>
        <v>18462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5"/>
        <v>18462</v>
      </c>
      <c r="I79" s="57">
        <f>SUM(I80:I81)</f>
        <v>18462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6"/>
        <v>26268</v>
      </c>
      <c r="N79" s="57">
        <f>SUM(N80:N81)</f>
        <v>26268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4"/>
        <v>3172</v>
      </c>
      <c r="D80" s="92">
        <f>1408+280+0+1484</f>
        <v>3172</v>
      </c>
      <c r="E80" s="92"/>
      <c r="F80" s="92"/>
      <c r="G80" s="175"/>
      <c r="H80" s="90">
        <f t="shared" si="5"/>
        <v>3172</v>
      </c>
      <c r="I80" s="92">
        <v>3172</v>
      </c>
      <c r="J80" s="92"/>
      <c r="K80" s="92"/>
      <c r="L80" s="176"/>
      <c r="M80" s="90">
        <f t="shared" si="6"/>
        <v>4513</v>
      </c>
      <c r="N80" s="57">
        <f>ROUNDUP(I80/$Q$15,0)-1</f>
        <v>4513</v>
      </c>
      <c r="O80" s="57">
        <f t="shared" ref="O80:Q81" si="11">ROUNDUP(J80/$Q$15,0)</f>
        <v>0</v>
      </c>
      <c r="P80" s="57">
        <f t="shared" si="11"/>
        <v>0</v>
      </c>
      <c r="Q80" s="177">
        <f t="shared" si="11"/>
        <v>0</v>
      </c>
    </row>
    <row r="81" spans="1:17" ht="24" x14ac:dyDescent="0.25">
      <c r="A81" s="51">
        <v>2122</v>
      </c>
      <c r="B81" s="89" t="s">
        <v>89</v>
      </c>
      <c r="C81" s="90">
        <f t="shared" si="4"/>
        <v>15290</v>
      </c>
      <c r="D81" s="92">
        <f>6676+1247+4544+2823</f>
        <v>15290</v>
      </c>
      <c r="E81" s="92"/>
      <c r="F81" s="92"/>
      <c r="G81" s="175"/>
      <c r="H81" s="90">
        <f t="shared" si="5"/>
        <v>15290</v>
      </c>
      <c r="I81" s="92">
        <v>15290</v>
      </c>
      <c r="J81" s="92"/>
      <c r="K81" s="92"/>
      <c r="L81" s="176"/>
      <c r="M81" s="90">
        <f t="shared" si="6"/>
        <v>21755</v>
      </c>
      <c r="N81" s="57">
        <f>ROUNDUP(I81/$Q$15,0)-1</f>
        <v>21755</v>
      </c>
      <c r="O81" s="57">
        <f t="shared" si="11"/>
        <v>0</v>
      </c>
      <c r="P81" s="57">
        <f t="shared" si="11"/>
        <v>0</v>
      </c>
      <c r="Q81" s="177">
        <f t="shared" si="11"/>
        <v>0</v>
      </c>
    </row>
    <row r="82" spans="1:17" x14ac:dyDescent="0.25">
      <c r="A82" s="71">
        <v>2200</v>
      </c>
      <c r="B82" s="165" t="s">
        <v>91</v>
      </c>
      <c r="C82" s="72">
        <f t="shared" si="4"/>
        <v>12259</v>
      </c>
      <c r="D82" s="78">
        <f>SUM(D83,D88,D94,D102,D111,D115,D121,D127)</f>
        <v>12259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ref="H82:H126" si="12">SUM(I82:L82)</f>
        <v>12259</v>
      </c>
      <c r="I82" s="78">
        <f>SUM(I83,I88,I94,I102,I111,I115,I121,I127)</f>
        <v>12259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ref="M82:M126" si="13">SUM(N82:Q82)</f>
        <v>17444</v>
      </c>
      <c r="N82" s="78">
        <f>SUM(N83,N88,N94,N102,N111,N115,N121,N127)</f>
        <v>17444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4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2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3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4"/>
        <v>0</v>
      </c>
      <c r="D84" s="83"/>
      <c r="E84" s="83"/>
      <c r="F84" s="83"/>
      <c r="G84" s="172"/>
      <c r="H84" s="81">
        <f t="shared" si="12"/>
        <v>0</v>
      </c>
      <c r="I84" s="83"/>
      <c r="J84" s="83"/>
      <c r="K84" s="83"/>
      <c r="L84" s="173"/>
      <c r="M84" s="81">
        <f t="shared" si="13"/>
        <v>0</v>
      </c>
      <c r="N84" s="107">
        <f t="shared" ref="N84:Q87" si="14">ROUNDUP(I84/$Q$15,0)</f>
        <v>0</v>
      </c>
      <c r="O84" s="107">
        <f t="shared" si="14"/>
        <v>0</v>
      </c>
      <c r="P84" s="107">
        <f t="shared" si="14"/>
        <v>0</v>
      </c>
      <c r="Q84" s="174">
        <f t="shared" si="14"/>
        <v>0</v>
      </c>
    </row>
    <row r="85" spans="1:17" ht="36" x14ac:dyDescent="0.25">
      <c r="A85" s="51">
        <v>2212</v>
      </c>
      <c r="B85" s="89" t="s">
        <v>94</v>
      </c>
      <c r="C85" s="90">
        <f t="shared" si="4"/>
        <v>0</v>
      </c>
      <c r="D85" s="92"/>
      <c r="E85" s="92"/>
      <c r="F85" s="92"/>
      <c r="G85" s="175"/>
      <c r="H85" s="90">
        <f t="shared" si="12"/>
        <v>0</v>
      </c>
      <c r="I85" s="92"/>
      <c r="J85" s="92"/>
      <c r="K85" s="92"/>
      <c r="L85" s="176"/>
      <c r="M85" s="90">
        <f t="shared" si="13"/>
        <v>0</v>
      </c>
      <c r="N85" s="57">
        <f t="shared" si="14"/>
        <v>0</v>
      </c>
      <c r="O85" s="57">
        <f t="shared" si="14"/>
        <v>0</v>
      </c>
      <c r="P85" s="57">
        <f t="shared" si="14"/>
        <v>0</v>
      </c>
      <c r="Q85" s="177">
        <f t="shared" si="14"/>
        <v>0</v>
      </c>
    </row>
    <row r="86" spans="1:17" ht="24" x14ac:dyDescent="0.25">
      <c r="A86" s="51">
        <v>2214</v>
      </c>
      <c r="B86" s="89" t="s">
        <v>95</v>
      </c>
      <c r="C86" s="90">
        <f t="shared" si="4"/>
        <v>0</v>
      </c>
      <c r="D86" s="92"/>
      <c r="E86" s="92"/>
      <c r="F86" s="92"/>
      <c r="G86" s="175"/>
      <c r="H86" s="90">
        <f t="shared" si="12"/>
        <v>0</v>
      </c>
      <c r="I86" s="92"/>
      <c r="J86" s="92"/>
      <c r="K86" s="92"/>
      <c r="L86" s="176"/>
      <c r="M86" s="90">
        <f t="shared" si="13"/>
        <v>0</v>
      </c>
      <c r="N86" s="57">
        <f t="shared" si="14"/>
        <v>0</v>
      </c>
      <c r="O86" s="57">
        <f t="shared" si="14"/>
        <v>0</v>
      </c>
      <c r="P86" s="57">
        <f t="shared" si="14"/>
        <v>0</v>
      </c>
      <c r="Q86" s="177">
        <f t="shared" si="14"/>
        <v>0</v>
      </c>
    </row>
    <row r="87" spans="1:17" x14ac:dyDescent="0.25">
      <c r="A87" s="51">
        <v>2219</v>
      </c>
      <c r="B87" s="89" t="s">
        <v>96</v>
      </c>
      <c r="C87" s="90">
        <f t="shared" si="4"/>
        <v>0</v>
      </c>
      <c r="D87" s="92"/>
      <c r="E87" s="92"/>
      <c r="F87" s="92"/>
      <c r="G87" s="175"/>
      <c r="H87" s="90">
        <f t="shared" si="12"/>
        <v>0</v>
      </c>
      <c r="I87" s="92"/>
      <c r="J87" s="92"/>
      <c r="K87" s="92"/>
      <c r="L87" s="176"/>
      <c r="M87" s="90">
        <f t="shared" si="13"/>
        <v>0</v>
      </c>
      <c r="N87" s="57">
        <f t="shared" si="14"/>
        <v>0</v>
      </c>
      <c r="O87" s="57">
        <f t="shared" si="14"/>
        <v>0</v>
      </c>
      <c r="P87" s="57">
        <f t="shared" si="14"/>
        <v>0</v>
      </c>
      <c r="Q87" s="177">
        <f t="shared" si="14"/>
        <v>0</v>
      </c>
    </row>
    <row r="88" spans="1:17" ht="24" x14ac:dyDescent="0.25">
      <c r="A88" s="178">
        <v>2220</v>
      </c>
      <c r="B88" s="89" t="s">
        <v>97</v>
      </c>
      <c r="C88" s="90">
        <f t="shared" si="4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2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3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4"/>
        <v>0</v>
      </c>
      <c r="D89" s="92"/>
      <c r="E89" s="92"/>
      <c r="F89" s="92"/>
      <c r="G89" s="175"/>
      <c r="H89" s="90">
        <f t="shared" si="12"/>
        <v>0</v>
      </c>
      <c r="I89" s="92"/>
      <c r="J89" s="92"/>
      <c r="K89" s="92"/>
      <c r="L89" s="176"/>
      <c r="M89" s="90">
        <f t="shared" si="13"/>
        <v>0</v>
      </c>
      <c r="N89" s="57">
        <f t="shared" ref="N89:Q93" si="15">ROUNDUP(I89/$Q$15,0)</f>
        <v>0</v>
      </c>
      <c r="O89" s="57">
        <f t="shared" si="15"/>
        <v>0</v>
      </c>
      <c r="P89" s="57">
        <f t="shared" si="15"/>
        <v>0</v>
      </c>
      <c r="Q89" s="177">
        <f t="shared" si="15"/>
        <v>0</v>
      </c>
    </row>
    <row r="90" spans="1:17" x14ac:dyDescent="0.25">
      <c r="A90" s="51">
        <v>2222</v>
      </c>
      <c r="B90" s="89" t="s">
        <v>99</v>
      </c>
      <c r="C90" s="90">
        <f t="shared" si="4"/>
        <v>0</v>
      </c>
      <c r="D90" s="92"/>
      <c r="E90" s="92"/>
      <c r="F90" s="92"/>
      <c r="G90" s="175"/>
      <c r="H90" s="90">
        <f t="shared" si="12"/>
        <v>0</v>
      </c>
      <c r="I90" s="92"/>
      <c r="J90" s="92"/>
      <c r="K90" s="92"/>
      <c r="L90" s="176"/>
      <c r="M90" s="90">
        <f t="shared" si="13"/>
        <v>0</v>
      </c>
      <c r="N90" s="57">
        <f t="shared" si="15"/>
        <v>0</v>
      </c>
      <c r="O90" s="57">
        <f t="shared" si="15"/>
        <v>0</v>
      </c>
      <c r="P90" s="57">
        <f t="shared" si="15"/>
        <v>0</v>
      </c>
      <c r="Q90" s="177">
        <f t="shared" si="15"/>
        <v>0</v>
      </c>
    </row>
    <row r="91" spans="1:17" x14ac:dyDescent="0.25">
      <c r="A91" s="51">
        <v>2223</v>
      </c>
      <c r="B91" s="89" t="s">
        <v>100</v>
      </c>
      <c r="C91" s="90">
        <f t="shared" si="4"/>
        <v>0</v>
      </c>
      <c r="D91" s="92"/>
      <c r="E91" s="92"/>
      <c r="F91" s="92"/>
      <c r="G91" s="175"/>
      <c r="H91" s="90">
        <f t="shared" si="12"/>
        <v>0</v>
      </c>
      <c r="I91" s="92"/>
      <c r="J91" s="92"/>
      <c r="K91" s="92"/>
      <c r="L91" s="176"/>
      <c r="M91" s="90">
        <f t="shared" si="13"/>
        <v>0</v>
      </c>
      <c r="N91" s="57">
        <f t="shared" si="15"/>
        <v>0</v>
      </c>
      <c r="O91" s="57">
        <f t="shared" si="15"/>
        <v>0</v>
      </c>
      <c r="P91" s="57">
        <f t="shared" si="15"/>
        <v>0</v>
      </c>
      <c r="Q91" s="177">
        <f t="shared" si="15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4"/>
        <v>0</v>
      </c>
      <c r="D92" s="92"/>
      <c r="E92" s="92"/>
      <c r="F92" s="92"/>
      <c r="G92" s="175"/>
      <c r="H92" s="90">
        <f t="shared" si="12"/>
        <v>0</v>
      </c>
      <c r="I92" s="92"/>
      <c r="J92" s="92"/>
      <c r="K92" s="92"/>
      <c r="L92" s="176"/>
      <c r="M92" s="90">
        <f t="shared" si="13"/>
        <v>0</v>
      </c>
      <c r="N92" s="57">
        <f t="shared" si="15"/>
        <v>0</v>
      </c>
      <c r="O92" s="57">
        <f t="shared" si="15"/>
        <v>0</v>
      </c>
      <c r="P92" s="57">
        <f t="shared" si="15"/>
        <v>0</v>
      </c>
      <c r="Q92" s="177">
        <f t="shared" si="15"/>
        <v>0</v>
      </c>
    </row>
    <row r="93" spans="1:17" ht="24" x14ac:dyDescent="0.25">
      <c r="A93" s="51">
        <v>2229</v>
      </c>
      <c r="B93" s="89" t="s">
        <v>102</v>
      </c>
      <c r="C93" s="90">
        <f t="shared" si="4"/>
        <v>0</v>
      </c>
      <c r="D93" s="92"/>
      <c r="E93" s="92"/>
      <c r="F93" s="92"/>
      <c r="G93" s="175"/>
      <c r="H93" s="90">
        <f t="shared" si="12"/>
        <v>0</v>
      </c>
      <c r="I93" s="92"/>
      <c r="J93" s="92"/>
      <c r="K93" s="92"/>
      <c r="L93" s="176"/>
      <c r="M93" s="90">
        <f t="shared" si="13"/>
        <v>0</v>
      </c>
      <c r="N93" s="57">
        <f t="shared" si="15"/>
        <v>0</v>
      </c>
      <c r="O93" s="57">
        <f t="shared" si="15"/>
        <v>0</v>
      </c>
      <c r="P93" s="57">
        <f t="shared" si="15"/>
        <v>0</v>
      </c>
      <c r="Q93" s="177">
        <f t="shared" si="15"/>
        <v>0</v>
      </c>
    </row>
    <row r="94" spans="1:17" ht="36" x14ac:dyDescent="0.25">
      <c r="A94" s="178">
        <v>2230</v>
      </c>
      <c r="B94" s="89" t="s">
        <v>103</v>
      </c>
      <c r="C94" s="90">
        <f t="shared" si="4"/>
        <v>80</v>
      </c>
      <c r="D94" s="57">
        <f>SUM(D95:D101)</f>
        <v>80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2"/>
        <v>80</v>
      </c>
      <c r="I94" s="57">
        <f>SUM(I95:I101)</f>
        <v>80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3"/>
        <v>114</v>
      </c>
      <c r="N94" s="57">
        <f>SUM(N95:N101)</f>
        <v>114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4"/>
        <v>0</v>
      </c>
      <c r="D95" s="92"/>
      <c r="E95" s="92"/>
      <c r="F95" s="92"/>
      <c r="G95" s="175"/>
      <c r="H95" s="90">
        <f t="shared" si="12"/>
        <v>0</v>
      </c>
      <c r="I95" s="92"/>
      <c r="J95" s="92"/>
      <c r="K95" s="92"/>
      <c r="L95" s="176"/>
      <c r="M95" s="90">
        <f t="shared" si="13"/>
        <v>0</v>
      </c>
      <c r="N95" s="57">
        <f t="shared" ref="N95:Q101" si="16">ROUNDUP(I95/$Q$15,0)</f>
        <v>0</v>
      </c>
      <c r="O95" s="57">
        <f t="shared" si="16"/>
        <v>0</v>
      </c>
      <c r="P95" s="57">
        <f t="shared" si="16"/>
        <v>0</v>
      </c>
      <c r="Q95" s="177">
        <f t="shared" si="16"/>
        <v>0</v>
      </c>
    </row>
    <row r="96" spans="1:17" ht="36" x14ac:dyDescent="0.25">
      <c r="A96" s="51">
        <v>2232</v>
      </c>
      <c r="B96" s="89" t="s">
        <v>105</v>
      </c>
      <c r="C96" s="90">
        <f t="shared" si="4"/>
        <v>0</v>
      </c>
      <c r="D96" s="92"/>
      <c r="E96" s="92"/>
      <c r="F96" s="92"/>
      <c r="G96" s="175"/>
      <c r="H96" s="90">
        <f t="shared" si="12"/>
        <v>0</v>
      </c>
      <c r="I96" s="92"/>
      <c r="J96" s="92"/>
      <c r="K96" s="92"/>
      <c r="L96" s="176"/>
      <c r="M96" s="90">
        <f t="shared" si="13"/>
        <v>0</v>
      </c>
      <c r="N96" s="57">
        <f t="shared" si="16"/>
        <v>0</v>
      </c>
      <c r="O96" s="57">
        <f t="shared" si="16"/>
        <v>0</v>
      </c>
      <c r="P96" s="57">
        <f t="shared" si="16"/>
        <v>0</v>
      </c>
      <c r="Q96" s="177">
        <f t="shared" si="16"/>
        <v>0</v>
      </c>
    </row>
    <row r="97" spans="1:17" ht="24" x14ac:dyDescent="0.25">
      <c r="A97" s="41">
        <v>2233</v>
      </c>
      <c r="B97" s="80" t="s">
        <v>106</v>
      </c>
      <c r="C97" s="81">
        <f t="shared" si="4"/>
        <v>0</v>
      </c>
      <c r="D97" s="83"/>
      <c r="E97" s="83"/>
      <c r="F97" s="83"/>
      <c r="G97" s="172"/>
      <c r="H97" s="81">
        <f t="shared" si="12"/>
        <v>0</v>
      </c>
      <c r="I97" s="83"/>
      <c r="J97" s="83"/>
      <c r="K97" s="83"/>
      <c r="L97" s="173"/>
      <c r="M97" s="81">
        <f t="shared" si="13"/>
        <v>0</v>
      </c>
      <c r="N97" s="107">
        <f t="shared" si="16"/>
        <v>0</v>
      </c>
      <c r="O97" s="107">
        <f t="shared" si="16"/>
        <v>0</v>
      </c>
      <c r="P97" s="107">
        <f t="shared" si="16"/>
        <v>0</v>
      </c>
      <c r="Q97" s="174">
        <f t="shared" si="16"/>
        <v>0</v>
      </c>
    </row>
    <row r="98" spans="1:17" ht="36" x14ac:dyDescent="0.25">
      <c r="A98" s="51">
        <v>2234</v>
      </c>
      <c r="B98" s="89" t="s">
        <v>107</v>
      </c>
      <c r="C98" s="90">
        <f t="shared" si="4"/>
        <v>0</v>
      </c>
      <c r="D98" s="92"/>
      <c r="E98" s="92"/>
      <c r="F98" s="92"/>
      <c r="G98" s="175"/>
      <c r="H98" s="90">
        <f t="shared" si="12"/>
        <v>0</v>
      </c>
      <c r="I98" s="92"/>
      <c r="J98" s="92"/>
      <c r="K98" s="92"/>
      <c r="L98" s="176"/>
      <c r="M98" s="90">
        <f t="shared" si="13"/>
        <v>0</v>
      </c>
      <c r="N98" s="57">
        <f t="shared" si="16"/>
        <v>0</v>
      </c>
      <c r="O98" s="57">
        <f t="shared" si="16"/>
        <v>0</v>
      </c>
      <c r="P98" s="57">
        <f t="shared" si="16"/>
        <v>0</v>
      </c>
      <c r="Q98" s="177">
        <f t="shared" si="16"/>
        <v>0</v>
      </c>
    </row>
    <row r="99" spans="1:17" ht="24" x14ac:dyDescent="0.25">
      <c r="A99" s="51">
        <v>2235</v>
      </c>
      <c r="B99" s="89" t="s">
        <v>108</v>
      </c>
      <c r="C99" s="90">
        <f t="shared" si="4"/>
        <v>0</v>
      </c>
      <c r="D99" s="92"/>
      <c r="E99" s="92"/>
      <c r="F99" s="92"/>
      <c r="G99" s="175"/>
      <c r="H99" s="90">
        <f t="shared" si="12"/>
        <v>0</v>
      </c>
      <c r="I99" s="92"/>
      <c r="J99" s="92"/>
      <c r="K99" s="92"/>
      <c r="L99" s="176"/>
      <c r="M99" s="90">
        <f t="shared" si="13"/>
        <v>0</v>
      </c>
      <c r="N99" s="57">
        <f t="shared" si="16"/>
        <v>0</v>
      </c>
      <c r="O99" s="57">
        <f t="shared" si="16"/>
        <v>0</v>
      </c>
      <c r="P99" s="57">
        <f t="shared" si="16"/>
        <v>0</v>
      </c>
      <c r="Q99" s="177">
        <f t="shared" si="16"/>
        <v>0</v>
      </c>
    </row>
    <row r="100" spans="1:17" x14ac:dyDescent="0.25">
      <c r="A100" s="51">
        <v>2236</v>
      </c>
      <c r="B100" s="89" t="s">
        <v>109</v>
      </c>
      <c r="C100" s="90">
        <f t="shared" si="4"/>
        <v>80</v>
      </c>
      <c r="D100" s="92">
        <f>30+20+10+20</f>
        <v>80</v>
      </c>
      <c r="E100" s="92"/>
      <c r="F100" s="92"/>
      <c r="G100" s="175"/>
      <c r="H100" s="90">
        <f t="shared" si="12"/>
        <v>80</v>
      </c>
      <c r="I100" s="92">
        <v>80</v>
      </c>
      <c r="J100" s="92"/>
      <c r="K100" s="92"/>
      <c r="L100" s="176"/>
      <c r="M100" s="90">
        <f t="shared" si="13"/>
        <v>114</v>
      </c>
      <c r="N100" s="57">
        <f t="shared" si="16"/>
        <v>114</v>
      </c>
      <c r="O100" s="57">
        <f t="shared" si="16"/>
        <v>0</v>
      </c>
      <c r="P100" s="57">
        <f t="shared" si="16"/>
        <v>0</v>
      </c>
      <c r="Q100" s="177">
        <f t="shared" si="16"/>
        <v>0</v>
      </c>
    </row>
    <row r="101" spans="1:17" ht="24" x14ac:dyDescent="0.25">
      <c r="A101" s="51">
        <v>2239</v>
      </c>
      <c r="B101" s="89" t="s">
        <v>110</v>
      </c>
      <c r="C101" s="90">
        <f t="shared" si="4"/>
        <v>0</v>
      </c>
      <c r="D101" s="92"/>
      <c r="E101" s="92"/>
      <c r="F101" s="92"/>
      <c r="G101" s="175"/>
      <c r="H101" s="90">
        <f t="shared" si="12"/>
        <v>0</v>
      </c>
      <c r="I101" s="92"/>
      <c r="J101" s="92"/>
      <c r="K101" s="92"/>
      <c r="L101" s="176"/>
      <c r="M101" s="90">
        <f t="shared" si="13"/>
        <v>0</v>
      </c>
      <c r="N101" s="57">
        <f t="shared" si="16"/>
        <v>0</v>
      </c>
      <c r="O101" s="57">
        <f t="shared" si="16"/>
        <v>0</v>
      </c>
      <c r="P101" s="57">
        <f t="shared" si="16"/>
        <v>0</v>
      </c>
      <c r="Q101" s="177">
        <f t="shared" si="16"/>
        <v>0</v>
      </c>
    </row>
    <row r="102" spans="1:17" ht="36" x14ac:dyDescent="0.25">
      <c r="A102" s="178">
        <v>2240</v>
      </c>
      <c r="B102" s="89" t="s">
        <v>111</v>
      </c>
      <c r="C102" s="90">
        <f t="shared" si="4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2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3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4"/>
        <v>0</v>
      </c>
      <c r="D103" s="92"/>
      <c r="E103" s="92"/>
      <c r="F103" s="92"/>
      <c r="G103" s="175"/>
      <c r="H103" s="90">
        <f t="shared" si="12"/>
        <v>0</v>
      </c>
      <c r="I103" s="92"/>
      <c r="J103" s="92"/>
      <c r="K103" s="92"/>
      <c r="L103" s="176"/>
      <c r="M103" s="90">
        <f t="shared" si="13"/>
        <v>0</v>
      </c>
      <c r="N103" s="57">
        <f t="shared" ref="N103:Q110" si="17">ROUNDUP(I103/$Q$15,0)</f>
        <v>0</v>
      </c>
      <c r="O103" s="57">
        <f t="shared" si="17"/>
        <v>0</v>
      </c>
      <c r="P103" s="57">
        <f t="shared" si="17"/>
        <v>0</v>
      </c>
      <c r="Q103" s="177">
        <f t="shared" si="17"/>
        <v>0</v>
      </c>
    </row>
    <row r="104" spans="1:17" ht="24" x14ac:dyDescent="0.25">
      <c r="A104" s="51">
        <v>2242</v>
      </c>
      <c r="B104" s="89" t="s">
        <v>113</v>
      </c>
      <c r="C104" s="90">
        <f t="shared" si="4"/>
        <v>0</v>
      </c>
      <c r="D104" s="92"/>
      <c r="E104" s="92"/>
      <c r="F104" s="92"/>
      <c r="G104" s="175"/>
      <c r="H104" s="90">
        <f t="shared" si="12"/>
        <v>0</v>
      </c>
      <c r="I104" s="92"/>
      <c r="J104" s="92"/>
      <c r="K104" s="92"/>
      <c r="L104" s="176"/>
      <c r="M104" s="90">
        <f t="shared" si="13"/>
        <v>0</v>
      </c>
      <c r="N104" s="57">
        <f t="shared" si="17"/>
        <v>0</v>
      </c>
      <c r="O104" s="57">
        <f t="shared" si="17"/>
        <v>0</v>
      </c>
      <c r="P104" s="57">
        <f t="shared" si="17"/>
        <v>0</v>
      </c>
      <c r="Q104" s="177">
        <f t="shared" si="17"/>
        <v>0</v>
      </c>
    </row>
    <row r="105" spans="1:17" ht="24" x14ac:dyDescent="0.25">
      <c r="A105" s="51">
        <v>2243</v>
      </c>
      <c r="B105" s="89" t="s">
        <v>114</v>
      </c>
      <c r="C105" s="90">
        <f t="shared" si="4"/>
        <v>0</v>
      </c>
      <c r="D105" s="92"/>
      <c r="E105" s="92"/>
      <c r="F105" s="92"/>
      <c r="G105" s="175"/>
      <c r="H105" s="90">
        <f t="shared" si="12"/>
        <v>0</v>
      </c>
      <c r="I105" s="92"/>
      <c r="J105" s="92"/>
      <c r="K105" s="92"/>
      <c r="L105" s="176"/>
      <c r="M105" s="90">
        <f t="shared" si="13"/>
        <v>0</v>
      </c>
      <c r="N105" s="57">
        <f t="shared" si="17"/>
        <v>0</v>
      </c>
      <c r="O105" s="57">
        <f t="shared" si="17"/>
        <v>0</v>
      </c>
      <c r="P105" s="57">
        <f t="shared" si="17"/>
        <v>0</v>
      </c>
      <c r="Q105" s="177">
        <f t="shared" si="17"/>
        <v>0</v>
      </c>
    </row>
    <row r="106" spans="1:17" x14ac:dyDescent="0.25">
      <c r="A106" s="51">
        <v>2244</v>
      </c>
      <c r="B106" s="89" t="s">
        <v>115</v>
      </c>
      <c r="C106" s="90">
        <f t="shared" si="4"/>
        <v>0</v>
      </c>
      <c r="D106" s="92"/>
      <c r="E106" s="92"/>
      <c r="F106" s="92"/>
      <c r="G106" s="175"/>
      <c r="H106" s="90">
        <f t="shared" si="12"/>
        <v>0</v>
      </c>
      <c r="I106" s="92"/>
      <c r="J106" s="92"/>
      <c r="K106" s="92"/>
      <c r="L106" s="176"/>
      <c r="M106" s="90">
        <f t="shared" si="13"/>
        <v>0</v>
      </c>
      <c r="N106" s="57">
        <f t="shared" si="17"/>
        <v>0</v>
      </c>
      <c r="O106" s="57">
        <f t="shared" si="17"/>
        <v>0</v>
      </c>
      <c r="P106" s="57">
        <f t="shared" si="17"/>
        <v>0</v>
      </c>
      <c r="Q106" s="177">
        <f t="shared" si="17"/>
        <v>0</v>
      </c>
    </row>
    <row r="107" spans="1:17" ht="24" x14ac:dyDescent="0.25">
      <c r="A107" s="51">
        <v>2246</v>
      </c>
      <c r="B107" s="89" t="s">
        <v>116</v>
      </c>
      <c r="C107" s="90">
        <f t="shared" si="4"/>
        <v>0</v>
      </c>
      <c r="D107" s="92"/>
      <c r="E107" s="92"/>
      <c r="F107" s="92"/>
      <c r="G107" s="175"/>
      <c r="H107" s="90">
        <f t="shared" si="12"/>
        <v>0</v>
      </c>
      <c r="I107" s="92"/>
      <c r="J107" s="92"/>
      <c r="K107" s="92"/>
      <c r="L107" s="176"/>
      <c r="M107" s="90">
        <f t="shared" si="13"/>
        <v>0</v>
      </c>
      <c r="N107" s="57">
        <f t="shared" si="17"/>
        <v>0</v>
      </c>
      <c r="O107" s="57">
        <f t="shared" si="17"/>
        <v>0</v>
      </c>
      <c r="P107" s="57">
        <f t="shared" si="17"/>
        <v>0</v>
      </c>
      <c r="Q107" s="177">
        <f t="shared" si="17"/>
        <v>0</v>
      </c>
    </row>
    <row r="108" spans="1:17" x14ac:dyDescent="0.25">
      <c r="A108" s="51">
        <v>2247</v>
      </c>
      <c r="B108" s="89" t="s">
        <v>117</v>
      </c>
      <c r="C108" s="90">
        <f t="shared" si="4"/>
        <v>0</v>
      </c>
      <c r="D108" s="92"/>
      <c r="E108" s="92"/>
      <c r="F108" s="92"/>
      <c r="G108" s="175"/>
      <c r="H108" s="90">
        <f t="shared" si="12"/>
        <v>0</v>
      </c>
      <c r="I108" s="92"/>
      <c r="J108" s="92"/>
      <c r="K108" s="92"/>
      <c r="L108" s="176"/>
      <c r="M108" s="90">
        <f t="shared" si="13"/>
        <v>0</v>
      </c>
      <c r="N108" s="57">
        <f t="shared" si="17"/>
        <v>0</v>
      </c>
      <c r="O108" s="57">
        <f t="shared" si="17"/>
        <v>0</v>
      </c>
      <c r="P108" s="57">
        <f t="shared" si="17"/>
        <v>0</v>
      </c>
      <c r="Q108" s="177">
        <f t="shared" si="17"/>
        <v>0</v>
      </c>
    </row>
    <row r="109" spans="1:17" ht="24" x14ac:dyDescent="0.25">
      <c r="A109" s="51">
        <v>2248</v>
      </c>
      <c r="B109" s="89" t="s">
        <v>118</v>
      </c>
      <c r="C109" s="90">
        <f t="shared" si="4"/>
        <v>0</v>
      </c>
      <c r="D109" s="92"/>
      <c r="E109" s="92"/>
      <c r="F109" s="92"/>
      <c r="G109" s="175"/>
      <c r="H109" s="90">
        <f t="shared" si="12"/>
        <v>0</v>
      </c>
      <c r="I109" s="92"/>
      <c r="J109" s="92"/>
      <c r="K109" s="92"/>
      <c r="L109" s="176"/>
      <c r="M109" s="90">
        <f t="shared" si="13"/>
        <v>0</v>
      </c>
      <c r="N109" s="57">
        <f t="shared" si="17"/>
        <v>0</v>
      </c>
      <c r="O109" s="57">
        <f t="shared" si="17"/>
        <v>0</v>
      </c>
      <c r="P109" s="57">
        <f t="shared" si="17"/>
        <v>0</v>
      </c>
      <c r="Q109" s="177">
        <f t="shared" si="17"/>
        <v>0</v>
      </c>
    </row>
    <row r="110" spans="1:17" ht="24" x14ac:dyDescent="0.25">
      <c r="A110" s="51">
        <v>2249</v>
      </c>
      <c r="B110" s="89" t="s">
        <v>119</v>
      </c>
      <c r="C110" s="90">
        <f t="shared" si="4"/>
        <v>0</v>
      </c>
      <c r="D110" s="92"/>
      <c r="E110" s="92"/>
      <c r="F110" s="92"/>
      <c r="G110" s="175"/>
      <c r="H110" s="90">
        <f t="shared" si="12"/>
        <v>0</v>
      </c>
      <c r="I110" s="92"/>
      <c r="J110" s="92"/>
      <c r="K110" s="92"/>
      <c r="L110" s="176"/>
      <c r="M110" s="90">
        <f t="shared" si="13"/>
        <v>0</v>
      </c>
      <c r="N110" s="57">
        <f t="shared" si="17"/>
        <v>0</v>
      </c>
      <c r="O110" s="57">
        <f t="shared" si="17"/>
        <v>0</v>
      </c>
      <c r="P110" s="57">
        <f t="shared" si="17"/>
        <v>0</v>
      </c>
      <c r="Q110" s="177">
        <f t="shared" si="17"/>
        <v>0</v>
      </c>
    </row>
    <row r="111" spans="1:17" x14ac:dyDescent="0.25">
      <c r="A111" s="178">
        <v>2250</v>
      </c>
      <c r="B111" s="89" t="s">
        <v>120</v>
      </c>
      <c r="C111" s="90">
        <f t="shared" si="4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2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3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4"/>
        <v>0</v>
      </c>
      <c r="D112" s="92"/>
      <c r="E112" s="92"/>
      <c r="F112" s="92"/>
      <c r="G112" s="175"/>
      <c r="H112" s="90">
        <f t="shared" si="12"/>
        <v>0</v>
      </c>
      <c r="I112" s="92"/>
      <c r="J112" s="92"/>
      <c r="K112" s="92"/>
      <c r="L112" s="176"/>
      <c r="M112" s="90">
        <f t="shared" si="13"/>
        <v>0</v>
      </c>
      <c r="N112" s="57">
        <f t="shared" ref="N112:Q114" si="18">ROUNDUP(I112/$Q$15,0)</f>
        <v>0</v>
      </c>
      <c r="O112" s="57">
        <f t="shared" si="18"/>
        <v>0</v>
      </c>
      <c r="P112" s="57">
        <f t="shared" si="18"/>
        <v>0</v>
      </c>
      <c r="Q112" s="177">
        <f t="shared" si="18"/>
        <v>0</v>
      </c>
    </row>
    <row r="113" spans="1:17" ht="24" x14ac:dyDescent="0.25">
      <c r="A113" s="51">
        <v>2252</v>
      </c>
      <c r="B113" s="89" t="s">
        <v>122</v>
      </c>
      <c r="C113" s="90">
        <f t="shared" si="4"/>
        <v>0</v>
      </c>
      <c r="D113" s="92"/>
      <c r="E113" s="92"/>
      <c r="F113" s="92"/>
      <c r="G113" s="175"/>
      <c r="H113" s="90">
        <f t="shared" si="12"/>
        <v>0</v>
      </c>
      <c r="I113" s="92"/>
      <c r="J113" s="92"/>
      <c r="K113" s="92"/>
      <c r="L113" s="176"/>
      <c r="M113" s="90">
        <f t="shared" si="13"/>
        <v>0</v>
      </c>
      <c r="N113" s="57">
        <f t="shared" si="18"/>
        <v>0</v>
      </c>
      <c r="O113" s="57">
        <f t="shared" si="18"/>
        <v>0</v>
      </c>
      <c r="P113" s="57">
        <f t="shared" si="18"/>
        <v>0</v>
      </c>
      <c r="Q113" s="177">
        <f t="shared" si="18"/>
        <v>0</v>
      </c>
    </row>
    <row r="114" spans="1:17" ht="24" x14ac:dyDescent="0.25">
      <c r="A114" s="51">
        <v>2259</v>
      </c>
      <c r="B114" s="89" t="s">
        <v>123</v>
      </c>
      <c r="C114" s="90">
        <f t="shared" ref="C114:C126" si="19">SUM(D114:G114)</f>
        <v>0</v>
      </c>
      <c r="D114" s="92"/>
      <c r="E114" s="92"/>
      <c r="F114" s="92"/>
      <c r="G114" s="175"/>
      <c r="H114" s="90">
        <f t="shared" si="12"/>
        <v>0</v>
      </c>
      <c r="I114" s="92"/>
      <c r="J114" s="92"/>
      <c r="K114" s="92"/>
      <c r="L114" s="176"/>
      <c r="M114" s="90">
        <f t="shared" si="13"/>
        <v>0</v>
      </c>
      <c r="N114" s="57">
        <f t="shared" si="18"/>
        <v>0</v>
      </c>
      <c r="O114" s="57">
        <f t="shared" si="18"/>
        <v>0</v>
      </c>
      <c r="P114" s="57">
        <f t="shared" si="18"/>
        <v>0</v>
      </c>
      <c r="Q114" s="177">
        <f t="shared" si="18"/>
        <v>0</v>
      </c>
    </row>
    <row r="115" spans="1:17" x14ac:dyDescent="0.25">
      <c r="A115" s="178">
        <v>2260</v>
      </c>
      <c r="B115" s="89" t="s">
        <v>124</v>
      </c>
      <c r="C115" s="90">
        <f t="shared" si="19"/>
        <v>12179</v>
      </c>
      <c r="D115" s="57">
        <f>SUM(D116:D120)</f>
        <v>12179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si="12"/>
        <v>12179</v>
      </c>
      <c r="I115" s="57">
        <f>SUM(I116:I120)</f>
        <v>12179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si="13"/>
        <v>17330</v>
      </c>
      <c r="N115" s="57">
        <f>SUM(N116:N120)</f>
        <v>17330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19"/>
        <v>0</v>
      </c>
      <c r="D116" s="92"/>
      <c r="E116" s="92"/>
      <c r="F116" s="92"/>
      <c r="G116" s="175"/>
      <c r="H116" s="90">
        <f t="shared" si="12"/>
        <v>0</v>
      </c>
      <c r="I116" s="92"/>
      <c r="J116" s="92"/>
      <c r="K116" s="92"/>
      <c r="L116" s="176"/>
      <c r="M116" s="90">
        <f t="shared" si="13"/>
        <v>0</v>
      </c>
      <c r="N116" s="57">
        <f t="shared" ref="N116:Q120" si="20">ROUNDUP(I116/$Q$15,0)</f>
        <v>0</v>
      </c>
      <c r="O116" s="57">
        <f t="shared" si="20"/>
        <v>0</v>
      </c>
      <c r="P116" s="57">
        <f t="shared" si="20"/>
        <v>0</v>
      </c>
      <c r="Q116" s="177">
        <f t="shared" si="20"/>
        <v>0</v>
      </c>
    </row>
    <row r="117" spans="1:17" x14ac:dyDescent="0.25">
      <c r="A117" s="51">
        <v>2262</v>
      </c>
      <c r="B117" s="89" t="s">
        <v>126</v>
      </c>
      <c r="C117" s="90">
        <f t="shared" si="19"/>
        <v>0</v>
      </c>
      <c r="D117" s="92"/>
      <c r="E117" s="92"/>
      <c r="F117" s="92"/>
      <c r="G117" s="175"/>
      <c r="H117" s="90">
        <f t="shared" si="12"/>
        <v>0</v>
      </c>
      <c r="I117" s="92"/>
      <c r="J117" s="92"/>
      <c r="K117" s="92"/>
      <c r="L117" s="176"/>
      <c r="M117" s="90">
        <f t="shared" si="13"/>
        <v>0</v>
      </c>
      <c r="N117" s="57">
        <f t="shared" si="20"/>
        <v>0</v>
      </c>
      <c r="O117" s="57">
        <f t="shared" si="20"/>
        <v>0</v>
      </c>
      <c r="P117" s="57">
        <f t="shared" si="20"/>
        <v>0</v>
      </c>
      <c r="Q117" s="177">
        <f t="shared" si="20"/>
        <v>0</v>
      </c>
    </row>
    <row r="118" spans="1:17" x14ac:dyDescent="0.25">
      <c r="A118" s="51">
        <v>2263</v>
      </c>
      <c r="B118" s="89" t="s">
        <v>127</v>
      </c>
      <c r="C118" s="90">
        <f t="shared" si="19"/>
        <v>0</v>
      </c>
      <c r="D118" s="92"/>
      <c r="E118" s="92"/>
      <c r="F118" s="92"/>
      <c r="G118" s="175"/>
      <c r="H118" s="90">
        <f t="shared" si="12"/>
        <v>0</v>
      </c>
      <c r="I118" s="92"/>
      <c r="J118" s="92"/>
      <c r="K118" s="92"/>
      <c r="L118" s="176"/>
      <c r="M118" s="90">
        <f t="shared" si="13"/>
        <v>0</v>
      </c>
      <c r="N118" s="57">
        <f t="shared" si="20"/>
        <v>0</v>
      </c>
      <c r="O118" s="57">
        <f t="shared" si="20"/>
        <v>0</v>
      </c>
      <c r="P118" s="57">
        <f t="shared" si="20"/>
        <v>0</v>
      </c>
      <c r="Q118" s="177">
        <f t="shared" si="20"/>
        <v>0</v>
      </c>
    </row>
    <row r="119" spans="1:17" x14ac:dyDescent="0.25">
      <c r="A119" s="51">
        <v>2264</v>
      </c>
      <c r="B119" s="89" t="s">
        <v>128</v>
      </c>
      <c r="C119" s="90">
        <f t="shared" si="19"/>
        <v>12179</v>
      </c>
      <c r="D119" s="92">
        <f>5890+4632+1657</f>
        <v>12179</v>
      </c>
      <c r="E119" s="92"/>
      <c r="F119" s="92"/>
      <c r="G119" s="175"/>
      <c r="H119" s="90">
        <f t="shared" si="12"/>
        <v>12179</v>
      </c>
      <c r="I119" s="92">
        <v>12179</v>
      </c>
      <c r="J119" s="92"/>
      <c r="K119" s="92"/>
      <c r="L119" s="176"/>
      <c r="M119" s="90">
        <f t="shared" si="13"/>
        <v>17330</v>
      </c>
      <c r="N119" s="57">
        <f t="shared" si="20"/>
        <v>17330</v>
      </c>
      <c r="O119" s="57">
        <f t="shared" si="20"/>
        <v>0</v>
      </c>
      <c r="P119" s="57">
        <f t="shared" si="20"/>
        <v>0</v>
      </c>
      <c r="Q119" s="177">
        <f t="shared" si="20"/>
        <v>0</v>
      </c>
    </row>
    <row r="120" spans="1:17" x14ac:dyDescent="0.25">
      <c r="A120" s="51">
        <v>2269</v>
      </c>
      <c r="B120" s="89" t="s">
        <v>129</v>
      </c>
      <c r="C120" s="90">
        <f t="shared" si="19"/>
        <v>0</v>
      </c>
      <c r="D120" s="92"/>
      <c r="E120" s="92"/>
      <c r="F120" s="92"/>
      <c r="G120" s="175"/>
      <c r="H120" s="90">
        <f t="shared" si="12"/>
        <v>0</v>
      </c>
      <c r="I120" s="92"/>
      <c r="J120" s="92"/>
      <c r="K120" s="92"/>
      <c r="L120" s="176"/>
      <c r="M120" s="90">
        <f t="shared" si="13"/>
        <v>0</v>
      </c>
      <c r="N120" s="57">
        <f t="shared" si="20"/>
        <v>0</v>
      </c>
      <c r="O120" s="57">
        <f t="shared" si="20"/>
        <v>0</v>
      </c>
      <c r="P120" s="57">
        <f t="shared" si="20"/>
        <v>0</v>
      </c>
      <c r="Q120" s="177">
        <f t="shared" si="20"/>
        <v>0</v>
      </c>
    </row>
    <row r="121" spans="1:17" x14ac:dyDescent="0.25">
      <c r="A121" s="178">
        <v>2270</v>
      </c>
      <c r="B121" s="89" t="s">
        <v>130</v>
      </c>
      <c r="C121" s="90">
        <f t="shared" si="19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12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13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19"/>
        <v>0</v>
      </c>
      <c r="D122" s="92"/>
      <c r="E122" s="92"/>
      <c r="F122" s="92"/>
      <c r="G122" s="175"/>
      <c r="H122" s="90">
        <f t="shared" si="12"/>
        <v>0</v>
      </c>
      <c r="I122" s="92"/>
      <c r="J122" s="92"/>
      <c r="K122" s="92"/>
      <c r="L122" s="176"/>
      <c r="M122" s="90">
        <f t="shared" si="13"/>
        <v>0</v>
      </c>
      <c r="N122" s="57">
        <f t="shared" ref="N122:Q126" si="21">ROUNDUP(I122/$Q$15,0)</f>
        <v>0</v>
      </c>
      <c r="O122" s="57">
        <f t="shared" si="21"/>
        <v>0</v>
      </c>
      <c r="P122" s="57">
        <f t="shared" si="21"/>
        <v>0</v>
      </c>
      <c r="Q122" s="177">
        <f t="shared" si="21"/>
        <v>0</v>
      </c>
    </row>
    <row r="123" spans="1:17" ht="24" x14ac:dyDescent="0.25">
      <c r="A123" s="51">
        <v>2275</v>
      </c>
      <c r="B123" s="89" t="s">
        <v>132</v>
      </c>
      <c r="C123" s="90">
        <f t="shared" si="19"/>
        <v>0</v>
      </c>
      <c r="D123" s="92"/>
      <c r="E123" s="92"/>
      <c r="F123" s="92"/>
      <c r="G123" s="175"/>
      <c r="H123" s="90">
        <f t="shared" si="12"/>
        <v>0</v>
      </c>
      <c r="I123" s="92"/>
      <c r="J123" s="92"/>
      <c r="K123" s="92"/>
      <c r="L123" s="176"/>
      <c r="M123" s="90">
        <f t="shared" si="13"/>
        <v>0</v>
      </c>
      <c r="N123" s="57">
        <f t="shared" si="21"/>
        <v>0</v>
      </c>
      <c r="O123" s="57">
        <f t="shared" si="21"/>
        <v>0</v>
      </c>
      <c r="P123" s="57">
        <f t="shared" si="21"/>
        <v>0</v>
      </c>
      <c r="Q123" s="177">
        <f t="shared" si="21"/>
        <v>0</v>
      </c>
    </row>
    <row r="124" spans="1:17" ht="36" x14ac:dyDescent="0.25">
      <c r="A124" s="51">
        <v>2276</v>
      </c>
      <c r="B124" s="89" t="s">
        <v>133</v>
      </c>
      <c r="C124" s="90">
        <f t="shared" si="19"/>
        <v>0</v>
      </c>
      <c r="D124" s="92"/>
      <c r="E124" s="92"/>
      <c r="F124" s="92"/>
      <c r="G124" s="175"/>
      <c r="H124" s="90">
        <f t="shared" si="12"/>
        <v>0</v>
      </c>
      <c r="I124" s="92"/>
      <c r="J124" s="92"/>
      <c r="K124" s="92"/>
      <c r="L124" s="176"/>
      <c r="M124" s="90">
        <f t="shared" si="13"/>
        <v>0</v>
      </c>
      <c r="N124" s="57">
        <f t="shared" si="21"/>
        <v>0</v>
      </c>
      <c r="O124" s="57">
        <f t="shared" si="21"/>
        <v>0</v>
      </c>
      <c r="P124" s="57">
        <f t="shared" si="21"/>
        <v>0</v>
      </c>
      <c r="Q124" s="177">
        <f t="shared" si="21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19"/>
        <v>0</v>
      </c>
      <c r="D125" s="92"/>
      <c r="E125" s="92"/>
      <c r="F125" s="92"/>
      <c r="G125" s="175"/>
      <c r="H125" s="90">
        <f t="shared" si="12"/>
        <v>0</v>
      </c>
      <c r="I125" s="92"/>
      <c r="J125" s="92"/>
      <c r="K125" s="92"/>
      <c r="L125" s="176"/>
      <c r="M125" s="90">
        <f t="shared" si="13"/>
        <v>0</v>
      </c>
      <c r="N125" s="57">
        <f t="shared" si="21"/>
        <v>0</v>
      </c>
      <c r="O125" s="57">
        <f t="shared" si="21"/>
        <v>0</v>
      </c>
      <c r="P125" s="57">
        <f t="shared" si="21"/>
        <v>0</v>
      </c>
      <c r="Q125" s="177">
        <f t="shared" si="21"/>
        <v>0</v>
      </c>
    </row>
    <row r="126" spans="1:17" ht="24" x14ac:dyDescent="0.25">
      <c r="A126" s="51">
        <v>2279</v>
      </c>
      <c r="B126" s="89" t="s">
        <v>135</v>
      </c>
      <c r="C126" s="90">
        <f t="shared" si="19"/>
        <v>0</v>
      </c>
      <c r="D126" s="92"/>
      <c r="E126" s="92"/>
      <c r="F126" s="92"/>
      <c r="G126" s="175"/>
      <c r="H126" s="90">
        <f t="shared" si="12"/>
        <v>0</v>
      </c>
      <c r="I126" s="92"/>
      <c r="J126" s="92"/>
      <c r="K126" s="92"/>
      <c r="L126" s="176"/>
      <c r="M126" s="90">
        <f t="shared" si="13"/>
        <v>0</v>
      </c>
      <c r="N126" s="57">
        <f t="shared" si="21"/>
        <v>0</v>
      </c>
      <c r="O126" s="57">
        <f t="shared" si="21"/>
        <v>0</v>
      </c>
      <c r="P126" s="57">
        <f t="shared" si="21"/>
        <v>0</v>
      </c>
      <c r="Q126" s="177">
        <f t="shared" si="21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22">SUM(C128)</f>
        <v>0</v>
      </c>
      <c r="D127" s="107">
        <f t="shared" si="22"/>
        <v>0</v>
      </c>
      <c r="E127" s="107">
        <f t="shared" si="22"/>
        <v>0</v>
      </c>
      <c r="F127" s="107">
        <f t="shared" si="22"/>
        <v>0</v>
      </c>
      <c r="G127" s="107">
        <f t="shared" si="22"/>
        <v>0</v>
      </c>
      <c r="H127" s="81">
        <f t="shared" si="22"/>
        <v>0</v>
      </c>
      <c r="I127" s="107">
        <f t="shared" si="22"/>
        <v>0</v>
      </c>
      <c r="J127" s="107">
        <f t="shared" si="22"/>
        <v>0</v>
      </c>
      <c r="K127" s="107">
        <f t="shared" si="22"/>
        <v>0</v>
      </c>
      <c r="L127" s="189">
        <f t="shared" si="22"/>
        <v>0</v>
      </c>
      <c r="M127" s="81">
        <f t="shared" si="22"/>
        <v>0</v>
      </c>
      <c r="N127" s="107">
        <f t="shared" si="22"/>
        <v>0</v>
      </c>
      <c r="O127" s="107">
        <f t="shared" si="22"/>
        <v>0</v>
      </c>
      <c r="P127" s="107">
        <f t="shared" si="22"/>
        <v>0</v>
      </c>
      <c r="Q127" s="189">
        <f t="shared" si="22"/>
        <v>0</v>
      </c>
    </row>
    <row r="128" spans="1:17" ht="24" x14ac:dyDescent="0.25">
      <c r="A128" s="51">
        <v>2283</v>
      </c>
      <c r="B128" s="89" t="s">
        <v>137</v>
      </c>
      <c r="C128" s="90">
        <f t="shared" ref="C128:C191" si="23">SUM(D128:G128)</f>
        <v>0</v>
      </c>
      <c r="D128" s="92"/>
      <c r="E128" s="92"/>
      <c r="F128" s="92"/>
      <c r="G128" s="175"/>
      <c r="H128" s="90">
        <f t="shared" ref="H128:H191" si="24">SUM(I128:L128)</f>
        <v>0</v>
      </c>
      <c r="I128" s="92"/>
      <c r="J128" s="92"/>
      <c r="K128" s="92"/>
      <c r="L128" s="176"/>
      <c r="M128" s="90">
        <f t="shared" ref="M128:M191" si="25">SUM(N128:Q128)</f>
        <v>0</v>
      </c>
      <c r="N128" s="57">
        <f>ROUNDUP(I128/$Q$15,0)</f>
        <v>0</v>
      </c>
      <c r="O128" s="57">
        <f>ROUNDUP(J128/$Q$15,0)</f>
        <v>0</v>
      </c>
      <c r="P128" s="57">
        <f>ROUNDUP(K128/$Q$15,0)</f>
        <v>0</v>
      </c>
      <c r="Q128" s="177">
        <f>ROUNDUP(L128/$Q$15,0)</f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3"/>
        <v>2400</v>
      </c>
      <c r="D129" s="78">
        <f>SUM(D130,D134,D138,D139,D142,D149,D157,D158,D161)</f>
        <v>2400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4"/>
        <v>2400</v>
      </c>
      <c r="I129" s="78">
        <f>SUM(I130,I134,I138,I139,I142,I149,I157,I158,I161)</f>
        <v>2400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si="25"/>
        <v>3414</v>
      </c>
      <c r="N129" s="78">
        <f>SUM(N130,N134,N138,N139,N142,N149,N157,N158,N161)</f>
        <v>3414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3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4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25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3"/>
        <v>0</v>
      </c>
      <c r="D131" s="92"/>
      <c r="E131" s="92"/>
      <c r="F131" s="92"/>
      <c r="G131" s="175"/>
      <c r="H131" s="90">
        <f t="shared" si="24"/>
        <v>0</v>
      </c>
      <c r="I131" s="92"/>
      <c r="J131" s="92"/>
      <c r="K131" s="92"/>
      <c r="L131" s="176"/>
      <c r="M131" s="90">
        <f t="shared" si="25"/>
        <v>0</v>
      </c>
      <c r="N131" s="57">
        <f t="shared" ref="N131:Q133" si="26">ROUNDUP(I131/$Q$15,0)</f>
        <v>0</v>
      </c>
      <c r="O131" s="57">
        <f t="shared" si="26"/>
        <v>0</v>
      </c>
      <c r="P131" s="57">
        <f t="shared" si="26"/>
        <v>0</v>
      </c>
      <c r="Q131" s="177">
        <f t="shared" si="26"/>
        <v>0</v>
      </c>
    </row>
    <row r="132" spans="1:17" x14ac:dyDescent="0.25">
      <c r="A132" s="51">
        <v>2312</v>
      </c>
      <c r="B132" s="89" t="s">
        <v>141</v>
      </c>
      <c r="C132" s="90">
        <f t="shared" si="23"/>
        <v>0</v>
      </c>
      <c r="D132" s="92"/>
      <c r="E132" s="92"/>
      <c r="F132" s="92"/>
      <c r="G132" s="175"/>
      <c r="H132" s="90">
        <f t="shared" si="24"/>
        <v>0</v>
      </c>
      <c r="I132" s="92"/>
      <c r="J132" s="92"/>
      <c r="K132" s="92"/>
      <c r="L132" s="176"/>
      <c r="M132" s="90">
        <f t="shared" si="25"/>
        <v>0</v>
      </c>
      <c r="N132" s="57">
        <f t="shared" si="26"/>
        <v>0</v>
      </c>
      <c r="O132" s="57">
        <f t="shared" si="26"/>
        <v>0</v>
      </c>
      <c r="P132" s="57">
        <f t="shared" si="26"/>
        <v>0</v>
      </c>
      <c r="Q132" s="177">
        <f t="shared" si="26"/>
        <v>0</v>
      </c>
    </row>
    <row r="133" spans="1:17" x14ac:dyDescent="0.25">
      <c r="A133" s="51">
        <v>2313</v>
      </c>
      <c r="B133" s="89" t="s">
        <v>142</v>
      </c>
      <c r="C133" s="90">
        <f t="shared" si="23"/>
        <v>0</v>
      </c>
      <c r="D133" s="92"/>
      <c r="E133" s="92"/>
      <c r="F133" s="92"/>
      <c r="G133" s="175"/>
      <c r="H133" s="90">
        <f t="shared" si="24"/>
        <v>0</v>
      </c>
      <c r="I133" s="92"/>
      <c r="J133" s="92"/>
      <c r="K133" s="92"/>
      <c r="L133" s="176"/>
      <c r="M133" s="90">
        <f t="shared" si="25"/>
        <v>0</v>
      </c>
      <c r="N133" s="57">
        <f t="shared" si="26"/>
        <v>0</v>
      </c>
      <c r="O133" s="57">
        <f t="shared" si="26"/>
        <v>0</v>
      </c>
      <c r="P133" s="57">
        <f t="shared" si="26"/>
        <v>0</v>
      </c>
      <c r="Q133" s="177">
        <f t="shared" si="26"/>
        <v>0</v>
      </c>
    </row>
    <row r="134" spans="1:17" x14ac:dyDescent="0.25">
      <c r="A134" s="178">
        <v>2320</v>
      </c>
      <c r="B134" s="89" t="s">
        <v>143</v>
      </c>
      <c r="C134" s="90">
        <f t="shared" si="23"/>
        <v>400</v>
      </c>
      <c r="D134" s="57">
        <f>SUM(D135:D137)</f>
        <v>400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4"/>
        <v>400</v>
      </c>
      <c r="I134" s="57">
        <f>SUM(I135:I137)</f>
        <v>400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25"/>
        <v>569</v>
      </c>
      <c r="N134" s="57">
        <f>SUM(N135:N137)</f>
        <v>569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3"/>
        <v>0</v>
      </c>
      <c r="D135" s="92"/>
      <c r="E135" s="92"/>
      <c r="F135" s="92"/>
      <c r="G135" s="175"/>
      <c r="H135" s="90">
        <f t="shared" si="24"/>
        <v>0</v>
      </c>
      <c r="I135" s="92"/>
      <c r="J135" s="92"/>
      <c r="K135" s="92"/>
      <c r="L135" s="176"/>
      <c r="M135" s="90">
        <f t="shared" si="25"/>
        <v>0</v>
      </c>
      <c r="N135" s="57">
        <f t="shared" ref="N135:Q138" si="27">ROUNDUP(I135/$Q$15,0)</f>
        <v>0</v>
      </c>
      <c r="O135" s="57">
        <f t="shared" si="27"/>
        <v>0</v>
      </c>
      <c r="P135" s="57">
        <f t="shared" si="27"/>
        <v>0</v>
      </c>
      <c r="Q135" s="177">
        <f t="shared" si="27"/>
        <v>0</v>
      </c>
    </row>
    <row r="136" spans="1:17" x14ac:dyDescent="0.25">
      <c r="A136" s="51">
        <v>2322</v>
      </c>
      <c r="B136" s="89" t="s">
        <v>145</v>
      </c>
      <c r="C136" s="90">
        <f t="shared" si="23"/>
        <v>400</v>
      </c>
      <c r="D136" s="92">
        <f>250+150</f>
        <v>400</v>
      </c>
      <c r="E136" s="92"/>
      <c r="F136" s="92"/>
      <c r="G136" s="175"/>
      <c r="H136" s="90">
        <f t="shared" si="24"/>
        <v>400</v>
      </c>
      <c r="I136" s="92">
        <v>400</v>
      </c>
      <c r="J136" s="92"/>
      <c r="K136" s="92"/>
      <c r="L136" s="176"/>
      <c r="M136" s="90">
        <f t="shared" si="25"/>
        <v>569</v>
      </c>
      <c r="N136" s="57">
        <f>ROUNDUP(I136/$Q$15,0)-1</f>
        <v>569</v>
      </c>
      <c r="O136" s="57">
        <f t="shared" si="27"/>
        <v>0</v>
      </c>
      <c r="P136" s="57">
        <f t="shared" si="27"/>
        <v>0</v>
      </c>
      <c r="Q136" s="177">
        <f t="shared" si="27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3"/>
        <v>0</v>
      </c>
      <c r="D137" s="92"/>
      <c r="E137" s="92"/>
      <c r="F137" s="92"/>
      <c r="G137" s="175"/>
      <c r="H137" s="90">
        <f t="shared" si="24"/>
        <v>0</v>
      </c>
      <c r="I137" s="92"/>
      <c r="J137" s="92"/>
      <c r="K137" s="92"/>
      <c r="L137" s="176"/>
      <c r="M137" s="90">
        <f t="shared" si="25"/>
        <v>0</v>
      </c>
      <c r="N137" s="57">
        <f t="shared" si="27"/>
        <v>0</v>
      </c>
      <c r="O137" s="57">
        <f t="shared" si="27"/>
        <v>0</v>
      </c>
      <c r="P137" s="57">
        <f t="shared" si="27"/>
        <v>0</v>
      </c>
      <c r="Q137" s="177">
        <f t="shared" si="27"/>
        <v>0</v>
      </c>
    </row>
    <row r="138" spans="1:17" x14ac:dyDescent="0.25">
      <c r="A138" s="178">
        <v>2330</v>
      </c>
      <c r="B138" s="89" t="s">
        <v>147</v>
      </c>
      <c r="C138" s="90">
        <f t="shared" si="23"/>
        <v>0</v>
      </c>
      <c r="D138" s="92"/>
      <c r="E138" s="92"/>
      <c r="F138" s="92"/>
      <c r="G138" s="175"/>
      <c r="H138" s="90">
        <f t="shared" si="24"/>
        <v>0</v>
      </c>
      <c r="I138" s="92"/>
      <c r="J138" s="92"/>
      <c r="K138" s="92"/>
      <c r="L138" s="176"/>
      <c r="M138" s="90">
        <f t="shared" si="25"/>
        <v>0</v>
      </c>
      <c r="N138" s="57">
        <f t="shared" si="27"/>
        <v>0</v>
      </c>
      <c r="O138" s="57">
        <f t="shared" si="27"/>
        <v>0</v>
      </c>
      <c r="P138" s="57">
        <f t="shared" si="27"/>
        <v>0</v>
      </c>
      <c r="Q138" s="177">
        <f t="shared" si="27"/>
        <v>0</v>
      </c>
    </row>
    <row r="139" spans="1:17" ht="48" x14ac:dyDescent="0.25">
      <c r="A139" s="178">
        <v>2340</v>
      </c>
      <c r="B139" s="89" t="s">
        <v>148</v>
      </c>
      <c r="C139" s="90">
        <f t="shared" si="23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4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25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3"/>
        <v>0</v>
      </c>
      <c r="D140" s="92"/>
      <c r="E140" s="92"/>
      <c r="F140" s="92"/>
      <c r="G140" s="175"/>
      <c r="H140" s="90">
        <f t="shared" si="24"/>
        <v>0</v>
      </c>
      <c r="I140" s="92"/>
      <c r="J140" s="92"/>
      <c r="K140" s="92"/>
      <c r="L140" s="176"/>
      <c r="M140" s="90">
        <f t="shared" si="25"/>
        <v>0</v>
      </c>
      <c r="N140" s="57">
        <f t="shared" ref="N140:Q141" si="28">ROUNDUP(I140/$Q$15,0)</f>
        <v>0</v>
      </c>
      <c r="O140" s="57">
        <f t="shared" si="28"/>
        <v>0</v>
      </c>
      <c r="P140" s="57">
        <f t="shared" si="28"/>
        <v>0</v>
      </c>
      <c r="Q140" s="177">
        <f t="shared" si="28"/>
        <v>0</v>
      </c>
    </row>
    <row r="141" spans="1:17" ht="24" x14ac:dyDescent="0.25">
      <c r="A141" s="51">
        <v>2344</v>
      </c>
      <c r="B141" s="89" t="s">
        <v>150</v>
      </c>
      <c r="C141" s="90">
        <f t="shared" si="23"/>
        <v>0</v>
      </c>
      <c r="D141" s="92"/>
      <c r="E141" s="92"/>
      <c r="F141" s="92"/>
      <c r="G141" s="175"/>
      <c r="H141" s="90">
        <f t="shared" si="24"/>
        <v>0</v>
      </c>
      <c r="I141" s="92"/>
      <c r="J141" s="92"/>
      <c r="K141" s="92"/>
      <c r="L141" s="176"/>
      <c r="M141" s="90">
        <f t="shared" si="25"/>
        <v>0</v>
      </c>
      <c r="N141" s="57">
        <f t="shared" si="28"/>
        <v>0</v>
      </c>
      <c r="O141" s="57">
        <f t="shared" si="28"/>
        <v>0</v>
      </c>
      <c r="P141" s="57">
        <f t="shared" si="28"/>
        <v>0</v>
      </c>
      <c r="Q141" s="177">
        <f t="shared" si="28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3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4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25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3"/>
        <v>0</v>
      </c>
      <c r="D143" s="83"/>
      <c r="E143" s="83"/>
      <c r="F143" s="83"/>
      <c r="G143" s="172"/>
      <c r="H143" s="81">
        <f t="shared" si="24"/>
        <v>0</v>
      </c>
      <c r="I143" s="83"/>
      <c r="J143" s="83"/>
      <c r="K143" s="83"/>
      <c r="L143" s="173"/>
      <c r="M143" s="81">
        <f t="shared" si="25"/>
        <v>0</v>
      </c>
      <c r="N143" s="107">
        <f t="shared" ref="N143:Q148" si="29">ROUNDUP(I143/$Q$15,0)</f>
        <v>0</v>
      </c>
      <c r="O143" s="107">
        <f t="shared" si="29"/>
        <v>0</v>
      </c>
      <c r="P143" s="107">
        <f t="shared" si="29"/>
        <v>0</v>
      </c>
      <c r="Q143" s="174">
        <f t="shared" si="29"/>
        <v>0</v>
      </c>
    </row>
    <row r="144" spans="1:17" x14ac:dyDescent="0.25">
      <c r="A144" s="51">
        <v>2352</v>
      </c>
      <c r="B144" s="89" t="s">
        <v>153</v>
      </c>
      <c r="C144" s="90">
        <f t="shared" si="23"/>
        <v>0</v>
      </c>
      <c r="D144" s="92"/>
      <c r="E144" s="92"/>
      <c r="F144" s="92"/>
      <c r="G144" s="175"/>
      <c r="H144" s="90">
        <f t="shared" si="24"/>
        <v>0</v>
      </c>
      <c r="I144" s="92"/>
      <c r="J144" s="92"/>
      <c r="K144" s="92"/>
      <c r="L144" s="176"/>
      <c r="M144" s="90">
        <f t="shared" si="25"/>
        <v>0</v>
      </c>
      <c r="N144" s="57">
        <f t="shared" si="29"/>
        <v>0</v>
      </c>
      <c r="O144" s="57">
        <f t="shared" si="29"/>
        <v>0</v>
      </c>
      <c r="P144" s="57">
        <f t="shared" si="29"/>
        <v>0</v>
      </c>
      <c r="Q144" s="177">
        <f t="shared" si="29"/>
        <v>0</v>
      </c>
    </row>
    <row r="145" spans="1:17" ht="24" x14ac:dyDescent="0.25">
      <c r="A145" s="51">
        <v>2353</v>
      </c>
      <c r="B145" s="89" t="s">
        <v>154</v>
      </c>
      <c r="C145" s="90">
        <f t="shared" si="23"/>
        <v>0</v>
      </c>
      <c r="D145" s="92"/>
      <c r="E145" s="92"/>
      <c r="F145" s="92"/>
      <c r="G145" s="175"/>
      <c r="H145" s="90">
        <f t="shared" si="24"/>
        <v>0</v>
      </c>
      <c r="I145" s="92"/>
      <c r="J145" s="92"/>
      <c r="K145" s="92"/>
      <c r="L145" s="176"/>
      <c r="M145" s="90">
        <f t="shared" si="25"/>
        <v>0</v>
      </c>
      <c r="N145" s="57">
        <f t="shared" si="29"/>
        <v>0</v>
      </c>
      <c r="O145" s="57">
        <f t="shared" si="29"/>
        <v>0</v>
      </c>
      <c r="P145" s="57">
        <f t="shared" si="29"/>
        <v>0</v>
      </c>
      <c r="Q145" s="177">
        <f t="shared" si="29"/>
        <v>0</v>
      </c>
    </row>
    <row r="146" spans="1:17" ht="24" x14ac:dyDescent="0.25">
      <c r="A146" s="51">
        <v>2354</v>
      </c>
      <c r="B146" s="89" t="s">
        <v>155</v>
      </c>
      <c r="C146" s="90">
        <f t="shared" si="23"/>
        <v>0</v>
      </c>
      <c r="D146" s="92"/>
      <c r="E146" s="92"/>
      <c r="F146" s="92"/>
      <c r="G146" s="175"/>
      <c r="H146" s="90">
        <f t="shared" si="24"/>
        <v>0</v>
      </c>
      <c r="I146" s="92"/>
      <c r="J146" s="92"/>
      <c r="K146" s="92"/>
      <c r="L146" s="176"/>
      <c r="M146" s="90">
        <f t="shared" si="25"/>
        <v>0</v>
      </c>
      <c r="N146" s="57">
        <f t="shared" si="29"/>
        <v>0</v>
      </c>
      <c r="O146" s="57">
        <f t="shared" si="29"/>
        <v>0</v>
      </c>
      <c r="P146" s="57">
        <f t="shared" si="29"/>
        <v>0</v>
      </c>
      <c r="Q146" s="177">
        <f t="shared" si="29"/>
        <v>0</v>
      </c>
    </row>
    <row r="147" spans="1:17" ht="24" x14ac:dyDescent="0.25">
      <c r="A147" s="51">
        <v>2355</v>
      </c>
      <c r="B147" s="89" t="s">
        <v>156</v>
      </c>
      <c r="C147" s="90">
        <f t="shared" si="23"/>
        <v>0</v>
      </c>
      <c r="D147" s="92"/>
      <c r="E147" s="92"/>
      <c r="F147" s="92"/>
      <c r="G147" s="175"/>
      <c r="H147" s="90">
        <f t="shared" si="24"/>
        <v>0</v>
      </c>
      <c r="I147" s="92"/>
      <c r="J147" s="92"/>
      <c r="K147" s="92"/>
      <c r="L147" s="176"/>
      <c r="M147" s="90">
        <f t="shared" si="25"/>
        <v>0</v>
      </c>
      <c r="N147" s="57">
        <f t="shared" si="29"/>
        <v>0</v>
      </c>
      <c r="O147" s="57">
        <f t="shared" si="29"/>
        <v>0</v>
      </c>
      <c r="P147" s="57">
        <f t="shared" si="29"/>
        <v>0</v>
      </c>
      <c r="Q147" s="177">
        <f t="shared" si="29"/>
        <v>0</v>
      </c>
    </row>
    <row r="148" spans="1:17" ht="24" x14ac:dyDescent="0.25">
      <c r="A148" s="51">
        <v>2359</v>
      </c>
      <c r="B148" s="89" t="s">
        <v>157</v>
      </c>
      <c r="C148" s="90">
        <f t="shared" si="23"/>
        <v>0</v>
      </c>
      <c r="D148" s="92"/>
      <c r="E148" s="92"/>
      <c r="F148" s="92"/>
      <c r="G148" s="175"/>
      <c r="H148" s="90">
        <f t="shared" si="24"/>
        <v>0</v>
      </c>
      <c r="I148" s="92"/>
      <c r="J148" s="92"/>
      <c r="K148" s="92"/>
      <c r="L148" s="176"/>
      <c r="M148" s="90">
        <f t="shared" si="25"/>
        <v>0</v>
      </c>
      <c r="N148" s="57">
        <f t="shared" si="29"/>
        <v>0</v>
      </c>
      <c r="O148" s="57">
        <f t="shared" si="29"/>
        <v>0</v>
      </c>
      <c r="P148" s="57">
        <f t="shared" si="29"/>
        <v>0</v>
      </c>
      <c r="Q148" s="177">
        <f t="shared" si="29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3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4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25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3"/>
        <v>0</v>
      </c>
      <c r="D150" s="92"/>
      <c r="E150" s="92"/>
      <c r="F150" s="92"/>
      <c r="G150" s="175"/>
      <c r="H150" s="90">
        <f t="shared" si="24"/>
        <v>0</v>
      </c>
      <c r="I150" s="92"/>
      <c r="J150" s="92"/>
      <c r="K150" s="92"/>
      <c r="L150" s="176"/>
      <c r="M150" s="90">
        <f t="shared" si="25"/>
        <v>0</v>
      </c>
      <c r="N150" s="57">
        <f t="shared" ref="N150:Q157" si="30">ROUNDUP(I150/$Q$15,0)</f>
        <v>0</v>
      </c>
      <c r="O150" s="57">
        <f t="shared" si="30"/>
        <v>0</v>
      </c>
      <c r="P150" s="57">
        <f t="shared" si="30"/>
        <v>0</v>
      </c>
      <c r="Q150" s="177">
        <f t="shared" si="30"/>
        <v>0</v>
      </c>
    </row>
    <row r="151" spans="1:17" ht="24" x14ac:dyDescent="0.25">
      <c r="A151" s="50">
        <v>2362</v>
      </c>
      <c r="B151" s="89" t="s">
        <v>160</v>
      </c>
      <c r="C151" s="90">
        <f t="shared" si="23"/>
        <v>0</v>
      </c>
      <c r="D151" s="92"/>
      <c r="E151" s="92"/>
      <c r="F151" s="92"/>
      <c r="G151" s="175"/>
      <c r="H151" s="90">
        <f t="shared" si="24"/>
        <v>0</v>
      </c>
      <c r="I151" s="92"/>
      <c r="J151" s="92"/>
      <c r="K151" s="92"/>
      <c r="L151" s="176"/>
      <c r="M151" s="90">
        <f t="shared" si="25"/>
        <v>0</v>
      </c>
      <c r="N151" s="57">
        <f t="shared" si="30"/>
        <v>0</v>
      </c>
      <c r="O151" s="57">
        <f t="shared" si="30"/>
        <v>0</v>
      </c>
      <c r="P151" s="57">
        <f t="shared" si="30"/>
        <v>0</v>
      </c>
      <c r="Q151" s="177">
        <f t="shared" si="30"/>
        <v>0</v>
      </c>
    </row>
    <row r="152" spans="1:17" x14ac:dyDescent="0.25">
      <c r="A152" s="50">
        <v>2363</v>
      </c>
      <c r="B152" s="89" t="s">
        <v>161</v>
      </c>
      <c r="C152" s="90">
        <f t="shared" si="23"/>
        <v>0</v>
      </c>
      <c r="D152" s="92"/>
      <c r="E152" s="92"/>
      <c r="F152" s="92"/>
      <c r="G152" s="175"/>
      <c r="H152" s="90">
        <f t="shared" si="24"/>
        <v>0</v>
      </c>
      <c r="I152" s="92"/>
      <c r="J152" s="92"/>
      <c r="K152" s="92"/>
      <c r="L152" s="176"/>
      <c r="M152" s="90">
        <f t="shared" si="25"/>
        <v>0</v>
      </c>
      <c r="N152" s="57">
        <f t="shared" si="30"/>
        <v>0</v>
      </c>
      <c r="O152" s="57">
        <f t="shared" si="30"/>
        <v>0</v>
      </c>
      <c r="P152" s="57">
        <f t="shared" si="30"/>
        <v>0</v>
      </c>
      <c r="Q152" s="177">
        <f t="shared" si="30"/>
        <v>0</v>
      </c>
    </row>
    <row r="153" spans="1:17" x14ac:dyDescent="0.25">
      <c r="A153" s="50">
        <v>2364</v>
      </c>
      <c r="B153" s="89" t="s">
        <v>162</v>
      </c>
      <c r="C153" s="90">
        <f t="shared" si="23"/>
        <v>0</v>
      </c>
      <c r="D153" s="92"/>
      <c r="E153" s="92"/>
      <c r="F153" s="92"/>
      <c r="G153" s="175"/>
      <c r="H153" s="90">
        <f t="shared" si="24"/>
        <v>0</v>
      </c>
      <c r="I153" s="92"/>
      <c r="J153" s="92"/>
      <c r="K153" s="92"/>
      <c r="L153" s="176"/>
      <c r="M153" s="90">
        <f t="shared" si="25"/>
        <v>0</v>
      </c>
      <c r="N153" s="57">
        <f t="shared" si="30"/>
        <v>0</v>
      </c>
      <c r="O153" s="57">
        <f t="shared" si="30"/>
        <v>0</v>
      </c>
      <c r="P153" s="57">
        <f t="shared" si="30"/>
        <v>0</v>
      </c>
      <c r="Q153" s="177">
        <f t="shared" si="30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3"/>
        <v>0</v>
      </c>
      <c r="D154" s="92"/>
      <c r="E154" s="92"/>
      <c r="F154" s="92"/>
      <c r="G154" s="175"/>
      <c r="H154" s="90">
        <f t="shared" si="24"/>
        <v>0</v>
      </c>
      <c r="I154" s="92"/>
      <c r="J154" s="92"/>
      <c r="K154" s="92"/>
      <c r="L154" s="176"/>
      <c r="M154" s="90">
        <f t="shared" si="25"/>
        <v>0</v>
      </c>
      <c r="N154" s="57">
        <f t="shared" si="30"/>
        <v>0</v>
      </c>
      <c r="O154" s="57">
        <f t="shared" si="30"/>
        <v>0</v>
      </c>
      <c r="P154" s="57">
        <f t="shared" si="30"/>
        <v>0</v>
      </c>
      <c r="Q154" s="177">
        <f t="shared" si="30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3"/>
        <v>0</v>
      </c>
      <c r="D155" s="92"/>
      <c r="E155" s="92"/>
      <c r="F155" s="92"/>
      <c r="G155" s="175"/>
      <c r="H155" s="90">
        <f t="shared" si="24"/>
        <v>0</v>
      </c>
      <c r="I155" s="92"/>
      <c r="J155" s="92"/>
      <c r="K155" s="92"/>
      <c r="L155" s="176"/>
      <c r="M155" s="90">
        <f t="shared" si="25"/>
        <v>0</v>
      </c>
      <c r="N155" s="57">
        <f t="shared" si="30"/>
        <v>0</v>
      </c>
      <c r="O155" s="57">
        <f t="shared" si="30"/>
        <v>0</v>
      </c>
      <c r="P155" s="57">
        <f t="shared" si="30"/>
        <v>0</v>
      </c>
      <c r="Q155" s="177">
        <f t="shared" si="30"/>
        <v>0</v>
      </c>
    </row>
    <row r="156" spans="1:17" ht="48" x14ac:dyDescent="0.25">
      <c r="A156" s="50">
        <v>2369</v>
      </c>
      <c r="B156" s="89" t="s">
        <v>165</v>
      </c>
      <c r="C156" s="90">
        <f t="shared" si="23"/>
        <v>0</v>
      </c>
      <c r="D156" s="92"/>
      <c r="E156" s="92"/>
      <c r="F156" s="92"/>
      <c r="G156" s="175"/>
      <c r="H156" s="90">
        <f t="shared" si="24"/>
        <v>0</v>
      </c>
      <c r="I156" s="92"/>
      <c r="J156" s="92"/>
      <c r="K156" s="92"/>
      <c r="L156" s="176"/>
      <c r="M156" s="90">
        <f t="shared" si="25"/>
        <v>0</v>
      </c>
      <c r="N156" s="57">
        <f t="shared" si="30"/>
        <v>0</v>
      </c>
      <c r="O156" s="57">
        <f t="shared" si="30"/>
        <v>0</v>
      </c>
      <c r="P156" s="57">
        <f t="shared" si="30"/>
        <v>0</v>
      </c>
      <c r="Q156" s="177">
        <f t="shared" si="30"/>
        <v>0</v>
      </c>
    </row>
    <row r="157" spans="1:17" x14ac:dyDescent="0.25">
      <c r="A157" s="168">
        <v>2370</v>
      </c>
      <c r="B157" s="125" t="s">
        <v>166</v>
      </c>
      <c r="C157" s="133">
        <f t="shared" si="23"/>
        <v>0</v>
      </c>
      <c r="D157" s="180"/>
      <c r="E157" s="180"/>
      <c r="F157" s="180"/>
      <c r="G157" s="181"/>
      <c r="H157" s="133">
        <f t="shared" si="24"/>
        <v>0</v>
      </c>
      <c r="I157" s="180"/>
      <c r="J157" s="180"/>
      <c r="K157" s="180"/>
      <c r="L157" s="182"/>
      <c r="M157" s="133">
        <f t="shared" si="25"/>
        <v>0</v>
      </c>
      <c r="N157" s="169">
        <f t="shared" si="30"/>
        <v>0</v>
      </c>
      <c r="O157" s="169">
        <f t="shared" si="30"/>
        <v>0</v>
      </c>
      <c r="P157" s="169">
        <f t="shared" si="30"/>
        <v>0</v>
      </c>
      <c r="Q157" s="171">
        <f t="shared" si="30"/>
        <v>0</v>
      </c>
    </row>
    <row r="158" spans="1:17" x14ac:dyDescent="0.25">
      <c r="A158" s="168">
        <v>2380</v>
      </c>
      <c r="B158" s="125" t="s">
        <v>167</v>
      </c>
      <c r="C158" s="133">
        <f t="shared" si="23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4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25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3"/>
        <v>0</v>
      </c>
      <c r="D159" s="83"/>
      <c r="E159" s="83"/>
      <c r="F159" s="83"/>
      <c r="G159" s="172"/>
      <c r="H159" s="81">
        <f t="shared" si="24"/>
        <v>0</v>
      </c>
      <c r="I159" s="83"/>
      <c r="J159" s="83"/>
      <c r="K159" s="83"/>
      <c r="L159" s="173"/>
      <c r="M159" s="81">
        <f t="shared" si="25"/>
        <v>0</v>
      </c>
      <c r="N159" s="107">
        <f t="shared" ref="N159:Q162" si="31">ROUNDUP(I159/$Q$15,0)</f>
        <v>0</v>
      </c>
      <c r="O159" s="107">
        <f t="shared" si="31"/>
        <v>0</v>
      </c>
      <c r="P159" s="107">
        <f t="shared" si="31"/>
        <v>0</v>
      </c>
      <c r="Q159" s="174">
        <f t="shared" si="31"/>
        <v>0</v>
      </c>
    </row>
    <row r="160" spans="1:17" ht="24" x14ac:dyDescent="0.25">
      <c r="A160" s="50">
        <v>2389</v>
      </c>
      <c r="B160" s="89" t="s">
        <v>169</v>
      </c>
      <c r="C160" s="90">
        <f t="shared" si="23"/>
        <v>0</v>
      </c>
      <c r="D160" s="92"/>
      <c r="E160" s="92"/>
      <c r="F160" s="92"/>
      <c r="G160" s="175"/>
      <c r="H160" s="90">
        <f t="shared" si="24"/>
        <v>0</v>
      </c>
      <c r="I160" s="92"/>
      <c r="J160" s="92"/>
      <c r="K160" s="92"/>
      <c r="L160" s="176"/>
      <c r="M160" s="90">
        <f t="shared" si="25"/>
        <v>0</v>
      </c>
      <c r="N160" s="57">
        <f t="shared" si="31"/>
        <v>0</v>
      </c>
      <c r="O160" s="57">
        <f t="shared" si="31"/>
        <v>0</v>
      </c>
      <c r="P160" s="57">
        <f t="shared" si="31"/>
        <v>0</v>
      </c>
      <c r="Q160" s="177">
        <f t="shared" si="31"/>
        <v>0</v>
      </c>
    </row>
    <row r="161" spans="1:17" x14ac:dyDescent="0.25">
      <c r="A161" s="168">
        <v>2390</v>
      </c>
      <c r="B161" s="125" t="s">
        <v>170</v>
      </c>
      <c r="C161" s="133">
        <f t="shared" si="23"/>
        <v>2000</v>
      </c>
      <c r="D161" s="180">
        <f>1200+800</f>
        <v>2000</v>
      </c>
      <c r="E161" s="180"/>
      <c r="F161" s="180"/>
      <c r="G161" s="181"/>
      <c r="H161" s="133">
        <f t="shared" si="24"/>
        <v>2000</v>
      </c>
      <c r="I161" s="180">
        <v>2000</v>
      </c>
      <c r="J161" s="180"/>
      <c r="K161" s="180"/>
      <c r="L161" s="182"/>
      <c r="M161" s="133">
        <f t="shared" si="25"/>
        <v>2845</v>
      </c>
      <c r="N161" s="169">
        <f>ROUNDUP(I161/$Q$15,0)-1</f>
        <v>2845</v>
      </c>
      <c r="O161" s="169">
        <f t="shared" si="31"/>
        <v>0</v>
      </c>
      <c r="P161" s="169">
        <f t="shared" si="31"/>
        <v>0</v>
      </c>
      <c r="Q161" s="171">
        <f t="shared" si="31"/>
        <v>0</v>
      </c>
    </row>
    <row r="162" spans="1:17" x14ac:dyDescent="0.25">
      <c r="A162" s="71">
        <v>2400</v>
      </c>
      <c r="B162" s="165" t="s">
        <v>171</v>
      </c>
      <c r="C162" s="72">
        <f t="shared" si="23"/>
        <v>0</v>
      </c>
      <c r="D162" s="190"/>
      <c r="E162" s="190"/>
      <c r="F162" s="190"/>
      <c r="G162" s="191"/>
      <c r="H162" s="72">
        <f t="shared" si="24"/>
        <v>0</v>
      </c>
      <c r="I162" s="190"/>
      <c r="J162" s="190"/>
      <c r="K162" s="190"/>
      <c r="L162" s="192"/>
      <c r="M162" s="72">
        <f t="shared" si="25"/>
        <v>0</v>
      </c>
      <c r="N162" s="78">
        <f t="shared" si="31"/>
        <v>0</v>
      </c>
      <c r="O162" s="78">
        <f t="shared" si="31"/>
        <v>0</v>
      </c>
      <c r="P162" s="78">
        <f t="shared" si="31"/>
        <v>0</v>
      </c>
      <c r="Q162" s="184">
        <f t="shared" si="31"/>
        <v>0</v>
      </c>
    </row>
    <row r="163" spans="1:17" ht="24" x14ac:dyDescent="0.25">
      <c r="A163" s="71">
        <v>2500</v>
      </c>
      <c r="B163" s="165" t="s">
        <v>172</v>
      </c>
      <c r="C163" s="72">
        <f t="shared" si="23"/>
        <v>0</v>
      </c>
      <c r="D163" s="78">
        <f>SUM(D164,D169)</f>
        <v>0</v>
      </c>
      <c r="E163" s="78">
        <f>SUM(E164,E169)</f>
        <v>0</v>
      </c>
      <c r="F163" s="78">
        <f>SUM(F164,F169)</f>
        <v>0</v>
      </c>
      <c r="G163" s="78">
        <f>SUM(G164,G169)</f>
        <v>0</v>
      </c>
      <c r="H163" s="72">
        <f t="shared" si="24"/>
        <v>0</v>
      </c>
      <c r="I163" s="78">
        <f>SUM(I164,I169)</f>
        <v>0</v>
      </c>
      <c r="J163" s="78">
        <f>SUM(J164,J169)</f>
        <v>0</v>
      </c>
      <c r="K163" s="78">
        <f>SUM(K164,K169)</f>
        <v>0</v>
      </c>
      <c r="L163" s="167">
        <f>SUM(L164,L169)</f>
        <v>0</v>
      </c>
      <c r="M163" s="72">
        <f t="shared" si="25"/>
        <v>0</v>
      </c>
      <c r="N163" s="78">
        <f>SUM(N164,N169)</f>
        <v>0</v>
      </c>
      <c r="O163" s="78">
        <f>SUM(O164,O169)</f>
        <v>0</v>
      </c>
      <c r="P163" s="78">
        <f>SUM(P164,P169)</f>
        <v>0</v>
      </c>
      <c r="Q163" s="167">
        <f>SUM(Q164,Q169)</f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3"/>
        <v>0</v>
      </c>
      <c r="D164" s="107">
        <f>SUM(D165:D168)</f>
        <v>0</v>
      </c>
      <c r="E164" s="107">
        <f>SUM(E165:E168)</f>
        <v>0</v>
      </c>
      <c r="F164" s="107">
        <f>SUM(F165:F168)</f>
        <v>0</v>
      </c>
      <c r="G164" s="107">
        <f>SUM(G165:G168)</f>
        <v>0</v>
      </c>
      <c r="H164" s="81">
        <f t="shared" si="24"/>
        <v>0</v>
      </c>
      <c r="I164" s="107">
        <f>SUM(I165:I168)</f>
        <v>0</v>
      </c>
      <c r="J164" s="107">
        <f>SUM(J165:J168)</f>
        <v>0</v>
      </c>
      <c r="K164" s="107">
        <f>SUM(K165:K168)</f>
        <v>0</v>
      </c>
      <c r="L164" s="193">
        <f>SUM(L165:L168)</f>
        <v>0</v>
      </c>
      <c r="M164" s="81">
        <f t="shared" si="25"/>
        <v>0</v>
      </c>
      <c r="N164" s="107">
        <f>SUM(N165:N168)</f>
        <v>0</v>
      </c>
      <c r="O164" s="107">
        <f>SUM(O165:O168)</f>
        <v>0</v>
      </c>
      <c r="P164" s="107">
        <f>SUM(P165:P168)</f>
        <v>0</v>
      </c>
      <c r="Q164" s="193">
        <f>SUM(Q165:Q168)</f>
        <v>0</v>
      </c>
    </row>
    <row r="165" spans="1:17" ht="24" x14ac:dyDescent="0.25">
      <c r="A165" s="51">
        <v>2512</v>
      </c>
      <c r="B165" s="89" t="s">
        <v>174</v>
      </c>
      <c r="C165" s="90">
        <f t="shared" si="23"/>
        <v>0</v>
      </c>
      <c r="D165" s="92"/>
      <c r="E165" s="92"/>
      <c r="F165" s="92"/>
      <c r="G165" s="175"/>
      <c r="H165" s="90">
        <f t="shared" si="24"/>
        <v>0</v>
      </c>
      <c r="I165" s="92"/>
      <c r="J165" s="92"/>
      <c r="K165" s="92"/>
      <c r="L165" s="176"/>
      <c r="M165" s="90">
        <f t="shared" si="25"/>
        <v>0</v>
      </c>
      <c r="N165" s="57">
        <f t="shared" ref="N165:Q170" si="32">ROUNDUP(I165/$Q$15,0)</f>
        <v>0</v>
      </c>
      <c r="O165" s="57">
        <f t="shared" si="32"/>
        <v>0</v>
      </c>
      <c r="P165" s="57">
        <f t="shared" si="32"/>
        <v>0</v>
      </c>
      <c r="Q165" s="177">
        <f t="shared" si="32"/>
        <v>0</v>
      </c>
    </row>
    <row r="166" spans="1:17" ht="36" x14ac:dyDescent="0.25">
      <c r="A166" s="51">
        <v>2513</v>
      </c>
      <c r="B166" s="89" t="s">
        <v>175</v>
      </c>
      <c r="C166" s="90">
        <f t="shared" si="23"/>
        <v>0</v>
      </c>
      <c r="D166" s="92"/>
      <c r="E166" s="92"/>
      <c r="F166" s="92"/>
      <c r="G166" s="175"/>
      <c r="H166" s="90">
        <f t="shared" si="24"/>
        <v>0</v>
      </c>
      <c r="I166" s="92"/>
      <c r="J166" s="92"/>
      <c r="K166" s="92"/>
      <c r="L166" s="176"/>
      <c r="M166" s="90">
        <f t="shared" si="25"/>
        <v>0</v>
      </c>
      <c r="N166" s="57">
        <f t="shared" si="32"/>
        <v>0</v>
      </c>
      <c r="O166" s="57">
        <f t="shared" si="32"/>
        <v>0</v>
      </c>
      <c r="P166" s="57">
        <f t="shared" si="32"/>
        <v>0</v>
      </c>
      <c r="Q166" s="177">
        <f t="shared" si="32"/>
        <v>0</v>
      </c>
    </row>
    <row r="167" spans="1:17" ht="24" x14ac:dyDescent="0.25">
      <c r="A167" s="51">
        <v>2515</v>
      </c>
      <c r="B167" s="89" t="s">
        <v>176</v>
      </c>
      <c r="C167" s="90">
        <f t="shared" si="23"/>
        <v>0</v>
      </c>
      <c r="D167" s="92"/>
      <c r="E167" s="92"/>
      <c r="F167" s="92"/>
      <c r="G167" s="175"/>
      <c r="H167" s="90">
        <f t="shared" si="24"/>
        <v>0</v>
      </c>
      <c r="I167" s="92"/>
      <c r="J167" s="92"/>
      <c r="K167" s="92"/>
      <c r="L167" s="176"/>
      <c r="M167" s="90">
        <f t="shared" si="25"/>
        <v>0</v>
      </c>
      <c r="N167" s="57">
        <f t="shared" si="32"/>
        <v>0</v>
      </c>
      <c r="O167" s="57">
        <f t="shared" si="32"/>
        <v>0</v>
      </c>
      <c r="P167" s="57">
        <f t="shared" si="32"/>
        <v>0</v>
      </c>
      <c r="Q167" s="177">
        <f t="shared" si="32"/>
        <v>0</v>
      </c>
    </row>
    <row r="168" spans="1:17" ht="24" x14ac:dyDescent="0.25">
      <c r="A168" s="51">
        <v>2519</v>
      </c>
      <c r="B168" s="89" t="s">
        <v>177</v>
      </c>
      <c r="C168" s="90">
        <f t="shared" si="23"/>
        <v>0</v>
      </c>
      <c r="D168" s="92"/>
      <c r="E168" s="92"/>
      <c r="F168" s="92"/>
      <c r="G168" s="175"/>
      <c r="H168" s="90">
        <f t="shared" si="24"/>
        <v>0</v>
      </c>
      <c r="I168" s="92"/>
      <c r="J168" s="92"/>
      <c r="K168" s="92"/>
      <c r="L168" s="176"/>
      <c r="M168" s="90">
        <f t="shared" si="25"/>
        <v>0</v>
      </c>
      <c r="N168" s="57">
        <f t="shared" si="32"/>
        <v>0</v>
      </c>
      <c r="O168" s="57">
        <f t="shared" si="32"/>
        <v>0</v>
      </c>
      <c r="P168" s="57">
        <f t="shared" si="32"/>
        <v>0</v>
      </c>
      <c r="Q168" s="177">
        <f t="shared" si="32"/>
        <v>0</v>
      </c>
    </row>
    <row r="169" spans="1:17" ht="24" x14ac:dyDescent="0.25">
      <c r="A169" s="178">
        <v>2520</v>
      </c>
      <c r="B169" s="89" t="s">
        <v>178</v>
      </c>
      <c r="C169" s="90">
        <f t="shared" si="23"/>
        <v>0</v>
      </c>
      <c r="D169" s="92"/>
      <c r="E169" s="92"/>
      <c r="F169" s="92"/>
      <c r="G169" s="175"/>
      <c r="H169" s="90">
        <f t="shared" si="24"/>
        <v>0</v>
      </c>
      <c r="I169" s="92"/>
      <c r="J169" s="92"/>
      <c r="K169" s="92"/>
      <c r="L169" s="176"/>
      <c r="M169" s="90">
        <f t="shared" si="25"/>
        <v>0</v>
      </c>
      <c r="N169" s="57">
        <f t="shared" si="32"/>
        <v>0</v>
      </c>
      <c r="O169" s="57">
        <f t="shared" si="32"/>
        <v>0</v>
      </c>
      <c r="P169" s="57">
        <f t="shared" si="32"/>
        <v>0</v>
      </c>
      <c r="Q169" s="177">
        <f t="shared" si="32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3"/>
        <v>0</v>
      </c>
      <c r="D170" s="43"/>
      <c r="E170" s="43"/>
      <c r="F170" s="43"/>
      <c r="G170" s="44"/>
      <c r="H170" s="81">
        <f t="shared" si="24"/>
        <v>0</v>
      </c>
      <c r="I170" s="43"/>
      <c r="J170" s="43"/>
      <c r="K170" s="43"/>
      <c r="L170" s="45"/>
      <c r="M170" s="81">
        <f t="shared" si="25"/>
        <v>0</v>
      </c>
      <c r="N170" s="119">
        <f t="shared" si="32"/>
        <v>0</v>
      </c>
      <c r="O170" s="119">
        <f t="shared" si="32"/>
        <v>0</v>
      </c>
      <c r="P170" s="119">
        <f t="shared" si="32"/>
        <v>0</v>
      </c>
      <c r="Q170" s="194">
        <f t="shared" si="32"/>
        <v>0</v>
      </c>
    </row>
    <row r="171" spans="1:17" x14ac:dyDescent="0.25">
      <c r="A171" s="160">
        <v>3000</v>
      </c>
      <c r="B171" s="160" t="s">
        <v>180</v>
      </c>
      <c r="C171" s="161">
        <f t="shared" si="23"/>
        <v>1250</v>
      </c>
      <c r="D171" s="162">
        <f>SUM(D172,D182)</f>
        <v>1250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4"/>
        <v>1250</v>
      </c>
      <c r="I171" s="162">
        <f>SUM(I172,I182)</f>
        <v>1250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25"/>
        <v>1779</v>
      </c>
      <c r="N171" s="162">
        <f>SUM(N172,N182)</f>
        <v>1779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3"/>
        <v>1250</v>
      </c>
      <c r="D172" s="78">
        <f>SUM(D173,D177)</f>
        <v>1250</v>
      </c>
      <c r="E172" s="78">
        <f>SUM(E173,E177)</f>
        <v>0</v>
      </c>
      <c r="F172" s="78">
        <f>SUM(F173,F177)</f>
        <v>0</v>
      </c>
      <c r="G172" s="78">
        <f>SUM(G173,G177)</f>
        <v>0</v>
      </c>
      <c r="H172" s="72">
        <f t="shared" si="24"/>
        <v>1250</v>
      </c>
      <c r="I172" s="78">
        <f>SUM(I173,I177)</f>
        <v>1250</v>
      </c>
      <c r="J172" s="78">
        <f>SUM(J173,J177)</f>
        <v>0</v>
      </c>
      <c r="K172" s="78">
        <f>SUM(K173,K177)</f>
        <v>0</v>
      </c>
      <c r="L172" s="167">
        <f>SUM(L173,L177)</f>
        <v>0</v>
      </c>
      <c r="M172" s="72">
        <f t="shared" si="25"/>
        <v>1779</v>
      </c>
      <c r="N172" s="78">
        <f>SUM(N173,N177)</f>
        <v>1779</v>
      </c>
      <c r="O172" s="78">
        <f>SUM(O173,O177)</f>
        <v>0</v>
      </c>
      <c r="P172" s="78">
        <f>SUM(P173,P177)</f>
        <v>0</v>
      </c>
      <c r="Q172" s="167">
        <f>SUM(Q173,Q177)</f>
        <v>0</v>
      </c>
    </row>
    <row r="173" spans="1:17" ht="36" x14ac:dyDescent="0.25">
      <c r="A173" s="185">
        <v>3260</v>
      </c>
      <c r="B173" s="80" t="s">
        <v>182</v>
      </c>
      <c r="C173" s="81">
        <f t="shared" si="23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4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25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 t="shared" si="23"/>
        <v>0</v>
      </c>
      <c r="D174" s="92"/>
      <c r="E174" s="92"/>
      <c r="F174" s="92"/>
      <c r="G174" s="175"/>
      <c r="H174" s="90">
        <f t="shared" si="24"/>
        <v>0</v>
      </c>
      <c r="I174" s="92"/>
      <c r="J174" s="92"/>
      <c r="K174" s="92"/>
      <c r="L174" s="176"/>
      <c r="M174" s="90">
        <f t="shared" si="25"/>
        <v>0</v>
      </c>
      <c r="N174" s="57">
        <f t="shared" ref="N174:Q176" si="33">ROUNDUP(I174/$Q$15,0)</f>
        <v>0</v>
      </c>
      <c r="O174" s="57">
        <f t="shared" si="33"/>
        <v>0</v>
      </c>
      <c r="P174" s="57">
        <f t="shared" si="33"/>
        <v>0</v>
      </c>
      <c r="Q174" s="177">
        <f t="shared" si="33"/>
        <v>0</v>
      </c>
    </row>
    <row r="175" spans="1:17" ht="24" x14ac:dyDescent="0.25">
      <c r="A175" s="51">
        <v>3262</v>
      </c>
      <c r="B175" s="89" t="s">
        <v>184</v>
      </c>
      <c r="C175" s="90">
        <f t="shared" si="23"/>
        <v>0</v>
      </c>
      <c r="D175" s="92"/>
      <c r="E175" s="92"/>
      <c r="F175" s="92"/>
      <c r="G175" s="175"/>
      <c r="H175" s="90">
        <f t="shared" si="24"/>
        <v>0</v>
      </c>
      <c r="I175" s="92"/>
      <c r="J175" s="92"/>
      <c r="K175" s="92"/>
      <c r="L175" s="176"/>
      <c r="M175" s="90">
        <f t="shared" si="25"/>
        <v>0</v>
      </c>
      <c r="N175" s="57">
        <f t="shared" si="33"/>
        <v>0</v>
      </c>
      <c r="O175" s="57">
        <f t="shared" si="33"/>
        <v>0</v>
      </c>
      <c r="P175" s="57">
        <f t="shared" si="33"/>
        <v>0</v>
      </c>
      <c r="Q175" s="177">
        <f t="shared" si="33"/>
        <v>0</v>
      </c>
    </row>
    <row r="176" spans="1:17" ht="24" x14ac:dyDescent="0.25">
      <c r="A176" s="51">
        <v>3263</v>
      </c>
      <c r="B176" s="89" t="s">
        <v>185</v>
      </c>
      <c r="C176" s="90">
        <f t="shared" si="23"/>
        <v>0</v>
      </c>
      <c r="D176" s="92"/>
      <c r="E176" s="92"/>
      <c r="F176" s="92"/>
      <c r="G176" s="175"/>
      <c r="H176" s="90">
        <f t="shared" si="24"/>
        <v>0</v>
      </c>
      <c r="I176" s="92"/>
      <c r="J176" s="92"/>
      <c r="K176" s="92"/>
      <c r="L176" s="176"/>
      <c r="M176" s="90">
        <f t="shared" si="25"/>
        <v>0</v>
      </c>
      <c r="N176" s="57">
        <f t="shared" si="33"/>
        <v>0</v>
      </c>
      <c r="O176" s="57">
        <f t="shared" si="33"/>
        <v>0</v>
      </c>
      <c r="P176" s="57">
        <f t="shared" si="33"/>
        <v>0</v>
      </c>
      <c r="Q176" s="177">
        <f t="shared" si="33"/>
        <v>0</v>
      </c>
    </row>
    <row r="177" spans="1:17" ht="72" x14ac:dyDescent="0.25">
      <c r="A177" s="185">
        <v>3290</v>
      </c>
      <c r="B177" s="80" t="s">
        <v>186</v>
      </c>
      <c r="C177" s="198">
        <f t="shared" si="23"/>
        <v>1250</v>
      </c>
      <c r="D177" s="107">
        <f>SUM(D178:D181)</f>
        <v>1250</v>
      </c>
      <c r="E177" s="107">
        <f>SUM(E178:E181)</f>
        <v>0</v>
      </c>
      <c r="F177" s="107">
        <f>SUM(F178:F181)</f>
        <v>0</v>
      </c>
      <c r="G177" s="107">
        <f>SUM(G178:G181)</f>
        <v>0</v>
      </c>
      <c r="H177" s="198">
        <f t="shared" si="24"/>
        <v>1250</v>
      </c>
      <c r="I177" s="107">
        <f>SUM(I178:I181)</f>
        <v>1250</v>
      </c>
      <c r="J177" s="107">
        <f>SUM(J178:J181)</f>
        <v>0</v>
      </c>
      <c r="K177" s="107">
        <f>SUM(K178:K181)</f>
        <v>0</v>
      </c>
      <c r="L177" s="199">
        <f>SUM(L178:L181)</f>
        <v>0</v>
      </c>
      <c r="M177" s="198">
        <f t="shared" si="25"/>
        <v>1779</v>
      </c>
      <c r="N177" s="107">
        <f>SUM(N178:N181)</f>
        <v>1779</v>
      </c>
      <c r="O177" s="107">
        <f>SUM(O178:O181)</f>
        <v>0</v>
      </c>
      <c r="P177" s="107">
        <f>SUM(P178:P181)</f>
        <v>0</v>
      </c>
      <c r="Q177" s="199">
        <f>SUM(Q178:Q181)</f>
        <v>0</v>
      </c>
    </row>
    <row r="178" spans="1:17" ht="72" x14ac:dyDescent="0.25">
      <c r="A178" s="51">
        <v>3291</v>
      </c>
      <c r="B178" s="89" t="s">
        <v>187</v>
      </c>
      <c r="C178" s="90">
        <f t="shared" si="23"/>
        <v>0</v>
      </c>
      <c r="D178" s="92"/>
      <c r="E178" s="92"/>
      <c r="F178" s="92"/>
      <c r="G178" s="200"/>
      <c r="H178" s="90">
        <f t="shared" si="24"/>
        <v>0</v>
      </c>
      <c r="I178" s="92"/>
      <c r="J178" s="92"/>
      <c r="K178" s="92"/>
      <c r="L178" s="176"/>
      <c r="M178" s="90">
        <f t="shared" si="25"/>
        <v>0</v>
      </c>
      <c r="N178" s="57">
        <f t="shared" ref="N178:Q181" si="34">ROUNDUP(I178/$Q$15,0)</f>
        <v>0</v>
      </c>
      <c r="O178" s="57">
        <f t="shared" si="34"/>
        <v>0</v>
      </c>
      <c r="P178" s="57">
        <f t="shared" si="34"/>
        <v>0</v>
      </c>
      <c r="Q178" s="177">
        <f t="shared" si="34"/>
        <v>0</v>
      </c>
    </row>
    <row r="179" spans="1:17" ht="60" x14ac:dyDescent="0.25">
      <c r="A179" s="51">
        <v>3292</v>
      </c>
      <c r="B179" s="89" t="s">
        <v>188</v>
      </c>
      <c r="C179" s="90">
        <f t="shared" si="23"/>
        <v>0</v>
      </c>
      <c r="D179" s="92"/>
      <c r="E179" s="92"/>
      <c r="F179" s="92"/>
      <c r="G179" s="200"/>
      <c r="H179" s="90">
        <f t="shared" si="24"/>
        <v>0</v>
      </c>
      <c r="I179" s="92"/>
      <c r="J179" s="92"/>
      <c r="K179" s="92"/>
      <c r="L179" s="176"/>
      <c r="M179" s="90">
        <f t="shared" si="25"/>
        <v>0</v>
      </c>
      <c r="N179" s="57">
        <f t="shared" si="34"/>
        <v>0</v>
      </c>
      <c r="O179" s="57">
        <f t="shared" si="34"/>
        <v>0</v>
      </c>
      <c r="P179" s="57">
        <f t="shared" si="34"/>
        <v>0</v>
      </c>
      <c r="Q179" s="177">
        <f t="shared" si="34"/>
        <v>0</v>
      </c>
    </row>
    <row r="180" spans="1:17" ht="48" x14ac:dyDescent="0.25">
      <c r="A180" s="51">
        <v>3293</v>
      </c>
      <c r="B180" s="89" t="s">
        <v>189</v>
      </c>
      <c r="C180" s="90">
        <f t="shared" si="23"/>
        <v>1000</v>
      </c>
      <c r="D180" s="92">
        <v>1000</v>
      </c>
      <c r="E180" s="92"/>
      <c r="F180" s="92"/>
      <c r="G180" s="200"/>
      <c r="H180" s="90">
        <f t="shared" si="24"/>
        <v>1000</v>
      </c>
      <c r="I180" s="92">
        <v>1000</v>
      </c>
      <c r="J180" s="92"/>
      <c r="K180" s="92"/>
      <c r="L180" s="176"/>
      <c r="M180" s="90">
        <f t="shared" si="25"/>
        <v>1423</v>
      </c>
      <c r="N180" s="57">
        <f t="shared" si="34"/>
        <v>1423</v>
      </c>
      <c r="O180" s="57">
        <f t="shared" si="34"/>
        <v>0</v>
      </c>
      <c r="P180" s="57">
        <f t="shared" si="34"/>
        <v>0</v>
      </c>
      <c r="Q180" s="177">
        <f t="shared" si="34"/>
        <v>0</v>
      </c>
    </row>
    <row r="181" spans="1:17" ht="60" x14ac:dyDescent="0.25">
      <c r="A181" s="201">
        <v>3294</v>
      </c>
      <c r="B181" s="89" t="s">
        <v>190</v>
      </c>
      <c r="C181" s="198">
        <f t="shared" si="23"/>
        <v>250</v>
      </c>
      <c r="D181" s="202">
        <v>250</v>
      </c>
      <c r="E181" s="202"/>
      <c r="F181" s="202"/>
      <c r="G181" s="203"/>
      <c r="H181" s="198">
        <f t="shared" si="24"/>
        <v>250</v>
      </c>
      <c r="I181" s="202">
        <v>250</v>
      </c>
      <c r="J181" s="202"/>
      <c r="K181" s="202"/>
      <c r="L181" s="204"/>
      <c r="M181" s="198">
        <f t="shared" si="25"/>
        <v>356</v>
      </c>
      <c r="N181" s="205">
        <f t="shared" si="34"/>
        <v>356</v>
      </c>
      <c r="O181" s="205">
        <f t="shared" si="34"/>
        <v>0</v>
      </c>
      <c r="P181" s="205">
        <f t="shared" si="34"/>
        <v>0</v>
      </c>
      <c r="Q181" s="206">
        <f t="shared" si="34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3"/>
        <v>0</v>
      </c>
      <c r="D182" s="208">
        <f>SUM(D183:D184)</f>
        <v>0</v>
      </c>
      <c r="E182" s="208">
        <f>SUM(E183:E184)</f>
        <v>0</v>
      </c>
      <c r="F182" s="208">
        <f>SUM(F183:F184)</f>
        <v>0</v>
      </c>
      <c r="G182" s="208">
        <f>SUM(G183:G184)</f>
        <v>0</v>
      </c>
      <c r="H182" s="207">
        <f t="shared" si="24"/>
        <v>0</v>
      </c>
      <c r="I182" s="208">
        <f>SUM(I183:I184)</f>
        <v>0</v>
      </c>
      <c r="J182" s="208">
        <f>SUM(J183:J184)</f>
        <v>0</v>
      </c>
      <c r="K182" s="208">
        <f>SUM(K183:K184)</f>
        <v>0</v>
      </c>
      <c r="L182" s="167">
        <f>SUM(L183:L184)</f>
        <v>0</v>
      </c>
      <c r="M182" s="207">
        <f t="shared" si="25"/>
        <v>0</v>
      </c>
      <c r="N182" s="208">
        <f>SUM(N183:N184)</f>
        <v>0</v>
      </c>
      <c r="O182" s="208">
        <f>SUM(O183:O184)</f>
        <v>0</v>
      </c>
      <c r="P182" s="208">
        <f>SUM(P183:P184)</f>
        <v>0</v>
      </c>
      <c r="Q182" s="167">
        <f>SUM(Q183:Q184)</f>
        <v>0</v>
      </c>
    </row>
    <row r="183" spans="1:17" ht="48" x14ac:dyDescent="0.25">
      <c r="A183" s="124">
        <v>3310</v>
      </c>
      <c r="B183" s="125" t="s">
        <v>192</v>
      </c>
      <c r="C183" s="209">
        <f t="shared" si="23"/>
        <v>0</v>
      </c>
      <c r="D183" s="180"/>
      <c r="E183" s="180"/>
      <c r="F183" s="180"/>
      <c r="G183" s="181"/>
      <c r="H183" s="209">
        <f t="shared" si="24"/>
        <v>0</v>
      </c>
      <c r="I183" s="180"/>
      <c r="J183" s="180"/>
      <c r="K183" s="180"/>
      <c r="L183" s="182"/>
      <c r="M183" s="209">
        <f t="shared" si="25"/>
        <v>0</v>
      </c>
      <c r="N183" s="169">
        <f t="shared" ref="N183:Q184" si="35">ROUNDUP(I183/$Q$15,0)</f>
        <v>0</v>
      </c>
      <c r="O183" s="169">
        <f t="shared" si="35"/>
        <v>0</v>
      </c>
      <c r="P183" s="169">
        <f t="shared" si="35"/>
        <v>0</v>
      </c>
      <c r="Q183" s="171">
        <f t="shared" si="35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3"/>
        <v>0</v>
      </c>
      <c r="D184" s="83"/>
      <c r="E184" s="83"/>
      <c r="F184" s="83"/>
      <c r="G184" s="172"/>
      <c r="H184" s="81">
        <f t="shared" si="24"/>
        <v>0</v>
      </c>
      <c r="I184" s="83"/>
      <c r="J184" s="83"/>
      <c r="K184" s="83"/>
      <c r="L184" s="173"/>
      <c r="M184" s="81">
        <f t="shared" si="25"/>
        <v>0</v>
      </c>
      <c r="N184" s="107">
        <f t="shared" si="35"/>
        <v>0</v>
      </c>
      <c r="O184" s="107">
        <f t="shared" si="35"/>
        <v>0</v>
      </c>
      <c r="P184" s="107">
        <f t="shared" si="35"/>
        <v>0</v>
      </c>
      <c r="Q184" s="174">
        <f t="shared" si="35"/>
        <v>0</v>
      </c>
    </row>
    <row r="185" spans="1:17" x14ac:dyDescent="0.25">
      <c r="A185" s="210">
        <v>4000</v>
      </c>
      <c r="B185" s="160" t="s">
        <v>194</v>
      </c>
      <c r="C185" s="161">
        <f t="shared" si="23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4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25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 t="shared" si="23"/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4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25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si="23"/>
        <v>0</v>
      </c>
      <c r="D187" s="83"/>
      <c r="E187" s="83"/>
      <c r="F187" s="83"/>
      <c r="G187" s="172"/>
      <c r="H187" s="81">
        <f t="shared" si="24"/>
        <v>0</v>
      </c>
      <c r="I187" s="83"/>
      <c r="J187" s="83"/>
      <c r="K187" s="83"/>
      <c r="L187" s="173"/>
      <c r="M187" s="81">
        <f t="shared" si="25"/>
        <v>0</v>
      </c>
      <c r="N187" s="107">
        <f t="shared" ref="N187:Q188" si="36">ROUNDUP(I187/$Q$15,0)</f>
        <v>0</v>
      </c>
      <c r="O187" s="107">
        <f t="shared" si="36"/>
        <v>0</v>
      </c>
      <c r="P187" s="107">
        <f t="shared" si="36"/>
        <v>0</v>
      </c>
      <c r="Q187" s="174">
        <f t="shared" si="36"/>
        <v>0</v>
      </c>
    </row>
    <row r="188" spans="1:17" ht="24" x14ac:dyDescent="0.25">
      <c r="A188" s="178">
        <v>4250</v>
      </c>
      <c r="B188" s="89" t="s">
        <v>197</v>
      </c>
      <c r="C188" s="90">
        <f t="shared" si="23"/>
        <v>0</v>
      </c>
      <c r="D188" s="92"/>
      <c r="E188" s="92"/>
      <c r="F188" s="92"/>
      <c r="G188" s="175"/>
      <c r="H188" s="90">
        <f t="shared" si="24"/>
        <v>0</v>
      </c>
      <c r="I188" s="92"/>
      <c r="J188" s="92"/>
      <c r="K188" s="92"/>
      <c r="L188" s="176"/>
      <c r="M188" s="90">
        <f t="shared" si="25"/>
        <v>0</v>
      </c>
      <c r="N188" s="57">
        <f t="shared" si="36"/>
        <v>0</v>
      </c>
      <c r="O188" s="57">
        <f t="shared" si="36"/>
        <v>0</v>
      </c>
      <c r="P188" s="57">
        <f t="shared" si="36"/>
        <v>0</v>
      </c>
      <c r="Q188" s="177">
        <f t="shared" si="36"/>
        <v>0</v>
      </c>
    </row>
    <row r="189" spans="1:17" x14ac:dyDescent="0.25">
      <c r="A189" s="71">
        <v>4300</v>
      </c>
      <c r="B189" s="165" t="s">
        <v>198</v>
      </c>
      <c r="C189" s="72">
        <f t="shared" si="23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24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25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 t="shared" si="23"/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24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25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23"/>
        <v>0</v>
      </c>
      <c r="D191" s="92"/>
      <c r="E191" s="92"/>
      <c r="F191" s="92"/>
      <c r="G191" s="175"/>
      <c r="H191" s="90">
        <f t="shared" si="24"/>
        <v>0</v>
      </c>
      <c r="I191" s="92"/>
      <c r="J191" s="92"/>
      <c r="K191" s="92"/>
      <c r="L191" s="176"/>
      <c r="M191" s="90">
        <f t="shared" si="25"/>
        <v>0</v>
      </c>
      <c r="N191" s="57">
        <f>ROUNDUP(I191/$Q$15,0)</f>
        <v>0</v>
      </c>
      <c r="O191" s="57">
        <f>ROUNDUP(J191/$Q$15,0)</f>
        <v>0</v>
      </c>
      <c r="P191" s="57">
        <f>ROUNDUP(K191/$Q$15,0)</f>
        <v>0</v>
      </c>
      <c r="Q191" s="177">
        <f>ROUNDUP(L191/$Q$15,0)</f>
        <v>0</v>
      </c>
    </row>
    <row r="192" spans="1:17" s="27" customFormat="1" ht="24" x14ac:dyDescent="0.25">
      <c r="A192" s="212"/>
      <c r="B192" s="22" t="s">
        <v>201</v>
      </c>
      <c r="C192" s="156">
        <f t="shared" ref="C192:C255" si="37">SUM(D192:G192)</f>
        <v>1675</v>
      </c>
      <c r="D192" s="157">
        <f>SUM(D193,D232,D267,D283,D287)</f>
        <v>1675</v>
      </c>
      <c r="E192" s="157">
        <f>SUM(E193,E232,E267,E283,E287)</f>
        <v>0</v>
      </c>
      <c r="F192" s="157">
        <f>SUM(F193,F232,F267,F283,F287)</f>
        <v>0</v>
      </c>
      <c r="G192" s="157">
        <f>SUM(G193,G232,G267,G283,G287)</f>
        <v>0</v>
      </c>
      <c r="H192" s="156">
        <f t="shared" ref="H192:H223" si="38">SUM(I192:L192)</f>
        <v>1675</v>
      </c>
      <c r="I192" s="157">
        <f>SUM(I193,I232,I267,I283,I287)</f>
        <v>1675</v>
      </c>
      <c r="J192" s="157">
        <f>SUM(J193,J232,J267,J283,J287)</f>
        <v>0</v>
      </c>
      <c r="K192" s="157">
        <f>SUM(K193,K232,K267,K283,K287)</f>
        <v>0</v>
      </c>
      <c r="L192" s="213">
        <f>SUM(L193,L232,L267,L283,L287)</f>
        <v>0</v>
      </c>
      <c r="M192" s="156">
        <f t="shared" ref="M192:M223" si="39">SUM(N192:Q192)</f>
        <v>2384</v>
      </c>
      <c r="N192" s="157">
        <f>SUM(N193,N232,N267,N283,N287)</f>
        <v>2384</v>
      </c>
      <c r="O192" s="157">
        <f>SUM(O193,O232,O267,O283,O287)</f>
        <v>0</v>
      </c>
      <c r="P192" s="157">
        <f>SUM(P193,P232,P267,P283,P287)</f>
        <v>0</v>
      </c>
      <c r="Q192" s="213">
        <f>SUM(Q193,Q232,Q267,Q283,Q287)</f>
        <v>0</v>
      </c>
    </row>
    <row r="193" spans="1:17" x14ac:dyDescent="0.25">
      <c r="A193" s="160">
        <v>5000</v>
      </c>
      <c r="B193" s="160" t="s">
        <v>202</v>
      </c>
      <c r="C193" s="161">
        <f t="shared" si="37"/>
        <v>0</v>
      </c>
      <c r="D193" s="162">
        <f>D194+D202+D228</f>
        <v>0</v>
      </c>
      <c r="E193" s="162">
        <f>E194+E202+E228</f>
        <v>0</v>
      </c>
      <c r="F193" s="162">
        <f>F194+F202+F228</f>
        <v>0</v>
      </c>
      <c r="G193" s="162">
        <f>G194+G202+G228</f>
        <v>0</v>
      </c>
      <c r="H193" s="161">
        <f t="shared" si="38"/>
        <v>0</v>
      </c>
      <c r="I193" s="162">
        <f>I194+I202+I228</f>
        <v>0</v>
      </c>
      <c r="J193" s="162">
        <f>J194+J202+J228</f>
        <v>0</v>
      </c>
      <c r="K193" s="162">
        <f>K194+K202+K228</f>
        <v>0</v>
      </c>
      <c r="L193" s="214">
        <f>L194+L202+L228</f>
        <v>0</v>
      </c>
      <c r="M193" s="161">
        <f t="shared" si="39"/>
        <v>0</v>
      </c>
      <c r="N193" s="162">
        <f>N194+N202+N228</f>
        <v>0</v>
      </c>
      <c r="O193" s="162">
        <f>O194+O202+O228</f>
        <v>0</v>
      </c>
      <c r="P193" s="162">
        <f>P194+P202+P228</f>
        <v>0</v>
      </c>
      <c r="Q193" s="214">
        <f>Q194+Q202+Q228</f>
        <v>0</v>
      </c>
    </row>
    <row r="194" spans="1:17" x14ac:dyDescent="0.25">
      <c r="A194" s="71">
        <v>5100</v>
      </c>
      <c r="B194" s="165" t="s">
        <v>203</v>
      </c>
      <c r="C194" s="72">
        <f t="shared" si="37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38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39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37"/>
        <v>0</v>
      </c>
      <c r="D195" s="83"/>
      <c r="E195" s="83"/>
      <c r="F195" s="83"/>
      <c r="G195" s="172"/>
      <c r="H195" s="81">
        <f t="shared" si="38"/>
        <v>0</v>
      </c>
      <c r="I195" s="83"/>
      <c r="J195" s="83"/>
      <c r="K195" s="83"/>
      <c r="L195" s="173"/>
      <c r="M195" s="81">
        <f t="shared" si="39"/>
        <v>0</v>
      </c>
      <c r="N195" s="107">
        <f>ROUNDUP(I195/$Q$15,0)</f>
        <v>0</v>
      </c>
      <c r="O195" s="107">
        <f>ROUNDUP(J195/$Q$15,0)</f>
        <v>0</v>
      </c>
      <c r="P195" s="107">
        <f>ROUNDUP(K195/$Q$15,0)</f>
        <v>0</v>
      </c>
      <c r="Q195" s="174">
        <f>ROUNDUP(L195/$Q$15,0)</f>
        <v>0</v>
      </c>
    </row>
    <row r="196" spans="1:17" ht="24" x14ac:dyDescent="0.25">
      <c r="A196" s="178">
        <v>5120</v>
      </c>
      <c r="B196" s="89" t="s">
        <v>205</v>
      </c>
      <c r="C196" s="90">
        <f t="shared" si="37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38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39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37"/>
        <v>0</v>
      </c>
      <c r="D197" s="92"/>
      <c r="E197" s="92"/>
      <c r="F197" s="92"/>
      <c r="G197" s="175"/>
      <c r="H197" s="90">
        <f t="shared" si="38"/>
        <v>0</v>
      </c>
      <c r="I197" s="92"/>
      <c r="J197" s="92"/>
      <c r="K197" s="92"/>
      <c r="L197" s="176"/>
      <c r="M197" s="90">
        <f t="shared" si="39"/>
        <v>0</v>
      </c>
      <c r="N197" s="57">
        <f t="shared" ref="N197:Q201" si="40">ROUNDUP(I197/$Q$15,0)</f>
        <v>0</v>
      </c>
      <c r="O197" s="57">
        <f t="shared" si="40"/>
        <v>0</v>
      </c>
      <c r="P197" s="57">
        <f t="shared" si="40"/>
        <v>0</v>
      </c>
      <c r="Q197" s="177">
        <f t="shared" si="40"/>
        <v>0</v>
      </c>
    </row>
    <row r="198" spans="1:17" ht="24" x14ac:dyDescent="0.25">
      <c r="A198" s="51">
        <v>5129</v>
      </c>
      <c r="B198" s="89" t="s">
        <v>207</v>
      </c>
      <c r="C198" s="90">
        <f t="shared" si="37"/>
        <v>0</v>
      </c>
      <c r="D198" s="92"/>
      <c r="E198" s="92"/>
      <c r="F198" s="92"/>
      <c r="G198" s="175"/>
      <c r="H198" s="90">
        <f t="shared" si="38"/>
        <v>0</v>
      </c>
      <c r="I198" s="92"/>
      <c r="J198" s="92"/>
      <c r="K198" s="92"/>
      <c r="L198" s="176"/>
      <c r="M198" s="90">
        <f t="shared" si="39"/>
        <v>0</v>
      </c>
      <c r="N198" s="57">
        <f t="shared" si="40"/>
        <v>0</v>
      </c>
      <c r="O198" s="57">
        <f t="shared" si="40"/>
        <v>0</v>
      </c>
      <c r="P198" s="57">
        <f t="shared" si="40"/>
        <v>0</v>
      </c>
      <c r="Q198" s="177">
        <f t="shared" si="40"/>
        <v>0</v>
      </c>
    </row>
    <row r="199" spans="1:17" x14ac:dyDescent="0.25">
      <c r="A199" s="178">
        <v>5130</v>
      </c>
      <c r="B199" s="89" t="s">
        <v>208</v>
      </c>
      <c r="C199" s="90">
        <f t="shared" si="37"/>
        <v>0</v>
      </c>
      <c r="D199" s="92"/>
      <c r="E199" s="92"/>
      <c r="F199" s="92"/>
      <c r="G199" s="175"/>
      <c r="H199" s="90">
        <f t="shared" si="38"/>
        <v>0</v>
      </c>
      <c r="I199" s="92"/>
      <c r="J199" s="92"/>
      <c r="K199" s="92"/>
      <c r="L199" s="176"/>
      <c r="M199" s="90">
        <f t="shared" si="39"/>
        <v>0</v>
      </c>
      <c r="N199" s="57">
        <f t="shared" si="40"/>
        <v>0</v>
      </c>
      <c r="O199" s="57">
        <f t="shared" si="40"/>
        <v>0</v>
      </c>
      <c r="P199" s="57">
        <f t="shared" si="40"/>
        <v>0</v>
      </c>
      <c r="Q199" s="177">
        <f t="shared" si="40"/>
        <v>0</v>
      </c>
    </row>
    <row r="200" spans="1:17" x14ac:dyDescent="0.25">
      <c r="A200" s="178">
        <v>5140</v>
      </c>
      <c r="B200" s="89" t="s">
        <v>209</v>
      </c>
      <c r="C200" s="90">
        <f t="shared" si="37"/>
        <v>0</v>
      </c>
      <c r="D200" s="92"/>
      <c r="E200" s="92"/>
      <c r="F200" s="92"/>
      <c r="G200" s="175"/>
      <c r="H200" s="90">
        <f t="shared" si="38"/>
        <v>0</v>
      </c>
      <c r="I200" s="92"/>
      <c r="J200" s="92"/>
      <c r="K200" s="92"/>
      <c r="L200" s="176"/>
      <c r="M200" s="90">
        <f t="shared" si="39"/>
        <v>0</v>
      </c>
      <c r="N200" s="57">
        <f t="shared" si="40"/>
        <v>0</v>
      </c>
      <c r="O200" s="57">
        <f t="shared" si="40"/>
        <v>0</v>
      </c>
      <c r="P200" s="57">
        <f t="shared" si="40"/>
        <v>0</v>
      </c>
      <c r="Q200" s="177">
        <f t="shared" si="40"/>
        <v>0</v>
      </c>
    </row>
    <row r="201" spans="1:17" ht="24" x14ac:dyDescent="0.25">
      <c r="A201" s="178">
        <v>5170</v>
      </c>
      <c r="B201" s="89" t="s">
        <v>210</v>
      </c>
      <c r="C201" s="90">
        <f t="shared" si="37"/>
        <v>0</v>
      </c>
      <c r="D201" s="92"/>
      <c r="E201" s="92"/>
      <c r="F201" s="92"/>
      <c r="G201" s="175"/>
      <c r="H201" s="90">
        <f t="shared" si="38"/>
        <v>0</v>
      </c>
      <c r="I201" s="92"/>
      <c r="J201" s="92"/>
      <c r="K201" s="92"/>
      <c r="L201" s="176"/>
      <c r="M201" s="90">
        <f t="shared" si="39"/>
        <v>0</v>
      </c>
      <c r="N201" s="57">
        <f t="shared" si="40"/>
        <v>0</v>
      </c>
      <c r="O201" s="57">
        <f t="shared" si="40"/>
        <v>0</v>
      </c>
      <c r="P201" s="57">
        <f t="shared" si="40"/>
        <v>0</v>
      </c>
      <c r="Q201" s="177">
        <f t="shared" si="40"/>
        <v>0</v>
      </c>
    </row>
    <row r="202" spans="1:17" x14ac:dyDescent="0.25">
      <c r="A202" s="71">
        <v>5200</v>
      </c>
      <c r="B202" s="165" t="s">
        <v>211</v>
      </c>
      <c r="C202" s="72">
        <f t="shared" si="37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38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39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37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38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39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37"/>
        <v>0</v>
      </c>
      <c r="D204" s="83"/>
      <c r="E204" s="83"/>
      <c r="F204" s="83"/>
      <c r="G204" s="172"/>
      <c r="H204" s="81">
        <f t="shared" si="38"/>
        <v>0</v>
      </c>
      <c r="I204" s="83"/>
      <c r="J204" s="83"/>
      <c r="K204" s="83"/>
      <c r="L204" s="173"/>
      <c r="M204" s="81">
        <f t="shared" si="39"/>
        <v>0</v>
      </c>
      <c r="N204" s="107">
        <f t="shared" ref="N204:Q213" si="41">ROUNDUP(I204/$Q$15,0)</f>
        <v>0</v>
      </c>
      <c r="O204" s="107">
        <f t="shared" si="41"/>
        <v>0</v>
      </c>
      <c r="P204" s="107">
        <f t="shared" si="41"/>
        <v>0</v>
      </c>
      <c r="Q204" s="174">
        <f t="shared" si="41"/>
        <v>0</v>
      </c>
    </row>
    <row r="205" spans="1:17" x14ac:dyDescent="0.25">
      <c r="A205" s="51">
        <v>5212</v>
      </c>
      <c r="B205" s="89" t="s">
        <v>214</v>
      </c>
      <c r="C205" s="90">
        <f t="shared" si="37"/>
        <v>0</v>
      </c>
      <c r="D205" s="92"/>
      <c r="E205" s="92"/>
      <c r="F205" s="92"/>
      <c r="G205" s="175"/>
      <c r="H205" s="90">
        <f t="shared" si="38"/>
        <v>0</v>
      </c>
      <c r="I205" s="92"/>
      <c r="J205" s="92"/>
      <c r="K205" s="92"/>
      <c r="L205" s="176"/>
      <c r="M205" s="90">
        <f t="shared" si="39"/>
        <v>0</v>
      </c>
      <c r="N205" s="57">
        <f t="shared" si="41"/>
        <v>0</v>
      </c>
      <c r="O205" s="57">
        <f t="shared" si="41"/>
        <v>0</v>
      </c>
      <c r="P205" s="57">
        <f t="shared" si="41"/>
        <v>0</v>
      </c>
      <c r="Q205" s="177">
        <f t="shared" si="41"/>
        <v>0</v>
      </c>
    </row>
    <row r="206" spans="1:17" x14ac:dyDescent="0.25">
      <c r="A206" s="51">
        <v>5213</v>
      </c>
      <c r="B206" s="89" t="s">
        <v>215</v>
      </c>
      <c r="C206" s="90">
        <f t="shared" si="37"/>
        <v>0</v>
      </c>
      <c r="D206" s="92"/>
      <c r="E206" s="92"/>
      <c r="F206" s="92"/>
      <c r="G206" s="175"/>
      <c r="H206" s="90">
        <f t="shared" si="38"/>
        <v>0</v>
      </c>
      <c r="I206" s="92"/>
      <c r="J206" s="92"/>
      <c r="K206" s="92"/>
      <c r="L206" s="176"/>
      <c r="M206" s="90">
        <f t="shared" si="39"/>
        <v>0</v>
      </c>
      <c r="N206" s="57">
        <f t="shared" si="41"/>
        <v>0</v>
      </c>
      <c r="O206" s="57">
        <f t="shared" si="41"/>
        <v>0</v>
      </c>
      <c r="P206" s="57">
        <f t="shared" si="41"/>
        <v>0</v>
      </c>
      <c r="Q206" s="177">
        <f t="shared" si="41"/>
        <v>0</v>
      </c>
    </row>
    <row r="207" spans="1:17" x14ac:dyDescent="0.25">
      <c r="A207" s="51">
        <v>5214</v>
      </c>
      <c r="B207" s="89" t="s">
        <v>216</v>
      </c>
      <c r="C207" s="90">
        <f t="shared" si="37"/>
        <v>0</v>
      </c>
      <c r="D207" s="92"/>
      <c r="E207" s="92"/>
      <c r="F207" s="92"/>
      <c r="G207" s="175"/>
      <c r="H207" s="90">
        <f t="shared" si="38"/>
        <v>0</v>
      </c>
      <c r="I207" s="92"/>
      <c r="J207" s="92"/>
      <c r="K207" s="92"/>
      <c r="L207" s="176"/>
      <c r="M207" s="90">
        <f t="shared" si="39"/>
        <v>0</v>
      </c>
      <c r="N207" s="57">
        <f t="shared" si="41"/>
        <v>0</v>
      </c>
      <c r="O207" s="57">
        <f t="shared" si="41"/>
        <v>0</v>
      </c>
      <c r="P207" s="57">
        <f t="shared" si="41"/>
        <v>0</v>
      </c>
      <c r="Q207" s="177">
        <f t="shared" si="41"/>
        <v>0</v>
      </c>
    </row>
    <row r="208" spans="1:17" x14ac:dyDescent="0.25">
      <c r="A208" s="51">
        <v>5215</v>
      </c>
      <c r="B208" s="89" t="s">
        <v>217</v>
      </c>
      <c r="C208" s="90">
        <f t="shared" si="37"/>
        <v>0</v>
      </c>
      <c r="D208" s="92"/>
      <c r="E208" s="92"/>
      <c r="F208" s="92"/>
      <c r="G208" s="175"/>
      <c r="H208" s="90">
        <f t="shared" si="38"/>
        <v>0</v>
      </c>
      <c r="I208" s="92"/>
      <c r="J208" s="92"/>
      <c r="K208" s="92"/>
      <c r="L208" s="176"/>
      <c r="M208" s="90">
        <f t="shared" si="39"/>
        <v>0</v>
      </c>
      <c r="N208" s="57">
        <f t="shared" si="41"/>
        <v>0</v>
      </c>
      <c r="O208" s="57">
        <f t="shared" si="41"/>
        <v>0</v>
      </c>
      <c r="P208" s="57">
        <f t="shared" si="41"/>
        <v>0</v>
      </c>
      <c r="Q208" s="177">
        <f t="shared" si="41"/>
        <v>0</v>
      </c>
    </row>
    <row r="209" spans="1:17" ht="24" x14ac:dyDescent="0.25">
      <c r="A209" s="51">
        <v>5216</v>
      </c>
      <c r="B209" s="89" t="s">
        <v>218</v>
      </c>
      <c r="C209" s="90">
        <f t="shared" si="37"/>
        <v>0</v>
      </c>
      <c r="D209" s="92"/>
      <c r="E209" s="92"/>
      <c r="F209" s="92"/>
      <c r="G209" s="175"/>
      <c r="H209" s="90">
        <f t="shared" si="38"/>
        <v>0</v>
      </c>
      <c r="I209" s="92"/>
      <c r="J209" s="92"/>
      <c r="K209" s="92"/>
      <c r="L209" s="176"/>
      <c r="M209" s="90">
        <f t="shared" si="39"/>
        <v>0</v>
      </c>
      <c r="N209" s="57">
        <f t="shared" si="41"/>
        <v>0</v>
      </c>
      <c r="O209" s="57">
        <f t="shared" si="41"/>
        <v>0</v>
      </c>
      <c r="P209" s="57">
        <f t="shared" si="41"/>
        <v>0</v>
      </c>
      <c r="Q209" s="177">
        <f t="shared" si="41"/>
        <v>0</v>
      </c>
    </row>
    <row r="210" spans="1:17" x14ac:dyDescent="0.25">
      <c r="A210" s="51">
        <v>5217</v>
      </c>
      <c r="B210" s="89" t="s">
        <v>219</v>
      </c>
      <c r="C210" s="90">
        <f t="shared" si="37"/>
        <v>0</v>
      </c>
      <c r="D210" s="92"/>
      <c r="E210" s="92"/>
      <c r="F210" s="92"/>
      <c r="G210" s="175"/>
      <c r="H210" s="90">
        <f t="shared" si="38"/>
        <v>0</v>
      </c>
      <c r="I210" s="92"/>
      <c r="J210" s="92"/>
      <c r="K210" s="92"/>
      <c r="L210" s="176"/>
      <c r="M210" s="90">
        <f t="shared" si="39"/>
        <v>0</v>
      </c>
      <c r="N210" s="57">
        <f t="shared" si="41"/>
        <v>0</v>
      </c>
      <c r="O210" s="57">
        <f t="shared" si="41"/>
        <v>0</v>
      </c>
      <c r="P210" s="57">
        <f t="shared" si="41"/>
        <v>0</v>
      </c>
      <c r="Q210" s="177">
        <f t="shared" si="41"/>
        <v>0</v>
      </c>
    </row>
    <row r="211" spans="1:17" x14ac:dyDescent="0.25">
      <c r="A211" s="51">
        <v>5218</v>
      </c>
      <c r="B211" s="89" t="s">
        <v>220</v>
      </c>
      <c r="C211" s="90">
        <f t="shared" si="37"/>
        <v>0</v>
      </c>
      <c r="D211" s="92"/>
      <c r="E211" s="92"/>
      <c r="F211" s="92"/>
      <c r="G211" s="175"/>
      <c r="H211" s="90">
        <f t="shared" si="38"/>
        <v>0</v>
      </c>
      <c r="I211" s="92"/>
      <c r="J211" s="92"/>
      <c r="K211" s="92"/>
      <c r="L211" s="176"/>
      <c r="M211" s="90">
        <f t="shared" si="39"/>
        <v>0</v>
      </c>
      <c r="N211" s="57">
        <f t="shared" si="41"/>
        <v>0</v>
      </c>
      <c r="O211" s="57">
        <f t="shared" si="41"/>
        <v>0</v>
      </c>
      <c r="P211" s="57">
        <f t="shared" si="41"/>
        <v>0</v>
      </c>
      <c r="Q211" s="177">
        <f t="shared" si="41"/>
        <v>0</v>
      </c>
    </row>
    <row r="212" spans="1:17" x14ac:dyDescent="0.25">
      <c r="A212" s="51">
        <v>5219</v>
      </c>
      <c r="B212" s="89" t="s">
        <v>221</v>
      </c>
      <c r="C212" s="90">
        <f t="shared" si="37"/>
        <v>0</v>
      </c>
      <c r="D212" s="92"/>
      <c r="E212" s="92"/>
      <c r="F212" s="92"/>
      <c r="G212" s="175"/>
      <c r="H212" s="90">
        <f t="shared" si="38"/>
        <v>0</v>
      </c>
      <c r="I212" s="92"/>
      <c r="J212" s="92"/>
      <c r="K212" s="92"/>
      <c r="L212" s="176"/>
      <c r="M212" s="90">
        <f t="shared" si="39"/>
        <v>0</v>
      </c>
      <c r="N212" s="57">
        <f t="shared" si="41"/>
        <v>0</v>
      </c>
      <c r="O212" s="57">
        <f t="shared" si="41"/>
        <v>0</v>
      </c>
      <c r="P212" s="57">
        <f t="shared" si="41"/>
        <v>0</v>
      </c>
      <c r="Q212" s="177">
        <f t="shared" si="41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37"/>
        <v>0</v>
      </c>
      <c r="D213" s="92"/>
      <c r="E213" s="92"/>
      <c r="F213" s="92"/>
      <c r="G213" s="175"/>
      <c r="H213" s="90">
        <f t="shared" si="38"/>
        <v>0</v>
      </c>
      <c r="I213" s="92"/>
      <c r="J213" s="92"/>
      <c r="K213" s="92"/>
      <c r="L213" s="176"/>
      <c r="M213" s="90">
        <f t="shared" si="39"/>
        <v>0</v>
      </c>
      <c r="N213" s="57">
        <f t="shared" si="41"/>
        <v>0</v>
      </c>
      <c r="O213" s="57">
        <f t="shared" si="41"/>
        <v>0</v>
      </c>
      <c r="P213" s="57">
        <f t="shared" si="41"/>
        <v>0</v>
      </c>
      <c r="Q213" s="177">
        <f t="shared" si="41"/>
        <v>0</v>
      </c>
    </row>
    <row r="214" spans="1:17" x14ac:dyDescent="0.25">
      <c r="A214" s="178">
        <v>5230</v>
      </c>
      <c r="B214" s="89" t="s">
        <v>223</v>
      </c>
      <c r="C214" s="90">
        <f t="shared" si="37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38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39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37"/>
        <v>0</v>
      </c>
      <c r="D215" s="92"/>
      <c r="E215" s="92"/>
      <c r="F215" s="92"/>
      <c r="G215" s="175"/>
      <c r="H215" s="90">
        <f t="shared" si="38"/>
        <v>0</v>
      </c>
      <c r="I215" s="92"/>
      <c r="J215" s="92"/>
      <c r="K215" s="92"/>
      <c r="L215" s="176"/>
      <c r="M215" s="90">
        <f t="shared" si="39"/>
        <v>0</v>
      </c>
      <c r="N215" s="57">
        <f t="shared" ref="N215:Q224" si="42">ROUNDUP(I215/$Q$15,0)</f>
        <v>0</v>
      </c>
      <c r="O215" s="57">
        <f t="shared" si="42"/>
        <v>0</v>
      </c>
      <c r="P215" s="57">
        <f t="shared" si="42"/>
        <v>0</v>
      </c>
      <c r="Q215" s="177">
        <f t="shared" si="42"/>
        <v>0</v>
      </c>
    </row>
    <row r="216" spans="1:17" x14ac:dyDescent="0.25">
      <c r="A216" s="51">
        <v>5232</v>
      </c>
      <c r="B216" s="89" t="s">
        <v>225</v>
      </c>
      <c r="C216" s="90">
        <f t="shared" si="37"/>
        <v>0</v>
      </c>
      <c r="D216" s="92"/>
      <c r="E216" s="92"/>
      <c r="F216" s="92"/>
      <c r="G216" s="175"/>
      <c r="H216" s="90">
        <f t="shared" si="38"/>
        <v>0</v>
      </c>
      <c r="I216" s="92"/>
      <c r="J216" s="92"/>
      <c r="K216" s="92"/>
      <c r="L216" s="176"/>
      <c r="M216" s="90">
        <f t="shared" si="39"/>
        <v>0</v>
      </c>
      <c r="N216" s="57">
        <f t="shared" si="42"/>
        <v>0</v>
      </c>
      <c r="O216" s="57">
        <f t="shared" si="42"/>
        <v>0</v>
      </c>
      <c r="P216" s="57">
        <f t="shared" si="42"/>
        <v>0</v>
      </c>
      <c r="Q216" s="177">
        <f t="shared" si="42"/>
        <v>0</v>
      </c>
    </row>
    <row r="217" spans="1:17" x14ac:dyDescent="0.25">
      <c r="A217" s="51">
        <v>5233</v>
      </c>
      <c r="B217" s="89" t="s">
        <v>226</v>
      </c>
      <c r="C217" s="215">
        <f t="shared" si="37"/>
        <v>0</v>
      </c>
      <c r="D217" s="92"/>
      <c r="E217" s="92"/>
      <c r="F217" s="92"/>
      <c r="G217" s="175"/>
      <c r="H217" s="90">
        <f t="shared" si="38"/>
        <v>0</v>
      </c>
      <c r="I217" s="92"/>
      <c r="J217" s="92"/>
      <c r="K217" s="92"/>
      <c r="L217" s="176"/>
      <c r="M217" s="90">
        <f t="shared" si="39"/>
        <v>0</v>
      </c>
      <c r="N217" s="57">
        <f t="shared" si="42"/>
        <v>0</v>
      </c>
      <c r="O217" s="57">
        <f t="shared" si="42"/>
        <v>0</v>
      </c>
      <c r="P217" s="57">
        <f t="shared" si="42"/>
        <v>0</v>
      </c>
      <c r="Q217" s="177">
        <f t="shared" si="42"/>
        <v>0</v>
      </c>
    </row>
    <row r="218" spans="1:17" ht="24" x14ac:dyDescent="0.25">
      <c r="A218" s="51">
        <v>5234</v>
      </c>
      <c r="B218" s="89" t="s">
        <v>227</v>
      </c>
      <c r="C218" s="215">
        <f t="shared" si="37"/>
        <v>0</v>
      </c>
      <c r="D218" s="92"/>
      <c r="E218" s="92"/>
      <c r="F218" s="92"/>
      <c r="G218" s="175"/>
      <c r="H218" s="90">
        <f t="shared" si="38"/>
        <v>0</v>
      </c>
      <c r="I218" s="92"/>
      <c r="J218" s="92"/>
      <c r="K218" s="92"/>
      <c r="L218" s="176"/>
      <c r="M218" s="90">
        <f t="shared" si="39"/>
        <v>0</v>
      </c>
      <c r="N218" s="57">
        <f t="shared" si="42"/>
        <v>0</v>
      </c>
      <c r="O218" s="57">
        <f t="shared" si="42"/>
        <v>0</v>
      </c>
      <c r="P218" s="57">
        <f t="shared" si="42"/>
        <v>0</v>
      </c>
      <c r="Q218" s="177">
        <f t="shared" si="42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37"/>
        <v>0</v>
      </c>
      <c r="D219" s="92"/>
      <c r="E219" s="92"/>
      <c r="F219" s="92"/>
      <c r="G219" s="175"/>
      <c r="H219" s="90">
        <f t="shared" si="38"/>
        <v>0</v>
      </c>
      <c r="I219" s="92"/>
      <c r="J219" s="92"/>
      <c r="K219" s="92"/>
      <c r="L219" s="176"/>
      <c r="M219" s="90">
        <f t="shared" si="39"/>
        <v>0</v>
      </c>
      <c r="N219" s="57">
        <f t="shared" si="42"/>
        <v>0</v>
      </c>
      <c r="O219" s="57">
        <f t="shared" si="42"/>
        <v>0</v>
      </c>
      <c r="P219" s="57">
        <f t="shared" si="42"/>
        <v>0</v>
      </c>
      <c r="Q219" s="177">
        <f t="shared" si="42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37"/>
        <v>0</v>
      </c>
      <c r="D220" s="92"/>
      <c r="E220" s="92"/>
      <c r="F220" s="92"/>
      <c r="G220" s="175"/>
      <c r="H220" s="90">
        <f t="shared" si="38"/>
        <v>0</v>
      </c>
      <c r="I220" s="92"/>
      <c r="J220" s="92"/>
      <c r="K220" s="92"/>
      <c r="L220" s="176"/>
      <c r="M220" s="90">
        <f t="shared" si="39"/>
        <v>0</v>
      </c>
      <c r="N220" s="57">
        <f t="shared" si="42"/>
        <v>0</v>
      </c>
      <c r="O220" s="57">
        <f t="shared" si="42"/>
        <v>0</v>
      </c>
      <c r="P220" s="57">
        <f t="shared" si="42"/>
        <v>0</v>
      </c>
      <c r="Q220" s="177">
        <f t="shared" si="42"/>
        <v>0</v>
      </c>
    </row>
    <row r="221" spans="1:17" ht="24" x14ac:dyDescent="0.25">
      <c r="A221" s="51">
        <v>5238</v>
      </c>
      <c r="B221" s="89" t="s">
        <v>230</v>
      </c>
      <c r="C221" s="215">
        <f t="shared" si="37"/>
        <v>0</v>
      </c>
      <c r="D221" s="92"/>
      <c r="E221" s="92"/>
      <c r="F221" s="92"/>
      <c r="G221" s="175"/>
      <c r="H221" s="90">
        <f t="shared" si="38"/>
        <v>0</v>
      </c>
      <c r="I221" s="92"/>
      <c r="J221" s="92"/>
      <c r="K221" s="92"/>
      <c r="L221" s="176"/>
      <c r="M221" s="90">
        <f t="shared" si="39"/>
        <v>0</v>
      </c>
      <c r="N221" s="57">
        <f t="shared" si="42"/>
        <v>0</v>
      </c>
      <c r="O221" s="57">
        <f t="shared" si="42"/>
        <v>0</v>
      </c>
      <c r="P221" s="57">
        <f t="shared" si="42"/>
        <v>0</v>
      </c>
      <c r="Q221" s="177">
        <f t="shared" si="42"/>
        <v>0</v>
      </c>
    </row>
    <row r="222" spans="1:17" ht="24" x14ac:dyDescent="0.25">
      <c r="A222" s="51">
        <v>5239</v>
      </c>
      <c r="B222" s="89" t="s">
        <v>231</v>
      </c>
      <c r="C222" s="215">
        <f t="shared" si="37"/>
        <v>0</v>
      </c>
      <c r="D222" s="92"/>
      <c r="E222" s="92"/>
      <c r="F222" s="92"/>
      <c r="G222" s="175"/>
      <c r="H222" s="90">
        <f t="shared" si="38"/>
        <v>0</v>
      </c>
      <c r="I222" s="92"/>
      <c r="J222" s="92"/>
      <c r="K222" s="92"/>
      <c r="L222" s="176"/>
      <c r="M222" s="90">
        <f t="shared" si="39"/>
        <v>0</v>
      </c>
      <c r="N222" s="57">
        <f t="shared" si="42"/>
        <v>0</v>
      </c>
      <c r="O222" s="57">
        <f t="shared" si="42"/>
        <v>0</v>
      </c>
      <c r="P222" s="57">
        <f t="shared" si="42"/>
        <v>0</v>
      </c>
      <c r="Q222" s="177">
        <f t="shared" si="42"/>
        <v>0</v>
      </c>
    </row>
    <row r="223" spans="1:17" ht="24" x14ac:dyDescent="0.25">
      <c r="A223" s="178">
        <v>5240</v>
      </c>
      <c r="B223" s="89" t="s">
        <v>232</v>
      </c>
      <c r="C223" s="215">
        <f t="shared" si="37"/>
        <v>0</v>
      </c>
      <c r="D223" s="92"/>
      <c r="E223" s="92"/>
      <c r="F223" s="92"/>
      <c r="G223" s="175"/>
      <c r="H223" s="90">
        <f t="shared" si="38"/>
        <v>0</v>
      </c>
      <c r="I223" s="92"/>
      <c r="J223" s="92"/>
      <c r="K223" s="92"/>
      <c r="L223" s="176"/>
      <c r="M223" s="90">
        <f t="shared" si="39"/>
        <v>0</v>
      </c>
      <c r="N223" s="57">
        <f t="shared" si="42"/>
        <v>0</v>
      </c>
      <c r="O223" s="57">
        <f t="shared" si="42"/>
        <v>0</v>
      </c>
      <c r="P223" s="57">
        <f t="shared" si="42"/>
        <v>0</v>
      </c>
      <c r="Q223" s="177">
        <f t="shared" si="42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37"/>
        <v>0</v>
      </c>
      <c r="D224" s="92"/>
      <c r="E224" s="92"/>
      <c r="F224" s="92"/>
      <c r="G224" s="175"/>
      <c r="H224" s="90">
        <f t="shared" ref="H224:H287" si="43">SUM(I224:L224)</f>
        <v>0</v>
      </c>
      <c r="I224" s="92"/>
      <c r="J224" s="92"/>
      <c r="K224" s="92"/>
      <c r="L224" s="176"/>
      <c r="M224" s="90">
        <f t="shared" ref="M224:M287" si="44">SUM(N224:Q224)</f>
        <v>0</v>
      </c>
      <c r="N224" s="57">
        <f t="shared" si="42"/>
        <v>0</v>
      </c>
      <c r="O224" s="57">
        <f t="shared" si="42"/>
        <v>0</v>
      </c>
      <c r="P224" s="57">
        <f t="shared" si="42"/>
        <v>0</v>
      </c>
      <c r="Q224" s="177">
        <f t="shared" si="42"/>
        <v>0</v>
      </c>
    </row>
    <row r="225" spans="1:17" x14ac:dyDescent="0.25">
      <c r="A225" s="178">
        <v>5260</v>
      </c>
      <c r="B225" s="89" t="s">
        <v>234</v>
      </c>
      <c r="C225" s="215">
        <f t="shared" si="37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43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4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37"/>
        <v>0</v>
      </c>
      <c r="D226" s="92"/>
      <c r="E226" s="92"/>
      <c r="F226" s="92"/>
      <c r="G226" s="175"/>
      <c r="H226" s="90">
        <f t="shared" si="43"/>
        <v>0</v>
      </c>
      <c r="I226" s="92"/>
      <c r="J226" s="92"/>
      <c r="K226" s="92"/>
      <c r="L226" s="176"/>
      <c r="M226" s="90">
        <f t="shared" si="44"/>
        <v>0</v>
      </c>
      <c r="N226" s="57">
        <f t="shared" ref="N226:Q227" si="45">ROUNDUP(I226/$Q$15,0)</f>
        <v>0</v>
      </c>
      <c r="O226" s="57">
        <f t="shared" si="45"/>
        <v>0</v>
      </c>
      <c r="P226" s="57">
        <f t="shared" si="45"/>
        <v>0</v>
      </c>
      <c r="Q226" s="177">
        <f t="shared" si="45"/>
        <v>0</v>
      </c>
    </row>
    <row r="227" spans="1:17" ht="24" x14ac:dyDescent="0.25">
      <c r="A227" s="168">
        <v>5270</v>
      </c>
      <c r="B227" s="125" t="s">
        <v>236</v>
      </c>
      <c r="C227" s="216">
        <f t="shared" si="37"/>
        <v>0</v>
      </c>
      <c r="D227" s="180"/>
      <c r="E227" s="180"/>
      <c r="F227" s="180"/>
      <c r="G227" s="181"/>
      <c r="H227" s="133">
        <f t="shared" si="43"/>
        <v>0</v>
      </c>
      <c r="I227" s="180"/>
      <c r="J227" s="180"/>
      <c r="K227" s="180"/>
      <c r="L227" s="182"/>
      <c r="M227" s="133">
        <f t="shared" si="44"/>
        <v>0</v>
      </c>
      <c r="N227" s="169">
        <f t="shared" si="45"/>
        <v>0</v>
      </c>
      <c r="O227" s="169">
        <f t="shared" si="45"/>
        <v>0</v>
      </c>
      <c r="P227" s="169">
        <f t="shared" si="45"/>
        <v>0</v>
      </c>
      <c r="Q227" s="171">
        <f t="shared" si="45"/>
        <v>0</v>
      </c>
    </row>
    <row r="228" spans="1:17" ht="48" x14ac:dyDescent="0.25">
      <c r="A228" s="121">
        <v>5300</v>
      </c>
      <c r="B228" s="217" t="s">
        <v>237</v>
      </c>
      <c r="C228" s="218">
        <f t="shared" si="37"/>
        <v>0</v>
      </c>
      <c r="D228" s="99">
        <f>SUM(D229,D230)</f>
        <v>0</v>
      </c>
      <c r="E228" s="99">
        <f>SUM(E229,E230)</f>
        <v>0</v>
      </c>
      <c r="F228" s="99">
        <f>SUM(F229,F230)</f>
        <v>0</v>
      </c>
      <c r="G228" s="99">
        <f>SUM(G229,G230)</f>
        <v>0</v>
      </c>
      <c r="H228" s="219">
        <f t="shared" si="43"/>
        <v>0</v>
      </c>
      <c r="I228" s="99">
        <f>SUM(I229,I230)</f>
        <v>0</v>
      </c>
      <c r="J228" s="99">
        <f>SUM(J229,J230)</f>
        <v>0</v>
      </c>
      <c r="K228" s="99">
        <f>SUM(K229,K230)</f>
        <v>0</v>
      </c>
      <c r="L228" s="187">
        <f>SUM(L229,L230)</f>
        <v>0</v>
      </c>
      <c r="M228" s="219">
        <f t="shared" si="44"/>
        <v>0</v>
      </c>
      <c r="N228" s="99">
        <f>SUM(N229,N230)</f>
        <v>0</v>
      </c>
      <c r="O228" s="99">
        <f>SUM(O229,O230)</f>
        <v>0</v>
      </c>
      <c r="P228" s="99">
        <f>SUM(P229,P230)</f>
        <v>0</v>
      </c>
      <c r="Q228" s="187">
        <f>SUM(Q229,Q230)</f>
        <v>0</v>
      </c>
    </row>
    <row r="229" spans="1:17" ht="24" x14ac:dyDescent="0.25">
      <c r="A229" s="168">
        <v>5310</v>
      </c>
      <c r="B229" s="125" t="s">
        <v>238</v>
      </c>
      <c r="C229" s="216">
        <f t="shared" si="37"/>
        <v>0</v>
      </c>
      <c r="D229" s="180"/>
      <c r="E229" s="180"/>
      <c r="F229" s="180"/>
      <c r="G229" s="181"/>
      <c r="H229" s="133">
        <f t="shared" si="43"/>
        <v>0</v>
      </c>
      <c r="I229" s="180"/>
      <c r="J229" s="180"/>
      <c r="K229" s="180"/>
      <c r="L229" s="182"/>
      <c r="M229" s="133">
        <f t="shared" si="44"/>
        <v>0</v>
      </c>
      <c r="N229" s="169">
        <f>ROUNDUP(I229/$Q$15,0)</f>
        <v>0</v>
      </c>
      <c r="O229" s="169">
        <f>ROUNDUP(J229/$Q$15,0)</f>
        <v>0</v>
      </c>
      <c r="P229" s="169">
        <f>ROUNDUP(K229/$Q$15,0)</f>
        <v>0</v>
      </c>
      <c r="Q229" s="171">
        <f>ROUNDUP(L229/$Q$15,0)</f>
        <v>0</v>
      </c>
    </row>
    <row r="230" spans="1:17" ht="60" x14ac:dyDescent="0.25">
      <c r="A230" s="178">
        <v>5320</v>
      </c>
      <c r="B230" s="89" t="s">
        <v>239</v>
      </c>
      <c r="C230" s="215">
        <f t="shared" si="37"/>
        <v>0</v>
      </c>
      <c r="D230" s="57">
        <f>SUM(D231)</f>
        <v>0</v>
      </c>
      <c r="E230" s="57">
        <f>SUM(E231)</f>
        <v>0</v>
      </c>
      <c r="F230" s="57">
        <f>SUM(F231)</f>
        <v>0</v>
      </c>
      <c r="G230" s="57">
        <f>SUM(G231)</f>
        <v>0</v>
      </c>
      <c r="H230" s="90">
        <f t="shared" si="43"/>
        <v>0</v>
      </c>
      <c r="I230" s="57">
        <f>SUM(I231)</f>
        <v>0</v>
      </c>
      <c r="J230" s="57">
        <f>SUM(J231)</f>
        <v>0</v>
      </c>
      <c r="K230" s="57">
        <f>SUM(K231)</f>
        <v>0</v>
      </c>
      <c r="L230" s="189">
        <f>SUM(L231)</f>
        <v>0</v>
      </c>
      <c r="M230" s="90">
        <f t="shared" si="44"/>
        <v>0</v>
      </c>
      <c r="N230" s="57">
        <f>SUM(N231)</f>
        <v>0</v>
      </c>
      <c r="O230" s="57">
        <f>SUM(O231)</f>
        <v>0</v>
      </c>
      <c r="P230" s="57">
        <f>SUM(P231)</f>
        <v>0</v>
      </c>
      <c r="Q230" s="189">
        <f>SUM(Q231)</f>
        <v>0</v>
      </c>
    </row>
    <row r="231" spans="1:17" ht="48" x14ac:dyDescent="0.25">
      <c r="A231" s="41">
        <v>5321</v>
      </c>
      <c r="B231" s="80" t="s">
        <v>240</v>
      </c>
      <c r="C231" s="216">
        <f t="shared" si="37"/>
        <v>0</v>
      </c>
      <c r="D231" s="83"/>
      <c r="E231" s="83"/>
      <c r="F231" s="83"/>
      <c r="G231" s="172"/>
      <c r="H231" s="133">
        <f t="shared" si="43"/>
        <v>0</v>
      </c>
      <c r="I231" s="83"/>
      <c r="J231" s="83"/>
      <c r="K231" s="83"/>
      <c r="L231" s="173"/>
      <c r="M231" s="133">
        <f t="shared" si="44"/>
        <v>0</v>
      </c>
      <c r="N231" s="107">
        <f>ROUNDUP(I231/$Q$15,0)</f>
        <v>0</v>
      </c>
      <c r="O231" s="107">
        <f>ROUNDUP(J231/$Q$15,0)</f>
        <v>0</v>
      </c>
      <c r="P231" s="107">
        <f>ROUNDUP(K231/$Q$15,0)</f>
        <v>0</v>
      </c>
      <c r="Q231" s="174">
        <f>ROUNDUP(L231/$Q$15,0)</f>
        <v>0</v>
      </c>
    </row>
    <row r="232" spans="1:17" x14ac:dyDescent="0.25">
      <c r="A232" s="160">
        <v>6000</v>
      </c>
      <c r="B232" s="160" t="s">
        <v>241</v>
      </c>
      <c r="C232" s="220">
        <f t="shared" si="37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43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4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 t="shared" si="37"/>
        <v>0</v>
      </c>
      <c r="D233" s="208">
        <f>SUM(D234,D235,D238,D244,D245,D246)</f>
        <v>0</v>
      </c>
      <c r="E233" s="208">
        <f>SUM(E234,E235,E238,E244,E245,E246)</f>
        <v>0</v>
      </c>
      <c r="F233" s="208">
        <f>SUM(F234,F235,F238,F244,F245,F246)</f>
        <v>0</v>
      </c>
      <c r="G233" s="208">
        <f>SUM(G234,G235,G238,G244,G245,G246)</f>
        <v>0</v>
      </c>
      <c r="H233" s="207">
        <f t="shared" si="43"/>
        <v>0</v>
      </c>
      <c r="I233" s="208">
        <f>SUM(I234,I235,I238,I244,I245,I246)</f>
        <v>0</v>
      </c>
      <c r="J233" s="208">
        <f>SUM(J234,J235,J238,J244,J245,J246)</f>
        <v>0</v>
      </c>
      <c r="K233" s="208">
        <f>SUM(K234,K235,K238,K244,K245,K246)</f>
        <v>0</v>
      </c>
      <c r="L233" s="167">
        <f>SUM(L234,L235,L238,L244,L245,L246)</f>
        <v>0</v>
      </c>
      <c r="M233" s="207">
        <f t="shared" si="44"/>
        <v>0</v>
      </c>
      <c r="N233" s="208">
        <f>SUM(N234,N235,N238,N244,N245,N246)</f>
        <v>0</v>
      </c>
      <c r="O233" s="208">
        <f>SUM(O234,O235,O238,O244,O245,O246)</f>
        <v>0</v>
      </c>
      <c r="P233" s="208">
        <f>SUM(P234,P235,P238,P244,P245,P246)</f>
        <v>0</v>
      </c>
      <c r="Q233" s="167">
        <f>SUM(Q234,Q235,Q238,Q244,Q245,Q246)</f>
        <v>0</v>
      </c>
    </row>
    <row r="234" spans="1:17" ht="24" x14ac:dyDescent="0.25">
      <c r="A234" s="185">
        <v>6220</v>
      </c>
      <c r="B234" s="80" t="s">
        <v>243</v>
      </c>
      <c r="C234" s="222">
        <f t="shared" si="37"/>
        <v>0</v>
      </c>
      <c r="D234" s="83"/>
      <c r="E234" s="83"/>
      <c r="F234" s="83"/>
      <c r="G234" s="223"/>
      <c r="H234" s="224">
        <f t="shared" si="43"/>
        <v>0</v>
      </c>
      <c r="I234" s="83"/>
      <c r="J234" s="83"/>
      <c r="K234" s="83"/>
      <c r="L234" s="173"/>
      <c r="M234" s="224">
        <f t="shared" si="44"/>
        <v>0</v>
      </c>
      <c r="N234" s="107">
        <f>ROUNDUP(I234/$Q$15,0)</f>
        <v>0</v>
      </c>
      <c r="O234" s="107">
        <f>ROUNDUP(J234/$Q$15,0)</f>
        <v>0</v>
      </c>
      <c r="P234" s="107">
        <f>ROUNDUP(K234/$Q$15,0)</f>
        <v>0</v>
      </c>
      <c r="Q234" s="174">
        <f>ROUNDUP(L234/$Q$15,0)</f>
        <v>0</v>
      </c>
    </row>
    <row r="235" spans="1:17" ht="24" x14ac:dyDescent="0.25">
      <c r="A235" s="178">
        <v>6240</v>
      </c>
      <c r="B235" s="89" t="s">
        <v>244</v>
      </c>
      <c r="C235" s="215">
        <f t="shared" si="37"/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43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4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 t="shared" si="37"/>
        <v>0</v>
      </c>
      <c r="D236" s="92"/>
      <c r="E236" s="92"/>
      <c r="F236" s="92"/>
      <c r="G236" s="175"/>
      <c r="H236" s="225">
        <f t="shared" si="43"/>
        <v>0</v>
      </c>
      <c r="I236" s="92"/>
      <c r="J236" s="92"/>
      <c r="K236" s="92"/>
      <c r="L236" s="176"/>
      <c r="M236" s="225">
        <f t="shared" si="44"/>
        <v>0</v>
      </c>
      <c r="N236" s="57">
        <f t="shared" ref="N236:Q237" si="46">ROUNDUP(I236/$Q$15,0)</f>
        <v>0</v>
      </c>
      <c r="O236" s="57">
        <f t="shared" si="46"/>
        <v>0</v>
      </c>
      <c r="P236" s="57">
        <f t="shared" si="46"/>
        <v>0</v>
      </c>
      <c r="Q236" s="177">
        <f t="shared" si="46"/>
        <v>0</v>
      </c>
    </row>
    <row r="237" spans="1:17" x14ac:dyDescent="0.25">
      <c r="A237" s="51">
        <v>6242</v>
      </c>
      <c r="B237" s="89" t="s">
        <v>246</v>
      </c>
      <c r="C237" s="215">
        <f t="shared" si="37"/>
        <v>0</v>
      </c>
      <c r="D237" s="92"/>
      <c r="E237" s="92"/>
      <c r="F237" s="92"/>
      <c r="G237" s="175"/>
      <c r="H237" s="225">
        <f t="shared" si="43"/>
        <v>0</v>
      </c>
      <c r="I237" s="92"/>
      <c r="J237" s="92"/>
      <c r="K237" s="92"/>
      <c r="L237" s="176"/>
      <c r="M237" s="225">
        <f t="shared" si="44"/>
        <v>0</v>
      </c>
      <c r="N237" s="57">
        <f t="shared" si="46"/>
        <v>0</v>
      </c>
      <c r="O237" s="57">
        <f t="shared" si="46"/>
        <v>0</v>
      </c>
      <c r="P237" s="57">
        <f t="shared" si="46"/>
        <v>0</v>
      </c>
      <c r="Q237" s="177">
        <f t="shared" si="46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 t="shared" si="37"/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43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44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 t="shared" si="37"/>
        <v>0</v>
      </c>
      <c r="D239" s="92"/>
      <c r="E239" s="92"/>
      <c r="F239" s="92"/>
      <c r="G239" s="175"/>
      <c r="H239" s="225">
        <f t="shared" si="43"/>
        <v>0</v>
      </c>
      <c r="I239" s="92"/>
      <c r="J239" s="92"/>
      <c r="K239" s="92"/>
      <c r="L239" s="176"/>
      <c r="M239" s="225">
        <f t="shared" si="44"/>
        <v>0</v>
      </c>
      <c r="N239" s="57">
        <f t="shared" ref="N239:Q245" si="47">ROUNDUP(I239/$Q$15,0)</f>
        <v>0</v>
      </c>
      <c r="O239" s="57">
        <f t="shared" si="47"/>
        <v>0</v>
      </c>
      <c r="P239" s="57">
        <f t="shared" si="47"/>
        <v>0</v>
      </c>
      <c r="Q239" s="177">
        <f t="shared" si="47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37"/>
        <v>0</v>
      </c>
      <c r="D240" s="92"/>
      <c r="E240" s="92"/>
      <c r="F240" s="92"/>
      <c r="G240" s="175"/>
      <c r="H240" s="225">
        <f t="shared" si="43"/>
        <v>0</v>
      </c>
      <c r="I240" s="92"/>
      <c r="J240" s="92"/>
      <c r="K240" s="92"/>
      <c r="L240" s="176"/>
      <c r="M240" s="225">
        <f t="shared" si="44"/>
        <v>0</v>
      </c>
      <c r="N240" s="57">
        <f t="shared" si="47"/>
        <v>0</v>
      </c>
      <c r="O240" s="57">
        <f t="shared" si="47"/>
        <v>0</v>
      </c>
      <c r="P240" s="57">
        <f t="shared" si="47"/>
        <v>0</v>
      </c>
      <c r="Q240" s="177">
        <f t="shared" si="47"/>
        <v>0</v>
      </c>
    </row>
    <row r="241" spans="1:17" ht="24" x14ac:dyDescent="0.25">
      <c r="A241" s="51">
        <v>6254</v>
      </c>
      <c r="B241" s="89" t="s">
        <v>250</v>
      </c>
      <c r="C241" s="215">
        <f t="shared" si="37"/>
        <v>0</v>
      </c>
      <c r="D241" s="92"/>
      <c r="E241" s="92"/>
      <c r="F241" s="92"/>
      <c r="G241" s="175"/>
      <c r="H241" s="225">
        <f t="shared" si="43"/>
        <v>0</v>
      </c>
      <c r="I241" s="92"/>
      <c r="J241" s="92"/>
      <c r="K241" s="92"/>
      <c r="L241" s="176"/>
      <c r="M241" s="225">
        <f t="shared" si="44"/>
        <v>0</v>
      </c>
      <c r="N241" s="57">
        <f t="shared" si="47"/>
        <v>0</v>
      </c>
      <c r="O241" s="57">
        <f t="shared" si="47"/>
        <v>0</v>
      </c>
      <c r="P241" s="57">
        <f t="shared" si="47"/>
        <v>0</v>
      </c>
      <c r="Q241" s="177">
        <f t="shared" si="47"/>
        <v>0</v>
      </c>
    </row>
    <row r="242" spans="1:17" ht="24" x14ac:dyDescent="0.25">
      <c r="A242" s="51">
        <v>6255</v>
      </c>
      <c r="B242" s="89" t="s">
        <v>251</v>
      </c>
      <c r="C242" s="215">
        <f t="shared" si="37"/>
        <v>0</v>
      </c>
      <c r="D242" s="92"/>
      <c r="E242" s="92"/>
      <c r="F242" s="92"/>
      <c r="G242" s="175"/>
      <c r="H242" s="225">
        <f t="shared" si="43"/>
        <v>0</v>
      </c>
      <c r="I242" s="92"/>
      <c r="J242" s="92"/>
      <c r="K242" s="92"/>
      <c r="L242" s="176"/>
      <c r="M242" s="225">
        <f t="shared" si="44"/>
        <v>0</v>
      </c>
      <c r="N242" s="57">
        <f t="shared" si="47"/>
        <v>0</v>
      </c>
      <c r="O242" s="57">
        <f t="shared" si="47"/>
        <v>0</v>
      </c>
      <c r="P242" s="57">
        <f t="shared" si="47"/>
        <v>0</v>
      </c>
      <c r="Q242" s="177">
        <f t="shared" si="47"/>
        <v>0</v>
      </c>
    </row>
    <row r="243" spans="1:17" x14ac:dyDescent="0.25">
      <c r="A243" s="51">
        <v>6259</v>
      </c>
      <c r="B243" s="89" t="s">
        <v>252</v>
      </c>
      <c r="C243" s="215">
        <f t="shared" si="37"/>
        <v>0</v>
      </c>
      <c r="D243" s="92"/>
      <c r="E243" s="92"/>
      <c r="F243" s="92"/>
      <c r="G243" s="175"/>
      <c r="H243" s="225">
        <f t="shared" si="43"/>
        <v>0</v>
      </c>
      <c r="I243" s="92"/>
      <c r="J243" s="92"/>
      <c r="K243" s="92"/>
      <c r="L243" s="176"/>
      <c r="M243" s="225">
        <f t="shared" si="44"/>
        <v>0</v>
      </c>
      <c r="N243" s="57">
        <f t="shared" si="47"/>
        <v>0</v>
      </c>
      <c r="O243" s="57">
        <f t="shared" si="47"/>
        <v>0</v>
      </c>
      <c r="P243" s="57">
        <f t="shared" si="47"/>
        <v>0</v>
      </c>
      <c r="Q243" s="177">
        <f t="shared" si="47"/>
        <v>0</v>
      </c>
    </row>
    <row r="244" spans="1:17" ht="24" x14ac:dyDescent="0.25">
      <c r="A244" s="178">
        <v>6260</v>
      </c>
      <c r="B244" s="89" t="s">
        <v>253</v>
      </c>
      <c r="C244" s="215">
        <f t="shared" si="37"/>
        <v>0</v>
      </c>
      <c r="D244" s="92"/>
      <c r="E244" s="92"/>
      <c r="F244" s="92"/>
      <c r="G244" s="175"/>
      <c r="H244" s="225">
        <f t="shared" si="43"/>
        <v>0</v>
      </c>
      <c r="I244" s="92"/>
      <c r="J244" s="92"/>
      <c r="K244" s="92"/>
      <c r="L244" s="176"/>
      <c r="M244" s="225">
        <f t="shared" si="44"/>
        <v>0</v>
      </c>
      <c r="N244" s="57">
        <f t="shared" si="47"/>
        <v>0</v>
      </c>
      <c r="O244" s="57">
        <f t="shared" si="47"/>
        <v>0</v>
      </c>
      <c r="P244" s="57">
        <f t="shared" si="47"/>
        <v>0</v>
      </c>
      <c r="Q244" s="177">
        <f t="shared" si="47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37"/>
        <v>0</v>
      </c>
      <c r="D245" s="92"/>
      <c r="E245" s="92"/>
      <c r="F245" s="92"/>
      <c r="G245" s="175"/>
      <c r="H245" s="225">
        <f t="shared" si="43"/>
        <v>0</v>
      </c>
      <c r="I245" s="92"/>
      <c r="J245" s="92"/>
      <c r="K245" s="92"/>
      <c r="L245" s="176"/>
      <c r="M245" s="225">
        <f t="shared" si="44"/>
        <v>0</v>
      </c>
      <c r="N245" s="57">
        <f t="shared" si="47"/>
        <v>0</v>
      </c>
      <c r="O245" s="57">
        <f t="shared" si="47"/>
        <v>0</v>
      </c>
      <c r="P245" s="57">
        <f t="shared" si="47"/>
        <v>0</v>
      </c>
      <c r="Q245" s="177">
        <f t="shared" si="47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37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227">
        <f>SUM(G247:G250)</f>
        <v>0</v>
      </c>
      <c r="H246" s="226">
        <f t="shared" si="43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99">
        <f>SUM(L247:L250)</f>
        <v>0</v>
      </c>
      <c r="M246" s="226">
        <f t="shared" si="44"/>
        <v>0</v>
      </c>
      <c r="N246" s="107">
        <f>SUM(N247:N250)</f>
        <v>0</v>
      </c>
      <c r="O246" s="107">
        <f>SUM(O247:O250)</f>
        <v>0</v>
      </c>
      <c r="P246" s="107">
        <f>SUM(P247:P250)</f>
        <v>0</v>
      </c>
      <c r="Q246" s="199">
        <f>SUM(Q247:Q250)</f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37"/>
        <v>0</v>
      </c>
      <c r="D247" s="92"/>
      <c r="E247" s="92"/>
      <c r="F247" s="92"/>
      <c r="G247" s="228"/>
      <c r="H247" s="215">
        <f t="shared" si="43"/>
        <v>0</v>
      </c>
      <c r="I247" s="92"/>
      <c r="J247" s="92"/>
      <c r="K247" s="92"/>
      <c r="L247" s="176"/>
      <c r="M247" s="215">
        <f t="shared" si="44"/>
        <v>0</v>
      </c>
      <c r="N247" s="57">
        <f t="shared" ref="N247:Q250" si="48">ROUNDUP(I247/$Q$15,0)</f>
        <v>0</v>
      </c>
      <c r="O247" s="57">
        <f t="shared" si="48"/>
        <v>0</v>
      </c>
      <c r="P247" s="57">
        <f t="shared" si="48"/>
        <v>0</v>
      </c>
      <c r="Q247" s="177">
        <f t="shared" si="48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37"/>
        <v>0</v>
      </c>
      <c r="D248" s="92"/>
      <c r="E248" s="92"/>
      <c r="F248" s="92"/>
      <c r="G248" s="228"/>
      <c r="H248" s="215">
        <f t="shared" si="43"/>
        <v>0</v>
      </c>
      <c r="I248" s="92"/>
      <c r="J248" s="92"/>
      <c r="K248" s="92"/>
      <c r="L248" s="176"/>
      <c r="M248" s="215">
        <f t="shared" si="44"/>
        <v>0</v>
      </c>
      <c r="N248" s="57">
        <f t="shared" si="48"/>
        <v>0</v>
      </c>
      <c r="O248" s="57">
        <f t="shared" si="48"/>
        <v>0</v>
      </c>
      <c r="P248" s="57">
        <f t="shared" si="48"/>
        <v>0</v>
      </c>
      <c r="Q248" s="177">
        <f t="shared" si="48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37"/>
        <v>0</v>
      </c>
      <c r="D249" s="92"/>
      <c r="E249" s="92"/>
      <c r="F249" s="92"/>
      <c r="G249" s="228"/>
      <c r="H249" s="215">
        <f t="shared" si="43"/>
        <v>0</v>
      </c>
      <c r="I249" s="92"/>
      <c r="J249" s="92"/>
      <c r="K249" s="92"/>
      <c r="L249" s="176"/>
      <c r="M249" s="215">
        <f t="shared" si="44"/>
        <v>0</v>
      </c>
      <c r="N249" s="57">
        <f t="shared" si="48"/>
        <v>0</v>
      </c>
      <c r="O249" s="57">
        <f t="shared" si="48"/>
        <v>0</v>
      </c>
      <c r="P249" s="57">
        <f t="shared" si="48"/>
        <v>0</v>
      </c>
      <c r="Q249" s="177">
        <f t="shared" si="48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37"/>
        <v>0</v>
      </c>
      <c r="D250" s="92"/>
      <c r="E250" s="92"/>
      <c r="F250" s="92"/>
      <c r="G250" s="228"/>
      <c r="H250" s="215">
        <f t="shared" si="43"/>
        <v>0</v>
      </c>
      <c r="I250" s="92"/>
      <c r="J250" s="92"/>
      <c r="K250" s="92"/>
      <c r="L250" s="176"/>
      <c r="M250" s="215">
        <f t="shared" si="44"/>
        <v>0</v>
      </c>
      <c r="N250" s="57">
        <f t="shared" si="48"/>
        <v>0</v>
      </c>
      <c r="O250" s="57">
        <f t="shared" si="48"/>
        <v>0</v>
      </c>
      <c r="P250" s="57">
        <f t="shared" si="48"/>
        <v>0</v>
      </c>
      <c r="Q250" s="177">
        <f t="shared" si="48"/>
        <v>0</v>
      </c>
    </row>
    <row r="251" spans="1:17" x14ac:dyDescent="0.25">
      <c r="A251" s="71">
        <v>6300</v>
      </c>
      <c r="B251" s="165" t="s">
        <v>260</v>
      </c>
      <c r="C251" s="197">
        <f t="shared" si="37"/>
        <v>0</v>
      </c>
      <c r="D251" s="78">
        <f>SUM(D252,D256,D257)</f>
        <v>0</v>
      </c>
      <c r="E251" s="78">
        <f>SUM(E252,E256,E257)</f>
        <v>0</v>
      </c>
      <c r="F251" s="78">
        <f>SUM(F252,F256,F257)</f>
        <v>0</v>
      </c>
      <c r="G251" s="78">
        <f>SUM(G252,G256,G257)</f>
        <v>0</v>
      </c>
      <c r="H251" s="72">
        <f t="shared" si="43"/>
        <v>0</v>
      </c>
      <c r="I251" s="78">
        <f>SUM(I252,I256,I257)</f>
        <v>0</v>
      </c>
      <c r="J251" s="78">
        <f>SUM(J252,J256,J257)</f>
        <v>0</v>
      </c>
      <c r="K251" s="78">
        <f>SUM(K252,K256,K257)</f>
        <v>0</v>
      </c>
      <c r="L251" s="187">
        <f>SUM(L252,L256,L257)</f>
        <v>0</v>
      </c>
      <c r="M251" s="72">
        <f t="shared" si="44"/>
        <v>0</v>
      </c>
      <c r="N251" s="78">
        <f>SUM(N252,N256,N257)</f>
        <v>0</v>
      </c>
      <c r="O251" s="78">
        <f>SUM(O252,O256,O257)</f>
        <v>0</v>
      </c>
      <c r="P251" s="78">
        <f>SUM(P252,P256,P257)</f>
        <v>0</v>
      </c>
      <c r="Q251" s="187">
        <f>SUM(Q252,Q256,Q257)</f>
        <v>0</v>
      </c>
    </row>
    <row r="252" spans="1:17" ht="24" x14ac:dyDescent="0.25">
      <c r="A252" s="185">
        <v>6320</v>
      </c>
      <c r="B252" s="80" t="s">
        <v>261</v>
      </c>
      <c r="C252" s="226">
        <f t="shared" si="37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229">
        <f>SUM(G253:G255)</f>
        <v>0</v>
      </c>
      <c r="H252" s="226">
        <f t="shared" si="43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230">
        <f>SUM(L253:L255)</f>
        <v>0</v>
      </c>
      <c r="M252" s="226">
        <f t="shared" si="44"/>
        <v>0</v>
      </c>
      <c r="N252" s="107">
        <f>SUM(N253:N255)</f>
        <v>0</v>
      </c>
      <c r="O252" s="107">
        <f>SUM(O253:O255)</f>
        <v>0</v>
      </c>
      <c r="P252" s="107">
        <f>SUM(P253:P255)</f>
        <v>0</v>
      </c>
      <c r="Q252" s="230">
        <f>SUM(Q253:Q255)</f>
        <v>0</v>
      </c>
    </row>
    <row r="253" spans="1:17" x14ac:dyDescent="0.25">
      <c r="A253" s="51">
        <v>6322</v>
      </c>
      <c r="B253" s="89" t="s">
        <v>262</v>
      </c>
      <c r="C253" s="215">
        <f t="shared" si="37"/>
        <v>0</v>
      </c>
      <c r="D253" s="92"/>
      <c r="E253" s="92"/>
      <c r="F253" s="92"/>
      <c r="G253" s="228"/>
      <c r="H253" s="215">
        <f t="shared" si="43"/>
        <v>0</v>
      </c>
      <c r="I253" s="92"/>
      <c r="J253" s="92"/>
      <c r="K253" s="92"/>
      <c r="L253" s="176"/>
      <c r="M253" s="215">
        <f t="shared" si="44"/>
        <v>0</v>
      </c>
      <c r="N253" s="57">
        <f t="shared" ref="N253:Q257" si="49">ROUNDUP(I253/$Q$15,0)</f>
        <v>0</v>
      </c>
      <c r="O253" s="57">
        <f t="shared" si="49"/>
        <v>0</v>
      </c>
      <c r="P253" s="57">
        <f t="shared" si="49"/>
        <v>0</v>
      </c>
      <c r="Q253" s="177">
        <f t="shared" si="49"/>
        <v>0</v>
      </c>
    </row>
    <row r="254" spans="1:17" ht="24" x14ac:dyDescent="0.25">
      <c r="A254" s="51">
        <v>6323</v>
      </c>
      <c r="B254" s="89" t="s">
        <v>263</v>
      </c>
      <c r="C254" s="215">
        <f t="shared" si="37"/>
        <v>0</v>
      </c>
      <c r="D254" s="92"/>
      <c r="E254" s="92"/>
      <c r="F254" s="92"/>
      <c r="G254" s="228"/>
      <c r="H254" s="215">
        <f t="shared" si="43"/>
        <v>0</v>
      </c>
      <c r="I254" s="92"/>
      <c r="J254" s="92"/>
      <c r="K254" s="92"/>
      <c r="L254" s="176"/>
      <c r="M254" s="215">
        <f t="shared" si="44"/>
        <v>0</v>
      </c>
      <c r="N254" s="57">
        <f t="shared" si="49"/>
        <v>0</v>
      </c>
      <c r="O254" s="57">
        <f t="shared" si="49"/>
        <v>0</v>
      </c>
      <c r="P254" s="57">
        <f t="shared" si="49"/>
        <v>0</v>
      </c>
      <c r="Q254" s="177">
        <f t="shared" si="49"/>
        <v>0</v>
      </c>
    </row>
    <row r="255" spans="1:17" x14ac:dyDescent="0.25">
      <c r="A255" s="41">
        <v>6329</v>
      </c>
      <c r="B255" s="80" t="s">
        <v>264</v>
      </c>
      <c r="C255" s="222">
        <f t="shared" si="37"/>
        <v>0</v>
      </c>
      <c r="D255" s="83"/>
      <c r="E255" s="83"/>
      <c r="F255" s="83"/>
      <c r="G255" s="231"/>
      <c r="H255" s="222">
        <f t="shared" si="43"/>
        <v>0</v>
      </c>
      <c r="I255" s="83"/>
      <c r="J255" s="83"/>
      <c r="K255" s="83"/>
      <c r="L255" s="173"/>
      <c r="M255" s="222">
        <f t="shared" si="44"/>
        <v>0</v>
      </c>
      <c r="N255" s="107">
        <f t="shared" si="49"/>
        <v>0</v>
      </c>
      <c r="O255" s="107">
        <f t="shared" si="49"/>
        <v>0</v>
      </c>
      <c r="P255" s="107">
        <f t="shared" si="49"/>
        <v>0</v>
      </c>
      <c r="Q255" s="174">
        <f t="shared" si="49"/>
        <v>0</v>
      </c>
    </row>
    <row r="256" spans="1:17" ht="24" x14ac:dyDescent="0.25">
      <c r="A256" s="232">
        <v>6330</v>
      </c>
      <c r="B256" s="233" t="s">
        <v>265</v>
      </c>
      <c r="C256" s="226">
        <f t="shared" ref="C256:C301" si="50">SUM(D256:G256)</f>
        <v>0</v>
      </c>
      <c r="D256" s="202"/>
      <c r="E256" s="202"/>
      <c r="F256" s="202"/>
      <c r="G256" s="228"/>
      <c r="H256" s="226">
        <f t="shared" si="43"/>
        <v>0</v>
      </c>
      <c r="I256" s="202"/>
      <c r="J256" s="202"/>
      <c r="K256" s="202"/>
      <c r="L256" s="204"/>
      <c r="M256" s="226">
        <f t="shared" si="44"/>
        <v>0</v>
      </c>
      <c r="N256" s="205">
        <f t="shared" si="49"/>
        <v>0</v>
      </c>
      <c r="O256" s="205">
        <f t="shared" si="49"/>
        <v>0</v>
      </c>
      <c r="P256" s="205">
        <f t="shared" si="49"/>
        <v>0</v>
      </c>
      <c r="Q256" s="206">
        <f t="shared" si="49"/>
        <v>0</v>
      </c>
    </row>
    <row r="257" spans="1:17" x14ac:dyDescent="0.25">
      <c r="A257" s="178">
        <v>6360</v>
      </c>
      <c r="B257" s="89" t="s">
        <v>266</v>
      </c>
      <c r="C257" s="215">
        <f t="shared" si="50"/>
        <v>0</v>
      </c>
      <c r="D257" s="92"/>
      <c r="E257" s="92"/>
      <c r="F257" s="92"/>
      <c r="G257" s="175"/>
      <c r="H257" s="225">
        <f t="shared" si="43"/>
        <v>0</v>
      </c>
      <c r="I257" s="92"/>
      <c r="J257" s="92"/>
      <c r="K257" s="92"/>
      <c r="L257" s="176"/>
      <c r="M257" s="225">
        <f t="shared" si="44"/>
        <v>0</v>
      </c>
      <c r="N257" s="57">
        <f t="shared" si="49"/>
        <v>0</v>
      </c>
      <c r="O257" s="57">
        <f t="shared" si="49"/>
        <v>0</v>
      </c>
      <c r="P257" s="57">
        <f t="shared" si="49"/>
        <v>0</v>
      </c>
      <c r="Q257" s="177">
        <f t="shared" si="49"/>
        <v>0</v>
      </c>
    </row>
    <row r="258" spans="1:17" ht="36" x14ac:dyDescent="0.25">
      <c r="A258" s="71">
        <v>6400</v>
      </c>
      <c r="B258" s="165" t="s">
        <v>267</v>
      </c>
      <c r="C258" s="197">
        <f t="shared" si="50"/>
        <v>0</v>
      </c>
      <c r="D258" s="78">
        <f>SUM(D259,D263)</f>
        <v>0</v>
      </c>
      <c r="E258" s="78">
        <f>SUM(E259,E263)</f>
        <v>0</v>
      </c>
      <c r="F258" s="78">
        <f>SUM(F259,F263)</f>
        <v>0</v>
      </c>
      <c r="G258" s="78">
        <f>SUM(G259,G263)</f>
        <v>0</v>
      </c>
      <c r="H258" s="72">
        <f t="shared" si="43"/>
        <v>0</v>
      </c>
      <c r="I258" s="78">
        <f>SUM(I259,I263)</f>
        <v>0</v>
      </c>
      <c r="J258" s="78">
        <f>SUM(J259,J263)</f>
        <v>0</v>
      </c>
      <c r="K258" s="78">
        <f>SUM(K259,K263)</f>
        <v>0</v>
      </c>
      <c r="L258" s="187">
        <f>SUM(L259,L263)</f>
        <v>0</v>
      </c>
      <c r="M258" s="72">
        <f t="shared" si="44"/>
        <v>0</v>
      </c>
      <c r="N258" s="78">
        <f>SUM(N259,N263)</f>
        <v>0</v>
      </c>
      <c r="O258" s="78">
        <f>SUM(O259,O263)</f>
        <v>0</v>
      </c>
      <c r="P258" s="78">
        <f>SUM(P259,P263)</f>
        <v>0</v>
      </c>
      <c r="Q258" s="187">
        <f>SUM(Q259,Q263)</f>
        <v>0</v>
      </c>
    </row>
    <row r="259" spans="1:17" ht="24" x14ac:dyDescent="0.25">
      <c r="A259" s="185">
        <v>6410</v>
      </c>
      <c r="B259" s="80" t="s">
        <v>268</v>
      </c>
      <c r="C259" s="222">
        <f t="shared" si="50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234">
        <f>SUM(G260:G262)</f>
        <v>0</v>
      </c>
      <c r="H259" s="222">
        <f t="shared" si="43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93">
        <f>SUM(L260:L262)</f>
        <v>0</v>
      </c>
      <c r="M259" s="222">
        <f t="shared" si="44"/>
        <v>0</v>
      </c>
      <c r="N259" s="107">
        <f>SUM(N260:N262)</f>
        <v>0</v>
      </c>
      <c r="O259" s="107">
        <f>SUM(O260:O262)</f>
        <v>0</v>
      </c>
      <c r="P259" s="107">
        <f>SUM(P260:P262)</f>
        <v>0</v>
      </c>
      <c r="Q259" s="193">
        <f>SUM(Q260:Q262)</f>
        <v>0</v>
      </c>
    </row>
    <row r="260" spans="1:17" x14ac:dyDescent="0.25">
      <c r="A260" s="51">
        <v>6411</v>
      </c>
      <c r="B260" s="235" t="s">
        <v>269</v>
      </c>
      <c r="C260" s="215">
        <f t="shared" si="50"/>
        <v>0</v>
      </c>
      <c r="D260" s="92"/>
      <c r="E260" s="92"/>
      <c r="F260" s="92"/>
      <c r="G260" s="175"/>
      <c r="H260" s="225">
        <f t="shared" si="43"/>
        <v>0</v>
      </c>
      <c r="I260" s="92"/>
      <c r="J260" s="92"/>
      <c r="K260" s="92"/>
      <c r="L260" s="176"/>
      <c r="M260" s="225">
        <f t="shared" si="44"/>
        <v>0</v>
      </c>
      <c r="N260" s="57">
        <f t="shared" ref="N260:Q262" si="51">ROUNDUP(I260/$Q$15,0)</f>
        <v>0</v>
      </c>
      <c r="O260" s="57">
        <f t="shared" si="51"/>
        <v>0</v>
      </c>
      <c r="P260" s="57">
        <f t="shared" si="51"/>
        <v>0</v>
      </c>
      <c r="Q260" s="177">
        <f t="shared" si="51"/>
        <v>0</v>
      </c>
    </row>
    <row r="261" spans="1:17" ht="36" x14ac:dyDescent="0.25">
      <c r="A261" s="51">
        <v>6412</v>
      </c>
      <c r="B261" s="89" t="s">
        <v>270</v>
      </c>
      <c r="C261" s="215">
        <f t="shared" si="50"/>
        <v>0</v>
      </c>
      <c r="D261" s="92"/>
      <c r="E261" s="92"/>
      <c r="F261" s="92"/>
      <c r="G261" s="175"/>
      <c r="H261" s="225">
        <f t="shared" si="43"/>
        <v>0</v>
      </c>
      <c r="I261" s="92"/>
      <c r="J261" s="92"/>
      <c r="K261" s="92"/>
      <c r="L261" s="176"/>
      <c r="M261" s="225">
        <f t="shared" si="44"/>
        <v>0</v>
      </c>
      <c r="N261" s="57">
        <f t="shared" si="51"/>
        <v>0</v>
      </c>
      <c r="O261" s="57">
        <f t="shared" si="51"/>
        <v>0</v>
      </c>
      <c r="P261" s="57">
        <f t="shared" si="51"/>
        <v>0</v>
      </c>
      <c r="Q261" s="177">
        <f t="shared" si="51"/>
        <v>0</v>
      </c>
    </row>
    <row r="262" spans="1:17" ht="36" x14ac:dyDescent="0.25">
      <c r="A262" s="51">
        <v>6419</v>
      </c>
      <c r="B262" s="89" t="s">
        <v>271</v>
      </c>
      <c r="C262" s="215">
        <f t="shared" si="50"/>
        <v>0</v>
      </c>
      <c r="D262" s="92"/>
      <c r="E262" s="92"/>
      <c r="F262" s="92"/>
      <c r="G262" s="175"/>
      <c r="H262" s="225">
        <f t="shared" si="43"/>
        <v>0</v>
      </c>
      <c r="I262" s="92"/>
      <c r="J262" s="92"/>
      <c r="K262" s="92"/>
      <c r="L262" s="176"/>
      <c r="M262" s="225">
        <f t="shared" si="44"/>
        <v>0</v>
      </c>
      <c r="N262" s="57">
        <f t="shared" si="51"/>
        <v>0</v>
      </c>
      <c r="O262" s="57">
        <f t="shared" si="51"/>
        <v>0</v>
      </c>
      <c r="P262" s="57">
        <f t="shared" si="51"/>
        <v>0</v>
      </c>
      <c r="Q262" s="177">
        <f t="shared" si="51"/>
        <v>0</v>
      </c>
    </row>
    <row r="263" spans="1:17" ht="36" x14ac:dyDescent="0.25">
      <c r="A263" s="178">
        <v>6420</v>
      </c>
      <c r="B263" s="89" t="s">
        <v>272</v>
      </c>
      <c r="C263" s="215">
        <f t="shared" si="50"/>
        <v>0</v>
      </c>
      <c r="D263" s="57">
        <f>SUM(D264:D266)</f>
        <v>0</v>
      </c>
      <c r="E263" s="57">
        <f>SUM(E264:E266)</f>
        <v>0</v>
      </c>
      <c r="F263" s="57">
        <f>SUM(F264:F266)</f>
        <v>0</v>
      </c>
      <c r="G263" s="236">
        <f>SUM(G264:G266)</f>
        <v>0</v>
      </c>
      <c r="H263" s="215">
        <f t="shared" si="43"/>
        <v>0</v>
      </c>
      <c r="I263" s="57">
        <f>SUM(I264:I266)</f>
        <v>0</v>
      </c>
      <c r="J263" s="57">
        <f>SUM(J264:J266)</f>
        <v>0</v>
      </c>
      <c r="K263" s="57">
        <f>SUM(K264:K266)</f>
        <v>0</v>
      </c>
      <c r="L263" s="189">
        <f>SUM(L264:L266)</f>
        <v>0</v>
      </c>
      <c r="M263" s="215">
        <f t="shared" si="44"/>
        <v>0</v>
      </c>
      <c r="N263" s="57">
        <f>SUM(N264:N266)</f>
        <v>0</v>
      </c>
      <c r="O263" s="57">
        <f>SUM(O264:O266)</f>
        <v>0</v>
      </c>
      <c r="P263" s="57">
        <f>SUM(P264:P266)</f>
        <v>0</v>
      </c>
      <c r="Q263" s="189">
        <f>SUM(Q264:Q266)</f>
        <v>0</v>
      </c>
    </row>
    <row r="264" spans="1:17" x14ac:dyDescent="0.25">
      <c r="A264" s="51">
        <v>6421</v>
      </c>
      <c r="B264" s="89" t="s">
        <v>273</v>
      </c>
      <c r="C264" s="215">
        <f t="shared" si="50"/>
        <v>0</v>
      </c>
      <c r="D264" s="92"/>
      <c r="E264" s="92"/>
      <c r="F264" s="92"/>
      <c r="G264" s="175"/>
      <c r="H264" s="225">
        <f t="shared" si="43"/>
        <v>0</v>
      </c>
      <c r="I264" s="92"/>
      <c r="J264" s="92"/>
      <c r="K264" s="92"/>
      <c r="L264" s="176"/>
      <c r="M264" s="225">
        <f t="shared" si="44"/>
        <v>0</v>
      </c>
      <c r="N264" s="57">
        <f t="shared" ref="N264:Q266" si="52">ROUNDUP(I264/$Q$15,0)</f>
        <v>0</v>
      </c>
      <c r="O264" s="57">
        <f t="shared" si="52"/>
        <v>0</v>
      </c>
      <c r="P264" s="57">
        <f t="shared" si="52"/>
        <v>0</v>
      </c>
      <c r="Q264" s="177">
        <f t="shared" si="52"/>
        <v>0</v>
      </c>
    </row>
    <row r="265" spans="1:17" x14ac:dyDescent="0.25">
      <c r="A265" s="51">
        <v>6422</v>
      </c>
      <c r="B265" s="89" t="s">
        <v>274</v>
      </c>
      <c r="C265" s="215">
        <f t="shared" si="50"/>
        <v>0</v>
      </c>
      <c r="D265" s="92"/>
      <c r="E265" s="92"/>
      <c r="F265" s="92"/>
      <c r="G265" s="175"/>
      <c r="H265" s="225">
        <f t="shared" si="43"/>
        <v>0</v>
      </c>
      <c r="I265" s="92"/>
      <c r="J265" s="92"/>
      <c r="K265" s="92"/>
      <c r="L265" s="176"/>
      <c r="M265" s="225">
        <f t="shared" si="44"/>
        <v>0</v>
      </c>
      <c r="N265" s="57">
        <f t="shared" si="52"/>
        <v>0</v>
      </c>
      <c r="O265" s="57">
        <f t="shared" si="52"/>
        <v>0</v>
      </c>
      <c r="P265" s="57">
        <f t="shared" si="52"/>
        <v>0</v>
      </c>
      <c r="Q265" s="177">
        <f t="shared" si="52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50"/>
        <v>0</v>
      </c>
      <c r="D266" s="92"/>
      <c r="E266" s="92"/>
      <c r="F266" s="92"/>
      <c r="G266" s="175"/>
      <c r="H266" s="225">
        <f t="shared" si="43"/>
        <v>0</v>
      </c>
      <c r="I266" s="92"/>
      <c r="J266" s="92"/>
      <c r="K266" s="92"/>
      <c r="L266" s="176"/>
      <c r="M266" s="225">
        <f t="shared" si="44"/>
        <v>0</v>
      </c>
      <c r="N266" s="57">
        <f t="shared" si="52"/>
        <v>0</v>
      </c>
      <c r="O266" s="57">
        <f t="shared" si="52"/>
        <v>0</v>
      </c>
      <c r="P266" s="57">
        <f t="shared" si="52"/>
        <v>0</v>
      </c>
      <c r="Q266" s="177">
        <f t="shared" si="52"/>
        <v>0</v>
      </c>
    </row>
    <row r="267" spans="1:17" ht="36" x14ac:dyDescent="0.25">
      <c r="A267" s="237">
        <v>7000</v>
      </c>
      <c r="B267" s="237" t="s">
        <v>276</v>
      </c>
      <c r="C267" s="238">
        <f t="shared" si="50"/>
        <v>1675</v>
      </c>
      <c r="D267" s="239">
        <f>SUM(D268,D278)</f>
        <v>1675</v>
      </c>
      <c r="E267" s="239">
        <f>SUM(E268,E278)</f>
        <v>0</v>
      </c>
      <c r="F267" s="239">
        <f>SUM(F268,F278)</f>
        <v>0</v>
      </c>
      <c r="G267" s="239">
        <f>SUM(G268,G278)</f>
        <v>0</v>
      </c>
      <c r="H267" s="240">
        <f t="shared" si="43"/>
        <v>1675</v>
      </c>
      <c r="I267" s="239">
        <f>SUM(I268,I278)</f>
        <v>1675</v>
      </c>
      <c r="J267" s="239">
        <f>SUM(J268,J278)</f>
        <v>0</v>
      </c>
      <c r="K267" s="239">
        <f>SUM(K268,K278)</f>
        <v>0</v>
      </c>
      <c r="L267" s="241">
        <f>SUM(L268,L278)</f>
        <v>0</v>
      </c>
      <c r="M267" s="240">
        <f t="shared" si="44"/>
        <v>2384</v>
      </c>
      <c r="N267" s="239">
        <f>SUM(N268,N278)</f>
        <v>2384</v>
      </c>
      <c r="O267" s="239">
        <f>SUM(O268,O278)</f>
        <v>0</v>
      </c>
      <c r="P267" s="239">
        <f>SUM(P268,P278)</f>
        <v>0</v>
      </c>
      <c r="Q267" s="241">
        <f>SUM(Q268,Q278)</f>
        <v>0</v>
      </c>
    </row>
    <row r="268" spans="1:17" ht="24" x14ac:dyDescent="0.25">
      <c r="A268" s="242">
        <v>7200</v>
      </c>
      <c r="B268" s="165" t="s">
        <v>277</v>
      </c>
      <c r="C268" s="197">
        <f t="shared" si="50"/>
        <v>0</v>
      </c>
      <c r="D268" s="78">
        <f>SUM(D269,D270,D273,D274,D277)</f>
        <v>0</v>
      </c>
      <c r="E268" s="78">
        <f>SUM(E269,E270,E273,E274,E277)</f>
        <v>0</v>
      </c>
      <c r="F268" s="78">
        <f>SUM(F269,F270,F273,F274,F277)</f>
        <v>0</v>
      </c>
      <c r="G268" s="78">
        <f>SUM(G269,G270,G273,G274,G277)</f>
        <v>0</v>
      </c>
      <c r="H268" s="72">
        <f t="shared" si="43"/>
        <v>0</v>
      </c>
      <c r="I268" s="78">
        <f>SUM(I269,I270,I273,I274,I277)</f>
        <v>0</v>
      </c>
      <c r="J268" s="78">
        <f>SUM(J269,J270,J273,J274,J277)</f>
        <v>0</v>
      </c>
      <c r="K268" s="78">
        <f>SUM(K269,K270,K273,K274,K277)</f>
        <v>0</v>
      </c>
      <c r="L268" s="167">
        <f>SUM(L269,L270,L273,L274,L277)</f>
        <v>0</v>
      </c>
      <c r="M268" s="72">
        <f t="shared" si="44"/>
        <v>0</v>
      </c>
      <c r="N268" s="78">
        <f>SUM(N269,N270,N273,N274,N277)</f>
        <v>0</v>
      </c>
      <c r="O268" s="78">
        <f>SUM(O269,O270,O273,O274,O277)</f>
        <v>0</v>
      </c>
      <c r="P268" s="78">
        <f>SUM(P269,P270,P273,P274,P277)</f>
        <v>0</v>
      </c>
      <c r="Q268" s="167">
        <f>SUM(Q269,Q270,Q273,Q274,Q277)</f>
        <v>0</v>
      </c>
    </row>
    <row r="269" spans="1:17" ht="24" x14ac:dyDescent="0.25">
      <c r="A269" s="243">
        <v>7210</v>
      </c>
      <c r="B269" s="80" t="s">
        <v>278</v>
      </c>
      <c r="C269" s="222">
        <f t="shared" si="50"/>
        <v>0</v>
      </c>
      <c r="D269" s="83"/>
      <c r="E269" s="83"/>
      <c r="F269" s="83"/>
      <c r="G269" s="172"/>
      <c r="H269" s="81">
        <f t="shared" si="43"/>
        <v>0</v>
      </c>
      <c r="I269" s="83"/>
      <c r="J269" s="83"/>
      <c r="K269" s="83"/>
      <c r="L269" s="173"/>
      <c r="M269" s="86">
        <f t="shared" si="44"/>
        <v>0</v>
      </c>
      <c r="N269" s="47">
        <f>ROUNDUP(I269/$Q$15,0)</f>
        <v>0</v>
      </c>
      <c r="O269" s="47">
        <f>ROUNDUP(J269/$Q$15,0)</f>
        <v>0</v>
      </c>
      <c r="P269" s="47">
        <f>ROUNDUP(K269/$Q$15,0)</f>
        <v>0</v>
      </c>
      <c r="Q269" s="193">
        <f>ROUNDUP(L269/$Q$15,0)</f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50"/>
        <v>0</v>
      </c>
      <c r="D270" s="107">
        <f>SUM(D271:D272)</f>
        <v>0</v>
      </c>
      <c r="E270" s="107">
        <f>SUM(E271:E272)</f>
        <v>0</v>
      </c>
      <c r="F270" s="107">
        <f>SUM(F271:F272)</f>
        <v>0</v>
      </c>
      <c r="G270" s="107">
        <f>SUM(G271:G272)</f>
        <v>0</v>
      </c>
      <c r="H270" s="81">
        <f t="shared" si="43"/>
        <v>0</v>
      </c>
      <c r="I270" s="107">
        <f>SUM(I271:I272)</f>
        <v>0</v>
      </c>
      <c r="J270" s="107">
        <f>SUM(J271:J272)</f>
        <v>0</v>
      </c>
      <c r="K270" s="107">
        <f>SUM(K271:K272)</f>
        <v>0</v>
      </c>
      <c r="L270" s="174">
        <f>SUM(L271:L272)</f>
        <v>0</v>
      </c>
      <c r="M270" s="95">
        <f t="shared" si="44"/>
        <v>0</v>
      </c>
      <c r="N270" s="57">
        <f>SUM(N271:N272)</f>
        <v>0</v>
      </c>
      <c r="O270" s="57">
        <f>SUM(O271:O272)</f>
        <v>0</v>
      </c>
      <c r="P270" s="57">
        <f>SUM(P271:P272)</f>
        <v>0</v>
      </c>
      <c r="Q270" s="189">
        <f>SUM(Q271:Q272)</f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50"/>
        <v>0</v>
      </c>
      <c r="D271" s="83"/>
      <c r="E271" s="83"/>
      <c r="F271" s="83"/>
      <c r="G271" s="172"/>
      <c r="H271" s="81">
        <f t="shared" si="43"/>
        <v>0</v>
      </c>
      <c r="I271" s="83"/>
      <c r="J271" s="83"/>
      <c r="K271" s="83"/>
      <c r="L271" s="173"/>
      <c r="M271" s="95">
        <f t="shared" si="44"/>
        <v>0</v>
      </c>
      <c r="N271" s="57">
        <f t="shared" ref="N271:Q273" si="53">ROUNDUP(I271/$Q$15,0)</f>
        <v>0</v>
      </c>
      <c r="O271" s="57">
        <f t="shared" si="53"/>
        <v>0</v>
      </c>
      <c r="P271" s="57">
        <f t="shared" si="53"/>
        <v>0</v>
      </c>
      <c r="Q271" s="189">
        <f t="shared" si="53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50"/>
        <v>0</v>
      </c>
      <c r="D272" s="83"/>
      <c r="E272" s="83"/>
      <c r="F272" s="83"/>
      <c r="G272" s="172"/>
      <c r="H272" s="81">
        <f t="shared" si="43"/>
        <v>0</v>
      </c>
      <c r="I272" s="83"/>
      <c r="J272" s="83"/>
      <c r="K272" s="83"/>
      <c r="L272" s="173"/>
      <c r="M272" s="95">
        <f t="shared" si="44"/>
        <v>0</v>
      </c>
      <c r="N272" s="57">
        <f t="shared" si="53"/>
        <v>0</v>
      </c>
      <c r="O272" s="57">
        <f t="shared" si="53"/>
        <v>0</v>
      </c>
      <c r="P272" s="57">
        <f t="shared" si="53"/>
        <v>0</v>
      </c>
      <c r="Q272" s="189">
        <f t="shared" si="53"/>
        <v>0</v>
      </c>
    </row>
    <row r="273" spans="1:17" ht="24" x14ac:dyDescent="0.25">
      <c r="A273" s="246">
        <v>7230</v>
      </c>
      <c r="B273" s="89" t="s">
        <v>282</v>
      </c>
      <c r="C273" s="215">
        <f t="shared" si="50"/>
        <v>0</v>
      </c>
      <c r="D273" s="92"/>
      <c r="E273" s="92"/>
      <c r="F273" s="92"/>
      <c r="G273" s="175"/>
      <c r="H273" s="90">
        <f t="shared" si="43"/>
        <v>0</v>
      </c>
      <c r="I273" s="92"/>
      <c r="J273" s="92"/>
      <c r="K273" s="92"/>
      <c r="L273" s="176"/>
      <c r="M273" s="95">
        <f t="shared" si="44"/>
        <v>0</v>
      </c>
      <c r="N273" s="57">
        <f t="shared" si="53"/>
        <v>0</v>
      </c>
      <c r="O273" s="57">
        <f t="shared" si="53"/>
        <v>0</v>
      </c>
      <c r="P273" s="57">
        <f t="shared" si="53"/>
        <v>0</v>
      </c>
      <c r="Q273" s="189">
        <f t="shared" si="53"/>
        <v>0</v>
      </c>
    </row>
    <row r="274" spans="1:17" ht="24" x14ac:dyDescent="0.25">
      <c r="A274" s="246">
        <v>7240</v>
      </c>
      <c r="B274" s="89" t="s">
        <v>283</v>
      </c>
      <c r="C274" s="215">
        <f t="shared" si="50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43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44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50"/>
        <v>0</v>
      </c>
      <c r="D275" s="92"/>
      <c r="E275" s="92"/>
      <c r="F275" s="92"/>
      <c r="G275" s="175"/>
      <c r="H275" s="90">
        <f t="shared" si="43"/>
        <v>0</v>
      </c>
      <c r="I275" s="92"/>
      <c r="J275" s="92"/>
      <c r="K275" s="92"/>
      <c r="L275" s="176"/>
      <c r="M275" s="95">
        <f t="shared" si="44"/>
        <v>0</v>
      </c>
      <c r="N275" s="57">
        <f t="shared" ref="N275:Q277" si="54">ROUNDUP(I275/$Q$15,0)</f>
        <v>0</v>
      </c>
      <c r="O275" s="57">
        <f t="shared" si="54"/>
        <v>0</v>
      </c>
      <c r="P275" s="57">
        <f t="shared" si="54"/>
        <v>0</v>
      </c>
      <c r="Q275" s="189">
        <f t="shared" si="54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50"/>
        <v>0</v>
      </c>
      <c r="D276" s="92"/>
      <c r="E276" s="92"/>
      <c r="F276" s="92"/>
      <c r="G276" s="175"/>
      <c r="H276" s="90">
        <f t="shared" si="43"/>
        <v>0</v>
      </c>
      <c r="I276" s="92"/>
      <c r="J276" s="92"/>
      <c r="K276" s="92"/>
      <c r="L276" s="176"/>
      <c r="M276" s="95">
        <f t="shared" si="44"/>
        <v>0</v>
      </c>
      <c r="N276" s="57">
        <f t="shared" si="54"/>
        <v>0</v>
      </c>
      <c r="O276" s="57">
        <f t="shared" si="54"/>
        <v>0</v>
      </c>
      <c r="P276" s="57">
        <f t="shared" si="54"/>
        <v>0</v>
      </c>
      <c r="Q276" s="189">
        <f t="shared" si="54"/>
        <v>0</v>
      </c>
    </row>
    <row r="277" spans="1:17" ht="24" x14ac:dyDescent="0.25">
      <c r="A277" s="248">
        <v>7260</v>
      </c>
      <c r="B277" s="80" t="s">
        <v>286</v>
      </c>
      <c r="C277" s="222">
        <f t="shared" si="50"/>
        <v>0</v>
      </c>
      <c r="D277" s="83"/>
      <c r="E277" s="83"/>
      <c r="F277" s="83"/>
      <c r="G277" s="172"/>
      <c r="H277" s="81">
        <f t="shared" si="43"/>
        <v>0</v>
      </c>
      <c r="I277" s="83"/>
      <c r="J277" s="83"/>
      <c r="K277" s="83"/>
      <c r="L277" s="173"/>
      <c r="M277" s="81">
        <f t="shared" si="44"/>
        <v>0</v>
      </c>
      <c r="N277" s="107">
        <f t="shared" si="54"/>
        <v>0</v>
      </c>
      <c r="O277" s="107">
        <f t="shared" si="54"/>
        <v>0</v>
      </c>
      <c r="P277" s="107">
        <f t="shared" si="54"/>
        <v>0</v>
      </c>
      <c r="Q277" s="174">
        <f t="shared" si="54"/>
        <v>0</v>
      </c>
    </row>
    <row r="278" spans="1:17" x14ac:dyDescent="0.25">
      <c r="A278" s="249">
        <v>7700</v>
      </c>
      <c r="B278" s="217" t="s">
        <v>287</v>
      </c>
      <c r="C278" s="218">
        <f t="shared" si="50"/>
        <v>1675</v>
      </c>
      <c r="D278" s="99">
        <f>SUM(D279,D282)</f>
        <v>1675</v>
      </c>
      <c r="E278" s="99">
        <f>SUM(E279,E282)</f>
        <v>0</v>
      </c>
      <c r="F278" s="99">
        <f>SUM(F279,F282)</f>
        <v>0</v>
      </c>
      <c r="G278" s="99">
        <f>SUM(G279,G282)</f>
        <v>0</v>
      </c>
      <c r="H278" s="219">
        <f t="shared" si="43"/>
        <v>1675</v>
      </c>
      <c r="I278" s="99">
        <f>SUM(I279,I282)</f>
        <v>1675</v>
      </c>
      <c r="J278" s="99">
        <f>SUM(J279,J282)</f>
        <v>0</v>
      </c>
      <c r="K278" s="99">
        <f>SUM(K279,K282)</f>
        <v>0</v>
      </c>
      <c r="L278" s="187">
        <f>SUM(L279,L282)</f>
        <v>0</v>
      </c>
      <c r="M278" s="219">
        <f t="shared" si="44"/>
        <v>2384</v>
      </c>
      <c r="N278" s="99">
        <f>SUM(N279,N282)</f>
        <v>2384</v>
      </c>
      <c r="O278" s="99">
        <f>SUM(O279,O282)</f>
        <v>0</v>
      </c>
      <c r="P278" s="99">
        <f>SUM(P279,P282)</f>
        <v>0</v>
      </c>
      <c r="Q278" s="187">
        <f>SUM(Q279,Q282)</f>
        <v>0</v>
      </c>
    </row>
    <row r="279" spans="1:17" ht="24" x14ac:dyDescent="0.25">
      <c r="A279" s="250">
        <v>7710</v>
      </c>
      <c r="B279" s="125" t="s">
        <v>288</v>
      </c>
      <c r="C279" s="216">
        <f t="shared" si="50"/>
        <v>1675</v>
      </c>
      <c r="D279" s="169">
        <f>SUM(D280:D281)</f>
        <v>1675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43"/>
        <v>1675</v>
      </c>
      <c r="I279" s="169">
        <f>SUM(I280:I281)</f>
        <v>1675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44"/>
        <v>2384</v>
      </c>
      <c r="N279" s="169">
        <f>SUM(N280:N281)</f>
        <v>2384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50"/>
        <v>0</v>
      </c>
      <c r="D280" s="92"/>
      <c r="E280" s="92"/>
      <c r="F280" s="92"/>
      <c r="G280" s="175"/>
      <c r="H280" s="90">
        <f t="shared" si="43"/>
        <v>0</v>
      </c>
      <c r="I280" s="92"/>
      <c r="J280" s="92"/>
      <c r="K280" s="92"/>
      <c r="L280" s="176"/>
      <c r="M280" s="90">
        <f t="shared" si="44"/>
        <v>0</v>
      </c>
      <c r="N280" s="57">
        <f t="shared" ref="N280:Q282" si="55">ROUNDUP(I280/$Q$15,0)</f>
        <v>0</v>
      </c>
      <c r="O280" s="57">
        <f t="shared" si="55"/>
        <v>0</v>
      </c>
      <c r="P280" s="57">
        <f t="shared" si="55"/>
        <v>0</v>
      </c>
      <c r="Q280" s="177">
        <f t="shared" si="55"/>
        <v>0</v>
      </c>
    </row>
    <row r="281" spans="1:17" ht="48" x14ac:dyDescent="0.25">
      <c r="A281" s="251">
        <v>7712</v>
      </c>
      <c r="B281" s="233" t="s">
        <v>290</v>
      </c>
      <c r="C281" s="226">
        <f t="shared" si="50"/>
        <v>1675</v>
      </c>
      <c r="D281" s="202">
        <f>465+785+425</f>
        <v>1675</v>
      </c>
      <c r="E281" s="202"/>
      <c r="F281" s="202"/>
      <c r="G281" s="252"/>
      <c r="H281" s="198">
        <f t="shared" si="43"/>
        <v>1675</v>
      </c>
      <c r="I281" s="202">
        <v>1675</v>
      </c>
      <c r="J281" s="202"/>
      <c r="K281" s="202"/>
      <c r="L281" s="204"/>
      <c r="M281" s="198">
        <f t="shared" si="44"/>
        <v>2384</v>
      </c>
      <c r="N281" s="205">
        <f t="shared" si="55"/>
        <v>2384</v>
      </c>
      <c r="O281" s="205">
        <f t="shared" si="55"/>
        <v>0</v>
      </c>
      <c r="P281" s="205">
        <f t="shared" si="55"/>
        <v>0</v>
      </c>
      <c r="Q281" s="206">
        <f t="shared" si="55"/>
        <v>0</v>
      </c>
    </row>
    <row r="282" spans="1:17" x14ac:dyDescent="0.2">
      <c r="A282" s="253">
        <v>7720</v>
      </c>
      <c r="B282" s="254" t="s">
        <v>291</v>
      </c>
      <c r="C282" s="226">
        <f t="shared" si="50"/>
        <v>0</v>
      </c>
      <c r="D282" s="255"/>
      <c r="E282" s="255"/>
      <c r="F282" s="255"/>
      <c r="G282" s="256"/>
      <c r="H282" s="198">
        <f t="shared" si="43"/>
        <v>0</v>
      </c>
      <c r="I282" s="255"/>
      <c r="J282" s="255"/>
      <c r="K282" s="255"/>
      <c r="L282" s="257"/>
      <c r="M282" s="198">
        <f t="shared" si="44"/>
        <v>0</v>
      </c>
      <c r="N282" s="99">
        <f t="shared" si="55"/>
        <v>0</v>
      </c>
      <c r="O282" s="99">
        <f t="shared" si="55"/>
        <v>0</v>
      </c>
      <c r="P282" s="99">
        <f t="shared" si="55"/>
        <v>0</v>
      </c>
      <c r="Q282" s="258">
        <f t="shared" si="55"/>
        <v>0</v>
      </c>
    </row>
    <row r="283" spans="1:17" ht="36" x14ac:dyDescent="0.25">
      <c r="A283" s="259">
        <v>8000</v>
      </c>
      <c r="B283" s="260" t="s">
        <v>292</v>
      </c>
      <c r="C283" s="261">
        <f t="shared" si="50"/>
        <v>0</v>
      </c>
      <c r="D283" s="262">
        <f>SUM(D284:D286)</f>
        <v>0</v>
      </c>
      <c r="E283" s="262">
        <f>SUM(E284:E286)</f>
        <v>0</v>
      </c>
      <c r="F283" s="262">
        <f>SUM(F284:F286)</f>
        <v>0</v>
      </c>
      <c r="G283" s="262">
        <f>SUM(G284:G286)</f>
        <v>0</v>
      </c>
      <c r="H283" s="261">
        <f t="shared" si="43"/>
        <v>0</v>
      </c>
      <c r="I283" s="262">
        <f>SUM(I284:I286)</f>
        <v>0</v>
      </c>
      <c r="J283" s="262">
        <f>SUM(J284:J286)</f>
        <v>0</v>
      </c>
      <c r="K283" s="262">
        <f>SUM(K284:K286)</f>
        <v>0</v>
      </c>
      <c r="L283" s="263">
        <f>SUM(L284:L286)</f>
        <v>0</v>
      </c>
      <c r="M283" s="261">
        <f t="shared" si="44"/>
        <v>0</v>
      </c>
      <c r="N283" s="262">
        <f>SUM(N284:N286)</f>
        <v>0</v>
      </c>
      <c r="O283" s="262">
        <f>SUM(O284:O286)</f>
        <v>0</v>
      </c>
      <c r="P283" s="262">
        <f>SUM(P284:P286)</f>
        <v>0</v>
      </c>
      <c r="Q283" s="263">
        <f>SUM(Q284:Q286)</f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50"/>
        <v>0</v>
      </c>
      <c r="D284" s="180"/>
      <c r="E284" s="180"/>
      <c r="F284" s="180"/>
      <c r="G284" s="181"/>
      <c r="H284" s="81">
        <f t="shared" si="43"/>
        <v>0</v>
      </c>
      <c r="I284" s="180"/>
      <c r="J284" s="180"/>
      <c r="K284" s="180"/>
      <c r="L284" s="182"/>
      <c r="M284" s="81">
        <f t="shared" si="44"/>
        <v>0</v>
      </c>
      <c r="N284" s="169">
        <f t="shared" ref="N284:Q286" si="56">ROUNDUP(I284/$Q$15,0)</f>
        <v>0</v>
      </c>
      <c r="O284" s="169">
        <f t="shared" si="56"/>
        <v>0</v>
      </c>
      <c r="P284" s="169">
        <f t="shared" si="56"/>
        <v>0</v>
      </c>
      <c r="Q284" s="171">
        <f t="shared" si="56"/>
        <v>0</v>
      </c>
    </row>
    <row r="285" spans="1:17" ht="24" x14ac:dyDescent="0.25">
      <c r="A285" s="265">
        <v>8600</v>
      </c>
      <c r="B285" s="89" t="s">
        <v>294</v>
      </c>
      <c r="C285" s="226">
        <f t="shared" si="50"/>
        <v>0</v>
      </c>
      <c r="D285" s="92"/>
      <c r="E285" s="92"/>
      <c r="F285" s="92"/>
      <c r="G285" s="175"/>
      <c r="H285" s="198">
        <f t="shared" si="43"/>
        <v>0</v>
      </c>
      <c r="I285" s="92"/>
      <c r="J285" s="92"/>
      <c r="K285" s="92"/>
      <c r="L285" s="176"/>
      <c r="M285" s="198">
        <f t="shared" si="44"/>
        <v>0</v>
      </c>
      <c r="N285" s="57">
        <f t="shared" si="56"/>
        <v>0</v>
      </c>
      <c r="O285" s="57">
        <f t="shared" si="56"/>
        <v>0</v>
      </c>
      <c r="P285" s="57">
        <f t="shared" si="56"/>
        <v>0</v>
      </c>
      <c r="Q285" s="177">
        <f t="shared" si="56"/>
        <v>0</v>
      </c>
    </row>
    <row r="286" spans="1:17" ht="48" x14ac:dyDescent="0.25">
      <c r="A286" s="266">
        <v>8900</v>
      </c>
      <c r="B286" s="233" t="s">
        <v>295</v>
      </c>
      <c r="C286" s="226">
        <f t="shared" si="50"/>
        <v>0</v>
      </c>
      <c r="D286" s="202"/>
      <c r="E286" s="202"/>
      <c r="F286" s="202"/>
      <c r="G286" s="252"/>
      <c r="H286" s="198">
        <f t="shared" si="43"/>
        <v>0</v>
      </c>
      <c r="I286" s="202"/>
      <c r="J286" s="202"/>
      <c r="K286" s="202"/>
      <c r="L286" s="204"/>
      <c r="M286" s="198">
        <f t="shared" si="44"/>
        <v>0</v>
      </c>
      <c r="N286" s="205">
        <f t="shared" si="56"/>
        <v>0</v>
      </c>
      <c r="O286" s="205">
        <f t="shared" si="56"/>
        <v>0</v>
      </c>
      <c r="P286" s="205">
        <f t="shared" si="56"/>
        <v>0</v>
      </c>
      <c r="Q286" s="206">
        <f t="shared" si="56"/>
        <v>0</v>
      </c>
    </row>
    <row r="287" spans="1:17" x14ac:dyDescent="0.25">
      <c r="A287" s="259">
        <v>9000</v>
      </c>
      <c r="B287" s="260" t="s">
        <v>296</v>
      </c>
      <c r="C287" s="267">
        <f t="shared" si="50"/>
        <v>0</v>
      </c>
      <c r="D287" s="262">
        <f>SUM(D288)</f>
        <v>0</v>
      </c>
      <c r="E287" s="262">
        <f>SUM(E288)</f>
        <v>0</v>
      </c>
      <c r="F287" s="262">
        <f>SUM(F288)</f>
        <v>0</v>
      </c>
      <c r="G287" s="262">
        <f>SUM(G288)</f>
        <v>0</v>
      </c>
      <c r="H287" s="268">
        <f t="shared" si="43"/>
        <v>0</v>
      </c>
      <c r="I287" s="262">
        <f>SUM(I288)</f>
        <v>0</v>
      </c>
      <c r="J287" s="262">
        <f>SUM(J288)</f>
        <v>0</v>
      </c>
      <c r="K287" s="262">
        <f>SUM(K288)</f>
        <v>0</v>
      </c>
      <c r="L287" s="263">
        <f>SUM(L288)</f>
        <v>0</v>
      </c>
      <c r="M287" s="268">
        <f t="shared" si="44"/>
        <v>0</v>
      </c>
      <c r="N287" s="262">
        <f>SUM(N288)</f>
        <v>0</v>
      </c>
      <c r="O287" s="262">
        <f>SUM(O288)</f>
        <v>0</v>
      </c>
      <c r="P287" s="262">
        <f>SUM(P288)</f>
        <v>0</v>
      </c>
      <c r="Q287" s="263">
        <f>SUM(Q288)</f>
        <v>0</v>
      </c>
    </row>
    <row r="288" spans="1:17" ht="24" x14ac:dyDescent="0.25">
      <c r="A288" s="269">
        <v>9200</v>
      </c>
      <c r="B288" s="196" t="s">
        <v>297</v>
      </c>
      <c r="C288" s="221">
        <f t="shared" si="50"/>
        <v>0</v>
      </c>
      <c r="D288" s="208">
        <f>SUM(D289,D290,D293,D294,D298)</f>
        <v>0</v>
      </c>
      <c r="E288" s="208">
        <f>SUM(E289,E290,E293,E294,E298)</f>
        <v>0</v>
      </c>
      <c r="F288" s="208">
        <f>SUM(F289,F290,F293,F294,F298)</f>
        <v>0</v>
      </c>
      <c r="G288" s="208">
        <f>SUM(G289,G290,G293,G294,G298)</f>
        <v>0</v>
      </c>
      <c r="H288" s="207">
        <f t="shared" ref="H288:H301" si="57">SUM(I288:L288)</f>
        <v>0</v>
      </c>
      <c r="I288" s="208">
        <f>SUM(I289,I290,I293,I294,I298)</f>
        <v>0</v>
      </c>
      <c r="J288" s="208">
        <f>SUM(J289,J290,J293,J294,J298)</f>
        <v>0</v>
      </c>
      <c r="K288" s="208">
        <f>SUM(K289,K290,K293,K294,K298)</f>
        <v>0</v>
      </c>
      <c r="L288" s="167">
        <f>SUM(L289,L290,L293,L294,L298)</f>
        <v>0</v>
      </c>
      <c r="M288" s="207">
        <f t="shared" ref="M288:M301" si="58">SUM(N288:Q288)</f>
        <v>0</v>
      </c>
      <c r="N288" s="208">
        <f>SUM(N289,N290,N293,N294,N298)</f>
        <v>0</v>
      </c>
      <c r="O288" s="208">
        <f>SUM(O289,O290,O293,O294,O298)</f>
        <v>0</v>
      </c>
      <c r="P288" s="208">
        <f>SUM(P289,P290,P293,P294,P298)</f>
        <v>0</v>
      </c>
      <c r="Q288" s="167">
        <f>SUM(Q289,Q290,Q293,Q294,Q298)</f>
        <v>0</v>
      </c>
    </row>
    <row r="289" spans="1:17" ht="24" x14ac:dyDescent="0.25">
      <c r="A289" s="250">
        <v>9230</v>
      </c>
      <c r="B289" s="125" t="s">
        <v>298</v>
      </c>
      <c r="C289" s="222">
        <f t="shared" si="50"/>
        <v>0</v>
      </c>
      <c r="D289" s="180"/>
      <c r="E289" s="180"/>
      <c r="F289" s="180"/>
      <c r="G289" s="181"/>
      <c r="H289" s="81">
        <f t="shared" si="57"/>
        <v>0</v>
      </c>
      <c r="I289" s="180"/>
      <c r="J289" s="180"/>
      <c r="K289" s="180"/>
      <c r="L289" s="182"/>
      <c r="M289" s="81">
        <f t="shared" si="58"/>
        <v>0</v>
      </c>
      <c r="N289" s="169">
        <f>ROUNDUP(I289/$Q$15,0)</f>
        <v>0</v>
      </c>
      <c r="O289" s="169">
        <f>ROUNDUP(J289/$Q$15,0)</f>
        <v>0</v>
      </c>
      <c r="P289" s="169">
        <f>ROUNDUP(K289/$Q$15,0)</f>
        <v>0</v>
      </c>
      <c r="Q289" s="171">
        <f>ROUNDUP(L289/$Q$15,0)</f>
        <v>0</v>
      </c>
    </row>
    <row r="290" spans="1:17" ht="36" x14ac:dyDescent="0.25">
      <c r="A290" s="246">
        <v>9240</v>
      </c>
      <c r="B290" s="89" t="s">
        <v>299</v>
      </c>
      <c r="C290" s="226">
        <f t="shared" si="50"/>
        <v>0</v>
      </c>
      <c r="D290" s="57">
        <f>SUM(D291:D292)</f>
        <v>0</v>
      </c>
      <c r="E290" s="57">
        <f>SUM(E291:E292)</f>
        <v>0</v>
      </c>
      <c r="F290" s="57">
        <f>SUM(F291:F292)</f>
        <v>0</v>
      </c>
      <c r="G290" s="57">
        <f>SUM(G291:G292)</f>
        <v>0</v>
      </c>
      <c r="H290" s="198">
        <f t="shared" si="57"/>
        <v>0</v>
      </c>
      <c r="I290" s="57">
        <f>SUM(I291:I292)</f>
        <v>0</v>
      </c>
      <c r="J290" s="57">
        <f>SUM(J291:J292)</f>
        <v>0</v>
      </c>
      <c r="K290" s="57">
        <f>SUM(K291:K292)</f>
        <v>0</v>
      </c>
      <c r="L290" s="189">
        <f>SUM(L291:L292)</f>
        <v>0</v>
      </c>
      <c r="M290" s="198">
        <f t="shared" si="58"/>
        <v>0</v>
      </c>
      <c r="N290" s="57">
        <f>SUM(N291:N292)</f>
        <v>0</v>
      </c>
      <c r="O290" s="57">
        <f>SUM(O291:O292)</f>
        <v>0</v>
      </c>
      <c r="P290" s="57">
        <f>SUM(P291:P292)</f>
        <v>0</v>
      </c>
      <c r="Q290" s="189">
        <f>SUM(Q291:Q292)</f>
        <v>0</v>
      </c>
    </row>
    <row r="291" spans="1:17" ht="36" x14ac:dyDescent="0.25">
      <c r="A291" s="247">
        <v>9241</v>
      </c>
      <c r="B291" s="89" t="s">
        <v>300</v>
      </c>
      <c r="C291" s="226">
        <f t="shared" si="50"/>
        <v>0</v>
      </c>
      <c r="D291" s="92"/>
      <c r="E291" s="92"/>
      <c r="F291" s="92"/>
      <c r="G291" s="175"/>
      <c r="H291" s="198">
        <f t="shared" si="57"/>
        <v>0</v>
      </c>
      <c r="I291" s="92"/>
      <c r="J291" s="92"/>
      <c r="K291" s="92"/>
      <c r="L291" s="176"/>
      <c r="M291" s="198">
        <f t="shared" si="58"/>
        <v>0</v>
      </c>
      <c r="N291" s="57">
        <f t="shared" ref="N291:Q293" si="59">ROUNDUP(I291/$Q$15,0)</f>
        <v>0</v>
      </c>
      <c r="O291" s="57">
        <f t="shared" si="59"/>
        <v>0</v>
      </c>
      <c r="P291" s="57">
        <f t="shared" si="59"/>
        <v>0</v>
      </c>
      <c r="Q291" s="177">
        <f t="shared" si="59"/>
        <v>0</v>
      </c>
    </row>
    <row r="292" spans="1:17" ht="36" x14ac:dyDescent="0.25">
      <c r="A292" s="247">
        <v>9242</v>
      </c>
      <c r="B292" s="89" t="s">
        <v>301</v>
      </c>
      <c r="C292" s="226">
        <f t="shared" si="50"/>
        <v>0</v>
      </c>
      <c r="D292" s="92"/>
      <c r="E292" s="92"/>
      <c r="F292" s="92"/>
      <c r="G292" s="175"/>
      <c r="H292" s="198">
        <f t="shared" si="57"/>
        <v>0</v>
      </c>
      <c r="I292" s="92"/>
      <c r="J292" s="92"/>
      <c r="K292" s="92"/>
      <c r="L292" s="176"/>
      <c r="M292" s="198">
        <f t="shared" si="58"/>
        <v>0</v>
      </c>
      <c r="N292" s="57">
        <f t="shared" si="59"/>
        <v>0</v>
      </c>
      <c r="O292" s="57">
        <f t="shared" si="59"/>
        <v>0</v>
      </c>
      <c r="P292" s="57">
        <f t="shared" si="59"/>
        <v>0</v>
      </c>
      <c r="Q292" s="177">
        <f t="shared" si="59"/>
        <v>0</v>
      </c>
    </row>
    <row r="293" spans="1:17" ht="24" x14ac:dyDescent="0.25">
      <c r="A293" s="246">
        <v>9250</v>
      </c>
      <c r="B293" s="89" t="s">
        <v>302</v>
      </c>
      <c r="C293" s="226">
        <f t="shared" si="50"/>
        <v>0</v>
      </c>
      <c r="D293" s="92"/>
      <c r="E293" s="92"/>
      <c r="F293" s="92"/>
      <c r="G293" s="175"/>
      <c r="H293" s="198">
        <f t="shared" si="57"/>
        <v>0</v>
      </c>
      <c r="I293" s="92"/>
      <c r="J293" s="92"/>
      <c r="K293" s="92"/>
      <c r="L293" s="176"/>
      <c r="M293" s="198">
        <f t="shared" si="58"/>
        <v>0</v>
      </c>
      <c r="N293" s="57">
        <f t="shared" si="59"/>
        <v>0</v>
      </c>
      <c r="O293" s="57">
        <f t="shared" si="59"/>
        <v>0</v>
      </c>
      <c r="P293" s="57">
        <f t="shared" si="59"/>
        <v>0</v>
      </c>
      <c r="Q293" s="177">
        <f t="shared" si="59"/>
        <v>0</v>
      </c>
    </row>
    <row r="294" spans="1:17" ht="24" x14ac:dyDescent="0.25">
      <c r="A294" s="246">
        <v>9260</v>
      </c>
      <c r="B294" s="89" t="s">
        <v>303</v>
      </c>
      <c r="C294" s="226">
        <f t="shared" si="50"/>
        <v>0</v>
      </c>
      <c r="D294" s="57">
        <f>SUM(D295:D297)</f>
        <v>0</v>
      </c>
      <c r="E294" s="57">
        <f>SUM(E295:E297)</f>
        <v>0</v>
      </c>
      <c r="F294" s="57">
        <f>SUM(F295:F297)</f>
        <v>0</v>
      </c>
      <c r="G294" s="57">
        <f>SUM(G295:G297)</f>
        <v>0</v>
      </c>
      <c r="H294" s="198">
        <f t="shared" si="57"/>
        <v>0</v>
      </c>
      <c r="I294" s="57">
        <f>SUM(I295:I297)</f>
        <v>0</v>
      </c>
      <c r="J294" s="57">
        <f>SUM(J295:J297)</f>
        <v>0</v>
      </c>
      <c r="K294" s="57">
        <f>SUM(K295:K297)</f>
        <v>0</v>
      </c>
      <c r="L294" s="189">
        <f>SUM(L295:L297)</f>
        <v>0</v>
      </c>
      <c r="M294" s="198">
        <f t="shared" si="58"/>
        <v>0</v>
      </c>
      <c r="N294" s="57">
        <f>SUM(N295:N297)</f>
        <v>0</v>
      </c>
      <c r="O294" s="57">
        <f>SUM(O295:O297)</f>
        <v>0</v>
      </c>
      <c r="P294" s="57">
        <f>SUM(P295:P297)</f>
        <v>0</v>
      </c>
      <c r="Q294" s="189">
        <f>SUM(Q295:Q297)</f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50"/>
        <v>0</v>
      </c>
      <c r="D295" s="92"/>
      <c r="E295" s="92"/>
      <c r="F295" s="92"/>
      <c r="G295" s="175"/>
      <c r="H295" s="198">
        <f t="shared" si="57"/>
        <v>0</v>
      </c>
      <c r="I295" s="92"/>
      <c r="J295" s="92"/>
      <c r="K295" s="92"/>
      <c r="L295" s="176"/>
      <c r="M295" s="198">
        <f t="shared" si="58"/>
        <v>0</v>
      </c>
      <c r="N295" s="57">
        <f t="shared" ref="N295:Q298" si="60">ROUNDUP(I295/$Q$15,0)</f>
        <v>0</v>
      </c>
      <c r="O295" s="57">
        <f t="shared" si="60"/>
        <v>0</v>
      </c>
      <c r="P295" s="57">
        <f t="shared" si="60"/>
        <v>0</v>
      </c>
      <c r="Q295" s="177">
        <f t="shared" si="60"/>
        <v>0</v>
      </c>
    </row>
    <row r="296" spans="1:17" ht="48" x14ac:dyDescent="0.25">
      <c r="A296" s="247">
        <v>9262</v>
      </c>
      <c r="B296" s="89" t="s">
        <v>305</v>
      </c>
      <c r="C296" s="226">
        <f t="shared" si="50"/>
        <v>0</v>
      </c>
      <c r="D296" s="92"/>
      <c r="E296" s="92"/>
      <c r="F296" s="92"/>
      <c r="G296" s="175"/>
      <c r="H296" s="198">
        <f t="shared" si="57"/>
        <v>0</v>
      </c>
      <c r="I296" s="92"/>
      <c r="J296" s="92"/>
      <c r="K296" s="92"/>
      <c r="L296" s="176"/>
      <c r="M296" s="198">
        <f t="shared" si="58"/>
        <v>0</v>
      </c>
      <c r="N296" s="57">
        <f t="shared" si="60"/>
        <v>0</v>
      </c>
      <c r="O296" s="57">
        <f t="shared" si="60"/>
        <v>0</v>
      </c>
      <c r="P296" s="57">
        <f t="shared" si="60"/>
        <v>0</v>
      </c>
      <c r="Q296" s="177">
        <f t="shared" si="60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50"/>
        <v>0</v>
      </c>
      <c r="D297" s="92"/>
      <c r="E297" s="92"/>
      <c r="F297" s="92"/>
      <c r="G297" s="175"/>
      <c r="H297" s="198">
        <f t="shared" si="57"/>
        <v>0</v>
      </c>
      <c r="I297" s="92"/>
      <c r="J297" s="92"/>
      <c r="K297" s="92"/>
      <c r="L297" s="176"/>
      <c r="M297" s="198">
        <f t="shared" si="58"/>
        <v>0</v>
      </c>
      <c r="N297" s="57">
        <f t="shared" si="60"/>
        <v>0</v>
      </c>
      <c r="O297" s="57">
        <f t="shared" si="60"/>
        <v>0</v>
      </c>
      <c r="P297" s="57">
        <f t="shared" si="60"/>
        <v>0</v>
      </c>
      <c r="Q297" s="177">
        <f t="shared" si="60"/>
        <v>0</v>
      </c>
    </row>
    <row r="298" spans="1:17" ht="60" x14ac:dyDescent="0.25">
      <c r="A298" s="246">
        <v>9270</v>
      </c>
      <c r="B298" s="89" t="s">
        <v>307</v>
      </c>
      <c r="C298" s="226">
        <f t="shared" si="50"/>
        <v>0</v>
      </c>
      <c r="D298" s="92"/>
      <c r="E298" s="92"/>
      <c r="F298" s="92"/>
      <c r="G298" s="175"/>
      <c r="H298" s="198">
        <f t="shared" si="57"/>
        <v>0</v>
      </c>
      <c r="I298" s="92"/>
      <c r="J298" s="92"/>
      <c r="K298" s="92"/>
      <c r="L298" s="176"/>
      <c r="M298" s="198">
        <f t="shared" si="58"/>
        <v>0</v>
      </c>
      <c r="N298" s="57">
        <f t="shared" si="60"/>
        <v>0</v>
      </c>
      <c r="O298" s="57">
        <f t="shared" si="60"/>
        <v>0</v>
      </c>
      <c r="P298" s="57">
        <f t="shared" si="60"/>
        <v>0</v>
      </c>
      <c r="Q298" s="177">
        <f t="shared" si="60"/>
        <v>0</v>
      </c>
    </row>
    <row r="299" spans="1:17" x14ac:dyDescent="0.25">
      <c r="A299" s="235"/>
      <c r="B299" s="89" t="s">
        <v>308</v>
      </c>
      <c r="C299" s="215">
        <f t="shared" si="50"/>
        <v>6124</v>
      </c>
      <c r="D299" s="57">
        <f>SUM(D300:D301)</f>
        <v>6124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57"/>
        <v>3777</v>
      </c>
      <c r="I299" s="57">
        <f>SUM(I300:I301)</f>
        <v>3777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58"/>
        <v>5374</v>
      </c>
      <c r="N299" s="57">
        <f>SUM(N300:N301)</f>
        <v>5374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50"/>
        <v>0</v>
      </c>
      <c r="D300" s="92"/>
      <c r="E300" s="92"/>
      <c r="F300" s="92"/>
      <c r="G300" s="175"/>
      <c r="H300" s="90">
        <f t="shared" si="57"/>
        <v>0</v>
      </c>
      <c r="I300" s="92"/>
      <c r="J300" s="92"/>
      <c r="K300" s="92"/>
      <c r="L300" s="176"/>
      <c r="M300" s="90">
        <f t="shared" si="58"/>
        <v>0</v>
      </c>
      <c r="N300" s="57">
        <f t="shared" ref="N300:Q301" si="61">ROUNDUP(I300/$Q$15,0)</f>
        <v>0</v>
      </c>
      <c r="O300" s="57">
        <f t="shared" si="61"/>
        <v>0</v>
      </c>
      <c r="P300" s="57">
        <f t="shared" si="61"/>
        <v>0</v>
      </c>
      <c r="Q300" s="177">
        <f t="shared" si="61"/>
        <v>0</v>
      </c>
    </row>
    <row r="301" spans="1:17" x14ac:dyDescent="0.25">
      <c r="A301" s="270"/>
      <c r="B301" s="271" t="s">
        <v>35</v>
      </c>
      <c r="C301" s="222">
        <f t="shared" si="50"/>
        <v>6124</v>
      </c>
      <c r="D301" s="83">
        <f>D21-D51</f>
        <v>6124</v>
      </c>
      <c r="E301" s="83"/>
      <c r="F301" s="83"/>
      <c r="G301" s="172"/>
      <c r="H301" s="81">
        <f t="shared" si="57"/>
        <v>3777</v>
      </c>
      <c r="I301" s="83">
        <v>3777</v>
      </c>
      <c r="J301" s="83"/>
      <c r="K301" s="83"/>
      <c r="L301" s="173"/>
      <c r="M301" s="81">
        <f t="shared" si="58"/>
        <v>5374</v>
      </c>
      <c r="N301" s="107">
        <f>ROUNDUP(I301/$Q$15,0)-1</f>
        <v>5374</v>
      </c>
      <c r="O301" s="107">
        <f t="shared" si="61"/>
        <v>0</v>
      </c>
      <c r="P301" s="107">
        <f t="shared" si="61"/>
        <v>0</v>
      </c>
      <c r="Q301" s="174">
        <f t="shared" si="61"/>
        <v>0</v>
      </c>
    </row>
    <row r="302" spans="1:17" x14ac:dyDescent="0.25">
      <c r="A302" s="272"/>
      <c r="B302" s="273" t="s">
        <v>309</v>
      </c>
      <c r="C302" s="274">
        <f t="shared" ref="C302:Q302" si="62">SUM(C299,C287,C283,C267,C232,C193,C185,C171,C74,C53)</f>
        <v>42170</v>
      </c>
      <c r="D302" s="274">
        <f t="shared" si="62"/>
        <v>42170</v>
      </c>
      <c r="E302" s="274">
        <f t="shared" si="62"/>
        <v>0</v>
      </c>
      <c r="F302" s="274">
        <f t="shared" si="62"/>
        <v>0</v>
      </c>
      <c r="G302" s="275">
        <f t="shared" si="62"/>
        <v>0</v>
      </c>
      <c r="H302" s="276">
        <f t="shared" si="62"/>
        <v>39823</v>
      </c>
      <c r="I302" s="274">
        <f t="shared" si="62"/>
        <v>39823</v>
      </c>
      <c r="J302" s="274">
        <f t="shared" si="62"/>
        <v>0</v>
      </c>
      <c r="K302" s="274">
        <f t="shared" si="62"/>
        <v>0</v>
      </c>
      <c r="L302" s="167">
        <f t="shared" si="62"/>
        <v>0</v>
      </c>
      <c r="M302" s="276">
        <f t="shared" si="62"/>
        <v>56663</v>
      </c>
      <c r="N302" s="274">
        <f t="shared" si="62"/>
        <v>56663</v>
      </c>
      <c r="O302" s="274">
        <f t="shared" si="62"/>
        <v>0</v>
      </c>
      <c r="P302" s="274">
        <f t="shared" si="62"/>
        <v>0</v>
      </c>
      <c r="Q302" s="167">
        <f t="shared" si="62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1012" t="s">
        <v>310</v>
      </c>
      <c r="B304" s="1013"/>
      <c r="C304" s="279">
        <f>SUM(D304:G304)</f>
        <v>621</v>
      </c>
      <c r="D304" s="280">
        <f>SUM(D25,D26,D42)-D51</f>
        <v>621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3777</v>
      </c>
      <c r="I304" s="280">
        <f>SUM(I25,I26,I42)-I51</f>
        <v>3777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5374</v>
      </c>
      <c r="N304" s="280">
        <f>SUM(N25,N26,N42)-N51</f>
        <v>5374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1012" t="s">
        <v>311</v>
      </c>
      <c r="B306" s="1013"/>
      <c r="C306" s="279">
        <f t="shared" ref="C306:Q306" si="63">SUM(C307,C309)-C317+C319</f>
        <v>-6124</v>
      </c>
      <c r="D306" s="280">
        <f t="shared" si="63"/>
        <v>-6124</v>
      </c>
      <c r="E306" s="280">
        <f t="shared" si="63"/>
        <v>0</v>
      </c>
      <c r="F306" s="280">
        <f t="shared" si="63"/>
        <v>0</v>
      </c>
      <c r="G306" s="281">
        <f t="shared" si="63"/>
        <v>0</v>
      </c>
      <c r="H306" s="284">
        <f t="shared" si="63"/>
        <v>-3777</v>
      </c>
      <c r="I306" s="280">
        <f t="shared" si="63"/>
        <v>-3777</v>
      </c>
      <c r="J306" s="280">
        <f t="shared" si="63"/>
        <v>0</v>
      </c>
      <c r="K306" s="280">
        <f t="shared" si="63"/>
        <v>0</v>
      </c>
      <c r="L306" s="285">
        <f t="shared" si="63"/>
        <v>0</v>
      </c>
      <c r="M306" s="284">
        <f t="shared" si="63"/>
        <v>-5374</v>
      </c>
      <c r="N306" s="280">
        <f t="shared" si="63"/>
        <v>-5374</v>
      </c>
      <c r="O306" s="280">
        <f t="shared" si="63"/>
        <v>0</v>
      </c>
      <c r="P306" s="280">
        <f t="shared" si="63"/>
        <v>0</v>
      </c>
      <c r="Q306" s="285">
        <f t="shared" si="63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64">C22-C299</f>
        <v>-6124</v>
      </c>
      <c r="D307" s="280">
        <f t="shared" si="64"/>
        <v>-6124</v>
      </c>
      <c r="E307" s="280">
        <f t="shared" si="64"/>
        <v>0</v>
      </c>
      <c r="F307" s="280">
        <f t="shared" si="64"/>
        <v>0</v>
      </c>
      <c r="G307" s="287">
        <f t="shared" si="64"/>
        <v>0</v>
      </c>
      <c r="H307" s="284">
        <f t="shared" si="64"/>
        <v>-3777</v>
      </c>
      <c r="I307" s="280">
        <f t="shared" si="64"/>
        <v>-3777</v>
      </c>
      <c r="J307" s="280">
        <f t="shared" si="64"/>
        <v>0</v>
      </c>
      <c r="K307" s="280">
        <f t="shared" si="64"/>
        <v>0</v>
      </c>
      <c r="L307" s="285">
        <f t="shared" si="64"/>
        <v>0</v>
      </c>
      <c r="M307" s="284">
        <f t="shared" si="64"/>
        <v>-5374</v>
      </c>
      <c r="N307" s="280">
        <f t="shared" si="64"/>
        <v>-5374</v>
      </c>
      <c r="O307" s="280">
        <f t="shared" si="64"/>
        <v>0</v>
      </c>
      <c r="P307" s="280">
        <f t="shared" si="64"/>
        <v>0</v>
      </c>
      <c r="Q307" s="285">
        <f t="shared" si="64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65">SUM(C310,C312,C314)-SUM(C311,C313,C315)</f>
        <v>0</v>
      </c>
      <c r="D309" s="280">
        <f t="shared" si="65"/>
        <v>0</v>
      </c>
      <c r="E309" s="280">
        <f t="shared" si="65"/>
        <v>0</v>
      </c>
      <c r="F309" s="280">
        <f t="shared" si="65"/>
        <v>0</v>
      </c>
      <c r="G309" s="287">
        <f t="shared" si="65"/>
        <v>0</v>
      </c>
      <c r="H309" s="284">
        <f t="shared" si="65"/>
        <v>0</v>
      </c>
      <c r="I309" s="280">
        <f t="shared" si="65"/>
        <v>0</v>
      </c>
      <c r="J309" s="280">
        <f t="shared" si="65"/>
        <v>0</v>
      </c>
      <c r="K309" s="280">
        <f t="shared" si="65"/>
        <v>0</v>
      </c>
      <c r="L309" s="285">
        <f t="shared" si="65"/>
        <v>0</v>
      </c>
      <c r="M309" s="284">
        <f t="shared" si="65"/>
        <v>0</v>
      </c>
      <c r="N309" s="280">
        <f t="shared" si="65"/>
        <v>0</v>
      </c>
      <c r="O309" s="280">
        <f t="shared" si="65"/>
        <v>0</v>
      </c>
      <c r="P309" s="280">
        <f t="shared" si="65"/>
        <v>0</v>
      </c>
      <c r="Q309" s="285">
        <f t="shared" si="65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66">SUM(D310:G310)</f>
        <v>0</v>
      </c>
      <c r="D310" s="104"/>
      <c r="E310" s="104"/>
      <c r="F310" s="104"/>
      <c r="G310" s="290"/>
      <c r="H310" s="103">
        <f t="shared" ref="H310:H315" si="67">SUM(I310:L310)</f>
        <v>0</v>
      </c>
      <c r="I310" s="104"/>
      <c r="J310" s="104"/>
      <c r="K310" s="104"/>
      <c r="L310" s="291"/>
      <c r="M310" s="103">
        <f t="shared" ref="M310:M315" si="68">SUM(N310:Q310)</f>
        <v>0</v>
      </c>
      <c r="N310" s="47">
        <f t="shared" ref="N310:Q315" si="69">ROUNDUP(I310/$Q$15,0)</f>
        <v>0</v>
      </c>
      <c r="O310" s="47">
        <f t="shared" si="69"/>
        <v>0</v>
      </c>
      <c r="P310" s="47">
        <f t="shared" si="69"/>
        <v>0</v>
      </c>
      <c r="Q310" s="292">
        <f t="shared" si="69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66"/>
        <v>0</v>
      </c>
      <c r="D311" s="92"/>
      <c r="E311" s="92"/>
      <c r="F311" s="92"/>
      <c r="G311" s="175"/>
      <c r="H311" s="90">
        <f t="shared" si="67"/>
        <v>0</v>
      </c>
      <c r="I311" s="92"/>
      <c r="J311" s="92"/>
      <c r="K311" s="92"/>
      <c r="L311" s="176"/>
      <c r="M311" s="90">
        <f t="shared" si="68"/>
        <v>0</v>
      </c>
      <c r="N311" s="57">
        <f t="shared" si="69"/>
        <v>0</v>
      </c>
      <c r="O311" s="57">
        <f t="shared" si="69"/>
        <v>0</v>
      </c>
      <c r="P311" s="57">
        <f t="shared" si="69"/>
        <v>0</v>
      </c>
      <c r="Q311" s="177">
        <f t="shared" si="69"/>
        <v>0</v>
      </c>
    </row>
    <row r="312" spans="1:17" x14ac:dyDescent="0.25">
      <c r="A312" s="235" t="s">
        <v>320</v>
      </c>
      <c r="B312" s="50" t="s">
        <v>321</v>
      </c>
      <c r="C312" s="90">
        <f t="shared" si="66"/>
        <v>0</v>
      </c>
      <c r="D312" s="92"/>
      <c r="E312" s="92"/>
      <c r="F312" s="92"/>
      <c r="G312" s="175"/>
      <c r="H312" s="90">
        <f t="shared" si="67"/>
        <v>0</v>
      </c>
      <c r="I312" s="92"/>
      <c r="J312" s="92"/>
      <c r="K312" s="92"/>
      <c r="L312" s="176"/>
      <c r="M312" s="90">
        <f t="shared" si="68"/>
        <v>0</v>
      </c>
      <c r="N312" s="57">
        <f t="shared" si="69"/>
        <v>0</v>
      </c>
      <c r="O312" s="57">
        <f t="shared" si="69"/>
        <v>0</v>
      </c>
      <c r="P312" s="57">
        <f t="shared" si="69"/>
        <v>0</v>
      </c>
      <c r="Q312" s="177">
        <f t="shared" si="69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66"/>
        <v>0</v>
      </c>
      <c r="D313" s="92"/>
      <c r="E313" s="92"/>
      <c r="F313" s="92"/>
      <c r="G313" s="175"/>
      <c r="H313" s="90">
        <f t="shared" si="67"/>
        <v>0</v>
      </c>
      <c r="I313" s="92"/>
      <c r="J313" s="92"/>
      <c r="K313" s="92"/>
      <c r="L313" s="176"/>
      <c r="M313" s="90">
        <f t="shared" si="68"/>
        <v>0</v>
      </c>
      <c r="N313" s="57">
        <f t="shared" si="69"/>
        <v>0</v>
      </c>
      <c r="O313" s="57">
        <f t="shared" si="69"/>
        <v>0</v>
      </c>
      <c r="P313" s="57">
        <f t="shared" si="69"/>
        <v>0</v>
      </c>
      <c r="Q313" s="177">
        <f t="shared" si="69"/>
        <v>0</v>
      </c>
    </row>
    <row r="314" spans="1:17" x14ac:dyDescent="0.25">
      <c r="A314" s="235" t="s">
        <v>324</v>
      </c>
      <c r="B314" s="50" t="s">
        <v>325</v>
      </c>
      <c r="C314" s="90">
        <f t="shared" si="66"/>
        <v>0</v>
      </c>
      <c r="D314" s="92"/>
      <c r="E314" s="92"/>
      <c r="F314" s="92"/>
      <c r="G314" s="175"/>
      <c r="H314" s="90">
        <f t="shared" si="67"/>
        <v>0</v>
      </c>
      <c r="I314" s="92"/>
      <c r="J314" s="92"/>
      <c r="K314" s="92"/>
      <c r="L314" s="176"/>
      <c r="M314" s="90">
        <f t="shared" si="68"/>
        <v>0</v>
      </c>
      <c r="N314" s="57">
        <f t="shared" si="69"/>
        <v>0</v>
      </c>
      <c r="O314" s="57">
        <f t="shared" si="69"/>
        <v>0</v>
      </c>
      <c r="P314" s="57">
        <f t="shared" si="69"/>
        <v>0</v>
      </c>
      <c r="Q314" s="177">
        <f t="shared" si="69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66"/>
        <v>0</v>
      </c>
      <c r="D315" s="202"/>
      <c r="E315" s="202"/>
      <c r="F315" s="202"/>
      <c r="G315" s="252"/>
      <c r="H315" s="198">
        <f t="shared" si="67"/>
        <v>0</v>
      </c>
      <c r="I315" s="202"/>
      <c r="J315" s="202"/>
      <c r="K315" s="202"/>
      <c r="L315" s="204"/>
      <c r="M315" s="198">
        <f t="shared" si="68"/>
        <v>0</v>
      </c>
      <c r="N315" s="205">
        <f t="shared" si="69"/>
        <v>0</v>
      </c>
      <c r="O315" s="205">
        <f t="shared" si="69"/>
        <v>0</v>
      </c>
      <c r="P315" s="205">
        <f t="shared" si="69"/>
        <v>0</v>
      </c>
      <c r="Q315" s="206">
        <f t="shared" si="69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>ROUNDUP(I317/$Q$15,0)</f>
        <v>0</v>
      </c>
      <c r="O317" s="280">
        <f>ROUNDUP(J317/$Q$15,0)</f>
        <v>0</v>
      </c>
      <c r="P317" s="280">
        <f>ROUNDUP(K317/$Q$15,0)</f>
        <v>0</v>
      </c>
      <c r="Q317" s="285">
        <f>ROUNDUP(L317/$Q$15,0)</f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939">
        <f>SUM(N319:Q319)</f>
        <v>0</v>
      </c>
      <c r="N319" s="208">
        <f>ROUNDUP(I319/$Q$15,0)</f>
        <v>0</v>
      </c>
      <c r="O319" s="208">
        <f>ROUNDUP(J319/$Q$15,0)</f>
        <v>0</v>
      </c>
      <c r="P319" s="208">
        <f>ROUNDUP(K319/$Q$15,0)</f>
        <v>0</v>
      </c>
      <c r="Q319" s="278">
        <f>ROUNDUP(L319/$Q$15,0)</f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1014"/>
      <c r="N320" s="1015"/>
      <c r="O320" s="1015"/>
      <c r="P320" s="1015"/>
      <c r="Q320" s="1016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1014"/>
      <c r="N321" s="1015"/>
      <c r="O321" s="1015"/>
      <c r="P321" s="1015"/>
      <c r="Q321" s="1016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1014"/>
      <c r="N322" s="1015"/>
      <c r="O322" s="1015"/>
      <c r="P322" s="1015"/>
      <c r="Q322" s="1016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1014"/>
      <c r="N323" s="1015"/>
      <c r="O323" s="1015"/>
      <c r="P323" s="1015"/>
      <c r="Q323" s="1016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1014"/>
      <c r="N324" s="1015"/>
      <c r="O324" s="1015"/>
      <c r="P324" s="1015"/>
      <c r="Q324" s="1016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1014"/>
      <c r="N325" s="1015"/>
      <c r="O325" s="1015"/>
      <c r="P325" s="1015"/>
      <c r="Q325" s="1016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1017"/>
      <c r="N326" s="1018"/>
      <c r="O326" s="1018"/>
      <c r="P326" s="1018"/>
      <c r="Q326" s="1019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zoomScalePageLayoutView="80" workbookViewId="0">
      <selection activeCell="B328" sqref="B328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987"/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</row>
    <row r="2" spans="1:17" ht="18" customHeight="1" x14ac:dyDescent="0.25">
      <c r="A2" s="989" t="s">
        <v>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991"/>
      <c r="M3" s="991"/>
      <c r="N3" s="991"/>
      <c r="O3" s="991"/>
      <c r="P3" s="991"/>
      <c r="Q3" s="992"/>
    </row>
    <row r="4" spans="1:17" ht="12.75" x14ac:dyDescent="0.25">
      <c r="A4" s="5" t="s">
        <v>1</v>
      </c>
      <c r="B4" s="6"/>
      <c r="C4" s="993" t="s">
        <v>2</v>
      </c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</row>
    <row r="5" spans="1:17" ht="12.75" x14ac:dyDescent="0.25">
      <c r="A5" s="5" t="s">
        <v>3</v>
      </c>
      <c r="B5" s="6"/>
      <c r="C5" s="993" t="s">
        <v>4</v>
      </c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</row>
    <row r="6" spans="1:17" ht="12.75" customHeight="1" x14ac:dyDescent="0.25">
      <c r="A6" s="2" t="s">
        <v>5</v>
      </c>
      <c r="B6" s="3"/>
      <c r="C6" s="984" t="s">
        <v>6</v>
      </c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6"/>
    </row>
    <row r="7" spans="1:17" ht="12.75" customHeight="1" x14ac:dyDescent="0.25">
      <c r="A7" s="2" t="s">
        <v>7</v>
      </c>
      <c r="B7" s="3"/>
      <c r="C7" s="984" t="s">
        <v>339</v>
      </c>
      <c r="D7" s="985"/>
      <c r="E7" s="985"/>
      <c r="F7" s="985"/>
      <c r="G7" s="985"/>
      <c r="H7" s="985"/>
      <c r="I7" s="985"/>
      <c r="J7" s="985"/>
      <c r="K7" s="985"/>
      <c r="L7" s="985"/>
      <c r="M7" s="985"/>
      <c r="N7" s="985"/>
      <c r="O7" s="985"/>
      <c r="P7" s="985"/>
      <c r="Q7" s="986"/>
    </row>
    <row r="8" spans="1:17" ht="24" customHeight="1" x14ac:dyDescent="0.25">
      <c r="A8" s="2" t="s">
        <v>9</v>
      </c>
      <c r="B8" s="3"/>
      <c r="C8" s="994" t="s">
        <v>340</v>
      </c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6"/>
    </row>
    <row r="9" spans="1:17" ht="12.75" customHeight="1" x14ac:dyDescent="0.25">
      <c r="A9" s="7" t="s">
        <v>11</v>
      </c>
      <c r="B9" s="3"/>
      <c r="C9" s="984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6"/>
    </row>
    <row r="10" spans="1:17" ht="12.75" customHeight="1" x14ac:dyDescent="0.25">
      <c r="A10" s="2"/>
      <c r="B10" s="3" t="s">
        <v>12</v>
      </c>
      <c r="C10" s="984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6"/>
    </row>
    <row r="11" spans="1:17" ht="12.75" customHeight="1" x14ac:dyDescent="0.25">
      <c r="A11" s="2"/>
      <c r="B11" s="3" t="s">
        <v>13</v>
      </c>
      <c r="C11" s="984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6"/>
    </row>
    <row r="12" spans="1:17" ht="12.75" customHeight="1" x14ac:dyDescent="0.25">
      <c r="A12" s="2"/>
      <c r="B12" s="3" t="s">
        <v>14</v>
      </c>
      <c r="C12" s="984" t="s">
        <v>341</v>
      </c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6"/>
    </row>
    <row r="13" spans="1:17" ht="12.75" customHeight="1" x14ac:dyDescent="0.25">
      <c r="A13" s="2"/>
      <c r="B13" s="3" t="s">
        <v>16</v>
      </c>
      <c r="C13" s="984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6"/>
    </row>
    <row r="14" spans="1:17" ht="12.75" customHeight="1" x14ac:dyDescent="0.25">
      <c r="A14" s="2"/>
      <c r="B14" s="3" t="s">
        <v>17</v>
      </c>
      <c r="C14" s="984"/>
      <c r="D14" s="985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997" t="s">
        <v>18</v>
      </c>
      <c r="P15" s="997"/>
      <c r="Q15" s="13" t="s">
        <v>19</v>
      </c>
    </row>
    <row r="16" spans="1:17" s="14" customFormat="1" ht="12.75" customHeight="1" x14ac:dyDescent="0.25">
      <c r="A16" s="998" t="s">
        <v>20</v>
      </c>
      <c r="B16" s="1001" t="s">
        <v>21</v>
      </c>
      <c r="C16" s="1003" t="s">
        <v>22</v>
      </c>
      <c r="D16" s="1004"/>
      <c r="E16" s="1004"/>
      <c r="F16" s="1004"/>
      <c r="G16" s="1005"/>
      <c r="H16" s="1003" t="s">
        <v>23</v>
      </c>
      <c r="I16" s="1004"/>
      <c r="J16" s="1004"/>
      <c r="K16" s="1004"/>
      <c r="L16" s="1006"/>
      <c r="M16" s="1003" t="s">
        <v>24</v>
      </c>
      <c r="N16" s="1004"/>
      <c r="O16" s="1004"/>
      <c r="P16" s="1004"/>
      <c r="Q16" s="1006"/>
    </row>
    <row r="17" spans="1:17" s="14" customFormat="1" ht="12.75" customHeight="1" x14ac:dyDescent="0.25">
      <c r="A17" s="999"/>
      <c r="B17" s="1002"/>
      <c r="C17" s="1007" t="s">
        <v>25</v>
      </c>
      <c r="D17" s="1008" t="s">
        <v>26</v>
      </c>
      <c r="E17" s="1024" t="s">
        <v>27</v>
      </c>
      <c r="F17" s="1020" t="s">
        <v>28</v>
      </c>
      <c r="G17" s="1027" t="s">
        <v>29</v>
      </c>
      <c r="H17" s="1007" t="s">
        <v>25</v>
      </c>
      <c r="I17" s="1008" t="s">
        <v>26</v>
      </c>
      <c r="J17" s="1024" t="s">
        <v>27</v>
      </c>
      <c r="K17" s="1020" t="s">
        <v>28</v>
      </c>
      <c r="L17" s="1010" t="s">
        <v>29</v>
      </c>
      <c r="M17" s="1007" t="s">
        <v>25</v>
      </c>
      <c r="N17" s="1008" t="s">
        <v>26</v>
      </c>
      <c r="O17" s="1024" t="s">
        <v>27</v>
      </c>
      <c r="P17" s="1020" t="s">
        <v>28</v>
      </c>
      <c r="Q17" s="1010" t="s">
        <v>29</v>
      </c>
    </row>
    <row r="18" spans="1:17" s="15" customFormat="1" ht="61.5" customHeight="1" thickBot="1" x14ac:dyDescent="0.3">
      <c r="A18" s="1000"/>
      <c r="B18" s="1002"/>
      <c r="C18" s="1007"/>
      <c r="D18" s="1009"/>
      <c r="E18" s="1026"/>
      <c r="F18" s="1021"/>
      <c r="G18" s="1027"/>
      <c r="H18" s="1022"/>
      <c r="I18" s="1023"/>
      <c r="J18" s="1025"/>
      <c r="K18" s="1021"/>
      <c r="L18" s="1011"/>
      <c r="M18" s="1022"/>
      <c r="N18" s="1023"/>
      <c r="O18" s="1025"/>
      <c r="P18" s="1021"/>
      <c r="Q18" s="1011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32512</v>
      </c>
      <c r="D21" s="31">
        <f>SUM(D22,D25,D26,D42,D43)</f>
        <v>32512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32512</v>
      </c>
      <c r="I21" s="31">
        <f>SUM(I22,I25,I26,I42,I43)</f>
        <v>32512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7" si="2">SUM(N21:Q21)</f>
        <v>46260</v>
      </c>
      <c r="N21" s="31">
        <f>SUM(N22,N25,N26,N42,N43)</f>
        <v>46260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1550</v>
      </c>
      <c r="D22" s="37">
        <f>SUM(D23:D24)</f>
        <v>1550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1550</v>
      </c>
      <c r="I22" s="37">
        <f>SUM(I23:I24)</f>
        <v>1550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2205</v>
      </c>
      <c r="N22" s="37">
        <f>SUM(N23:N24)</f>
        <v>2205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1550</v>
      </c>
      <c r="D24" s="53">
        <v>1550</v>
      </c>
      <c r="E24" s="53"/>
      <c r="F24" s="53"/>
      <c r="G24" s="54"/>
      <c r="H24" s="52">
        <f t="shared" si="1"/>
        <v>1550</v>
      </c>
      <c r="I24" s="53">
        <v>1550</v>
      </c>
      <c r="J24" s="53"/>
      <c r="K24" s="53"/>
      <c r="L24" s="55"/>
      <c r="M24" s="56">
        <f t="shared" si="2"/>
        <v>2205</v>
      </c>
      <c r="N24" s="57">
        <f t="shared" si="3"/>
        <v>2205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0</v>
      </c>
      <c r="D25" s="62"/>
      <c r="E25" s="62"/>
      <c r="F25" s="63" t="s">
        <v>37</v>
      </c>
      <c r="G25" s="64" t="s">
        <v>37</v>
      </c>
      <c r="H25" s="61">
        <f t="shared" si="1"/>
        <v>0</v>
      </c>
      <c r="I25" s="62"/>
      <c r="J25" s="62"/>
      <c r="K25" s="63" t="s">
        <v>37</v>
      </c>
      <c r="L25" s="65" t="s">
        <v>37</v>
      </c>
      <c r="M25" s="66">
        <f t="shared" si="2"/>
        <v>0</v>
      </c>
      <c r="N25" s="67">
        <f>ROUND(I25/$Q$15,0)</f>
        <v>0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30962</v>
      </c>
      <c r="D26" s="73">
        <v>30962</v>
      </c>
      <c r="E26" s="74" t="s">
        <v>37</v>
      </c>
      <c r="F26" s="74" t="s">
        <v>37</v>
      </c>
      <c r="G26" s="75" t="s">
        <v>37</v>
      </c>
      <c r="H26" s="72">
        <f t="shared" si="1"/>
        <v>30962</v>
      </c>
      <c r="I26" s="76">
        <v>30962</v>
      </c>
      <c r="J26" s="74" t="s">
        <v>37</v>
      </c>
      <c r="K26" s="74" t="s">
        <v>37</v>
      </c>
      <c r="L26" s="77" t="s">
        <v>37</v>
      </c>
      <c r="M26" s="72">
        <f t="shared" si="2"/>
        <v>44055</v>
      </c>
      <c r="N26" s="74">
        <f>ROUND(I26/$Q$15,0)</f>
        <v>44055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 t="shared" si="1"/>
        <v>0</v>
      </c>
      <c r="I42" s="73"/>
      <c r="J42" s="74" t="s">
        <v>37</v>
      </c>
      <c r="K42" s="74" t="s">
        <v>37</v>
      </c>
      <c r="L42" s="77" t="s">
        <v>37</v>
      </c>
      <c r="M42" s="108">
        <f t="shared" si="2"/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>E44</f>
        <v>0</v>
      </c>
      <c r="F43" s="112">
        <f>F44</f>
        <v>0</v>
      </c>
      <c r="G43" s="75" t="s">
        <v>37</v>
      </c>
      <c r="H43" s="108">
        <f t="shared" si="1"/>
        <v>0</v>
      </c>
      <c r="I43" s="112">
        <f>I44</f>
        <v>0</v>
      </c>
      <c r="J43" s="112">
        <f>J44</f>
        <v>0</v>
      </c>
      <c r="K43" s="112">
        <f>K44</f>
        <v>0</v>
      </c>
      <c r="L43" s="77" t="s">
        <v>37</v>
      </c>
      <c r="M43" s="113">
        <f t="shared" si="2"/>
        <v>0</v>
      </c>
      <c r="N43" s="112">
        <f>N44</f>
        <v>0</v>
      </c>
      <c r="O43" s="112">
        <f>O44</f>
        <v>0</v>
      </c>
      <c r="P43" s="112">
        <f>P44</f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1"/>
        <v>0</v>
      </c>
      <c r="I44" s="43"/>
      <c r="J44" s="118"/>
      <c r="K44" s="118"/>
      <c r="L44" s="88" t="s">
        <v>37</v>
      </c>
      <c r="M44" s="46">
        <f t="shared" si="2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2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2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2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3" si="4">SUM(D50:G50)</f>
        <v>32512</v>
      </c>
      <c r="D50" s="146">
        <f>SUM(D51,D299)</f>
        <v>32512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81" si="5">SUM(I50:L50)</f>
        <v>32512</v>
      </c>
      <c r="I50" s="146">
        <f>SUM(I51,I299)</f>
        <v>32512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81" si="6">SUM(N50:Q50)</f>
        <v>46260</v>
      </c>
      <c r="N50" s="146">
        <f>SUM(N51,N299)</f>
        <v>46260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4"/>
        <v>22883</v>
      </c>
      <c r="D51" s="152">
        <f>SUM(D52,D192)</f>
        <v>22883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5"/>
        <v>22883</v>
      </c>
      <c r="I51" s="152">
        <f>SUM(I52,I192)</f>
        <v>22883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6"/>
        <v>32559</v>
      </c>
      <c r="N51" s="152">
        <f>SUM(N52,N192)</f>
        <v>32559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4"/>
        <v>22883</v>
      </c>
      <c r="D52" s="157">
        <f>SUM(D53,D74,D171,D185)</f>
        <v>22883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5"/>
        <v>22883</v>
      </c>
      <c r="I52" s="157">
        <f>SUM(I53,I74,I171,I185)</f>
        <v>22883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6"/>
        <v>32559</v>
      </c>
      <c r="N52" s="157">
        <f>SUM(N53,N74,N171,N185)</f>
        <v>32559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4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5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6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4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5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6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4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5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6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4"/>
        <v>0</v>
      </c>
      <c r="D56" s="83"/>
      <c r="E56" s="83"/>
      <c r="F56" s="83"/>
      <c r="G56" s="172"/>
      <c r="H56" s="81">
        <f t="shared" si="5"/>
        <v>0</v>
      </c>
      <c r="I56" s="83"/>
      <c r="J56" s="83"/>
      <c r="K56" s="83"/>
      <c r="L56" s="173"/>
      <c r="M56" s="81">
        <f t="shared" si="6"/>
        <v>0</v>
      </c>
      <c r="N56" s="57">
        <f t="shared" ref="N56:Q57" si="7">ROUNDUP(I56/$Q$15,0)</f>
        <v>0</v>
      </c>
      <c r="O56" s="107">
        <f t="shared" si="7"/>
        <v>0</v>
      </c>
      <c r="P56" s="107">
        <f t="shared" si="7"/>
        <v>0</v>
      </c>
      <c r="Q56" s="174">
        <f t="shared" si="7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4"/>
        <v>0</v>
      </c>
      <c r="D57" s="92"/>
      <c r="E57" s="92"/>
      <c r="F57" s="92"/>
      <c r="G57" s="175"/>
      <c r="H57" s="90">
        <f t="shared" si="5"/>
        <v>0</v>
      </c>
      <c r="I57" s="92"/>
      <c r="J57" s="92"/>
      <c r="K57" s="92"/>
      <c r="L57" s="176"/>
      <c r="M57" s="90">
        <f t="shared" si="6"/>
        <v>0</v>
      </c>
      <c r="N57" s="57">
        <f t="shared" si="7"/>
        <v>0</v>
      </c>
      <c r="O57" s="57">
        <f t="shared" si="7"/>
        <v>0</v>
      </c>
      <c r="P57" s="57">
        <f t="shared" si="7"/>
        <v>0</v>
      </c>
      <c r="Q57" s="177">
        <f t="shared" si="7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4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5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6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4"/>
        <v>0</v>
      </c>
      <c r="D59" s="92"/>
      <c r="E59" s="92"/>
      <c r="F59" s="92"/>
      <c r="G59" s="175"/>
      <c r="H59" s="90">
        <f t="shared" si="5"/>
        <v>0</v>
      </c>
      <c r="I59" s="92"/>
      <c r="J59" s="92"/>
      <c r="K59" s="92"/>
      <c r="L59" s="176"/>
      <c r="M59" s="90">
        <f t="shared" si="6"/>
        <v>0</v>
      </c>
      <c r="N59" s="57">
        <f t="shared" ref="N59:Q66" si="8">ROUNDUP(I59/$Q$15,0)</f>
        <v>0</v>
      </c>
      <c r="O59" s="57">
        <f t="shared" si="8"/>
        <v>0</v>
      </c>
      <c r="P59" s="57">
        <f t="shared" si="8"/>
        <v>0</v>
      </c>
      <c r="Q59" s="177">
        <f t="shared" si="8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4"/>
        <v>0</v>
      </c>
      <c r="D60" s="92"/>
      <c r="E60" s="92"/>
      <c r="F60" s="92"/>
      <c r="G60" s="175"/>
      <c r="H60" s="90">
        <f t="shared" si="5"/>
        <v>0</v>
      </c>
      <c r="I60" s="92"/>
      <c r="J60" s="92"/>
      <c r="K60" s="92"/>
      <c r="L60" s="176"/>
      <c r="M60" s="90">
        <f t="shared" si="6"/>
        <v>0</v>
      </c>
      <c r="N60" s="57">
        <f t="shared" si="8"/>
        <v>0</v>
      </c>
      <c r="O60" s="57">
        <f t="shared" si="8"/>
        <v>0</v>
      </c>
      <c r="P60" s="57">
        <f t="shared" si="8"/>
        <v>0</v>
      </c>
      <c r="Q60" s="177">
        <f t="shared" si="8"/>
        <v>0</v>
      </c>
    </row>
    <row r="61" spans="1:17" ht="24" x14ac:dyDescent="0.25">
      <c r="A61" s="51">
        <v>1145</v>
      </c>
      <c r="B61" s="89" t="s">
        <v>72</v>
      </c>
      <c r="C61" s="90">
        <f t="shared" si="4"/>
        <v>0</v>
      </c>
      <c r="D61" s="92"/>
      <c r="E61" s="92"/>
      <c r="F61" s="92"/>
      <c r="G61" s="175"/>
      <c r="H61" s="90">
        <f t="shared" si="5"/>
        <v>0</v>
      </c>
      <c r="I61" s="92"/>
      <c r="J61" s="92"/>
      <c r="K61" s="92"/>
      <c r="L61" s="176"/>
      <c r="M61" s="90">
        <f t="shared" si="6"/>
        <v>0</v>
      </c>
      <c r="N61" s="57">
        <f t="shared" si="8"/>
        <v>0</v>
      </c>
      <c r="O61" s="57">
        <f t="shared" si="8"/>
        <v>0</v>
      </c>
      <c r="P61" s="57">
        <f t="shared" si="8"/>
        <v>0</v>
      </c>
      <c r="Q61" s="177">
        <f t="shared" si="8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4"/>
        <v>0</v>
      </c>
      <c r="D62" s="92"/>
      <c r="E62" s="92"/>
      <c r="F62" s="92"/>
      <c r="G62" s="175"/>
      <c r="H62" s="90">
        <f t="shared" si="5"/>
        <v>0</v>
      </c>
      <c r="I62" s="92"/>
      <c r="J62" s="92"/>
      <c r="K62" s="92"/>
      <c r="L62" s="176"/>
      <c r="M62" s="90">
        <f t="shared" si="6"/>
        <v>0</v>
      </c>
      <c r="N62" s="57">
        <f t="shared" si="8"/>
        <v>0</v>
      </c>
      <c r="O62" s="57">
        <f t="shared" si="8"/>
        <v>0</v>
      </c>
      <c r="P62" s="57">
        <f t="shared" si="8"/>
        <v>0</v>
      </c>
      <c r="Q62" s="177">
        <f t="shared" si="8"/>
        <v>0</v>
      </c>
    </row>
    <row r="63" spans="1:17" x14ac:dyDescent="0.25">
      <c r="A63" s="51">
        <v>1147</v>
      </c>
      <c r="B63" s="89" t="s">
        <v>74</v>
      </c>
      <c r="C63" s="90">
        <f t="shared" si="4"/>
        <v>0</v>
      </c>
      <c r="D63" s="92"/>
      <c r="E63" s="92"/>
      <c r="F63" s="92"/>
      <c r="G63" s="175"/>
      <c r="H63" s="90">
        <f t="shared" si="5"/>
        <v>0</v>
      </c>
      <c r="I63" s="92"/>
      <c r="J63" s="92"/>
      <c r="K63" s="92"/>
      <c r="L63" s="176"/>
      <c r="M63" s="90">
        <f t="shared" si="6"/>
        <v>0</v>
      </c>
      <c r="N63" s="57">
        <f t="shared" si="8"/>
        <v>0</v>
      </c>
      <c r="O63" s="57">
        <f t="shared" si="8"/>
        <v>0</v>
      </c>
      <c r="P63" s="57">
        <f t="shared" si="8"/>
        <v>0</v>
      </c>
      <c r="Q63" s="177">
        <f t="shared" si="8"/>
        <v>0</v>
      </c>
    </row>
    <row r="64" spans="1:17" ht="24" x14ac:dyDescent="0.25">
      <c r="A64" s="51">
        <v>1148</v>
      </c>
      <c r="B64" s="89" t="s">
        <v>75</v>
      </c>
      <c r="C64" s="90">
        <f t="shared" si="4"/>
        <v>0</v>
      </c>
      <c r="D64" s="92"/>
      <c r="E64" s="92"/>
      <c r="F64" s="92"/>
      <c r="G64" s="175"/>
      <c r="H64" s="90">
        <f t="shared" si="5"/>
        <v>0</v>
      </c>
      <c r="I64" s="92"/>
      <c r="J64" s="92"/>
      <c r="K64" s="92"/>
      <c r="L64" s="176"/>
      <c r="M64" s="90">
        <f t="shared" si="6"/>
        <v>0</v>
      </c>
      <c r="N64" s="57">
        <f t="shared" si="8"/>
        <v>0</v>
      </c>
      <c r="O64" s="57">
        <f t="shared" si="8"/>
        <v>0</v>
      </c>
      <c r="P64" s="57">
        <f t="shared" si="8"/>
        <v>0</v>
      </c>
      <c r="Q64" s="177">
        <f t="shared" si="8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4"/>
        <v>0</v>
      </c>
      <c r="D65" s="92"/>
      <c r="E65" s="92"/>
      <c r="F65" s="92"/>
      <c r="G65" s="175"/>
      <c r="H65" s="90">
        <f t="shared" si="5"/>
        <v>0</v>
      </c>
      <c r="I65" s="92"/>
      <c r="J65" s="92"/>
      <c r="K65" s="92"/>
      <c r="L65" s="176"/>
      <c r="M65" s="90">
        <f t="shared" si="6"/>
        <v>0</v>
      </c>
      <c r="N65" s="57">
        <f t="shared" si="8"/>
        <v>0</v>
      </c>
      <c r="O65" s="57">
        <f t="shared" si="8"/>
        <v>0</v>
      </c>
      <c r="P65" s="57">
        <f t="shared" si="8"/>
        <v>0</v>
      </c>
      <c r="Q65" s="177">
        <f t="shared" si="8"/>
        <v>0</v>
      </c>
    </row>
    <row r="66" spans="1:17" ht="36" x14ac:dyDescent="0.25">
      <c r="A66" s="168">
        <v>1150</v>
      </c>
      <c r="B66" s="125" t="s">
        <v>77</v>
      </c>
      <c r="C66" s="133">
        <f t="shared" si="4"/>
        <v>0</v>
      </c>
      <c r="D66" s="180"/>
      <c r="E66" s="180"/>
      <c r="F66" s="180"/>
      <c r="G66" s="181"/>
      <c r="H66" s="133">
        <f t="shared" si="5"/>
        <v>0</v>
      </c>
      <c r="I66" s="180"/>
      <c r="J66" s="180"/>
      <c r="K66" s="180"/>
      <c r="L66" s="182"/>
      <c r="M66" s="133">
        <f t="shared" si="6"/>
        <v>0</v>
      </c>
      <c r="N66" s="57">
        <f t="shared" si="8"/>
        <v>0</v>
      </c>
      <c r="O66" s="169">
        <f t="shared" si="8"/>
        <v>0</v>
      </c>
      <c r="P66" s="169">
        <f t="shared" si="8"/>
        <v>0</v>
      </c>
      <c r="Q66" s="171">
        <f t="shared" si="8"/>
        <v>0</v>
      </c>
    </row>
    <row r="67" spans="1:17" ht="36" x14ac:dyDescent="0.25">
      <c r="A67" s="71">
        <v>1200</v>
      </c>
      <c r="B67" s="165" t="s">
        <v>78</v>
      </c>
      <c r="C67" s="72">
        <f t="shared" si="4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5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6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4"/>
        <v>0</v>
      </c>
      <c r="D68" s="83"/>
      <c r="E68" s="83"/>
      <c r="F68" s="83"/>
      <c r="G68" s="172"/>
      <c r="H68" s="81">
        <f t="shared" si="5"/>
        <v>0</v>
      </c>
      <c r="I68" s="83"/>
      <c r="J68" s="83"/>
      <c r="K68" s="83"/>
      <c r="L68" s="173"/>
      <c r="M68" s="81">
        <f t="shared" si="6"/>
        <v>0</v>
      </c>
      <c r="N68" s="107">
        <f>ROUNDUP(I68/$Q$15,0)</f>
        <v>0</v>
      </c>
      <c r="O68" s="107">
        <f>ROUNDUP(J68/$Q$15,0)</f>
        <v>0</v>
      </c>
      <c r="P68" s="107">
        <f>ROUNDUP(K68/$Q$15,0)</f>
        <v>0</v>
      </c>
      <c r="Q68" s="174">
        <f>ROUNDUP(L68/$Q$15,0)</f>
        <v>0</v>
      </c>
    </row>
    <row r="69" spans="1:17" ht="24" x14ac:dyDescent="0.25">
      <c r="A69" s="178">
        <v>1220</v>
      </c>
      <c r="B69" s="89" t="s">
        <v>80</v>
      </c>
      <c r="C69" s="90">
        <f t="shared" si="4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5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6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4"/>
        <v>0</v>
      </c>
      <c r="D70" s="92"/>
      <c r="E70" s="92"/>
      <c r="F70" s="92"/>
      <c r="G70" s="175"/>
      <c r="H70" s="90">
        <f t="shared" si="5"/>
        <v>0</v>
      </c>
      <c r="I70" s="92"/>
      <c r="J70" s="92"/>
      <c r="K70" s="92"/>
      <c r="L70" s="176"/>
      <c r="M70" s="90">
        <f t="shared" si="6"/>
        <v>0</v>
      </c>
      <c r="N70" s="57">
        <f t="shared" ref="N70:Q73" si="9">ROUNDUP(I70/$Q$15,0)</f>
        <v>0</v>
      </c>
      <c r="O70" s="57">
        <f t="shared" si="9"/>
        <v>0</v>
      </c>
      <c r="P70" s="57">
        <f t="shared" si="9"/>
        <v>0</v>
      </c>
      <c r="Q70" s="177">
        <f t="shared" si="9"/>
        <v>0</v>
      </c>
    </row>
    <row r="71" spans="1:17" x14ac:dyDescent="0.25">
      <c r="A71" s="51">
        <v>1223</v>
      </c>
      <c r="B71" s="89" t="s">
        <v>82</v>
      </c>
      <c r="C71" s="90">
        <f t="shared" si="4"/>
        <v>0</v>
      </c>
      <c r="D71" s="92"/>
      <c r="E71" s="92"/>
      <c r="F71" s="92"/>
      <c r="G71" s="175"/>
      <c r="H71" s="90">
        <f t="shared" si="5"/>
        <v>0</v>
      </c>
      <c r="I71" s="92"/>
      <c r="J71" s="92"/>
      <c r="K71" s="92"/>
      <c r="L71" s="176"/>
      <c r="M71" s="90">
        <f t="shared" si="6"/>
        <v>0</v>
      </c>
      <c r="N71" s="57">
        <f t="shared" si="9"/>
        <v>0</v>
      </c>
      <c r="O71" s="57">
        <f t="shared" si="9"/>
        <v>0</v>
      </c>
      <c r="P71" s="57">
        <f t="shared" si="9"/>
        <v>0</v>
      </c>
      <c r="Q71" s="177">
        <f t="shared" si="9"/>
        <v>0</v>
      </c>
    </row>
    <row r="72" spans="1:17" ht="36" x14ac:dyDescent="0.25">
      <c r="A72" s="51">
        <v>1227</v>
      </c>
      <c r="B72" s="89" t="s">
        <v>83</v>
      </c>
      <c r="C72" s="90">
        <f t="shared" si="4"/>
        <v>0</v>
      </c>
      <c r="D72" s="92"/>
      <c r="E72" s="92"/>
      <c r="F72" s="92"/>
      <c r="G72" s="175"/>
      <c r="H72" s="90">
        <f t="shared" si="5"/>
        <v>0</v>
      </c>
      <c r="I72" s="92"/>
      <c r="J72" s="92"/>
      <c r="K72" s="92"/>
      <c r="L72" s="176"/>
      <c r="M72" s="90">
        <f t="shared" si="6"/>
        <v>0</v>
      </c>
      <c r="N72" s="57">
        <f t="shared" si="9"/>
        <v>0</v>
      </c>
      <c r="O72" s="57">
        <f t="shared" si="9"/>
        <v>0</v>
      </c>
      <c r="P72" s="57">
        <f t="shared" si="9"/>
        <v>0</v>
      </c>
      <c r="Q72" s="177">
        <f t="shared" si="9"/>
        <v>0</v>
      </c>
    </row>
    <row r="73" spans="1:17" ht="48" x14ac:dyDescent="0.25">
      <c r="A73" s="51">
        <v>1228</v>
      </c>
      <c r="B73" s="89" t="s">
        <v>84</v>
      </c>
      <c r="C73" s="90">
        <f t="shared" si="4"/>
        <v>0</v>
      </c>
      <c r="D73" s="92"/>
      <c r="E73" s="92"/>
      <c r="F73" s="92"/>
      <c r="G73" s="175"/>
      <c r="H73" s="90">
        <f t="shared" si="5"/>
        <v>0</v>
      </c>
      <c r="I73" s="92"/>
      <c r="J73" s="92"/>
      <c r="K73" s="92"/>
      <c r="L73" s="176"/>
      <c r="M73" s="90">
        <f t="shared" si="6"/>
        <v>0</v>
      </c>
      <c r="N73" s="57">
        <f t="shared" si="9"/>
        <v>0</v>
      </c>
      <c r="O73" s="57">
        <f t="shared" si="9"/>
        <v>0</v>
      </c>
      <c r="P73" s="57">
        <f t="shared" si="9"/>
        <v>0</v>
      </c>
      <c r="Q73" s="177">
        <f t="shared" si="9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4"/>
        <v>0</v>
      </c>
      <c r="D74" s="162">
        <f>SUM(D75,D82,D129,D162,D163,D170)</f>
        <v>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5"/>
        <v>0</v>
      </c>
      <c r="I74" s="162">
        <f>SUM(I75,I82,I129,I162,I163,I170)</f>
        <v>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si="6"/>
        <v>0</v>
      </c>
      <c r="N74" s="162">
        <f>SUM(N75,N82,N129,N162,N163,N170)</f>
        <v>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4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5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6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4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5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6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4"/>
        <v>0</v>
      </c>
      <c r="D77" s="92"/>
      <c r="E77" s="92"/>
      <c r="F77" s="92"/>
      <c r="G77" s="175"/>
      <c r="H77" s="90">
        <f t="shared" si="5"/>
        <v>0</v>
      </c>
      <c r="I77" s="92"/>
      <c r="J77" s="92"/>
      <c r="K77" s="92"/>
      <c r="L77" s="176"/>
      <c r="M77" s="90">
        <f t="shared" si="6"/>
        <v>0</v>
      </c>
      <c r="N77" s="57">
        <f t="shared" ref="N77:Q78" si="10">ROUNDUP(I77/$Q$15,0)</f>
        <v>0</v>
      </c>
      <c r="O77" s="57">
        <f t="shared" si="10"/>
        <v>0</v>
      </c>
      <c r="P77" s="57">
        <f t="shared" si="10"/>
        <v>0</v>
      </c>
      <c r="Q77" s="177">
        <f t="shared" si="10"/>
        <v>0</v>
      </c>
    </row>
    <row r="78" spans="1:17" ht="24" x14ac:dyDescent="0.25">
      <c r="A78" s="51">
        <v>2112</v>
      </c>
      <c r="B78" s="89" t="s">
        <v>89</v>
      </c>
      <c r="C78" s="90">
        <f t="shared" si="4"/>
        <v>0</v>
      </c>
      <c r="D78" s="92"/>
      <c r="E78" s="92"/>
      <c r="F78" s="92"/>
      <c r="G78" s="175"/>
      <c r="H78" s="90">
        <f t="shared" si="5"/>
        <v>0</v>
      </c>
      <c r="I78" s="92"/>
      <c r="J78" s="92"/>
      <c r="K78" s="92"/>
      <c r="L78" s="176"/>
      <c r="M78" s="90">
        <f t="shared" si="6"/>
        <v>0</v>
      </c>
      <c r="N78" s="57">
        <f t="shared" si="10"/>
        <v>0</v>
      </c>
      <c r="O78" s="57">
        <f t="shared" si="10"/>
        <v>0</v>
      </c>
      <c r="P78" s="57">
        <f t="shared" si="10"/>
        <v>0</v>
      </c>
      <c r="Q78" s="177">
        <f t="shared" si="10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4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5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6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4"/>
        <v>0</v>
      </c>
      <c r="D80" s="92"/>
      <c r="E80" s="92"/>
      <c r="F80" s="92"/>
      <c r="G80" s="175"/>
      <c r="H80" s="90">
        <f t="shared" si="5"/>
        <v>0</v>
      </c>
      <c r="I80" s="92"/>
      <c r="J80" s="92"/>
      <c r="K80" s="92"/>
      <c r="L80" s="176"/>
      <c r="M80" s="90">
        <f t="shared" si="6"/>
        <v>0</v>
      </c>
      <c r="N80" s="57">
        <f t="shared" ref="N80:Q81" si="11">ROUNDUP(I80/$Q$15,0)</f>
        <v>0</v>
      </c>
      <c r="O80" s="57">
        <f t="shared" si="11"/>
        <v>0</v>
      </c>
      <c r="P80" s="57">
        <f t="shared" si="11"/>
        <v>0</v>
      </c>
      <c r="Q80" s="177">
        <f t="shared" si="11"/>
        <v>0</v>
      </c>
    </row>
    <row r="81" spans="1:17" ht="24" x14ac:dyDescent="0.25">
      <c r="A81" s="51">
        <v>2122</v>
      </c>
      <c r="B81" s="89" t="s">
        <v>89</v>
      </c>
      <c r="C81" s="90">
        <f t="shared" si="4"/>
        <v>0</v>
      </c>
      <c r="D81" s="92"/>
      <c r="E81" s="92"/>
      <c r="F81" s="92"/>
      <c r="G81" s="175"/>
      <c r="H81" s="90">
        <f t="shared" si="5"/>
        <v>0</v>
      </c>
      <c r="I81" s="92"/>
      <c r="J81" s="92"/>
      <c r="K81" s="92"/>
      <c r="L81" s="176"/>
      <c r="M81" s="90">
        <f t="shared" si="6"/>
        <v>0</v>
      </c>
      <c r="N81" s="57">
        <f t="shared" si="11"/>
        <v>0</v>
      </c>
      <c r="O81" s="57">
        <f t="shared" si="11"/>
        <v>0</v>
      </c>
      <c r="P81" s="57">
        <f t="shared" si="11"/>
        <v>0</v>
      </c>
      <c r="Q81" s="177">
        <f t="shared" si="11"/>
        <v>0</v>
      </c>
    </row>
    <row r="82" spans="1:17" x14ac:dyDescent="0.25">
      <c r="A82" s="71">
        <v>2200</v>
      </c>
      <c r="B82" s="165" t="s">
        <v>91</v>
      </c>
      <c r="C82" s="72">
        <f t="shared" si="4"/>
        <v>0</v>
      </c>
      <c r="D82" s="78">
        <f>SUM(D83,D88,D94,D102,D111,D115,D121,D127)</f>
        <v>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ref="H82:H126" si="12">SUM(I82:L82)</f>
        <v>0</v>
      </c>
      <c r="I82" s="78">
        <f>SUM(I83,I88,I94,I102,I111,I115,I121,I127)</f>
        <v>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ref="M82:M126" si="13">SUM(N82:Q82)</f>
        <v>0</v>
      </c>
      <c r="N82" s="78">
        <f>SUM(N83,N88,N94,N102,N111,N115,N121,N127)</f>
        <v>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4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2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3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4"/>
        <v>0</v>
      </c>
      <c r="D84" s="83"/>
      <c r="E84" s="83"/>
      <c r="F84" s="83"/>
      <c r="G84" s="172"/>
      <c r="H84" s="81">
        <f t="shared" si="12"/>
        <v>0</v>
      </c>
      <c r="I84" s="83"/>
      <c r="J84" s="83"/>
      <c r="K84" s="83"/>
      <c r="L84" s="173"/>
      <c r="M84" s="81">
        <f t="shared" si="13"/>
        <v>0</v>
      </c>
      <c r="N84" s="107">
        <f t="shared" ref="N84:Q87" si="14">ROUNDUP(I84/$Q$15,0)</f>
        <v>0</v>
      </c>
      <c r="O84" s="107">
        <f t="shared" si="14"/>
        <v>0</v>
      </c>
      <c r="P84" s="107">
        <f t="shared" si="14"/>
        <v>0</v>
      </c>
      <c r="Q84" s="174">
        <f t="shared" si="14"/>
        <v>0</v>
      </c>
    </row>
    <row r="85" spans="1:17" ht="36" x14ac:dyDescent="0.25">
      <c r="A85" s="51">
        <v>2212</v>
      </c>
      <c r="B85" s="89" t="s">
        <v>94</v>
      </c>
      <c r="C85" s="90">
        <f t="shared" si="4"/>
        <v>0</v>
      </c>
      <c r="D85" s="92"/>
      <c r="E85" s="92"/>
      <c r="F85" s="92"/>
      <c r="G85" s="175"/>
      <c r="H85" s="90">
        <f t="shared" si="12"/>
        <v>0</v>
      </c>
      <c r="I85" s="92"/>
      <c r="J85" s="92"/>
      <c r="K85" s="92"/>
      <c r="L85" s="176"/>
      <c r="M85" s="90">
        <f t="shared" si="13"/>
        <v>0</v>
      </c>
      <c r="N85" s="57">
        <f t="shared" si="14"/>
        <v>0</v>
      </c>
      <c r="O85" s="57">
        <f t="shared" si="14"/>
        <v>0</v>
      </c>
      <c r="P85" s="57">
        <f t="shared" si="14"/>
        <v>0</v>
      </c>
      <c r="Q85" s="177">
        <f t="shared" si="14"/>
        <v>0</v>
      </c>
    </row>
    <row r="86" spans="1:17" ht="24" x14ac:dyDescent="0.25">
      <c r="A86" s="51">
        <v>2214</v>
      </c>
      <c r="B86" s="89" t="s">
        <v>95</v>
      </c>
      <c r="C86" s="90">
        <f t="shared" si="4"/>
        <v>0</v>
      </c>
      <c r="D86" s="92"/>
      <c r="E86" s="92"/>
      <c r="F86" s="92"/>
      <c r="G86" s="175"/>
      <c r="H86" s="90">
        <f t="shared" si="12"/>
        <v>0</v>
      </c>
      <c r="I86" s="92"/>
      <c r="J86" s="92"/>
      <c r="K86" s="92"/>
      <c r="L86" s="176"/>
      <c r="M86" s="90">
        <f t="shared" si="13"/>
        <v>0</v>
      </c>
      <c r="N86" s="57">
        <f t="shared" si="14"/>
        <v>0</v>
      </c>
      <c r="O86" s="57">
        <f t="shared" si="14"/>
        <v>0</v>
      </c>
      <c r="P86" s="57">
        <f t="shared" si="14"/>
        <v>0</v>
      </c>
      <c r="Q86" s="177">
        <f t="shared" si="14"/>
        <v>0</v>
      </c>
    </row>
    <row r="87" spans="1:17" x14ac:dyDescent="0.25">
      <c r="A87" s="51">
        <v>2219</v>
      </c>
      <c r="B87" s="89" t="s">
        <v>96</v>
      </c>
      <c r="C87" s="90">
        <f t="shared" si="4"/>
        <v>0</v>
      </c>
      <c r="D87" s="92"/>
      <c r="E87" s="92"/>
      <c r="F87" s="92"/>
      <c r="G87" s="175"/>
      <c r="H87" s="90">
        <f t="shared" si="12"/>
        <v>0</v>
      </c>
      <c r="I87" s="92"/>
      <c r="J87" s="92"/>
      <c r="K87" s="92"/>
      <c r="L87" s="176"/>
      <c r="M87" s="90">
        <f t="shared" si="13"/>
        <v>0</v>
      </c>
      <c r="N87" s="57">
        <f t="shared" si="14"/>
        <v>0</v>
      </c>
      <c r="O87" s="57">
        <f t="shared" si="14"/>
        <v>0</v>
      </c>
      <c r="P87" s="57">
        <f t="shared" si="14"/>
        <v>0</v>
      </c>
      <c r="Q87" s="177">
        <f t="shared" si="14"/>
        <v>0</v>
      </c>
    </row>
    <row r="88" spans="1:17" ht="24" x14ac:dyDescent="0.25">
      <c r="A88" s="178">
        <v>2220</v>
      </c>
      <c r="B88" s="89" t="s">
        <v>97</v>
      </c>
      <c r="C88" s="90">
        <f t="shared" si="4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2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3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4"/>
        <v>0</v>
      </c>
      <c r="D89" s="92"/>
      <c r="E89" s="92"/>
      <c r="F89" s="92"/>
      <c r="G89" s="175"/>
      <c r="H89" s="90">
        <f t="shared" si="12"/>
        <v>0</v>
      </c>
      <c r="I89" s="92"/>
      <c r="J89" s="92"/>
      <c r="K89" s="92"/>
      <c r="L89" s="176"/>
      <c r="M89" s="90">
        <f t="shared" si="13"/>
        <v>0</v>
      </c>
      <c r="N89" s="57">
        <f t="shared" ref="N89:Q93" si="15">ROUNDUP(I89/$Q$15,0)</f>
        <v>0</v>
      </c>
      <c r="O89" s="57">
        <f t="shared" si="15"/>
        <v>0</v>
      </c>
      <c r="P89" s="57">
        <f t="shared" si="15"/>
        <v>0</v>
      </c>
      <c r="Q89" s="177">
        <f t="shared" si="15"/>
        <v>0</v>
      </c>
    </row>
    <row r="90" spans="1:17" x14ac:dyDescent="0.25">
      <c r="A90" s="51">
        <v>2222</v>
      </c>
      <c r="B90" s="89" t="s">
        <v>99</v>
      </c>
      <c r="C90" s="90">
        <f t="shared" si="4"/>
        <v>0</v>
      </c>
      <c r="D90" s="92"/>
      <c r="E90" s="92"/>
      <c r="F90" s="92"/>
      <c r="G90" s="175"/>
      <c r="H90" s="90">
        <f t="shared" si="12"/>
        <v>0</v>
      </c>
      <c r="I90" s="92"/>
      <c r="J90" s="92"/>
      <c r="K90" s="92"/>
      <c r="L90" s="176"/>
      <c r="M90" s="90">
        <f t="shared" si="13"/>
        <v>0</v>
      </c>
      <c r="N90" s="57">
        <f t="shared" si="15"/>
        <v>0</v>
      </c>
      <c r="O90" s="57">
        <f t="shared" si="15"/>
        <v>0</v>
      </c>
      <c r="P90" s="57">
        <f t="shared" si="15"/>
        <v>0</v>
      </c>
      <c r="Q90" s="177">
        <f t="shared" si="15"/>
        <v>0</v>
      </c>
    </row>
    <row r="91" spans="1:17" x14ac:dyDescent="0.25">
      <c r="A91" s="51">
        <v>2223</v>
      </c>
      <c r="B91" s="89" t="s">
        <v>100</v>
      </c>
      <c r="C91" s="90">
        <f t="shared" si="4"/>
        <v>0</v>
      </c>
      <c r="D91" s="92"/>
      <c r="E91" s="92"/>
      <c r="F91" s="92"/>
      <c r="G91" s="175"/>
      <c r="H91" s="90">
        <f t="shared" si="12"/>
        <v>0</v>
      </c>
      <c r="I91" s="92"/>
      <c r="J91" s="92"/>
      <c r="K91" s="92"/>
      <c r="L91" s="176"/>
      <c r="M91" s="90">
        <f t="shared" si="13"/>
        <v>0</v>
      </c>
      <c r="N91" s="57">
        <f t="shared" si="15"/>
        <v>0</v>
      </c>
      <c r="O91" s="57">
        <f t="shared" si="15"/>
        <v>0</v>
      </c>
      <c r="P91" s="57">
        <f t="shared" si="15"/>
        <v>0</v>
      </c>
      <c r="Q91" s="177">
        <f t="shared" si="15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4"/>
        <v>0</v>
      </c>
      <c r="D92" s="92"/>
      <c r="E92" s="92"/>
      <c r="F92" s="92"/>
      <c r="G92" s="175"/>
      <c r="H92" s="90">
        <f t="shared" si="12"/>
        <v>0</v>
      </c>
      <c r="I92" s="92"/>
      <c r="J92" s="92"/>
      <c r="K92" s="92"/>
      <c r="L92" s="176"/>
      <c r="M92" s="90">
        <f t="shared" si="13"/>
        <v>0</v>
      </c>
      <c r="N92" s="57">
        <f t="shared" si="15"/>
        <v>0</v>
      </c>
      <c r="O92" s="57">
        <f t="shared" si="15"/>
        <v>0</v>
      </c>
      <c r="P92" s="57">
        <f t="shared" si="15"/>
        <v>0</v>
      </c>
      <c r="Q92" s="177">
        <f t="shared" si="15"/>
        <v>0</v>
      </c>
    </row>
    <row r="93" spans="1:17" ht="24" x14ac:dyDescent="0.25">
      <c r="A93" s="51">
        <v>2229</v>
      </c>
      <c r="B93" s="89" t="s">
        <v>102</v>
      </c>
      <c r="C93" s="90">
        <f t="shared" si="4"/>
        <v>0</v>
      </c>
      <c r="D93" s="92"/>
      <c r="E93" s="92"/>
      <c r="F93" s="92"/>
      <c r="G93" s="175"/>
      <c r="H93" s="90">
        <f t="shared" si="12"/>
        <v>0</v>
      </c>
      <c r="I93" s="92"/>
      <c r="J93" s="92"/>
      <c r="K93" s="92"/>
      <c r="L93" s="176"/>
      <c r="M93" s="90">
        <f t="shared" si="13"/>
        <v>0</v>
      </c>
      <c r="N93" s="57">
        <f t="shared" si="15"/>
        <v>0</v>
      </c>
      <c r="O93" s="57">
        <f t="shared" si="15"/>
        <v>0</v>
      </c>
      <c r="P93" s="57">
        <f t="shared" si="15"/>
        <v>0</v>
      </c>
      <c r="Q93" s="177">
        <f t="shared" si="15"/>
        <v>0</v>
      </c>
    </row>
    <row r="94" spans="1:17" ht="36" x14ac:dyDescent="0.25">
      <c r="A94" s="178">
        <v>2230</v>
      </c>
      <c r="B94" s="89" t="s">
        <v>103</v>
      </c>
      <c r="C94" s="90">
        <f t="shared" si="4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2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3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4"/>
        <v>0</v>
      </c>
      <c r="D95" s="92"/>
      <c r="E95" s="92"/>
      <c r="F95" s="92"/>
      <c r="G95" s="175"/>
      <c r="H95" s="90">
        <f t="shared" si="12"/>
        <v>0</v>
      </c>
      <c r="I95" s="92"/>
      <c r="J95" s="92"/>
      <c r="K95" s="92"/>
      <c r="L95" s="176"/>
      <c r="M95" s="90">
        <f t="shared" si="13"/>
        <v>0</v>
      </c>
      <c r="N95" s="57">
        <f t="shared" ref="N95:Q101" si="16">ROUNDUP(I95/$Q$15,0)</f>
        <v>0</v>
      </c>
      <c r="O95" s="57">
        <f t="shared" si="16"/>
        <v>0</v>
      </c>
      <c r="P95" s="57">
        <f t="shared" si="16"/>
        <v>0</v>
      </c>
      <c r="Q95" s="177">
        <f t="shared" si="16"/>
        <v>0</v>
      </c>
    </row>
    <row r="96" spans="1:17" ht="36" x14ac:dyDescent="0.25">
      <c r="A96" s="51">
        <v>2232</v>
      </c>
      <c r="B96" s="89" t="s">
        <v>105</v>
      </c>
      <c r="C96" s="90">
        <f t="shared" si="4"/>
        <v>0</v>
      </c>
      <c r="D96" s="92"/>
      <c r="E96" s="92"/>
      <c r="F96" s="92"/>
      <c r="G96" s="175"/>
      <c r="H96" s="90">
        <f t="shared" si="12"/>
        <v>0</v>
      </c>
      <c r="I96" s="92"/>
      <c r="J96" s="92"/>
      <c r="K96" s="92"/>
      <c r="L96" s="176"/>
      <c r="M96" s="90">
        <f t="shared" si="13"/>
        <v>0</v>
      </c>
      <c r="N96" s="57">
        <f t="shared" si="16"/>
        <v>0</v>
      </c>
      <c r="O96" s="57">
        <f t="shared" si="16"/>
        <v>0</v>
      </c>
      <c r="P96" s="57">
        <f t="shared" si="16"/>
        <v>0</v>
      </c>
      <c r="Q96" s="177">
        <f t="shared" si="16"/>
        <v>0</v>
      </c>
    </row>
    <row r="97" spans="1:17" ht="24" x14ac:dyDescent="0.25">
      <c r="A97" s="41">
        <v>2233</v>
      </c>
      <c r="B97" s="80" t="s">
        <v>106</v>
      </c>
      <c r="C97" s="81">
        <f t="shared" si="4"/>
        <v>0</v>
      </c>
      <c r="D97" s="83"/>
      <c r="E97" s="83"/>
      <c r="F97" s="83"/>
      <c r="G97" s="172"/>
      <c r="H97" s="81">
        <f t="shared" si="12"/>
        <v>0</v>
      </c>
      <c r="I97" s="83"/>
      <c r="J97" s="83"/>
      <c r="K97" s="83"/>
      <c r="L97" s="173"/>
      <c r="M97" s="81">
        <f t="shared" si="13"/>
        <v>0</v>
      </c>
      <c r="N97" s="107">
        <f t="shared" si="16"/>
        <v>0</v>
      </c>
      <c r="O97" s="107">
        <f t="shared" si="16"/>
        <v>0</v>
      </c>
      <c r="P97" s="107">
        <f t="shared" si="16"/>
        <v>0</v>
      </c>
      <c r="Q97" s="174">
        <f t="shared" si="16"/>
        <v>0</v>
      </c>
    </row>
    <row r="98" spans="1:17" ht="36" x14ac:dyDescent="0.25">
      <c r="A98" s="51">
        <v>2234</v>
      </c>
      <c r="B98" s="89" t="s">
        <v>107</v>
      </c>
      <c r="C98" s="90">
        <f t="shared" si="4"/>
        <v>0</v>
      </c>
      <c r="D98" s="92"/>
      <c r="E98" s="92"/>
      <c r="F98" s="92"/>
      <c r="G98" s="175"/>
      <c r="H98" s="90">
        <f t="shared" si="12"/>
        <v>0</v>
      </c>
      <c r="I98" s="92"/>
      <c r="J98" s="92"/>
      <c r="K98" s="92"/>
      <c r="L98" s="176"/>
      <c r="M98" s="90">
        <f t="shared" si="13"/>
        <v>0</v>
      </c>
      <c r="N98" s="57">
        <f t="shared" si="16"/>
        <v>0</v>
      </c>
      <c r="O98" s="57">
        <f t="shared" si="16"/>
        <v>0</v>
      </c>
      <c r="P98" s="57">
        <f t="shared" si="16"/>
        <v>0</v>
      </c>
      <c r="Q98" s="177">
        <f t="shared" si="16"/>
        <v>0</v>
      </c>
    </row>
    <row r="99" spans="1:17" ht="24" x14ac:dyDescent="0.25">
      <c r="A99" s="51">
        <v>2235</v>
      </c>
      <c r="B99" s="89" t="s">
        <v>108</v>
      </c>
      <c r="C99" s="90">
        <f t="shared" si="4"/>
        <v>0</v>
      </c>
      <c r="D99" s="92"/>
      <c r="E99" s="92"/>
      <c r="F99" s="92"/>
      <c r="G99" s="175"/>
      <c r="H99" s="90">
        <f t="shared" si="12"/>
        <v>0</v>
      </c>
      <c r="I99" s="92"/>
      <c r="J99" s="92"/>
      <c r="K99" s="92"/>
      <c r="L99" s="176"/>
      <c r="M99" s="90">
        <f t="shared" si="13"/>
        <v>0</v>
      </c>
      <c r="N99" s="57">
        <f t="shared" si="16"/>
        <v>0</v>
      </c>
      <c r="O99" s="57">
        <f t="shared" si="16"/>
        <v>0</v>
      </c>
      <c r="P99" s="57">
        <f t="shared" si="16"/>
        <v>0</v>
      </c>
      <c r="Q99" s="177">
        <f t="shared" si="16"/>
        <v>0</v>
      </c>
    </row>
    <row r="100" spans="1:17" x14ac:dyDescent="0.25">
      <c r="A100" s="51">
        <v>2236</v>
      </c>
      <c r="B100" s="89" t="s">
        <v>109</v>
      </c>
      <c r="C100" s="90">
        <f t="shared" si="4"/>
        <v>0</v>
      </c>
      <c r="D100" s="92"/>
      <c r="E100" s="92"/>
      <c r="F100" s="92"/>
      <c r="G100" s="175"/>
      <c r="H100" s="90">
        <f t="shared" si="12"/>
        <v>0</v>
      </c>
      <c r="I100" s="92"/>
      <c r="J100" s="92"/>
      <c r="K100" s="92"/>
      <c r="L100" s="176"/>
      <c r="M100" s="90">
        <f t="shared" si="13"/>
        <v>0</v>
      </c>
      <c r="N100" s="57">
        <f t="shared" si="16"/>
        <v>0</v>
      </c>
      <c r="O100" s="57">
        <f t="shared" si="16"/>
        <v>0</v>
      </c>
      <c r="P100" s="57">
        <f t="shared" si="16"/>
        <v>0</v>
      </c>
      <c r="Q100" s="177">
        <f t="shared" si="16"/>
        <v>0</v>
      </c>
    </row>
    <row r="101" spans="1:17" ht="24" x14ac:dyDescent="0.25">
      <c r="A101" s="51">
        <v>2239</v>
      </c>
      <c r="B101" s="89" t="s">
        <v>110</v>
      </c>
      <c r="C101" s="90">
        <f t="shared" si="4"/>
        <v>0</v>
      </c>
      <c r="D101" s="92"/>
      <c r="E101" s="92"/>
      <c r="F101" s="92"/>
      <c r="G101" s="175"/>
      <c r="H101" s="90">
        <f t="shared" si="12"/>
        <v>0</v>
      </c>
      <c r="I101" s="92"/>
      <c r="J101" s="92"/>
      <c r="K101" s="92"/>
      <c r="L101" s="176"/>
      <c r="M101" s="90">
        <f t="shared" si="13"/>
        <v>0</v>
      </c>
      <c r="N101" s="57">
        <f t="shared" si="16"/>
        <v>0</v>
      </c>
      <c r="O101" s="57">
        <f t="shared" si="16"/>
        <v>0</v>
      </c>
      <c r="P101" s="57">
        <f t="shared" si="16"/>
        <v>0</v>
      </c>
      <c r="Q101" s="177">
        <f t="shared" si="16"/>
        <v>0</v>
      </c>
    </row>
    <row r="102" spans="1:17" ht="36" x14ac:dyDescent="0.25">
      <c r="A102" s="178">
        <v>2240</v>
      </c>
      <c r="B102" s="89" t="s">
        <v>111</v>
      </c>
      <c r="C102" s="90">
        <f t="shared" si="4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2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3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4"/>
        <v>0</v>
      </c>
      <c r="D103" s="92"/>
      <c r="E103" s="92"/>
      <c r="F103" s="92"/>
      <c r="G103" s="175"/>
      <c r="H103" s="90">
        <f t="shared" si="12"/>
        <v>0</v>
      </c>
      <c r="I103" s="92"/>
      <c r="J103" s="92"/>
      <c r="K103" s="92"/>
      <c r="L103" s="176"/>
      <c r="M103" s="90">
        <f t="shared" si="13"/>
        <v>0</v>
      </c>
      <c r="N103" s="57">
        <f t="shared" ref="N103:Q110" si="17">ROUNDUP(I103/$Q$15,0)</f>
        <v>0</v>
      </c>
      <c r="O103" s="57">
        <f t="shared" si="17"/>
        <v>0</v>
      </c>
      <c r="P103" s="57">
        <f t="shared" si="17"/>
        <v>0</v>
      </c>
      <c r="Q103" s="177">
        <f t="shared" si="17"/>
        <v>0</v>
      </c>
    </row>
    <row r="104" spans="1:17" ht="24" x14ac:dyDescent="0.25">
      <c r="A104" s="51">
        <v>2242</v>
      </c>
      <c r="B104" s="89" t="s">
        <v>113</v>
      </c>
      <c r="C104" s="90">
        <f t="shared" si="4"/>
        <v>0</v>
      </c>
      <c r="D104" s="92"/>
      <c r="E104" s="92"/>
      <c r="F104" s="92"/>
      <c r="G104" s="175"/>
      <c r="H104" s="90">
        <f t="shared" si="12"/>
        <v>0</v>
      </c>
      <c r="I104" s="92"/>
      <c r="J104" s="92"/>
      <c r="K104" s="92"/>
      <c r="L104" s="176"/>
      <c r="M104" s="90">
        <f t="shared" si="13"/>
        <v>0</v>
      </c>
      <c r="N104" s="57">
        <f t="shared" si="17"/>
        <v>0</v>
      </c>
      <c r="O104" s="57">
        <f t="shared" si="17"/>
        <v>0</v>
      </c>
      <c r="P104" s="57">
        <f t="shared" si="17"/>
        <v>0</v>
      </c>
      <c r="Q104" s="177">
        <f t="shared" si="17"/>
        <v>0</v>
      </c>
    </row>
    <row r="105" spans="1:17" ht="24" x14ac:dyDescent="0.25">
      <c r="A105" s="51">
        <v>2243</v>
      </c>
      <c r="B105" s="89" t="s">
        <v>114</v>
      </c>
      <c r="C105" s="90">
        <f t="shared" si="4"/>
        <v>0</v>
      </c>
      <c r="D105" s="92"/>
      <c r="E105" s="92"/>
      <c r="F105" s="92"/>
      <c r="G105" s="175"/>
      <c r="H105" s="90">
        <f t="shared" si="12"/>
        <v>0</v>
      </c>
      <c r="I105" s="92"/>
      <c r="J105" s="92"/>
      <c r="K105" s="92"/>
      <c r="L105" s="176"/>
      <c r="M105" s="90">
        <f t="shared" si="13"/>
        <v>0</v>
      </c>
      <c r="N105" s="57">
        <f t="shared" si="17"/>
        <v>0</v>
      </c>
      <c r="O105" s="57">
        <f t="shared" si="17"/>
        <v>0</v>
      </c>
      <c r="P105" s="57">
        <f t="shared" si="17"/>
        <v>0</v>
      </c>
      <c r="Q105" s="177">
        <f t="shared" si="17"/>
        <v>0</v>
      </c>
    </row>
    <row r="106" spans="1:17" x14ac:dyDescent="0.25">
      <c r="A106" s="51">
        <v>2244</v>
      </c>
      <c r="B106" s="89" t="s">
        <v>115</v>
      </c>
      <c r="C106" s="90">
        <f t="shared" si="4"/>
        <v>0</v>
      </c>
      <c r="D106" s="92"/>
      <c r="E106" s="92"/>
      <c r="F106" s="92"/>
      <c r="G106" s="175"/>
      <c r="H106" s="90">
        <f t="shared" si="12"/>
        <v>0</v>
      </c>
      <c r="I106" s="92"/>
      <c r="J106" s="92"/>
      <c r="K106" s="92"/>
      <c r="L106" s="176"/>
      <c r="M106" s="90">
        <f t="shared" si="13"/>
        <v>0</v>
      </c>
      <c r="N106" s="57">
        <f t="shared" si="17"/>
        <v>0</v>
      </c>
      <c r="O106" s="57">
        <f t="shared" si="17"/>
        <v>0</v>
      </c>
      <c r="P106" s="57">
        <f t="shared" si="17"/>
        <v>0</v>
      </c>
      <c r="Q106" s="177">
        <f t="shared" si="17"/>
        <v>0</v>
      </c>
    </row>
    <row r="107" spans="1:17" ht="24" x14ac:dyDescent="0.25">
      <c r="A107" s="51">
        <v>2246</v>
      </c>
      <c r="B107" s="89" t="s">
        <v>116</v>
      </c>
      <c r="C107" s="90">
        <f t="shared" si="4"/>
        <v>0</v>
      </c>
      <c r="D107" s="92"/>
      <c r="E107" s="92"/>
      <c r="F107" s="92"/>
      <c r="G107" s="175"/>
      <c r="H107" s="90">
        <f t="shared" si="12"/>
        <v>0</v>
      </c>
      <c r="I107" s="92"/>
      <c r="J107" s="92"/>
      <c r="K107" s="92"/>
      <c r="L107" s="176"/>
      <c r="M107" s="90">
        <f t="shared" si="13"/>
        <v>0</v>
      </c>
      <c r="N107" s="57">
        <f t="shared" si="17"/>
        <v>0</v>
      </c>
      <c r="O107" s="57">
        <f t="shared" si="17"/>
        <v>0</v>
      </c>
      <c r="P107" s="57">
        <f t="shared" si="17"/>
        <v>0</v>
      </c>
      <c r="Q107" s="177">
        <f t="shared" si="17"/>
        <v>0</v>
      </c>
    </row>
    <row r="108" spans="1:17" x14ac:dyDescent="0.25">
      <c r="A108" s="51">
        <v>2247</v>
      </c>
      <c r="B108" s="89" t="s">
        <v>117</v>
      </c>
      <c r="C108" s="90">
        <f t="shared" si="4"/>
        <v>0</v>
      </c>
      <c r="D108" s="92"/>
      <c r="E108" s="92"/>
      <c r="F108" s="92"/>
      <c r="G108" s="175"/>
      <c r="H108" s="90">
        <f t="shared" si="12"/>
        <v>0</v>
      </c>
      <c r="I108" s="92"/>
      <c r="J108" s="92"/>
      <c r="K108" s="92"/>
      <c r="L108" s="176"/>
      <c r="M108" s="90">
        <f t="shared" si="13"/>
        <v>0</v>
      </c>
      <c r="N108" s="57">
        <f t="shared" si="17"/>
        <v>0</v>
      </c>
      <c r="O108" s="57">
        <f t="shared" si="17"/>
        <v>0</v>
      </c>
      <c r="P108" s="57">
        <f t="shared" si="17"/>
        <v>0</v>
      </c>
      <c r="Q108" s="177">
        <f t="shared" si="17"/>
        <v>0</v>
      </c>
    </row>
    <row r="109" spans="1:17" ht="24" x14ac:dyDescent="0.25">
      <c r="A109" s="51">
        <v>2248</v>
      </c>
      <c r="B109" s="89" t="s">
        <v>118</v>
      </c>
      <c r="C109" s="90">
        <f t="shared" si="4"/>
        <v>0</v>
      </c>
      <c r="D109" s="92"/>
      <c r="E109" s="92"/>
      <c r="F109" s="92"/>
      <c r="G109" s="175"/>
      <c r="H109" s="90">
        <f t="shared" si="12"/>
        <v>0</v>
      </c>
      <c r="I109" s="92"/>
      <c r="J109" s="92"/>
      <c r="K109" s="92"/>
      <c r="L109" s="176"/>
      <c r="M109" s="90">
        <f t="shared" si="13"/>
        <v>0</v>
      </c>
      <c r="N109" s="57">
        <f t="shared" si="17"/>
        <v>0</v>
      </c>
      <c r="O109" s="57">
        <f t="shared" si="17"/>
        <v>0</v>
      </c>
      <c r="P109" s="57">
        <f t="shared" si="17"/>
        <v>0</v>
      </c>
      <c r="Q109" s="177">
        <f t="shared" si="17"/>
        <v>0</v>
      </c>
    </row>
    <row r="110" spans="1:17" ht="24" x14ac:dyDescent="0.25">
      <c r="A110" s="51">
        <v>2249</v>
      </c>
      <c r="B110" s="89" t="s">
        <v>119</v>
      </c>
      <c r="C110" s="90">
        <f t="shared" si="4"/>
        <v>0</v>
      </c>
      <c r="D110" s="92"/>
      <c r="E110" s="92"/>
      <c r="F110" s="92"/>
      <c r="G110" s="175"/>
      <c r="H110" s="90">
        <f t="shared" si="12"/>
        <v>0</v>
      </c>
      <c r="I110" s="92"/>
      <c r="J110" s="92"/>
      <c r="K110" s="92"/>
      <c r="L110" s="176"/>
      <c r="M110" s="90">
        <f t="shared" si="13"/>
        <v>0</v>
      </c>
      <c r="N110" s="57">
        <f t="shared" si="17"/>
        <v>0</v>
      </c>
      <c r="O110" s="57">
        <f t="shared" si="17"/>
        <v>0</v>
      </c>
      <c r="P110" s="57">
        <f t="shared" si="17"/>
        <v>0</v>
      </c>
      <c r="Q110" s="177">
        <f t="shared" si="17"/>
        <v>0</v>
      </c>
    </row>
    <row r="111" spans="1:17" x14ac:dyDescent="0.25">
      <c r="A111" s="178">
        <v>2250</v>
      </c>
      <c r="B111" s="89" t="s">
        <v>120</v>
      </c>
      <c r="C111" s="90">
        <f t="shared" si="4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2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3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4"/>
        <v>0</v>
      </c>
      <c r="D112" s="92"/>
      <c r="E112" s="92"/>
      <c r="F112" s="92"/>
      <c r="G112" s="175"/>
      <c r="H112" s="90">
        <f t="shared" si="12"/>
        <v>0</v>
      </c>
      <c r="I112" s="92"/>
      <c r="J112" s="92"/>
      <c r="K112" s="92"/>
      <c r="L112" s="176"/>
      <c r="M112" s="90">
        <f t="shared" si="13"/>
        <v>0</v>
      </c>
      <c r="N112" s="57">
        <f t="shared" ref="N112:Q114" si="18">ROUNDUP(I112/$Q$15,0)</f>
        <v>0</v>
      </c>
      <c r="O112" s="57">
        <f t="shared" si="18"/>
        <v>0</v>
      </c>
      <c r="P112" s="57">
        <f t="shared" si="18"/>
        <v>0</v>
      </c>
      <c r="Q112" s="177">
        <f t="shared" si="18"/>
        <v>0</v>
      </c>
    </row>
    <row r="113" spans="1:17" ht="24" x14ac:dyDescent="0.25">
      <c r="A113" s="51">
        <v>2252</v>
      </c>
      <c r="B113" s="89" t="s">
        <v>122</v>
      </c>
      <c r="C113" s="90">
        <f t="shared" si="4"/>
        <v>0</v>
      </c>
      <c r="D113" s="92"/>
      <c r="E113" s="92"/>
      <c r="F113" s="92"/>
      <c r="G113" s="175"/>
      <c r="H113" s="90">
        <f t="shared" si="12"/>
        <v>0</v>
      </c>
      <c r="I113" s="92"/>
      <c r="J113" s="92"/>
      <c r="K113" s="92"/>
      <c r="L113" s="176"/>
      <c r="M113" s="90">
        <f t="shared" si="13"/>
        <v>0</v>
      </c>
      <c r="N113" s="57">
        <f t="shared" si="18"/>
        <v>0</v>
      </c>
      <c r="O113" s="57">
        <f t="shared" si="18"/>
        <v>0</v>
      </c>
      <c r="P113" s="57">
        <f t="shared" si="18"/>
        <v>0</v>
      </c>
      <c r="Q113" s="177">
        <f t="shared" si="18"/>
        <v>0</v>
      </c>
    </row>
    <row r="114" spans="1:17" ht="24" x14ac:dyDescent="0.25">
      <c r="A114" s="51">
        <v>2259</v>
      </c>
      <c r="B114" s="89" t="s">
        <v>123</v>
      </c>
      <c r="C114" s="90">
        <f t="shared" ref="C114:C126" si="19">SUM(D114:G114)</f>
        <v>0</v>
      </c>
      <c r="D114" s="92"/>
      <c r="E114" s="92"/>
      <c r="F114" s="92"/>
      <c r="G114" s="175"/>
      <c r="H114" s="90">
        <f t="shared" si="12"/>
        <v>0</v>
      </c>
      <c r="I114" s="92"/>
      <c r="J114" s="92"/>
      <c r="K114" s="92"/>
      <c r="L114" s="176"/>
      <c r="M114" s="90">
        <f t="shared" si="13"/>
        <v>0</v>
      </c>
      <c r="N114" s="57">
        <f t="shared" si="18"/>
        <v>0</v>
      </c>
      <c r="O114" s="57">
        <f t="shared" si="18"/>
        <v>0</v>
      </c>
      <c r="P114" s="57">
        <f t="shared" si="18"/>
        <v>0</v>
      </c>
      <c r="Q114" s="177">
        <f t="shared" si="18"/>
        <v>0</v>
      </c>
    </row>
    <row r="115" spans="1:17" x14ac:dyDescent="0.25">
      <c r="A115" s="178">
        <v>2260</v>
      </c>
      <c r="B115" s="89" t="s">
        <v>124</v>
      </c>
      <c r="C115" s="90">
        <f t="shared" si="19"/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si="12"/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si="13"/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19"/>
        <v>0</v>
      </c>
      <c r="D116" s="92"/>
      <c r="E116" s="92"/>
      <c r="F116" s="92"/>
      <c r="G116" s="175"/>
      <c r="H116" s="90">
        <f t="shared" si="12"/>
        <v>0</v>
      </c>
      <c r="I116" s="92"/>
      <c r="J116" s="92"/>
      <c r="K116" s="92"/>
      <c r="L116" s="176"/>
      <c r="M116" s="90">
        <f t="shared" si="13"/>
        <v>0</v>
      </c>
      <c r="N116" s="57">
        <f t="shared" ref="N116:Q120" si="20">ROUNDUP(I116/$Q$15,0)</f>
        <v>0</v>
      </c>
      <c r="O116" s="57">
        <f t="shared" si="20"/>
        <v>0</v>
      </c>
      <c r="P116" s="57">
        <f t="shared" si="20"/>
        <v>0</v>
      </c>
      <c r="Q116" s="177">
        <f t="shared" si="20"/>
        <v>0</v>
      </c>
    </row>
    <row r="117" spans="1:17" x14ac:dyDescent="0.25">
      <c r="A117" s="51">
        <v>2262</v>
      </c>
      <c r="B117" s="89" t="s">
        <v>126</v>
      </c>
      <c r="C117" s="90">
        <f t="shared" si="19"/>
        <v>0</v>
      </c>
      <c r="D117" s="92"/>
      <c r="E117" s="92"/>
      <c r="F117" s="92"/>
      <c r="G117" s="175"/>
      <c r="H117" s="90">
        <f t="shared" si="12"/>
        <v>0</v>
      </c>
      <c r="I117" s="92"/>
      <c r="J117" s="92"/>
      <c r="K117" s="92"/>
      <c r="L117" s="176"/>
      <c r="M117" s="90">
        <f t="shared" si="13"/>
        <v>0</v>
      </c>
      <c r="N117" s="57">
        <f t="shared" si="20"/>
        <v>0</v>
      </c>
      <c r="O117" s="57">
        <f t="shared" si="20"/>
        <v>0</v>
      </c>
      <c r="P117" s="57">
        <f t="shared" si="20"/>
        <v>0</v>
      </c>
      <c r="Q117" s="177">
        <f t="shared" si="20"/>
        <v>0</v>
      </c>
    </row>
    <row r="118" spans="1:17" x14ac:dyDescent="0.25">
      <c r="A118" s="51">
        <v>2263</v>
      </c>
      <c r="B118" s="89" t="s">
        <v>127</v>
      </c>
      <c r="C118" s="90">
        <f t="shared" si="19"/>
        <v>0</v>
      </c>
      <c r="D118" s="92"/>
      <c r="E118" s="92"/>
      <c r="F118" s="92"/>
      <c r="G118" s="175"/>
      <c r="H118" s="90">
        <f t="shared" si="12"/>
        <v>0</v>
      </c>
      <c r="I118" s="92"/>
      <c r="J118" s="92"/>
      <c r="K118" s="92"/>
      <c r="L118" s="176"/>
      <c r="M118" s="90">
        <f t="shared" si="13"/>
        <v>0</v>
      </c>
      <c r="N118" s="57">
        <f t="shared" si="20"/>
        <v>0</v>
      </c>
      <c r="O118" s="57">
        <f t="shared" si="20"/>
        <v>0</v>
      </c>
      <c r="P118" s="57">
        <f t="shared" si="20"/>
        <v>0</v>
      </c>
      <c r="Q118" s="177">
        <f t="shared" si="20"/>
        <v>0</v>
      </c>
    </row>
    <row r="119" spans="1:17" x14ac:dyDescent="0.25">
      <c r="A119" s="51">
        <v>2264</v>
      </c>
      <c r="B119" s="89" t="s">
        <v>128</v>
      </c>
      <c r="C119" s="90">
        <f t="shared" si="19"/>
        <v>0</v>
      </c>
      <c r="D119" s="92"/>
      <c r="E119" s="92"/>
      <c r="F119" s="92"/>
      <c r="G119" s="175"/>
      <c r="H119" s="90">
        <f t="shared" si="12"/>
        <v>0</v>
      </c>
      <c r="I119" s="92"/>
      <c r="J119" s="92"/>
      <c r="K119" s="92"/>
      <c r="L119" s="176"/>
      <c r="M119" s="90">
        <f t="shared" si="13"/>
        <v>0</v>
      </c>
      <c r="N119" s="57">
        <f t="shared" si="20"/>
        <v>0</v>
      </c>
      <c r="O119" s="57">
        <f t="shared" si="20"/>
        <v>0</v>
      </c>
      <c r="P119" s="57">
        <f t="shared" si="20"/>
        <v>0</v>
      </c>
      <c r="Q119" s="177">
        <f t="shared" si="20"/>
        <v>0</v>
      </c>
    </row>
    <row r="120" spans="1:17" x14ac:dyDescent="0.25">
      <c r="A120" s="51">
        <v>2269</v>
      </c>
      <c r="B120" s="89" t="s">
        <v>129</v>
      </c>
      <c r="C120" s="90">
        <f t="shared" si="19"/>
        <v>0</v>
      </c>
      <c r="D120" s="92"/>
      <c r="E120" s="92"/>
      <c r="F120" s="92"/>
      <c r="G120" s="175"/>
      <c r="H120" s="90">
        <f t="shared" si="12"/>
        <v>0</v>
      </c>
      <c r="I120" s="92"/>
      <c r="J120" s="92"/>
      <c r="K120" s="92"/>
      <c r="L120" s="176"/>
      <c r="M120" s="90">
        <f t="shared" si="13"/>
        <v>0</v>
      </c>
      <c r="N120" s="57">
        <f t="shared" si="20"/>
        <v>0</v>
      </c>
      <c r="O120" s="57">
        <f t="shared" si="20"/>
        <v>0</v>
      </c>
      <c r="P120" s="57">
        <f t="shared" si="20"/>
        <v>0</v>
      </c>
      <c r="Q120" s="177">
        <f t="shared" si="20"/>
        <v>0</v>
      </c>
    </row>
    <row r="121" spans="1:17" x14ac:dyDescent="0.25">
      <c r="A121" s="178">
        <v>2270</v>
      </c>
      <c r="B121" s="89" t="s">
        <v>130</v>
      </c>
      <c r="C121" s="90">
        <f t="shared" si="19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12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13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19"/>
        <v>0</v>
      </c>
      <c r="D122" s="92"/>
      <c r="E122" s="92"/>
      <c r="F122" s="92"/>
      <c r="G122" s="175"/>
      <c r="H122" s="90">
        <f t="shared" si="12"/>
        <v>0</v>
      </c>
      <c r="I122" s="92"/>
      <c r="J122" s="92"/>
      <c r="K122" s="92"/>
      <c r="L122" s="176"/>
      <c r="M122" s="90">
        <f t="shared" si="13"/>
        <v>0</v>
      </c>
      <c r="N122" s="57">
        <f t="shared" ref="N122:Q126" si="21">ROUNDUP(I122/$Q$15,0)</f>
        <v>0</v>
      </c>
      <c r="O122" s="57">
        <f t="shared" si="21"/>
        <v>0</v>
      </c>
      <c r="P122" s="57">
        <f t="shared" si="21"/>
        <v>0</v>
      </c>
      <c r="Q122" s="177">
        <f t="shared" si="21"/>
        <v>0</v>
      </c>
    </row>
    <row r="123" spans="1:17" ht="24" x14ac:dyDescent="0.25">
      <c r="A123" s="51">
        <v>2275</v>
      </c>
      <c r="B123" s="89" t="s">
        <v>132</v>
      </c>
      <c r="C123" s="90">
        <f t="shared" si="19"/>
        <v>0</v>
      </c>
      <c r="D123" s="92"/>
      <c r="E123" s="92"/>
      <c r="F123" s="92"/>
      <c r="G123" s="175"/>
      <c r="H123" s="90">
        <f t="shared" si="12"/>
        <v>0</v>
      </c>
      <c r="I123" s="92"/>
      <c r="J123" s="92"/>
      <c r="K123" s="92"/>
      <c r="L123" s="176"/>
      <c r="M123" s="90">
        <f t="shared" si="13"/>
        <v>0</v>
      </c>
      <c r="N123" s="57">
        <f t="shared" si="21"/>
        <v>0</v>
      </c>
      <c r="O123" s="57">
        <f t="shared" si="21"/>
        <v>0</v>
      </c>
      <c r="P123" s="57">
        <f t="shared" si="21"/>
        <v>0</v>
      </c>
      <c r="Q123" s="177">
        <f t="shared" si="21"/>
        <v>0</v>
      </c>
    </row>
    <row r="124" spans="1:17" ht="36" x14ac:dyDescent="0.25">
      <c r="A124" s="51">
        <v>2276</v>
      </c>
      <c r="B124" s="89" t="s">
        <v>133</v>
      </c>
      <c r="C124" s="90">
        <f t="shared" si="19"/>
        <v>0</v>
      </c>
      <c r="D124" s="92"/>
      <c r="E124" s="92"/>
      <c r="F124" s="92"/>
      <c r="G124" s="175"/>
      <c r="H124" s="90">
        <f t="shared" si="12"/>
        <v>0</v>
      </c>
      <c r="I124" s="92"/>
      <c r="J124" s="92"/>
      <c r="K124" s="92"/>
      <c r="L124" s="176"/>
      <c r="M124" s="90">
        <f t="shared" si="13"/>
        <v>0</v>
      </c>
      <c r="N124" s="57">
        <f t="shared" si="21"/>
        <v>0</v>
      </c>
      <c r="O124" s="57">
        <f t="shared" si="21"/>
        <v>0</v>
      </c>
      <c r="P124" s="57">
        <f t="shared" si="21"/>
        <v>0</v>
      </c>
      <c r="Q124" s="177">
        <f t="shared" si="21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19"/>
        <v>0</v>
      </c>
      <c r="D125" s="92"/>
      <c r="E125" s="92"/>
      <c r="F125" s="92"/>
      <c r="G125" s="175"/>
      <c r="H125" s="90">
        <f t="shared" si="12"/>
        <v>0</v>
      </c>
      <c r="I125" s="92"/>
      <c r="J125" s="92"/>
      <c r="K125" s="92"/>
      <c r="L125" s="176"/>
      <c r="M125" s="90">
        <f t="shared" si="13"/>
        <v>0</v>
      </c>
      <c r="N125" s="57">
        <f t="shared" si="21"/>
        <v>0</v>
      </c>
      <c r="O125" s="57">
        <f t="shared" si="21"/>
        <v>0</v>
      </c>
      <c r="P125" s="57">
        <f t="shared" si="21"/>
        <v>0</v>
      </c>
      <c r="Q125" s="177">
        <f t="shared" si="21"/>
        <v>0</v>
      </c>
    </row>
    <row r="126" spans="1:17" ht="24" x14ac:dyDescent="0.25">
      <c r="A126" s="51">
        <v>2279</v>
      </c>
      <c r="B126" s="89" t="s">
        <v>135</v>
      </c>
      <c r="C126" s="90">
        <f t="shared" si="19"/>
        <v>0</v>
      </c>
      <c r="D126" s="92"/>
      <c r="E126" s="92"/>
      <c r="F126" s="92"/>
      <c r="G126" s="175"/>
      <c r="H126" s="90">
        <f t="shared" si="12"/>
        <v>0</v>
      </c>
      <c r="I126" s="92"/>
      <c r="J126" s="92"/>
      <c r="K126" s="92"/>
      <c r="L126" s="176"/>
      <c r="M126" s="90">
        <f t="shared" si="13"/>
        <v>0</v>
      </c>
      <c r="N126" s="57">
        <f t="shared" si="21"/>
        <v>0</v>
      </c>
      <c r="O126" s="57">
        <f t="shared" si="21"/>
        <v>0</v>
      </c>
      <c r="P126" s="57">
        <f t="shared" si="21"/>
        <v>0</v>
      </c>
      <c r="Q126" s="177">
        <f t="shared" si="21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22">SUM(C128)</f>
        <v>0</v>
      </c>
      <c r="D127" s="107">
        <f t="shared" si="22"/>
        <v>0</v>
      </c>
      <c r="E127" s="107">
        <f t="shared" si="22"/>
        <v>0</v>
      </c>
      <c r="F127" s="107">
        <f t="shared" si="22"/>
        <v>0</v>
      </c>
      <c r="G127" s="107">
        <f t="shared" si="22"/>
        <v>0</v>
      </c>
      <c r="H127" s="81">
        <f t="shared" si="22"/>
        <v>0</v>
      </c>
      <c r="I127" s="107">
        <f t="shared" si="22"/>
        <v>0</v>
      </c>
      <c r="J127" s="107">
        <f t="shared" si="22"/>
        <v>0</v>
      </c>
      <c r="K127" s="107">
        <f t="shared" si="22"/>
        <v>0</v>
      </c>
      <c r="L127" s="189">
        <f t="shared" si="22"/>
        <v>0</v>
      </c>
      <c r="M127" s="81">
        <f t="shared" si="22"/>
        <v>0</v>
      </c>
      <c r="N127" s="107">
        <f t="shared" si="22"/>
        <v>0</v>
      </c>
      <c r="O127" s="107">
        <f t="shared" si="22"/>
        <v>0</v>
      </c>
      <c r="P127" s="107">
        <f t="shared" si="22"/>
        <v>0</v>
      </c>
      <c r="Q127" s="189">
        <f t="shared" si="22"/>
        <v>0</v>
      </c>
    </row>
    <row r="128" spans="1:17" ht="24" x14ac:dyDescent="0.25">
      <c r="A128" s="51">
        <v>2283</v>
      </c>
      <c r="B128" s="89" t="s">
        <v>137</v>
      </c>
      <c r="C128" s="90">
        <f t="shared" ref="C128:C191" si="23">SUM(D128:G128)</f>
        <v>0</v>
      </c>
      <c r="D128" s="92"/>
      <c r="E128" s="92"/>
      <c r="F128" s="92"/>
      <c r="G128" s="175"/>
      <c r="H128" s="90">
        <f t="shared" ref="H128:H191" si="24">SUM(I128:L128)</f>
        <v>0</v>
      </c>
      <c r="I128" s="92"/>
      <c r="J128" s="92"/>
      <c r="K128" s="92"/>
      <c r="L128" s="176"/>
      <c r="M128" s="90">
        <f t="shared" ref="M128:M191" si="25">SUM(N128:Q128)</f>
        <v>0</v>
      </c>
      <c r="N128" s="57">
        <f>ROUNDUP(I128/$Q$15,0)</f>
        <v>0</v>
      </c>
      <c r="O128" s="57">
        <f>ROUNDUP(J128/$Q$15,0)</f>
        <v>0</v>
      </c>
      <c r="P128" s="57">
        <f>ROUNDUP(K128/$Q$15,0)</f>
        <v>0</v>
      </c>
      <c r="Q128" s="177">
        <f>ROUNDUP(L128/$Q$15,0)</f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3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4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si="25"/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3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4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25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3"/>
        <v>0</v>
      </c>
      <c r="D131" s="92"/>
      <c r="E131" s="92"/>
      <c r="F131" s="92"/>
      <c r="G131" s="175"/>
      <c r="H131" s="90">
        <f t="shared" si="24"/>
        <v>0</v>
      </c>
      <c r="I131" s="92"/>
      <c r="J131" s="92"/>
      <c r="K131" s="92"/>
      <c r="L131" s="176"/>
      <c r="M131" s="90">
        <f t="shared" si="25"/>
        <v>0</v>
      </c>
      <c r="N131" s="57">
        <f t="shared" ref="N131:Q133" si="26">ROUNDUP(I131/$Q$15,0)</f>
        <v>0</v>
      </c>
      <c r="O131" s="57">
        <f t="shared" si="26"/>
        <v>0</v>
      </c>
      <c r="P131" s="57">
        <f t="shared" si="26"/>
        <v>0</v>
      </c>
      <c r="Q131" s="177">
        <f t="shared" si="26"/>
        <v>0</v>
      </c>
    </row>
    <row r="132" spans="1:17" x14ac:dyDescent="0.25">
      <c r="A132" s="51">
        <v>2312</v>
      </c>
      <c r="B132" s="89" t="s">
        <v>141</v>
      </c>
      <c r="C132" s="90">
        <f t="shared" si="23"/>
        <v>0</v>
      </c>
      <c r="D132" s="92"/>
      <c r="E132" s="92"/>
      <c r="F132" s="92"/>
      <c r="G132" s="175"/>
      <c r="H132" s="90">
        <f t="shared" si="24"/>
        <v>0</v>
      </c>
      <c r="I132" s="92"/>
      <c r="J132" s="92"/>
      <c r="K132" s="92"/>
      <c r="L132" s="176"/>
      <c r="M132" s="90">
        <f t="shared" si="25"/>
        <v>0</v>
      </c>
      <c r="N132" s="57">
        <f t="shared" si="26"/>
        <v>0</v>
      </c>
      <c r="O132" s="57">
        <f t="shared" si="26"/>
        <v>0</v>
      </c>
      <c r="P132" s="57">
        <f t="shared" si="26"/>
        <v>0</v>
      </c>
      <c r="Q132" s="177">
        <f t="shared" si="26"/>
        <v>0</v>
      </c>
    </row>
    <row r="133" spans="1:17" x14ac:dyDescent="0.25">
      <c r="A133" s="51">
        <v>2313</v>
      </c>
      <c r="B133" s="89" t="s">
        <v>142</v>
      </c>
      <c r="C133" s="90">
        <f t="shared" si="23"/>
        <v>0</v>
      </c>
      <c r="D133" s="92"/>
      <c r="E133" s="92"/>
      <c r="F133" s="92"/>
      <c r="G133" s="175"/>
      <c r="H133" s="90">
        <f t="shared" si="24"/>
        <v>0</v>
      </c>
      <c r="I133" s="92"/>
      <c r="J133" s="92"/>
      <c r="K133" s="92"/>
      <c r="L133" s="176"/>
      <c r="M133" s="90">
        <f t="shared" si="25"/>
        <v>0</v>
      </c>
      <c r="N133" s="57">
        <f t="shared" si="26"/>
        <v>0</v>
      </c>
      <c r="O133" s="57">
        <f t="shared" si="26"/>
        <v>0</v>
      </c>
      <c r="P133" s="57">
        <f t="shared" si="26"/>
        <v>0</v>
      </c>
      <c r="Q133" s="177">
        <f t="shared" si="26"/>
        <v>0</v>
      </c>
    </row>
    <row r="134" spans="1:17" x14ac:dyDescent="0.25">
      <c r="A134" s="178">
        <v>2320</v>
      </c>
      <c r="B134" s="89" t="s">
        <v>143</v>
      </c>
      <c r="C134" s="90">
        <f t="shared" si="23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4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25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3"/>
        <v>0</v>
      </c>
      <c r="D135" s="92"/>
      <c r="E135" s="92"/>
      <c r="F135" s="92"/>
      <c r="G135" s="175"/>
      <c r="H135" s="90">
        <f t="shared" si="24"/>
        <v>0</v>
      </c>
      <c r="I135" s="92"/>
      <c r="J135" s="92"/>
      <c r="K135" s="92"/>
      <c r="L135" s="176"/>
      <c r="M135" s="90">
        <f t="shared" si="25"/>
        <v>0</v>
      </c>
      <c r="N135" s="57">
        <f t="shared" ref="N135:Q138" si="27">ROUNDUP(I135/$Q$15,0)</f>
        <v>0</v>
      </c>
      <c r="O135" s="57">
        <f t="shared" si="27"/>
        <v>0</v>
      </c>
      <c r="P135" s="57">
        <f t="shared" si="27"/>
        <v>0</v>
      </c>
      <c r="Q135" s="177">
        <f t="shared" si="27"/>
        <v>0</v>
      </c>
    </row>
    <row r="136" spans="1:17" x14ac:dyDescent="0.25">
      <c r="A136" s="51">
        <v>2322</v>
      </c>
      <c r="B136" s="89" t="s">
        <v>145</v>
      </c>
      <c r="C136" s="90">
        <f t="shared" si="23"/>
        <v>0</v>
      </c>
      <c r="D136" s="92"/>
      <c r="E136" s="92"/>
      <c r="F136" s="92"/>
      <c r="G136" s="175"/>
      <c r="H136" s="90">
        <f t="shared" si="24"/>
        <v>0</v>
      </c>
      <c r="I136" s="92"/>
      <c r="J136" s="92"/>
      <c r="K136" s="92"/>
      <c r="L136" s="176"/>
      <c r="M136" s="90">
        <f t="shared" si="25"/>
        <v>0</v>
      </c>
      <c r="N136" s="57">
        <f t="shared" si="27"/>
        <v>0</v>
      </c>
      <c r="O136" s="57">
        <f t="shared" si="27"/>
        <v>0</v>
      </c>
      <c r="P136" s="57">
        <f t="shared" si="27"/>
        <v>0</v>
      </c>
      <c r="Q136" s="177">
        <f t="shared" si="27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3"/>
        <v>0</v>
      </c>
      <c r="D137" s="92"/>
      <c r="E137" s="92"/>
      <c r="F137" s="92"/>
      <c r="G137" s="175"/>
      <c r="H137" s="90">
        <f t="shared" si="24"/>
        <v>0</v>
      </c>
      <c r="I137" s="92"/>
      <c r="J137" s="92"/>
      <c r="K137" s="92"/>
      <c r="L137" s="176"/>
      <c r="M137" s="90">
        <f t="shared" si="25"/>
        <v>0</v>
      </c>
      <c r="N137" s="57">
        <f t="shared" si="27"/>
        <v>0</v>
      </c>
      <c r="O137" s="57">
        <f t="shared" si="27"/>
        <v>0</v>
      </c>
      <c r="P137" s="57">
        <f t="shared" si="27"/>
        <v>0</v>
      </c>
      <c r="Q137" s="177">
        <f t="shared" si="27"/>
        <v>0</v>
      </c>
    </row>
    <row r="138" spans="1:17" x14ac:dyDescent="0.25">
      <c r="A138" s="178">
        <v>2330</v>
      </c>
      <c r="B138" s="89" t="s">
        <v>147</v>
      </c>
      <c r="C138" s="90">
        <f t="shared" si="23"/>
        <v>0</v>
      </c>
      <c r="D138" s="92"/>
      <c r="E138" s="92"/>
      <c r="F138" s="92"/>
      <c r="G138" s="175"/>
      <c r="H138" s="90">
        <f t="shared" si="24"/>
        <v>0</v>
      </c>
      <c r="I138" s="92"/>
      <c r="J138" s="92"/>
      <c r="K138" s="92"/>
      <c r="L138" s="176"/>
      <c r="M138" s="90">
        <f t="shared" si="25"/>
        <v>0</v>
      </c>
      <c r="N138" s="57">
        <f t="shared" si="27"/>
        <v>0</v>
      </c>
      <c r="O138" s="57">
        <f t="shared" si="27"/>
        <v>0</v>
      </c>
      <c r="P138" s="57">
        <f t="shared" si="27"/>
        <v>0</v>
      </c>
      <c r="Q138" s="177">
        <f t="shared" si="27"/>
        <v>0</v>
      </c>
    </row>
    <row r="139" spans="1:17" ht="48" x14ac:dyDescent="0.25">
      <c r="A139" s="178">
        <v>2340</v>
      </c>
      <c r="B139" s="89" t="s">
        <v>148</v>
      </c>
      <c r="C139" s="90">
        <f t="shared" si="23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4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25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3"/>
        <v>0</v>
      </c>
      <c r="D140" s="92"/>
      <c r="E140" s="92"/>
      <c r="F140" s="92"/>
      <c r="G140" s="175"/>
      <c r="H140" s="90">
        <f t="shared" si="24"/>
        <v>0</v>
      </c>
      <c r="I140" s="92"/>
      <c r="J140" s="92"/>
      <c r="K140" s="92"/>
      <c r="L140" s="176"/>
      <c r="M140" s="90">
        <f t="shared" si="25"/>
        <v>0</v>
      </c>
      <c r="N140" s="57">
        <f t="shared" ref="N140:Q141" si="28">ROUNDUP(I140/$Q$15,0)</f>
        <v>0</v>
      </c>
      <c r="O140" s="57">
        <f t="shared" si="28"/>
        <v>0</v>
      </c>
      <c r="P140" s="57">
        <f t="shared" si="28"/>
        <v>0</v>
      </c>
      <c r="Q140" s="177">
        <f t="shared" si="28"/>
        <v>0</v>
      </c>
    </row>
    <row r="141" spans="1:17" ht="24" x14ac:dyDescent="0.25">
      <c r="A141" s="51">
        <v>2344</v>
      </c>
      <c r="B141" s="89" t="s">
        <v>150</v>
      </c>
      <c r="C141" s="90">
        <f t="shared" si="23"/>
        <v>0</v>
      </c>
      <c r="D141" s="92"/>
      <c r="E141" s="92"/>
      <c r="F141" s="92"/>
      <c r="G141" s="175"/>
      <c r="H141" s="90">
        <f t="shared" si="24"/>
        <v>0</v>
      </c>
      <c r="I141" s="92"/>
      <c r="J141" s="92"/>
      <c r="K141" s="92"/>
      <c r="L141" s="176"/>
      <c r="M141" s="90">
        <f t="shared" si="25"/>
        <v>0</v>
      </c>
      <c r="N141" s="57">
        <f t="shared" si="28"/>
        <v>0</v>
      </c>
      <c r="O141" s="57">
        <f t="shared" si="28"/>
        <v>0</v>
      </c>
      <c r="P141" s="57">
        <f t="shared" si="28"/>
        <v>0</v>
      </c>
      <c r="Q141" s="177">
        <f t="shared" si="28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3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4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25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3"/>
        <v>0</v>
      </c>
      <c r="D143" s="83"/>
      <c r="E143" s="83"/>
      <c r="F143" s="83"/>
      <c r="G143" s="172"/>
      <c r="H143" s="81">
        <f t="shared" si="24"/>
        <v>0</v>
      </c>
      <c r="I143" s="83"/>
      <c r="J143" s="83"/>
      <c r="K143" s="83"/>
      <c r="L143" s="173"/>
      <c r="M143" s="81">
        <f t="shared" si="25"/>
        <v>0</v>
      </c>
      <c r="N143" s="107">
        <f t="shared" ref="N143:Q148" si="29">ROUNDUP(I143/$Q$15,0)</f>
        <v>0</v>
      </c>
      <c r="O143" s="107">
        <f t="shared" si="29"/>
        <v>0</v>
      </c>
      <c r="P143" s="107">
        <f t="shared" si="29"/>
        <v>0</v>
      </c>
      <c r="Q143" s="174">
        <f t="shared" si="29"/>
        <v>0</v>
      </c>
    </row>
    <row r="144" spans="1:17" x14ac:dyDescent="0.25">
      <c r="A144" s="51">
        <v>2352</v>
      </c>
      <c r="B144" s="89" t="s">
        <v>153</v>
      </c>
      <c r="C144" s="90">
        <f t="shared" si="23"/>
        <v>0</v>
      </c>
      <c r="D144" s="92"/>
      <c r="E144" s="92"/>
      <c r="F144" s="92"/>
      <c r="G144" s="175"/>
      <c r="H144" s="90">
        <f t="shared" si="24"/>
        <v>0</v>
      </c>
      <c r="I144" s="92"/>
      <c r="J144" s="92"/>
      <c r="K144" s="92"/>
      <c r="L144" s="176"/>
      <c r="M144" s="90">
        <f t="shared" si="25"/>
        <v>0</v>
      </c>
      <c r="N144" s="57">
        <f t="shared" si="29"/>
        <v>0</v>
      </c>
      <c r="O144" s="57">
        <f t="shared" si="29"/>
        <v>0</v>
      </c>
      <c r="P144" s="57">
        <f t="shared" si="29"/>
        <v>0</v>
      </c>
      <c r="Q144" s="177">
        <f t="shared" si="29"/>
        <v>0</v>
      </c>
    </row>
    <row r="145" spans="1:17" ht="24" x14ac:dyDescent="0.25">
      <c r="A145" s="51">
        <v>2353</v>
      </c>
      <c r="B145" s="89" t="s">
        <v>154</v>
      </c>
      <c r="C145" s="90">
        <f t="shared" si="23"/>
        <v>0</v>
      </c>
      <c r="D145" s="92"/>
      <c r="E145" s="92"/>
      <c r="F145" s="92"/>
      <c r="G145" s="175"/>
      <c r="H145" s="90">
        <f t="shared" si="24"/>
        <v>0</v>
      </c>
      <c r="I145" s="92"/>
      <c r="J145" s="92"/>
      <c r="K145" s="92"/>
      <c r="L145" s="176"/>
      <c r="M145" s="90">
        <f t="shared" si="25"/>
        <v>0</v>
      </c>
      <c r="N145" s="57">
        <f t="shared" si="29"/>
        <v>0</v>
      </c>
      <c r="O145" s="57">
        <f t="shared" si="29"/>
        <v>0</v>
      </c>
      <c r="P145" s="57">
        <f t="shared" si="29"/>
        <v>0</v>
      </c>
      <c r="Q145" s="177">
        <f t="shared" si="29"/>
        <v>0</v>
      </c>
    </row>
    <row r="146" spans="1:17" ht="24" x14ac:dyDescent="0.25">
      <c r="A146" s="51">
        <v>2354</v>
      </c>
      <c r="B146" s="89" t="s">
        <v>155</v>
      </c>
      <c r="C146" s="90">
        <f t="shared" si="23"/>
        <v>0</v>
      </c>
      <c r="D146" s="92"/>
      <c r="E146" s="92"/>
      <c r="F146" s="92"/>
      <c r="G146" s="175"/>
      <c r="H146" s="90">
        <f t="shared" si="24"/>
        <v>0</v>
      </c>
      <c r="I146" s="92"/>
      <c r="J146" s="92"/>
      <c r="K146" s="92"/>
      <c r="L146" s="176"/>
      <c r="M146" s="90">
        <f t="shared" si="25"/>
        <v>0</v>
      </c>
      <c r="N146" s="57">
        <f t="shared" si="29"/>
        <v>0</v>
      </c>
      <c r="O146" s="57">
        <f t="shared" si="29"/>
        <v>0</v>
      </c>
      <c r="P146" s="57">
        <f t="shared" si="29"/>
        <v>0</v>
      </c>
      <c r="Q146" s="177">
        <f t="shared" si="29"/>
        <v>0</v>
      </c>
    </row>
    <row r="147" spans="1:17" ht="24" x14ac:dyDescent="0.25">
      <c r="A147" s="51">
        <v>2355</v>
      </c>
      <c r="B147" s="89" t="s">
        <v>156</v>
      </c>
      <c r="C147" s="90">
        <f t="shared" si="23"/>
        <v>0</v>
      </c>
      <c r="D147" s="92"/>
      <c r="E147" s="92"/>
      <c r="F147" s="92"/>
      <c r="G147" s="175"/>
      <c r="H147" s="90">
        <f t="shared" si="24"/>
        <v>0</v>
      </c>
      <c r="I147" s="92"/>
      <c r="J147" s="92"/>
      <c r="K147" s="92"/>
      <c r="L147" s="176"/>
      <c r="M147" s="90">
        <f t="shared" si="25"/>
        <v>0</v>
      </c>
      <c r="N147" s="57">
        <f t="shared" si="29"/>
        <v>0</v>
      </c>
      <c r="O147" s="57">
        <f t="shared" si="29"/>
        <v>0</v>
      </c>
      <c r="P147" s="57">
        <f t="shared" si="29"/>
        <v>0</v>
      </c>
      <c r="Q147" s="177">
        <f t="shared" si="29"/>
        <v>0</v>
      </c>
    </row>
    <row r="148" spans="1:17" ht="24" x14ac:dyDescent="0.25">
      <c r="A148" s="51">
        <v>2359</v>
      </c>
      <c r="B148" s="89" t="s">
        <v>157</v>
      </c>
      <c r="C148" s="90">
        <f t="shared" si="23"/>
        <v>0</v>
      </c>
      <c r="D148" s="92"/>
      <c r="E148" s="92"/>
      <c r="F148" s="92"/>
      <c r="G148" s="175"/>
      <c r="H148" s="90">
        <f t="shared" si="24"/>
        <v>0</v>
      </c>
      <c r="I148" s="92"/>
      <c r="J148" s="92"/>
      <c r="K148" s="92"/>
      <c r="L148" s="176"/>
      <c r="M148" s="90">
        <f t="shared" si="25"/>
        <v>0</v>
      </c>
      <c r="N148" s="57">
        <f t="shared" si="29"/>
        <v>0</v>
      </c>
      <c r="O148" s="57">
        <f t="shared" si="29"/>
        <v>0</v>
      </c>
      <c r="P148" s="57">
        <f t="shared" si="29"/>
        <v>0</v>
      </c>
      <c r="Q148" s="177">
        <f t="shared" si="29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3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4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25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3"/>
        <v>0</v>
      </c>
      <c r="D150" s="92"/>
      <c r="E150" s="92"/>
      <c r="F150" s="92"/>
      <c r="G150" s="175"/>
      <c r="H150" s="90">
        <f t="shared" si="24"/>
        <v>0</v>
      </c>
      <c r="I150" s="92"/>
      <c r="J150" s="92"/>
      <c r="K150" s="92"/>
      <c r="L150" s="176"/>
      <c r="M150" s="90">
        <f t="shared" si="25"/>
        <v>0</v>
      </c>
      <c r="N150" s="57">
        <f t="shared" ref="N150:Q157" si="30">ROUNDUP(I150/$Q$15,0)</f>
        <v>0</v>
      </c>
      <c r="O150" s="57">
        <f t="shared" si="30"/>
        <v>0</v>
      </c>
      <c r="P150" s="57">
        <f t="shared" si="30"/>
        <v>0</v>
      </c>
      <c r="Q150" s="177">
        <f t="shared" si="30"/>
        <v>0</v>
      </c>
    </row>
    <row r="151" spans="1:17" ht="24" x14ac:dyDescent="0.25">
      <c r="A151" s="50">
        <v>2362</v>
      </c>
      <c r="B151" s="89" t="s">
        <v>160</v>
      </c>
      <c r="C151" s="90">
        <f t="shared" si="23"/>
        <v>0</v>
      </c>
      <c r="D151" s="92"/>
      <c r="E151" s="92"/>
      <c r="F151" s="92"/>
      <c r="G151" s="175"/>
      <c r="H151" s="90">
        <f t="shared" si="24"/>
        <v>0</v>
      </c>
      <c r="I151" s="92"/>
      <c r="J151" s="92"/>
      <c r="K151" s="92"/>
      <c r="L151" s="176"/>
      <c r="M151" s="90">
        <f t="shared" si="25"/>
        <v>0</v>
      </c>
      <c r="N151" s="57">
        <f t="shared" si="30"/>
        <v>0</v>
      </c>
      <c r="O151" s="57">
        <f t="shared" si="30"/>
        <v>0</v>
      </c>
      <c r="P151" s="57">
        <f t="shared" si="30"/>
        <v>0</v>
      </c>
      <c r="Q151" s="177">
        <f t="shared" si="30"/>
        <v>0</v>
      </c>
    </row>
    <row r="152" spans="1:17" x14ac:dyDescent="0.25">
      <c r="A152" s="50">
        <v>2363</v>
      </c>
      <c r="B152" s="89" t="s">
        <v>161</v>
      </c>
      <c r="C152" s="90">
        <f t="shared" si="23"/>
        <v>0</v>
      </c>
      <c r="D152" s="92"/>
      <c r="E152" s="92"/>
      <c r="F152" s="92"/>
      <c r="G152" s="175"/>
      <c r="H152" s="90">
        <f t="shared" si="24"/>
        <v>0</v>
      </c>
      <c r="I152" s="92"/>
      <c r="J152" s="92"/>
      <c r="K152" s="92"/>
      <c r="L152" s="176"/>
      <c r="M152" s="90">
        <f t="shared" si="25"/>
        <v>0</v>
      </c>
      <c r="N152" s="57">
        <f t="shared" si="30"/>
        <v>0</v>
      </c>
      <c r="O152" s="57">
        <f t="shared" si="30"/>
        <v>0</v>
      </c>
      <c r="P152" s="57">
        <f t="shared" si="30"/>
        <v>0</v>
      </c>
      <c r="Q152" s="177">
        <f t="shared" si="30"/>
        <v>0</v>
      </c>
    </row>
    <row r="153" spans="1:17" x14ac:dyDescent="0.25">
      <c r="A153" s="50">
        <v>2364</v>
      </c>
      <c r="B153" s="89" t="s">
        <v>162</v>
      </c>
      <c r="C153" s="90">
        <f t="shared" si="23"/>
        <v>0</v>
      </c>
      <c r="D153" s="92"/>
      <c r="E153" s="92"/>
      <c r="F153" s="92"/>
      <c r="G153" s="175"/>
      <c r="H153" s="90">
        <f t="shared" si="24"/>
        <v>0</v>
      </c>
      <c r="I153" s="92"/>
      <c r="J153" s="92"/>
      <c r="K153" s="92"/>
      <c r="L153" s="176"/>
      <c r="M153" s="90">
        <f t="shared" si="25"/>
        <v>0</v>
      </c>
      <c r="N153" s="57">
        <f t="shared" si="30"/>
        <v>0</v>
      </c>
      <c r="O153" s="57">
        <f t="shared" si="30"/>
        <v>0</v>
      </c>
      <c r="P153" s="57">
        <f t="shared" si="30"/>
        <v>0</v>
      </c>
      <c r="Q153" s="177">
        <f t="shared" si="30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3"/>
        <v>0</v>
      </c>
      <c r="D154" s="92"/>
      <c r="E154" s="92"/>
      <c r="F154" s="92"/>
      <c r="G154" s="175"/>
      <c r="H154" s="90">
        <f t="shared" si="24"/>
        <v>0</v>
      </c>
      <c r="I154" s="92"/>
      <c r="J154" s="92"/>
      <c r="K154" s="92"/>
      <c r="L154" s="176"/>
      <c r="M154" s="90">
        <f t="shared" si="25"/>
        <v>0</v>
      </c>
      <c r="N154" s="57">
        <f t="shared" si="30"/>
        <v>0</v>
      </c>
      <c r="O154" s="57">
        <f t="shared" si="30"/>
        <v>0</v>
      </c>
      <c r="P154" s="57">
        <f t="shared" si="30"/>
        <v>0</v>
      </c>
      <c r="Q154" s="177">
        <f t="shared" si="30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3"/>
        <v>0</v>
      </c>
      <c r="D155" s="92"/>
      <c r="E155" s="92"/>
      <c r="F155" s="92"/>
      <c r="G155" s="175"/>
      <c r="H155" s="90">
        <f t="shared" si="24"/>
        <v>0</v>
      </c>
      <c r="I155" s="92"/>
      <c r="J155" s="92"/>
      <c r="K155" s="92"/>
      <c r="L155" s="176"/>
      <c r="M155" s="90">
        <f t="shared" si="25"/>
        <v>0</v>
      </c>
      <c r="N155" s="57">
        <f t="shared" si="30"/>
        <v>0</v>
      </c>
      <c r="O155" s="57">
        <f t="shared" si="30"/>
        <v>0</v>
      </c>
      <c r="P155" s="57">
        <f t="shared" si="30"/>
        <v>0</v>
      </c>
      <c r="Q155" s="177">
        <f t="shared" si="30"/>
        <v>0</v>
      </c>
    </row>
    <row r="156" spans="1:17" ht="48" x14ac:dyDescent="0.25">
      <c r="A156" s="50">
        <v>2369</v>
      </c>
      <c r="B156" s="89" t="s">
        <v>165</v>
      </c>
      <c r="C156" s="90">
        <f t="shared" si="23"/>
        <v>0</v>
      </c>
      <c r="D156" s="92"/>
      <c r="E156" s="92"/>
      <c r="F156" s="92"/>
      <c r="G156" s="175"/>
      <c r="H156" s="90">
        <f t="shared" si="24"/>
        <v>0</v>
      </c>
      <c r="I156" s="92"/>
      <c r="J156" s="92"/>
      <c r="K156" s="92"/>
      <c r="L156" s="176"/>
      <c r="M156" s="90">
        <f t="shared" si="25"/>
        <v>0</v>
      </c>
      <c r="N156" s="57">
        <f t="shared" si="30"/>
        <v>0</v>
      </c>
      <c r="O156" s="57">
        <f t="shared" si="30"/>
        <v>0</v>
      </c>
      <c r="P156" s="57">
        <f t="shared" si="30"/>
        <v>0</v>
      </c>
      <c r="Q156" s="177">
        <f t="shared" si="30"/>
        <v>0</v>
      </c>
    </row>
    <row r="157" spans="1:17" x14ac:dyDescent="0.25">
      <c r="A157" s="168">
        <v>2370</v>
      </c>
      <c r="B157" s="125" t="s">
        <v>166</v>
      </c>
      <c r="C157" s="133">
        <f t="shared" si="23"/>
        <v>0</v>
      </c>
      <c r="D157" s="180"/>
      <c r="E157" s="180"/>
      <c r="F157" s="180"/>
      <c r="G157" s="181"/>
      <c r="H157" s="133">
        <f t="shared" si="24"/>
        <v>0</v>
      </c>
      <c r="I157" s="180"/>
      <c r="J157" s="180"/>
      <c r="K157" s="180"/>
      <c r="L157" s="182"/>
      <c r="M157" s="133">
        <f t="shared" si="25"/>
        <v>0</v>
      </c>
      <c r="N157" s="169">
        <f t="shared" si="30"/>
        <v>0</v>
      </c>
      <c r="O157" s="169">
        <f t="shared" si="30"/>
        <v>0</v>
      </c>
      <c r="P157" s="169">
        <f t="shared" si="30"/>
        <v>0</v>
      </c>
      <c r="Q157" s="171">
        <f t="shared" si="30"/>
        <v>0</v>
      </c>
    </row>
    <row r="158" spans="1:17" x14ac:dyDescent="0.25">
      <c r="A158" s="168">
        <v>2380</v>
      </c>
      <c r="B158" s="125" t="s">
        <v>167</v>
      </c>
      <c r="C158" s="133">
        <f t="shared" si="23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4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25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3"/>
        <v>0</v>
      </c>
      <c r="D159" s="83"/>
      <c r="E159" s="83"/>
      <c r="F159" s="83"/>
      <c r="G159" s="172"/>
      <c r="H159" s="81">
        <f t="shared" si="24"/>
        <v>0</v>
      </c>
      <c r="I159" s="83"/>
      <c r="J159" s="83"/>
      <c r="K159" s="83"/>
      <c r="L159" s="173"/>
      <c r="M159" s="81">
        <f t="shared" si="25"/>
        <v>0</v>
      </c>
      <c r="N159" s="107">
        <f t="shared" ref="N159:Q162" si="31">ROUNDUP(I159/$Q$15,0)</f>
        <v>0</v>
      </c>
      <c r="O159" s="107">
        <f t="shared" si="31"/>
        <v>0</v>
      </c>
      <c r="P159" s="107">
        <f t="shared" si="31"/>
        <v>0</v>
      </c>
      <c r="Q159" s="174">
        <f t="shared" si="31"/>
        <v>0</v>
      </c>
    </row>
    <row r="160" spans="1:17" ht="24" x14ac:dyDescent="0.25">
      <c r="A160" s="50">
        <v>2389</v>
      </c>
      <c r="B160" s="89" t="s">
        <v>169</v>
      </c>
      <c r="C160" s="90">
        <f t="shared" si="23"/>
        <v>0</v>
      </c>
      <c r="D160" s="92"/>
      <c r="E160" s="92"/>
      <c r="F160" s="92"/>
      <c r="G160" s="175"/>
      <c r="H160" s="90">
        <f t="shared" si="24"/>
        <v>0</v>
      </c>
      <c r="I160" s="92"/>
      <c r="J160" s="92"/>
      <c r="K160" s="92"/>
      <c r="L160" s="176"/>
      <c r="M160" s="90">
        <f t="shared" si="25"/>
        <v>0</v>
      </c>
      <c r="N160" s="57">
        <f t="shared" si="31"/>
        <v>0</v>
      </c>
      <c r="O160" s="57">
        <f t="shared" si="31"/>
        <v>0</v>
      </c>
      <c r="P160" s="57">
        <f t="shared" si="31"/>
        <v>0</v>
      </c>
      <c r="Q160" s="177">
        <f t="shared" si="31"/>
        <v>0</v>
      </c>
    </row>
    <row r="161" spans="1:17" x14ac:dyDescent="0.25">
      <c r="A161" s="168">
        <v>2390</v>
      </c>
      <c r="B161" s="125" t="s">
        <v>170</v>
      </c>
      <c r="C161" s="133">
        <f t="shared" si="23"/>
        <v>0</v>
      </c>
      <c r="D161" s="180"/>
      <c r="E161" s="180"/>
      <c r="F161" s="180"/>
      <c r="G161" s="181"/>
      <c r="H161" s="133">
        <f t="shared" si="24"/>
        <v>0</v>
      </c>
      <c r="I161" s="180"/>
      <c r="J161" s="180"/>
      <c r="K161" s="180"/>
      <c r="L161" s="182"/>
      <c r="M161" s="133">
        <f t="shared" si="25"/>
        <v>0</v>
      </c>
      <c r="N161" s="169">
        <f t="shared" si="31"/>
        <v>0</v>
      </c>
      <c r="O161" s="169">
        <f t="shared" si="31"/>
        <v>0</v>
      </c>
      <c r="P161" s="169">
        <f t="shared" si="31"/>
        <v>0</v>
      </c>
      <c r="Q161" s="171">
        <f t="shared" si="31"/>
        <v>0</v>
      </c>
    </row>
    <row r="162" spans="1:17" x14ac:dyDescent="0.25">
      <c r="A162" s="71">
        <v>2400</v>
      </c>
      <c r="B162" s="165" t="s">
        <v>171</v>
      </c>
      <c r="C162" s="72">
        <f t="shared" si="23"/>
        <v>0</v>
      </c>
      <c r="D162" s="190"/>
      <c r="E162" s="190"/>
      <c r="F162" s="190"/>
      <c r="G162" s="191"/>
      <c r="H162" s="72">
        <f t="shared" si="24"/>
        <v>0</v>
      </c>
      <c r="I162" s="190"/>
      <c r="J162" s="190"/>
      <c r="K162" s="190"/>
      <c r="L162" s="192"/>
      <c r="M162" s="72">
        <f t="shared" si="25"/>
        <v>0</v>
      </c>
      <c r="N162" s="78">
        <f t="shared" si="31"/>
        <v>0</v>
      </c>
      <c r="O162" s="78">
        <f t="shared" si="31"/>
        <v>0</v>
      </c>
      <c r="P162" s="78">
        <f t="shared" si="31"/>
        <v>0</v>
      </c>
      <c r="Q162" s="184">
        <f t="shared" si="31"/>
        <v>0</v>
      </c>
    </row>
    <row r="163" spans="1:17" ht="24" x14ac:dyDescent="0.25">
      <c r="A163" s="71">
        <v>2500</v>
      </c>
      <c r="B163" s="165" t="s">
        <v>172</v>
      </c>
      <c r="C163" s="72">
        <f t="shared" si="23"/>
        <v>0</v>
      </c>
      <c r="D163" s="78">
        <f>SUM(D164,D169)</f>
        <v>0</v>
      </c>
      <c r="E163" s="78">
        <f>SUM(E164,E169)</f>
        <v>0</v>
      </c>
      <c r="F163" s="78">
        <f>SUM(F164,F169)</f>
        <v>0</v>
      </c>
      <c r="G163" s="78">
        <f>SUM(G164,G169)</f>
        <v>0</v>
      </c>
      <c r="H163" s="72">
        <f t="shared" si="24"/>
        <v>0</v>
      </c>
      <c r="I163" s="78">
        <f>SUM(I164,I169)</f>
        <v>0</v>
      </c>
      <c r="J163" s="78">
        <f>SUM(J164,J169)</f>
        <v>0</v>
      </c>
      <c r="K163" s="78">
        <f>SUM(K164,K169)</f>
        <v>0</v>
      </c>
      <c r="L163" s="167">
        <f>SUM(L164,L169)</f>
        <v>0</v>
      </c>
      <c r="M163" s="72">
        <f t="shared" si="25"/>
        <v>0</v>
      </c>
      <c r="N163" s="78">
        <f>SUM(N164,N169)</f>
        <v>0</v>
      </c>
      <c r="O163" s="78">
        <f>SUM(O164,O169)</f>
        <v>0</v>
      </c>
      <c r="P163" s="78">
        <f>SUM(P164,P169)</f>
        <v>0</v>
      </c>
      <c r="Q163" s="167">
        <f>SUM(Q164,Q169)</f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3"/>
        <v>0</v>
      </c>
      <c r="D164" s="107">
        <f>SUM(D165:D168)</f>
        <v>0</v>
      </c>
      <c r="E164" s="107">
        <f>SUM(E165:E168)</f>
        <v>0</v>
      </c>
      <c r="F164" s="107">
        <f>SUM(F165:F168)</f>
        <v>0</v>
      </c>
      <c r="G164" s="107">
        <f>SUM(G165:G168)</f>
        <v>0</v>
      </c>
      <c r="H164" s="81">
        <f t="shared" si="24"/>
        <v>0</v>
      </c>
      <c r="I164" s="107">
        <f>SUM(I165:I168)</f>
        <v>0</v>
      </c>
      <c r="J164" s="107">
        <f>SUM(J165:J168)</f>
        <v>0</v>
      </c>
      <c r="K164" s="107">
        <f>SUM(K165:K168)</f>
        <v>0</v>
      </c>
      <c r="L164" s="193">
        <f>SUM(L165:L168)</f>
        <v>0</v>
      </c>
      <c r="M164" s="81">
        <f t="shared" si="25"/>
        <v>0</v>
      </c>
      <c r="N164" s="107">
        <f>SUM(N165:N168)</f>
        <v>0</v>
      </c>
      <c r="O164" s="107">
        <f>SUM(O165:O168)</f>
        <v>0</v>
      </c>
      <c r="P164" s="107">
        <f>SUM(P165:P168)</f>
        <v>0</v>
      </c>
      <c r="Q164" s="193">
        <f>SUM(Q165:Q168)</f>
        <v>0</v>
      </c>
    </row>
    <row r="165" spans="1:17" ht="24" x14ac:dyDescent="0.25">
      <c r="A165" s="51">
        <v>2512</v>
      </c>
      <c r="B165" s="89" t="s">
        <v>174</v>
      </c>
      <c r="C165" s="90">
        <f t="shared" si="23"/>
        <v>0</v>
      </c>
      <c r="D165" s="92"/>
      <c r="E165" s="92"/>
      <c r="F165" s="92"/>
      <c r="G165" s="175"/>
      <c r="H165" s="90">
        <f t="shared" si="24"/>
        <v>0</v>
      </c>
      <c r="I165" s="92"/>
      <c r="J165" s="92"/>
      <c r="K165" s="92"/>
      <c r="L165" s="176"/>
      <c r="M165" s="90">
        <f t="shared" si="25"/>
        <v>0</v>
      </c>
      <c r="N165" s="57">
        <f t="shared" ref="N165:Q170" si="32">ROUNDUP(I165/$Q$15,0)</f>
        <v>0</v>
      </c>
      <c r="O165" s="57">
        <f t="shared" si="32"/>
        <v>0</v>
      </c>
      <c r="P165" s="57">
        <f t="shared" si="32"/>
        <v>0</v>
      </c>
      <c r="Q165" s="177">
        <f t="shared" si="32"/>
        <v>0</v>
      </c>
    </row>
    <row r="166" spans="1:17" ht="36" x14ac:dyDescent="0.25">
      <c r="A166" s="51">
        <v>2513</v>
      </c>
      <c r="B166" s="89" t="s">
        <v>175</v>
      </c>
      <c r="C166" s="90">
        <f t="shared" si="23"/>
        <v>0</v>
      </c>
      <c r="D166" s="92"/>
      <c r="E166" s="92"/>
      <c r="F166" s="92"/>
      <c r="G166" s="175"/>
      <c r="H166" s="90">
        <f t="shared" si="24"/>
        <v>0</v>
      </c>
      <c r="I166" s="92"/>
      <c r="J166" s="92"/>
      <c r="K166" s="92"/>
      <c r="L166" s="176"/>
      <c r="M166" s="90">
        <f t="shared" si="25"/>
        <v>0</v>
      </c>
      <c r="N166" s="57">
        <f t="shared" si="32"/>
        <v>0</v>
      </c>
      <c r="O166" s="57">
        <f t="shared" si="32"/>
        <v>0</v>
      </c>
      <c r="P166" s="57">
        <f t="shared" si="32"/>
        <v>0</v>
      </c>
      <c r="Q166" s="177">
        <f t="shared" si="32"/>
        <v>0</v>
      </c>
    </row>
    <row r="167" spans="1:17" ht="24" x14ac:dyDescent="0.25">
      <c r="A167" s="51">
        <v>2515</v>
      </c>
      <c r="B167" s="89" t="s">
        <v>176</v>
      </c>
      <c r="C167" s="90">
        <f t="shared" si="23"/>
        <v>0</v>
      </c>
      <c r="D167" s="92"/>
      <c r="E167" s="92"/>
      <c r="F167" s="92"/>
      <c r="G167" s="175"/>
      <c r="H167" s="90">
        <f t="shared" si="24"/>
        <v>0</v>
      </c>
      <c r="I167" s="92"/>
      <c r="J167" s="92"/>
      <c r="K167" s="92"/>
      <c r="L167" s="176"/>
      <c r="M167" s="90">
        <f t="shared" si="25"/>
        <v>0</v>
      </c>
      <c r="N167" s="57">
        <f t="shared" si="32"/>
        <v>0</v>
      </c>
      <c r="O167" s="57">
        <f t="shared" si="32"/>
        <v>0</v>
      </c>
      <c r="P167" s="57">
        <f t="shared" si="32"/>
        <v>0</v>
      </c>
      <c r="Q167" s="177">
        <f t="shared" si="32"/>
        <v>0</v>
      </c>
    </row>
    <row r="168" spans="1:17" ht="24" x14ac:dyDescent="0.25">
      <c r="A168" s="51">
        <v>2519</v>
      </c>
      <c r="B168" s="89" t="s">
        <v>177</v>
      </c>
      <c r="C168" s="90">
        <f t="shared" si="23"/>
        <v>0</v>
      </c>
      <c r="D168" s="92"/>
      <c r="E168" s="92"/>
      <c r="F168" s="92"/>
      <c r="G168" s="175"/>
      <c r="H168" s="90">
        <f t="shared" si="24"/>
        <v>0</v>
      </c>
      <c r="I168" s="92"/>
      <c r="J168" s="92"/>
      <c r="K168" s="92"/>
      <c r="L168" s="176"/>
      <c r="M168" s="90">
        <f t="shared" si="25"/>
        <v>0</v>
      </c>
      <c r="N168" s="57">
        <f t="shared" si="32"/>
        <v>0</v>
      </c>
      <c r="O168" s="57">
        <f t="shared" si="32"/>
        <v>0</v>
      </c>
      <c r="P168" s="57">
        <f t="shared" si="32"/>
        <v>0</v>
      </c>
      <c r="Q168" s="177">
        <f t="shared" si="32"/>
        <v>0</v>
      </c>
    </row>
    <row r="169" spans="1:17" ht="24" x14ac:dyDescent="0.25">
      <c r="A169" s="178">
        <v>2520</v>
      </c>
      <c r="B169" s="89" t="s">
        <v>178</v>
      </c>
      <c r="C169" s="90">
        <f t="shared" si="23"/>
        <v>0</v>
      </c>
      <c r="D169" s="92"/>
      <c r="E169" s="92"/>
      <c r="F169" s="92"/>
      <c r="G169" s="175"/>
      <c r="H169" s="90">
        <f t="shared" si="24"/>
        <v>0</v>
      </c>
      <c r="I169" s="92"/>
      <c r="J169" s="92"/>
      <c r="K169" s="92"/>
      <c r="L169" s="176"/>
      <c r="M169" s="90">
        <f t="shared" si="25"/>
        <v>0</v>
      </c>
      <c r="N169" s="57">
        <f t="shared" si="32"/>
        <v>0</v>
      </c>
      <c r="O169" s="57">
        <f t="shared" si="32"/>
        <v>0</v>
      </c>
      <c r="P169" s="57">
        <f t="shared" si="32"/>
        <v>0</v>
      </c>
      <c r="Q169" s="177">
        <f t="shared" si="32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3"/>
        <v>0</v>
      </c>
      <c r="D170" s="43"/>
      <c r="E170" s="43"/>
      <c r="F170" s="43"/>
      <c r="G170" s="44"/>
      <c r="H170" s="81">
        <f t="shared" si="24"/>
        <v>0</v>
      </c>
      <c r="I170" s="43"/>
      <c r="J170" s="43"/>
      <c r="K170" s="43"/>
      <c r="L170" s="45"/>
      <c r="M170" s="81">
        <f t="shared" si="25"/>
        <v>0</v>
      </c>
      <c r="N170" s="119">
        <f t="shared" si="32"/>
        <v>0</v>
      </c>
      <c r="O170" s="119">
        <f t="shared" si="32"/>
        <v>0</v>
      </c>
      <c r="P170" s="119">
        <f t="shared" si="32"/>
        <v>0</v>
      </c>
      <c r="Q170" s="194">
        <f t="shared" si="32"/>
        <v>0</v>
      </c>
    </row>
    <row r="171" spans="1:17" x14ac:dyDescent="0.25">
      <c r="A171" s="160">
        <v>3000</v>
      </c>
      <c r="B171" s="160" t="s">
        <v>180</v>
      </c>
      <c r="C171" s="161">
        <f t="shared" si="23"/>
        <v>22883</v>
      </c>
      <c r="D171" s="162">
        <f>SUM(D172,D182)</f>
        <v>22883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4"/>
        <v>22883</v>
      </c>
      <c r="I171" s="162">
        <f>SUM(I172,I182)</f>
        <v>22883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25"/>
        <v>32559</v>
      </c>
      <c r="N171" s="162">
        <f>SUM(N172,N182)</f>
        <v>32559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3"/>
        <v>22883</v>
      </c>
      <c r="D172" s="78">
        <f>SUM(D173,D177)</f>
        <v>22883</v>
      </c>
      <c r="E172" s="78">
        <f>SUM(E173,E177)</f>
        <v>0</v>
      </c>
      <c r="F172" s="78">
        <f>SUM(F173,F177)</f>
        <v>0</v>
      </c>
      <c r="G172" s="78">
        <f>SUM(G173,G177)</f>
        <v>0</v>
      </c>
      <c r="H172" s="72">
        <f t="shared" si="24"/>
        <v>22883</v>
      </c>
      <c r="I172" s="78">
        <f>SUM(I173,I177)</f>
        <v>22883</v>
      </c>
      <c r="J172" s="78">
        <f>SUM(J173,J177)</f>
        <v>0</v>
      </c>
      <c r="K172" s="78">
        <f>SUM(K173,K177)</f>
        <v>0</v>
      </c>
      <c r="L172" s="167">
        <f>SUM(L173,L177)</f>
        <v>0</v>
      </c>
      <c r="M172" s="72">
        <f t="shared" si="25"/>
        <v>32559</v>
      </c>
      <c r="N172" s="78">
        <f>SUM(N173,N177)</f>
        <v>32559</v>
      </c>
      <c r="O172" s="78">
        <f>SUM(O173,O177)</f>
        <v>0</v>
      </c>
      <c r="P172" s="78">
        <f>SUM(P173,P177)</f>
        <v>0</v>
      </c>
      <c r="Q172" s="167">
        <f>SUM(Q173,Q177)</f>
        <v>0</v>
      </c>
    </row>
    <row r="173" spans="1:17" ht="36" x14ac:dyDescent="0.25">
      <c r="A173" s="185">
        <v>3260</v>
      </c>
      <c r="B173" s="80" t="s">
        <v>182</v>
      </c>
      <c r="C173" s="81">
        <f t="shared" si="23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4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25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 t="shared" si="23"/>
        <v>0</v>
      </c>
      <c r="D174" s="92"/>
      <c r="E174" s="92"/>
      <c r="F174" s="92"/>
      <c r="G174" s="175"/>
      <c r="H174" s="90">
        <f t="shared" si="24"/>
        <v>0</v>
      </c>
      <c r="I174" s="92"/>
      <c r="J174" s="92"/>
      <c r="K174" s="92"/>
      <c r="L174" s="176"/>
      <c r="M174" s="90">
        <f t="shared" si="25"/>
        <v>0</v>
      </c>
      <c r="N174" s="57">
        <f t="shared" ref="N174:Q176" si="33">ROUNDUP(I174/$Q$15,0)</f>
        <v>0</v>
      </c>
      <c r="O174" s="57">
        <f t="shared" si="33"/>
        <v>0</v>
      </c>
      <c r="P174" s="57">
        <f t="shared" si="33"/>
        <v>0</v>
      </c>
      <c r="Q174" s="177">
        <f t="shared" si="33"/>
        <v>0</v>
      </c>
    </row>
    <row r="175" spans="1:17" ht="24" x14ac:dyDescent="0.25">
      <c r="A175" s="51">
        <v>3262</v>
      </c>
      <c r="B175" s="89" t="s">
        <v>184</v>
      </c>
      <c r="C175" s="90">
        <f t="shared" si="23"/>
        <v>0</v>
      </c>
      <c r="D175" s="92"/>
      <c r="E175" s="92"/>
      <c r="F175" s="92"/>
      <c r="G175" s="175"/>
      <c r="H175" s="90">
        <f t="shared" si="24"/>
        <v>0</v>
      </c>
      <c r="I175" s="92"/>
      <c r="J175" s="92"/>
      <c r="K175" s="92"/>
      <c r="L175" s="176"/>
      <c r="M175" s="90">
        <f t="shared" si="25"/>
        <v>0</v>
      </c>
      <c r="N175" s="57">
        <f t="shared" si="33"/>
        <v>0</v>
      </c>
      <c r="O175" s="57">
        <f t="shared" si="33"/>
        <v>0</v>
      </c>
      <c r="P175" s="57">
        <f t="shared" si="33"/>
        <v>0</v>
      </c>
      <c r="Q175" s="177">
        <f t="shared" si="33"/>
        <v>0</v>
      </c>
    </row>
    <row r="176" spans="1:17" ht="24" x14ac:dyDescent="0.25">
      <c r="A176" s="51">
        <v>3263</v>
      </c>
      <c r="B176" s="89" t="s">
        <v>185</v>
      </c>
      <c r="C176" s="90">
        <f t="shared" si="23"/>
        <v>0</v>
      </c>
      <c r="D176" s="92"/>
      <c r="E176" s="92"/>
      <c r="F176" s="92"/>
      <c r="G176" s="175"/>
      <c r="H176" s="90">
        <f t="shared" si="24"/>
        <v>0</v>
      </c>
      <c r="I176" s="92"/>
      <c r="J176" s="92"/>
      <c r="K176" s="92"/>
      <c r="L176" s="176"/>
      <c r="M176" s="90">
        <f t="shared" si="25"/>
        <v>0</v>
      </c>
      <c r="N176" s="57">
        <f t="shared" si="33"/>
        <v>0</v>
      </c>
      <c r="O176" s="57">
        <f t="shared" si="33"/>
        <v>0</v>
      </c>
      <c r="P176" s="57">
        <f t="shared" si="33"/>
        <v>0</v>
      </c>
      <c r="Q176" s="177">
        <f t="shared" si="33"/>
        <v>0</v>
      </c>
    </row>
    <row r="177" spans="1:17" ht="72" x14ac:dyDescent="0.25">
      <c r="A177" s="185">
        <v>3290</v>
      </c>
      <c r="B177" s="80" t="s">
        <v>186</v>
      </c>
      <c r="C177" s="198">
        <f t="shared" si="23"/>
        <v>22883</v>
      </c>
      <c r="D177" s="107">
        <f>SUM(D178:D181)</f>
        <v>22883</v>
      </c>
      <c r="E177" s="107">
        <f>SUM(E178:E181)</f>
        <v>0</v>
      </c>
      <c r="F177" s="107">
        <f>SUM(F178:F181)</f>
        <v>0</v>
      </c>
      <c r="G177" s="107">
        <f>SUM(G178:G181)</f>
        <v>0</v>
      </c>
      <c r="H177" s="198">
        <f t="shared" si="24"/>
        <v>22883</v>
      </c>
      <c r="I177" s="107">
        <f>SUM(I178:I181)</f>
        <v>22883</v>
      </c>
      <c r="J177" s="107">
        <f>SUM(J178:J181)</f>
        <v>0</v>
      </c>
      <c r="K177" s="107">
        <f>SUM(K178:K181)</f>
        <v>0</v>
      </c>
      <c r="L177" s="199">
        <f>SUM(L178:L181)</f>
        <v>0</v>
      </c>
      <c r="M177" s="198">
        <f t="shared" si="25"/>
        <v>32559</v>
      </c>
      <c r="N177" s="107">
        <f>SUM(N178:N181)</f>
        <v>32559</v>
      </c>
      <c r="O177" s="107">
        <f>SUM(O178:O181)</f>
        <v>0</v>
      </c>
      <c r="P177" s="107">
        <f>SUM(P178:P181)</f>
        <v>0</v>
      </c>
      <c r="Q177" s="199">
        <f>SUM(Q178:Q181)</f>
        <v>0</v>
      </c>
    </row>
    <row r="178" spans="1:17" ht="72" x14ac:dyDescent="0.25">
      <c r="A178" s="51">
        <v>3291</v>
      </c>
      <c r="B178" s="89" t="s">
        <v>187</v>
      </c>
      <c r="C178" s="90">
        <f t="shared" si="23"/>
        <v>0</v>
      </c>
      <c r="D178" s="92"/>
      <c r="E178" s="92"/>
      <c r="F178" s="92"/>
      <c r="G178" s="200"/>
      <c r="H178" s="90">
        <f t="shared" si="24"/>
        <v>0</v>
      </c>
      <c r="I178" s="92"/>
      <c r="J178" s="92"/>
      <c r="K178" s="92"/>
      <c r="L178" s="176"/>
      <c r="M178" s="90">
        <f t="shared" si="25"/>
        <v>0</v>
      </c>
      <c r="N178" s="57">
        <f t="shared" ref="N178:Q181" si="34">ROUNDUP(I178/$Q$15,0)</f>
        <v>0</v>
      </c>
      <c r="O178" s="57">
        <f t="shared" si="34"/>
        <v>0</v>
      </c>
      <c r="P178" s="57">
        <f t="shared" si="34"/>
        <v>0</v>
      </c>
      <c r="Q178" s="177">
        <f t="shared" si="34"/>
        <v>0</v>
      </c>
    </row>
    <row r="179" spans="1:17" ht="60" x14ac:dyDescent="0.25">
      <c r="A179" s="51">
        <v>3292</v>
      </c>
      <c r="B179" s="89" t="s">
        <v>188</v>
      </c>
      <c r="C179" s="90">
        <f t="shared" si="23"/>
        <v>0</v>
      </c>
      <c r="D179" s="92"/>
      <c r="E179" s="92"/>
      <c r="F179" s="92"/>
      <c r="G179" s="200"/>
      <c r="H179" s="90">
        <f t="shared" si="24"/>
        <v>0</v>
      </c>
      <c r="I179" s="92"/>
      <c r="J179" s="92"/>
      <c r="K179" s="92"/>
      <c r="L179" s="176"/>
      <c r="M179" s="90">
        <f t="shared" si="25"/>
        <v>0</v>
      </c>
      <c r="N179" s="57">
        <f t="shared" si="34"/>
        <v>0</v>
      </c>
      <c r="O179" s="57">
        <f t="shared" si="34"/>
        <v>0</v>
      </c>
      <c r="P179" s="57">
        <f t="shared" si="34"/>
        <v>0</v>
      </c>
      <c r="Q179" s="177">
        <f t="shared" si="34"/>
        <v>0</v>
      </c>
    </row>
    <row r="180" spans="1:17" ht="48" x14ac:dyDescent="0.25">
      <c r="A180" s="51">
        <v>3293</v>
      </c>
      <c r="B180" s="89" t="s">
        <v>189</v>
      </c>
      <c r="C180" s="90">
        <f t="shared" si="23"/>
        <v>13283</v>
      </c>
      <c r="D180" s="92">
        <v>13283</v>
      </c>
      <c r="E180" s="92"/>
      <c r="F180" s="92"/>
      <c r="G180" s="200"/>
      <c r="H180" s="90">
        <f t="shared" si="24"/>
        <v>13283</v>
      </c>
      <c r="I180" s="92">
        <v>13283</v>
      </c>
      <c r="J180" s="92"/>
      <c r="K180" s="92"/>
      <c r="L180" s="176"/>
      <c r="M180" s="90">
        <f t="shared" si="25"/>
        <v>18900</v>
      </c>
      <c r="N180" s="57">
        <f>ROUNDUP(I180/$Q$15,0)-1</f>
        <v>18900</v>
      </c>
      <c r="O180" s="57">
        <f t="shared" si="34"/>
        <v>0</v>
      </c>
      <c r="P180" s="57">
        <f t="shared" si="34"/>
        <v>0</v>
      </c>
      <c r="Q180" s="177">
        <f t="shared" si="34"/>
        <v>0</v>
      </c>
    </row>
    <row r="181" spans="1:17" ht="60" x14ac:dyDescent="0.25">
      <c r="A181" s="201">
        <v>3294</v>
      </c>
      <c r="B181" s="89" t="s">
        <v>190</v>
      </c>
      <c r="C181" s="198">
        <f t="shared" si="23"/>
        <v>9600</v>
      </c>
      <c r="D181" s="202">
        <v>9600</v>
      </c>
      <c r="E181" s="202"/>
      <c r="F181" s="202"/>
      <c r="G181" s="203"/>
      <c r="H181" s="198">
        <f t="shared" si="24"/>
        <v>9600</v>
      </c>
      <c r="I181" s="202">
        <v>9600</v>
      </c>
      <c r="J181" s="202"/>
      <c r="K181" s="202"/>
      <c r="L181" s="204"/>
      <c r="M181" s="198">
        <f t="shared" si="25"/>
        <v>13659</v>
      </c>
      <c r="N181" s="205">
        <f>ROUNDUP(I181/$Q$15,0)-1</f>
        <v>13659</v>
      </c>
      <c r="O181" s="205">
        <f t="shared" si="34"/>
        <v>0</v>
      </c>
      <c r="P181" s="205">
        <f t="shared" si="34"/>
        <v>0</v>
      </c>
      <c r="Q181" s="206">
        <f t="shared" si="34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3"/>
        <v>0</v>
      </c>
      <c r="D182" s="208">
        <f>SUM(D183:D184)</f>
        <v>0</v>
      </c>
      <c r="E182" s="208">
        <f>SUM(E183:E184)</f>
        <v>0</v>
      </c>
      <c r="F182" s="208">
        <f>SUM(F183:F184)</f>
        <v>0</v>
      </c>
      <c r="G182" s="208">
        <f>SUM(G183:G184)</f>
        <v>0</v>
      </c>
      <c r="H182" s="207">
        <f t="shared" si="24"/>
        <v>0</v>
      </c>
      <c r="I182" s="208">
        <f>SUM(I183:I184)</f>
        <v>0</v>
      </c>
      <c r="J182" s="208">
        <f>SUM(J183:J184)</f>
        <v>0</v>
      </c>
      <c r="K182" s="208">
        <f>SUM(K183:K184)</f>
        <v>0</v>
      </c>
      <c r="L182" s="167">
        <f>SUM(L183:L184)</f>
        <v>0</v>
      </c>
      <c r="M182" s="207">
        <f t="shared" si="25"/>
        <v>0</v>
      </c>
      <c r="N182" s="208">
        <f>SUM(N183:N184)</f>
        <v>0</v>
      </c>
      <c r="O182" s="208">
        <f>SUM(O183:O184)</f>
        <v>0</v>
      </c>
      <c r="P182" s="208">
        <f>SUM(P183:P184)</f>
        <v>0</v>
      </c>
      <c r="Q182" s="167">
        <f>SUM(Q183:Q184)</f>
        <v>0</v>
      </c>
    </row>
    <row r="183" spans="1:17" ht="48" x14ac:dyDescent="0.25">
      <c r="A183" s="124">
        <v>3310</v>
      </c>
      <c r="B183" s="125" t="s">
        <v>192</v>
      </c>
      <c r="C183" s="209">
        <f t="shared" si="23"/>
        <v>0</v>
      </c>
      <c r="D183" s="180"/>
      <c r="E183" s="180"/>
      <c r="F183" s="180"/>
      <c r="G183" s="181"/>
      <c r="H183" s="209">
        <f t="shared" si="24"/>
        <v>0</v>
      </c>
      <c r="I183" s="180"/>
      <c r="J183" s="180"/>
      <c r="K183" s="180"/>
      <c r="L183" s="182"/>
      <c r="M183" s="209">
        <f t="shared" si="25"/>
        <v>0</v>
      </c>
      <c r="N183" s="169">
        <f t="shared" ref="N183:Q184" si="35">ROUNDUP(I183/$Q$15,0)</f>
        <v>0</v>
      </c>
      <c r="O183" s="169">
        <f t="shared" si="35"/>
        <v>0</v>
      </c>
      <c r="P183" s="169">
        <f t="shared" si="35"/>
        <v>0</v>
      </c>
      <c r="Q183" s="171">
        <f t="shared" si="35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3"/>
        <v>0</v>
      </c>
      <c r="D184" s="83"/>
      <c r="E184" s="83"/>
      <c r="F184" s="83"/>
      <c r="G184" s="172"/>
      <c r="H184" s="81">
        <f t="shared" si="24"/>
        <v>0</v>
      </c>
      <c r="I184" s="83"/>
      <c r="J184" s="83"/>
      <c r="K184" s="83"/>
      <c r="L184" s="173"/>
      <c r="M184" s="81">
        <f t="shared" si="25"/>
        <v>0</v>
      </c>
      <c r="N184" s="107">
        <f t="shared" si="35"/>
        <v>0</v>
      </c>
      <c r="O184" s="107">
        <f t="shared" si="35"/>
        <v>0</v>
      </c>
      <c r="P184" s="107">
        <f t="shared" si="35"/>
        <v>0</v>
      </c>
      <c r="Q184" s="174">
        <f t="shared" si="35"/>
        <v>0</v>
      </c>
    </row>
    <row r="185" spans="1:17" x14ac:dyDescent="0.25">
      <c r="A185" s="210">
        <v>4000</v>
      </c>
      <c r="B185" s="160" t="s">
        <v>194</v>
      </c>
      <c r="C185" s="161">
        <f t="shared" si="23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4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25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 t="shared" si="23"/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4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25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si="23"/>
        <v>0</v>
      </c>
      <c r="D187" s="83"/>
      <c r="E187" s="83"/>
      <c r="F187" s="83"/>
      <c r="G187" s="172"/>
      <c r="H187" s="81">
        <f t="shared" si="24"/>
        <v>0</v>
      </c>
      <c r="I187" s="83"/>
      <c r="J187" s="83"/>
      <c r="K187" s="83"/>
      <c r="L187" s="173"/>
      <c r="M187" s="81">
        <f t="shared" si="25"/>
        <v>0</v>
      </c>
      <c r="N187" s="107">
        <f t="shared" ref="N187:Q188" si="36">ROUNDUP(I187/$Q$15,0)</f>
        <v>0</v>
      </c>
      <c r="O187" s="107">
        <f t="shared" si="36"/>
        <v>0</v>
      </c>
      <c r="P187" s="107">
        <f t="shared" si="36"/>
        <v>0</v>
      </c>
      <c r="Q187" s="174">
        <f t="shared" si="36"/>
        <v>0</v>
      </c>
    </row>
    <row r="188" spans="1:17" ht="24" x14ac:dyDescent="0.25">
      <c r="A188" s="178">
        <v>4250</v>
      </c>
      <c r="B188" s="89" t="s">
        <v>197</v>
      </c>
      <c r="C188" s="90">
        <f t="shared" si="23"/>
        <v>0</v>
      </c>
      <c r="D188" s="92"/>
      <c r="E188" s="92"/>
      <c r="F188" s="92"/>
      <c r="G188" s="175"/>
      <c r="H188" s="90">
        <f t="shared" si="24"/>
        <v>0</v>
      </c>
      <c r="I188" s="92"/>
      <c r="J188" s="92"/>
      <c r="K188" s="92"/>
      <c r="L188" s="176"/>
      <c r="M188" s="90">
        <f t="shared" si="25"/>
        <v>0</v>
      </c>
      <c r="N188" s="57">
        <f t="shared" si="36"/>
        <v>0</v>
      </c>
      <c r="O188" s="57">
        <f t="shared" si="36"/>
        <v>0</v>
      </c>
      <c r="P188" s="57">
        <f t="shared" si="36"/>
        <v>0</v>
      </c>
      <c r="Q188" s="177">
        <f t="shared" si="36"/>
        <v>0</v>
      </c>
    </row>
    <row r="189" spans="1:17" x14ac:dyDescent="0.25">
      <c r="A189" s="71">
        <v>4300</v>
      </c>
      <c r="B189" s="165" t="s">
        <v>198</v>
      </c>
      <c r="C189" s="72">
        <f t="shared" si="23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24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25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 t="shared" si="23"/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24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25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23"/>
        <v>0</v>
      </c>
      <c r="D191" s="92"/>
      <c r="E191" s="92"/>
      <c r="F191" s="92"/>
      <c r="G191" s="175"/>
      <c r="H191" s="90">
        <f t="shared" si="24"/>
        <v>0</v>
      </c>
      <c r="I191" s="92"/>
      <c r="J191" s="92"/>
      <c r="K191" s="92"/>
      <c r="L191" s="176"/>
      <c r="M191" s="90">
        <f t="shared" si="25"/>
        <v>0</v>
      </c>
      <c r="N191" s="57">
        <f>ROUNDUP(I191/$Q$15,0)</f>
        <v>0</v>
      </c>
      <c r="O191" s="57">
        <f>ROUNDUP(J191/$Q$15,0)</f>
        <v>0</v>
      </c>
      <c r="P191" s="57">
        <f>ROUNDUP(K191/$Q$15,0)</f>
        <v>0</v>
      </c>
      <c r="Q191" s="177">
        <f>ROUNDUP(L191/$Q$15,0)</f>
        <v>0</v>
      </c>
    </row>
    <row r="192" spans="1:17" s="27" customFormat="1" ht="24" x14ac:dyDescent="0.25">
      <c r="A192" s="212"/>
      <c r="B192" s="22" t="s">
        <v>201</v>
      </c>
      <c r="C192" s="156">
        <f t="shared" ref="C192:C255" si="37">SUM(D192:G192)</f>
        <v>0</v>
      </c>
      <c r="D192" s="157">
        <f>SUM(D193,D232,D267,D283,D287)</f>
        <v>0</v>
      </c>
      <c r="E192" s="157">
        <f>SUM(E193,E232,E267,E283,E287)</f>
        <v>0</v>
      </c>
      <c r="F192" s="157">
        <f>SUM(F193,F232,F267,F283,F287)</f>
        <v>0</v>
      </c>
      <c r="G192" s="157">
        <f>SUM(G193,G232,G267,G283,G287)</f>
        <v>0</v>
      </c>
      <c r="H192" s="156">
        <f t="shared" ref="H192:H223" si="38">SUM(I192:L192)</f>
        <v>0</v>
      </c>
      <c r="I192" s="157">
        <f>SUM(I193,I232,I267,I283,I287)</f>
        <v>0</v>
      </c>
      <c r="J192" s="157">
        <f>SUM(J193,J232,J267,J283,J287)</f>
        <v>0</v>
      </c>
      <c r="K192" s="157">
        <f>SUM(K193,K232,K267,K283,K287)</f>
        <v>0</v>
      </c>
      <c r="L192" s="213">
        <f>SUM(L193,L232,L267,L283,L287)</f>
        <v>0</v>
      </c>
      <c r="M192" s="156">
        <f t="shared" ref="M192:M223" si="39">SUM(N192:Q192)</f>
        <v>0</v>
      </c>
      <c r="N192" s="157">
        <f>SUM(N193,N232,N267,N283,N287)</f>
        <v>0</v>
      </c>
      <c r="O192" s="157">
        <f>SUM(O193,O232,O267,O283,O287)</f>
        <v>0</v>
      </c>
      <c r="P192" s="157">
        <f>SUM(P193,P232,P267,P283,P287)</f>
        <v>0</v>
      </c>
      <c r="Q192" s="213">
        <f>SUM(Q193,Q232,Q267,Q283,Q287)</f>
        <v>0</v>
      </c>
    </row>
    <row r="193" spans="1:17" x14ac:dyDescent="0.25">
      <c r="A193" s="160">
        <v>5000</v>
      </c>
      <c r="B193" s="160" t="s">
        <v>202</v>
      </c>
      <c r="C193" s="161">
        <f t="shared" si="37"/>
        <v>0</v>
      </c>
      <c r="D193" s="162">
        <f>D194+D202+D228</f>
        <v>0</v>
      </c>
      <c r="E193" s="162">
        <f>E194+E202+E228</f>
        <v>0</v>
      </c>
      <c r="F193" s="162">
        <f>F194+F202+F228</f>
        <v>0</v>
      </c>
      <c r="G193" s="162">
        <f>G194+G202+G228</f>
        <v>0</v>
      </c>
      <c r="H193" s="161">
        <f t="shared" si="38"/>
        <v>0</v>
      </c>
      <c r="I193" s="162">
        <f>I194+I202+I228</f>
        <v>0</v>
      </c>
      <c r="J193" s="162">
        <f>J194+J202+J228</f>
        <v>0</v>
      </c>
      <c r="K193" s="162">
        <f>K194+K202+K228</f>
        <v>0</v>
      </c>
      <c r="L193" s="214">
        <f>L194+L202+L228</f>
        <v>0</v>
      </c>
      <c r="M193" s="161">
        <f t="shared" si="39"/>
        <v>0</v>
      </c>
      <c r="N193" s="162">
        <f>N194+N202+N228</f>
        <v>0</v>
      </c>
      <c r="O193" s="162">
        <f>O194+O202+O228</f>
        <v>0</v>
      </c>
      <c r="P193" s="162">
        <f>P194+P202+P228</f>
        <v>0</v>
      </c>
      <c r="Q193" s="214">
        <f>Q194+Q202+Q228</f>
        <v>0</v>
      </c>
    </row>
    <row r="194" spans="1:17" x14ac:dyDescent="0.25">
      <c r="A194" s="71">
        <v>5100</v>
      </c>
      <c r="B194" s="165" t="s">
        <v>203</v>
      </c>
      <c r="C194" s="72">
        <f t="shared" si="37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38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39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37"/>
        <v>0</v>
      </c>
      <c r="D195" s="83"/>
      <c r="E195" s="83"/>
      <c r="F195" s="83"/>
      <c r="G195" s="172"/>
      <c r="H195" s="81">
        <f t="shared" si="38"/>
        <v>0</v>
      </c>
      <c r="I195" s="83"/>
      <c r="J195" s="83"/>
      <c r="K195" s="83"/>
      <c r="L195" s="173"/>
      <c r="M195" s="81">
        <f t="shared" si="39"/>
        <v>0</v>
      </c>
      <c r="N195" s="107">
        <f>ROUNDUP(I195/$Q$15,0)</f>
        <v>0</v>
      </c>
      <c r="O195" s="107">
        <f>ROUNDUP(J195/$Q$15,0)</f>
        <v>0</v>
      </c>
      <c r="P195" s="107">
        <f>ROUNDUP(K195/$Q$15,0)</f>
        <v>0</v>
      </c>
      <c r="Q195" s="174">
        <f>ROUNDUP(L195/$Q$15,0)</f>
        <v>0</v>
      </c>
    </row>
    <row r="196" spans="1:17" ht="24" x14ac:dyDescent="0.25">
      <c r="A196" s="178">
        <v>5120</v>
      </c>
      <c r="B196" s="89" t="s">
        <v>205</v>
      </c>
      <c r="C196" s="90">
        <f t="shared" si="37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38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39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37"/>
        <v>0</v>
      </c>
      <c r="D197" s="92"/>
      <c r="E197" s="92"/>
      <c r="F197" s="92"/>
      <c r="G197" s="175"/>
      <c r="H197" s="90">
        <f t="shared" si="38"/>
        <v>0</v>
      </c>
      <c r="I197" s="92"/>
      <c r="J197" s="92"/>
      <c r="K197" s="92"/>
      <c r="L197" s="176"/>
      <c r="M197" s="90">
        <f t="shared" si="39"/>
        <v>0</v>
      </c>
      <c r="N197" s="57">
        <f t="shared" ref="N197:Q201" si="40">ROUNDUP(I197/$Q$15,0)</f>
        <v>0</v>
      </c>
      <c r="O197" s="57">
        <f t="shared" si="40"/>
        <v>0</v>
      </c>
      <c r="P197" s="57">
        <f t="shared" si="40"/>
        <v>0</v>
      </c>
      <c r="Q197" s="177">
        <f t="shared" si="40"/>
        <v>0</v>
      </c>
    </row>
    <row r="198" spans="1:17" ht="24" x14ac:dyDescent="0.25">
      <c r="A198" s="51">
        <v>5129</v>
      </c>
      <c r="B198" s="89" t="s">
        <v>207</v>
      </c>
      <c r="C198" s="90">
        <f t="shared" si="37"/>
        <v>0</v>
      </c>
      <c r="D198" s="92"/>
      <c r="E198" s="92"/>
      <c r="F198" s="92"/>
      <c r="G198" s="175"/>
      <c r="H198" s="90">
        <f t="shared" si="38"/>
        <v>0</v>
      </c>
      <c r="I198" s="92"/>
      <c r="J198" s="92"/>
      <c r="K198" s="92"/>
      <c r="L198" s="176"/>
      <c r="M198" s="90">
        <f t="shared" si="39"/>
        <v>0</v>
      </c>
      <c r="N198" s="57">
        <f t="shared" si="40"/>
        <v>0</v>
      </c>
      <c r="O198" s="57">
        <f t="shared" si="40"/>
        <v>0</v>
      </c>
      <c r="P198" s="57">
        <f t="shared" si="40"/>
        <v>0</v>
      </c>
      <c r="Q198" s="177">
        <f t="shared" si="40"/>
        <v>0</v>
      </c>
    </row>
    <row r="199" spans="1:17" x14ac:dyDescent="0.25">
      <c r="A199" s="178">
        <v>5130</v>
      </c>
      <c r="B199" s="89" t="s">
        <v>208</v>
      </c>
      <c r="C199" s="90">
        <f t="shared" si="37"/>
        <v>0</v>
      </c>
      <c r="D199" s="92"/>
      <c r="E199" s="92"/>
      <c r="F199" s="92"/>
      <c r="G199" s="175"/>
      <c r="H199" s="90">
        <f t="shared" si="38"/>
        <v>0</v>
      </c>
      <c r="I199" s="92"/>
      <c r="J199" s="92"/>
      <c r="K199" s="92"/>
      <c r="L199" s="176"/>
      <c r="M199" s="90">
        <f t="shared" si="39"/>
        <v>0</v>
      </c>
      <c r="N199" s="57">
        <f t="shared" si="40"/>
        <v>0</v>
      </c>
      <c r="O199" s="57">
        <f t="shared" si="40"/>
        <v>0</v>
      </c>
      <c r="P199" s="57">
        <f t="shared" si="40"/>
        <v>0</v>
      </c>
      <c r="Q199" s="177">
        <f t="shared" si="40"/>
        <v>0</v>
      </c>
    </row>
    <row r="200" spans="1:17" x14ac:dyDescent="0.25">
      <c r="A200" s="178">
        <v>5140</v>
      </c>
      <c r="B200" s="89" t="s">
        <v>209</v>
      </c>
      <c r="C200" s="90">
        <f t="shared" si="37"/>
        <v>0</v>
      </c>
      <c r="D200" s="92"/>
      <c r="E200" s="92"/>
      <c r="F200" s="92"/>
      <c r="G200" s="175"/>
      <c r="H200" s="90">
        <f t="shared" si="38"/>
        <v>0</v>
      </c>
      <c r="I200" s="92"/>
      <c r="J200" s="92"/>
      <c r="K200" s="92"/>
      <c r="L200" s="176"/>
      <c r="M200" s="90">
        <f t="shared" si="39"/>
        <v>0</v>
      </c>
      <c r="N200" s="57">
        <f t="shared" si="40"/>
        <v>0</v>
      </c>
      <c r="O200" s="57">
        <f t="shared" si="40"/>
        <v>0</v>
      </c>
      <c r="P200" s="57">
        <f t="shared" si="40"/>
        <v>0</v>
      </c>
      <c r="Q200" s="177">
        <f t="shared" si="40"/>
        <v>0</v>
      </c>
    </row>
    <row r="201" spans="1:17" ht="24" x14ac:dyDescent="0.25">
      <c r="A201" s="178">
        <v>5170</v>
      </c>
      <c r="B201" s="89" t="s">
        <v>210</v>
      </c>
      <c r="C201" s="90">
        <f t="shared" si="37"/>
        <v>0</v>
      </c>
      <c r="D201" s="92"/>
      <c r="E201" s="92"/>
      <c r="F201" s="92"/>
      <c r="G201" s="175"/>
      <c r="H201" s="90">
        <f t="shared" si="38"/>
        <v>0</v>
      </c>
      <c r="I201" s="92"/>
      <c r="J201" s="92"/>
      <c r="K201" s="92"/>
      <c r="L201" s="176"/>
      <c r="M201" s="90">
        <f t="shared" si="39"/>
        <v>0</v>
      </c>
      <c r="N201" s="57">
        <f t="shared" si="40"/>
        <v>0</v>
      </c>
      <c r="O201" s="57">
        <f t="shared" si="40"/>
        <v>0</v>
      </c>
      <c r="P201" s="57">
        <f t="shared" si="40"/>
        <v>0</v>
      </c>
      <c r="Q201" s="177">
        <f t="shared" si="40"/>
        <v>0</v>
      </c>
    </row>
    <row r="202" spans="1:17" x14ac:dyDescent="0.25">
      <c r="A202" s="71">
        <v>5200</v>
      </c>
      <c r="B202" s="165" t="s">
        <v>211</v>
      </c>
      <c r="C202" s="72">
        <f t="shared" si="37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38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39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37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38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39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37"/>
        <v>0</v>
      </c>
      <c r="D204" s="83"/>
      <c r="E204" s="83"/>
      <c r="F204" s="83"/>
      <c r="G204" s="172"/>
      <c r="H204" s="81">
        <f t="shared" si="38"/>
        <v>0</v>
      </c>
      <c r="I204" s="83"/>
      <c r="J204" s="83"/>
      <c r="K204" s="83"/>
      <c r="L204" s="173"/>
      <c r="M204" s="81">
        <f t="shared" si="39"/>
        <v>0</v>
      </c>
      <c r="N204" s="107">
        <f t="shared" ref="N204:Q213" si="41">ROUNDUP(I204/$Q$15,0)</f>
        <v>0</v>
      </c>
      <c r="O204" s="107">
        <f t="shared" si="41"/>
        <v>0</v>
      </c>
      <c r="P204" s="107">
        <f t="shared" si="41"/>
        <v>0</v>
      </c>
      <c r="Q204" s="174">
        <f t="shared" si="41"/>
        <v>0</v>
      </c>
    </row>
    <row r="205" spans="1:17" x14ac:dyDescent="0.25">
      <c r="A205" s="51">
        <v>5212</v>
      </c>
      <c r="B205" s="89" t="s">
        <v>214</v>
      </c>
      <c r="C205" s="90">
        <f t="shared" si="37"/>
        <v>0</v>
      </c>
      <c r="D205" s="92"/>
      <c r="E205" s="92"/>
      <c r="F205" s="92"/>
      <c r="G205" s="175"/>
      <c r="H205" s="90">
        <f t="shared" si="38"/>
        <v>0</v>
      </c>
      <c r="I205" s="92"/>
      <c r="J205" s="92"/>
      <c r="K205" s="92"/>
      <c r="L205" s="176"/>
      <c r="M205" s="90">
        <f t="shared" si="39"/>
        <v>0</v>
      </c>
      <c r="N205" s="57">
        <f t="shared" si="41"/>
        <v>0</v>
      </c>
      <c r="O205" s="57">
        <f t="shared" si="41"/>
        <v>0</v>
      </c>
      <c r="P205" s="57">
        <f t="shared" si="41"/>
        <v>0</v>
      </c>
      <c r="Q205" s="177">
        <f t="shared" si="41"/>
        <v>0</v>
      </c>
    </row>
    <row r="206" spans="1:17" x14ac:dyDescent="0.25">
      <c r="A206" s="51">
        <v>5213</v>
      </c>
      <c r="B206" s="89" t="s">
        <v>215</v>
      </c>
      <c r="C206" s="90">
        <f t="shared" si="37"/>
        <v>0</v>
      </c>
      <c r="D206" s="92"/>
      <c r="E206" s="92"/>
      <c r="F206" s="92"/>
      <c r="G206" s="175"/>
      <c r="H206" s="90">
        <f t="shared" si="38"/>
        <v>0</v>
      </c>
      <c r="I206" s="92"/>
      <c r="J206" s="92"/>
      <c r="K206" s="92"/>
      <c r="L206" s="176"/>
      <c r="M206" s="90">
        <f t="shared" si="39"/>
        <v>0</v>
      </c>
      <c r="N206" s="57">
        <f t="shared" si="41"/>
        <v>0</v>
      </c>
      <c r="O206" s="57">
        <f t="shared" si="41"/>
        <v>0</v>
      </c>
      <c r="P206" s="57">
        <f t="shared" si="41"/>
        <v>0</v>
      </c>
      <c r="Q206" s="177">
        <f t="shared" si="41"/>
        <v>0</v>
      </c>
    </row>
    <row r="207" spans="1:17" x14ac:dyDescent="0.25">
      <c r="A207" s="51">
        <v>5214</v>
      </c>
      <c r="B207" s="89" t="s">
        <v>216</v>
      </c>
      <c r="C207" s="90">
        <f t="shared" si="37"/>
        <v>0</v>
      </c>
      <c r="D207" s="92"/>
      <c r="E207" s="92"/>
      <c r="F207" s="92"/>
      <c r="G207" s="175"/>
      <c r="H207" s="90">
        <f t="shared" si="38"/>
        <v>0</v>
      </c>
      <c r="I207" s="92"/>
      <c r="J207" s="92"/>
      <c r="K207" s="92"/>
      <c r="L207" s="176"/>
      <c r="M207" s="90">
        <f t="shared" si="39"/>
        <v>0</v>
      </c>
      <c r="N207" s="57">
        <f t="shared" si="41"/>
        <v>0</v>
      </c>
      <c r="O207" s="57">
        <f t="shared" si="41"/>
        <v>0</v>
      </c>
      <c r="P207" s="57">
        <f t="shared" si="41"/>
        <v>0</v>
      </c>
      <c r="Q207" s="177">
        <f t="shared" si="41"/>
        <v>0</v>
      </c>
    </row>
    <row r="208" spans="1:17" x14ac:dyDescent="0.25">
      <c r="A208" s="51">
        <v>5215</v>
      </c>
      <c r="B208" s="89" t="s">
        <v>217</v>
      </c>
      <c r="C208" s="90">
        <f t="shared" si="37"/>
        <v>0</v>
      </c>
      <c r="D208" s="92"/>
      <c r="E208" s="92"/>
      <c r="F208" s="92"/>
      <c r="G208" s="175"/>
      <c r="H208" s="90">
        <f t="shared" si="38"/>
        <v>0</v>
      </c>
      <c r="I208" s="92"/>
      <c r="J208" s="92"/>
      <c r="K208" s="92"/>
      <c r="L208" s="176"/>
      <c r="M208" s="90">
        <f t="shared" si="39"/>
        <v>0</v>
      </c>
      <c r="N208" s="57">
        <f t="shared" si="41"/>
        <v>0</v>
      </c>
      <c r="O208" s="57">
        <f t="shared" si="41"/>
        <v>0</v>
      </c>
      <c r="P208" s="57">
        <f t="shared" si="41"/>
        <v>0</v>
      </c>
      <c r="Q208" s="177">
        <f t="shared" si="41"/>
        <v>0</v>
      </c>
    </row>
    <row r="209" spans="1:17" ht="24" x14ac:dyDescent="0.25">
      <c r="A209" s="51">
        <v>5216</v>
      </c>
      <c r="B209" s="89" t="s">
        <v>218</v>
      </c>
      <c r="C209" s="90">
        <f t="shared" si="37"/>
        <v>0</v>
      </c>
      <c r="D209" s="92"/>
      <c r="E209" s="92"/>
      <c r="F209" s="92"/>
      <c r="G209" s="175"/>
      <c r="H209" s="90">
        <f t="shared" si="38"/>
        <v>0</v>
      </c>
      <c r="I209" s="92"/>
      <c r="J209" s="92"/>
      <c r="K209" s="92"/>
      <c r="L209" s="176"/>
      <c r="M209" s="90">
        <f t="shared" si="39"/>
        <v>0</v>
      </c>
      <c r="N209" s="57">
        <f t="shared" si="41"/>
        <v>0</v>
      </c>
      <c r="O209" s="57">
        <f t="shared" si="41"/>
        <v>0</v>
      </c>
      <c r="P209" s="57">
        <f t="shared" si="41"/>
        <v>0</v>
      </c>
      <c r="Q209" s="177">
        <f t="shared" si="41"/>
        <v>0</v>
      </c>
    </row>
    <row r="210" spans="1:17" x14ac:dyDescent="0.25">
      <c r="A210" s="51">
        <v>5217</v>
      </c>
      <c r="B210" s="89" t="s">
        <v>219</v>
      </c>
      <c r="C210" s="90">
        <f t="shared" si="37"/>
        <v>0</v>
      </c>
      <c r="D210" s="92"/>
      <c r="E210" s="92"/>
      <c r="F210" s="92"/>
      <c r="G210" s="175"/>
      <c r="H210" s="90">
        <f t="shared" si="38"/>
        <v>0</v>
      </c>
      <c r="I210" s="92"/>
      <c r="J210" s="92"/>
      <c r="K210" s="92"/>
      <c r="L210" s="176"/>
      <c r="M210" s="90">
        <f t="shared" si="39"/>
        <v>0</v>
      </c>
      <c r="N210" s="57">
        <f t="shared" si="41"/>
        <v>0</v>
      </c>
      <c r="O210" s="57">
        <f t="shared" si="41"/>
        <v>0</v>
      </c>
      <c r="P210" s="57">
        <f t="shared" si="41"/>
        <v>0</v>
      </c>
      <c r="Q210" s="177">
        <f t="shared" si="41"/>
        <v>0</v>
      </c>
    </row>
    <row r="211" spans="1:17" x14ac:dyDescent="0.25">
      <c r="A211" s="51">
        <v>5218</v>
      </c>
      <c r="B211" s="89" t="s">
        <v>220</v>
      </c>
      <c r="C211" s="90">
        <f t="shared" si="37"/>
        <v>0</v>
      </c>
      <c r="D211" s="92"/>
      <c r="E211" s="92"/>
      <c r="F211" s="92"/>
      <c r="G211" s="175"/>
      <c r="H211" s="90">
        <f t="shared" si="38"/>
        <v>0</v>
      </c>
      <c r="I211" s="92"/>
      <c r="J211" s="92"/>
      <c r="K211" s="92"/>
      <c r="L211" s="176"/>
      <c r="M211" s="90">
        <f t="shared" si="39"/>
        <v>0</v>
      </c>
      <c r="N211" s="57">
        <f t="shared" si="41"/>
        <v>0</v>
      </c>
      <c r="O211" s="57">
        <f t="shared" si="41"/>
        <v>0</v>
      </c>
      <c r="P211" s="57">
        <f t="shared" si="41"/>
        <v>0</v>
      </c>
      <c r="Q211" s="177">
        <f t="shared" si="41"/>
        <v>0</v>
      </c>
    </row>
    <row r="212" spans="1:17" x14ac:dyDescent="0.25">
      <c r="A212" s="51">
        <v>5219</v>
      </c>
      <c r="B212" s="89" t="s">
        <v>221</v>
      </c>
      <c r="C212" s="90">
        <f t="shared" si="37"/>
        <v>0</v>
      </c>
      <c r="D212" s="92"/>
      <c r="E212" s="92"/>
      <c r="F212" s="92"/>
      <c r="G212" s="175"/>
      <c r="H212" s="90">
        <f t="shared" si="38"/>
        <v>0</v>
      </c>
      <c r="I212" s="92"/>
      <c r="J212" s="92"/>
      <c r="K212" s="92"/>
      <c r="L212" s="176"/>
      <c r="M212" s="90">
        <f t="shared" si="39"/>
        <v>0</v>
      </c>
      <c r="N212" s="57">
        <f t="shared" si="41"/>
        <v>0</v>
      </c>
      <c r="O212" s="57">
        <f t="shared" si="41"/>
        <v>0</v>
      </c>
      <c r="P212" s="57">
        <f t="shared" si="41"/>
        <v>0</v>
      </c>
      <c r="Q212" s="177">
        <f t="shared" si="41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37"/>
        <v>0</v>
      </c>
      <c r="D213" s="92"/>
      <c r="E213" s="92"/>
      <c r="F213" s="92"/>
      <c r="G213" s="175"/>
      <c r="H213" s="90">
        <f t="shared" si="38"/>
        <v>0</v>
      </c>
      <c r="I213" s="92"/>
      <c r="J213" s="92"/>
      <c r="K213" s="92"/>
      <c r="L213" s="176"/>
      <c r="M213" s="90">
        <f t="shared" si="39"/>
        <v>0</v>
      </c>
      <c r="N213" s="57">
        <f t="shared" si="41"/>
        <v>0</v>
      </c>
      <c r="O213" s="57">
        <f t="shared" si="41"/>
        <v>0</v>
      </c>
      <c r="P213" s="57">
        <f t="shared" si="41"/>
        <v>0</v>
      </c>
      <c r="Q213" s="177">
        <f t="shared" si="41"/>
        <v>0</v>
      </c>
    </row>
    <row r="214" spans="1:17" x14ac:dyDescent="0.25">
      <c r="A214" s="178">
        <v>5230</v>
      </c>
      <c r="B214" s="89" t="s">
        <v>223</v>
      </c>
      <c r="C214" s="90">
        <f t="shared" si="37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38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39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37"/>
        <v>0</v>
      </c>
      <c r="D215" s="92"/>
      <c r="E215" s="92"/>
      <c r="F215" s="92"/>
      <c r="G215" s="175"/>
      <c r="H215" s="90">
        <f t="shared" si="38"/>
        <v>0</v>
      </c>
      <c r="I215" s="92"/>
      <c r="J215" s="92"/>
      <c r="K215" s="92"/>
      <c r="L215" s="176"/>
      <c r="M215" s="90">
        <f t="shared" si="39"/>
        <v>0</v>
      </c>
      <c r="N215" s="57">
        <f t="shared" ref="N215:Q224" si="42">ROUNDUP(I215/$Q$15,0)</f>
        <v>0</v>
      </c>
      <c r="O215" s="57">
        <f t="shared" si="42"/>
        <v>0</v>
      </c>
      <c r="P215" s="57">
        <f t="shared" si="42"/>
        <v>0</v>
      </c>
      <c r="Q215" s="177">
        <f t="shared" si="42"/>
        <v>0</v>
      </c>
    </row>
    <row r="216" spans="1:17" x14ac:dyDescent="0.25">
      <c r="A216" s="51">
        <v>5232</v>
      </c>
      <c r="B216" s="89" t="s">
        <v>225</v>
      </c>
      <c r="C216" s="90">
        <f t="shared" si="37"/>
        <v>0</v>
      </c>
      <c r="D216" s="92"/>
      <c r="E216" s="92"/>
      <c r="F216" s="92"/>
      <c r="G216" s="175"/>
      <c r="H216" s="90">
        <f t="shared" si="38"/>
        <v>0</v>
      </c>
      <c r="I216" s="92"/>
      <c r="J216" s="92"/>
      <c r="K216" s="92"/>
      <c r="L216" s="176"/>
      <c r="M216" s="90">
        <f t="shared" si="39"/>
        <v>0</v>
      </c>
      <c r="N216" s="57">
        <f t="shared" si="42"/>
        <v>0</v>
      </c>
      <c r="O216" s="57">
        <f t="shared" si="42"/>
        <v>0</v>
      </c>
      <c r="P216" s="57">
        <f t="shared" si="42"/>
        <v>0</v>
      </c>
      <c r="Q216" s="177">
        <f t="shared" si="42"/>
        <v>0</v>
      </c>
    </row>
    <row r="217" spans="1:17" x14ac:dyDescent="0.25">
      <c r="A217" s="51">
        <v>5233</v>
      </c>
      <c r="B217" s="89" t="s">
        <v>226</v>
      </c>
      <c r="C217" s="215">
        <f t="shared" si="37"/>
        <v>0</v>
      </c>
      <c r="D217" s="92"/>
      <c r="E217" s="92"/>
      <c r="F217" s="92"/>
      <c r="G217" s="175"/>
      <c r="H217" s="90">
        <f t="shared" si="38"/>
        <v>0</v>
      </c>
      <c r="I217" s="92"/>
      <c r="J217" s="92"/>
      <c r="K217" s="92"/>
      <c r="L217" s="176"/>
      <c r="M217" s="90">
        <f t="shared" si="39"/>
        <v>0</v>
      </c>
      <c r="N217" s="57">
        <f t="shared" si="42"/>
        <v>0</v>
      </c>
      <c r="O217" s="57">
        <f t="shared" si="42"/>
        <v>0</v>
      </c>
      <c r="P217" s="57">
        <f t="shared" si="42"/>
        <v>0</v>
      </c>
      <c r="Q217" s="177">
        <f t="shared" si="42"/>
        <v>0</v>
      </c>
    </row>
    <row r="218" spans="1:17" ht="24" x14ac:dyDescent="0.25">
      <c r="A218" s="51">
        <v>5234</v>
      </c>
      <c r="B218" s="89" t="s">
        <v>227</v>
      </c>
      <c r="C218" s="215">
        <f t="shared" si="37"/>
        <v>0</v>
      </c>
      <c r="D218" s="92"/>
      <c r="E218" s="92"/>
      <c r="F218" s="92"/>
      <c r="G218" s="175"/>
      <c r="H218" s="90">
        <f t="shared" si="38"/>
        <v>0</v>
      </c>
      <c r="I218" s="92"/>
      <c r="J218" s="92"/>
      <c r="K218" s="92"/>
      <c r="L218" s="176"/>
      <c r="M218" s="90">
        <f t="shared" si="39"/>
        <v>0</v>
      </c>
      <c r="N218" s="57">
        <f t="shared" si="42"/>
        <v>0</v>
      </c>
      <c r="O218" s="57">
        <f t="shared" si="42"/>
        <v>0</v>
      </c>
      <c r="P218" s="57">
        <f t="shared" si="42"/>
        <v>0</v>
      </c>
      <c r="Q218" s="177">
        <f t="shared" si="42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37"/>
        <v>0</v>
      </c>
      <c r="D219" s="92"/>
      <c r="E219" s="92"/>
      <c r="F219" s="92"/>
      <c r="G219" s="175"/>
      <c r="H219" s="90">
        <f t="shared" si="38"/>
        <v>0</v>
      </c>
      <c r="I219" s="92"/>
      <c r="J219" s="92"/>
      <c r="K219" s="92"/>
      <c r="L219" s="176"/>
      <c r="M219" s="90">
        <f t="shared" si="39"/>
        <v>0</v>
      </c>
      <c r="N219" s="57">
        <f t="shared" si="42"/>
        <v>0</v>
      </c>
      <c r="O219" s="57">
        <f t="shared" si="42"/>
        <v>0</v>
      </c>
      <c r="P219" s="57">
        <f t="shared" si="42"/>
        <v>0</v>
      </c>
      <c r="Q219" s="177">
        <f t="shared" si="42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37"/>
        <v>0</v>
      </c>
      <c r="D220" s="92"/>
      <c r="E220" s="92"/>
      <c r="F220" s="92"/>
      <c r="G220" s="175"/>
      <c r="H220" s="90">
        <f t="shared" si="38"/>
        <v>0</v>
      </c>
      <c r="I220" s="92"/>
      <c r="J220" s="92"/>
      <c r="K220" s="92"/>
      <c r="L220" s="176"/>
      <c r="M220" s="90">
        <f t="shared" si="39"/>
        <v>0</v>
      </c>
      <c r="N220" s="57">
        <f t="shared" si="42"/>
        <v>0</v>
      </c>
      <c r="O220" s="57">
        <f t="shared" si="42"/>
        <v>0</v>
      </c>
      <c r="P220" s="57">
        <f t="shared" si="42"/>
        <v>0</v>
      </c>
      <c r="Q220" s="177">
        <f t="shared" si="42"/>
        <v>0</v>
      </c>
    </row>
    <row r="221" spans="1:17" ht="24" x14ac:dyDescent="0.25">
      <c r="A221" s="51">
        <v>5238</v>
      </c>
      <c r="B221" s="89" t="s">
        <v>230</v>
      </c>
      <c r="C221" s="215">
        <f t="shared" si="37"/>
        <v>0</v>
      </c>
      <c r="D221" s="92"/>
      <c r="E221" s="92"/>
      <c r="F221" s="92"/>
      <c r="G221" s="175"/>
      <c r="H221" s="90">
        <f t="shared" si="38"/>
        <v>0</v>
      </c>
      <c r="I221" s="92"/>
      <c r="J221" s="92"/>
      <c r="K221" s="92"/>
      <c r="L221" s="176"/>
      <c r="M221" s="90">
        <f t="shared" si="39"/>
        <v>0</v>
      </c>
      <c r="N221" s="57">
        <f t="shared" si="42"/>
        <v>0</v>
      </c>
      <c r="O221" s="57">
        <f t="shared" si="42"/>
        <v>0</v>
      </c>
      <c r="P221" s="57">
        <f t="shared" si="42"/>
        <v>0</v>
      </c>
      <c r="Q221" s="177">
        <f t="shared" si="42"/>
        <v>0</v>
      </c>
    </row>
    <row r="222" spans="1:17" ht="24" x14ac:dyDescent="0.25">
      <c r="A222" s="51">
        <v>5239</v>
      </c>
      <c r="B222" s="89" t="s">
        <v>231</v>
      </c>
      <c r="C222" s="215">
        <f t="shared" si="37"/>
        <v>0</v>
      </c>
      <c r="D222" s="92"/>
      <c r="E222" s="92"/>
      <c r="F222" s="92"/>
      <c r="G222" s="175"/>
      <c r="H222" s="90">
        <f t="shared" si="38"/>
        <v>0</v>
      </c>
      <c r="I222" s="92"/>
      <c r="J222" s="92"/>
      <c r="K222" s="92"/>
      <c r="L222" s="176"/>
      <c r="M222" s="90">
        <f t="shared" si="39"/>
        <v>0</v>
      </c>
      <c r="N222" s="57">
        <f t="shared" si="42"/>
        <v>0</v>
      </c>
      <c r="O222" s="57">
        <f t="shared" si="42"/>
        <v>0</v>
      </c>
      <c r="P222" s="57">
        <f t="shared" si="42"/>
        <v>0</v>
      </c>
      <c r="Q222" s="177">
        <f t="shared" si="42"/>
        <v>0</v>
      </c>
    </row>
    <row r="223" spans="1:17" ht="24" x14ac:dyDescent="0.25">
      <c r="A223" s="178">
        <v>5240</v>
      </c>
      <c r="B223" s="89" t="s">
        <v>232</v>
      </c>
      <c r="C223" s="215">
        <f t="shared" si="37"/>
        <v>0</v>
      </c>
      <c r="D223" s="92"/>
      <c r="E223" s="92"/>
      <c r="F223" s="92"/>
      <c r="G223" s="175"/>
      <c r="H223" s="90">
        <f t="shared" si="38"/>
        <v>0</v>
      </c>
      <c r="I223" s="92"/>
      <c r="J223" s="92"/>
      <c r="K223" s="92"/>
      <c r="L223" s="176"/>
      <c r="M223" s="90">
        <f t="shared" si="39"/>
        <v>0</v>
      </c>
      <c r="N223" s="57">
        <f t="shared" si="42"/>
        <v>0</v>
      </c>
      <c r="O223" s="57">
        <f t="shared" si="42"/>
        <v>0</v>
      </c>
      <c r="P223" s="57">
        <f t="shared" si="42"/>
        <v>0</v>
      </c>
      <c r="Q223" s="177">
        <f t="shared" si="42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37"/>
        <v>0</v>
      </c>
      <c r="D224" s="92"/>
      <c r="E224" s="92"/>
      <c r="F224" s="92"/>
      <c r="G224" s="175"/>
      <c r="H224" s="90">
        <f t="shared" ref="H224:H287" si="43">SUM(I224:L224)</f>
        <v>0</v>
      </c>
      <c r="I224" s="92"/>
      <c r="J224" s="92"/>
      <c r="K224" s="92"/>
      <c r="L224" s="176"/>
      <c r="M224" s="90">
        <f t="shared" ref="M224:M287" si="44">SUM(N224:Q224)</f>
        <v>0</v>
      </c>
      <c r="N224" s="57">
        <f t="shared" si="42"/>
        <v>0</v>
      </c>
      <c r="O224" s="57">
        <f t="shared" si="42"/>
        <v>0</v>
      </c>
      <c r="P224" s="57">
        <f t="shared" si="42"/>
        <v>0</v>
      </c>
      <c r="Q224" s="177">
        <f t="shared" si="42"/>
        <v>0</v>
      </c>
    </row>
    <row r="225" spans="1:17" x14ac:dyDescent="0.25">
      <c r="A225" s="178">
        <v>5260</v>
      </c>
      <c r="B225" s="89" t="s">
        <v>234</v>
      </c>
      <c r="C225" s="215">
        <f t="shared" si="37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43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4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37"/>
        <v>0</v>
      </c>
      <c r="D226" s="92"/>
      <c r="E226" s="92"/>
      <c r="F226" s="92"/>
      <c r="G226" s="175"/>
      <c r="H226" s="90">
        <f t="shared" si="43"/>
        <v>0</v>
      </c>
      <c r="I226" s="92"/>
      <c r="J226" s="92"/>
      <c r="K226" s="92"/>
      <c r="L226" s="176"/>
      <c r="M226" s="90">
        <f t="shared" si="44"/>
        <v>0</v>
      </c>
      <c r="N226" s="57">
        <f t="shared" ref="N226:Q227" si="45">ROUNDUP(I226/$Q$15,0)</f>
        <v>0</v>
      </c>
      <c r="O226" s="57">
        <f t="shared" si="45"/>
        <v>0</v>
      </c>
      <c r="P226" s="57">
        <f t="shared" si="45"/>
        <v>0</v>
      </c>
      <c r="Q226" s="177">
        <f t="shared" si="45"/>
        <v>0</v>
      </c>
    </row>
    <row r="227" spans="1:17" ht="24" x14ac:dyDescent="0.25">
      <c r="A227" s="168">
        <v>5270</v>
      </c>
      <c r="B227" s="125" t="s">
        <v>236</v>
      </c>
      <c r="C227" s="216">
        <f t="shared" si="37"/>
        <v>0</v>
      </c>
      <c r="D227" s="180"/>
      <c r="E227" s="180"/>
      <c r="F227" s="180"/>
      <c r="G227" s="181"/>
      <c r="H227" s="133">
        <f t="shared" si="43"/>
        <v>0</v>
      </c>
      <c r="I227" s="180"/>
      <c r="J227" s="180"/>
      <c r="K227" s="180"/>
      <c r="L227" s="182"/>
      <c r="M227" s="133">
        <f t="shared" si="44"/>
        <v>0</v>
      </c>
      <c r="N227" s="169">
        <f t="shared" si="45"/>
        <v>0</v>
      </c>
      <c r="O227" s="169">
        <f t="shared" si="45"/>
        <v>0</v>
      </c>
      <c r="P227" s="169">
        <f t="shared" si="45"/>
        <v>0</v>
      </c>
      <c r="Q227" s="171">
        <f t="shared" si="45"/>
        <v>0</v>
      </c>
    </row>
    <row r="228" spans="1:17" ht="48" x14ac:dyDescent="0.25">
      <c r="A228" s="121">
        <v>5300</v>
      </c>
      <c r="B228" s="217" t="s">
        <v>237</v>
      </c>
      <c r="C228" s="218">
        <f t="shared" si="37"/>
        <v>0</v>
      </c>
      <c r="D228" s="99">
        <f>SUM(D229,D230)</f>
        <v>0</v>
      </c>
      <c r="E228" s="99">
        <f>SUM(E229,E230)</f>
        <v>0</v>
      </c>
      <c r="F228" s="99">
        <f>SUM(F229,F230)</f>
        <v>0</v>
      </c>
      <c r="G228" s="99">
        <f>SUM(G229,G230)</f>
        <v>0</v>
      </c>
      <c r="H228" s="219">
        <f t="shared" si="43"/>
        <v>0</v>
      </c>
      <c r="I228" s="99">
        <f>SUM(I229,I230)</f>
        <v>0</v>
      </c>
      <c r="J228" s="99">
        <f>SUM(J229,J230)</f>
        <v>0</v>
      </c>
      <c r="K228" s="99">
        <f>SUM(K229,K230)</f>
        <v>0</v>
      </c>
      <c r="L228" s="187">
        <f>SUM(L229,L230)</f>
        <v>0</v>
      </c>
      <c r="M228" s="219">
        <f t="shared" si="44"/>
        <v>0</v>
      </c>
      <c r="N228" s="99">
        <f>SUM(N229,N230)</f>
        <v>0</v>
      </c>
      <c r="O228" s="99">
        <f>SUM(O229,O230)</f>
        <v>0</v>
      </c>
      <c r="P228" s="99">
        <f>SUM(P229,P230)</f>
        <v>0</v>
      </c>
      <c r="Q228" s="187">
        <f>SUM(Q229,Q230)</f>
        <v>0</v>
      </c>
    </row>
    <row r="229" spans="1:17" ht="24" x14ac:dyDescent="0.25">
      <c r="A229" s="168">
        <v>5310</v>
      </c>
      <c r="B229" s="125" t="s">
        <v>238</v>
      </c>
      <c r="C229" s="216">
        <f t="shared" si="37"/>
        <v>0</v>
      </c>
      <c r="D229" s="180"/>
      <c r="E229" s="180"/>
      <c r="F229" s="180"/>
      <c r="G229" s="181"/>
      <c r="H229" s="133">
        <f t="shared" si="43"/>
        <v>0</v>
      </c>
      <c r="I229" s="180"/>
      <c r="J229" s="180"/>
      <c r="K229" s="180"/>
      <c r="L229" s="182"/>
      <c r="M229" s="133">
        <f t="shared" si="44"/>
        <v>0</v>
      </c>
      <c r="N229" s="169">
        <f>ROUNDUP(I229/$Q$15,0)</f>
        <v>0</v>
      </c>
      <c r="O229" s="169">
        <f>ROUNDUP(J229/$Q$15,0)</f>
        <v>0</v>
      </c>
      <c r="P229" s="169">
        <f>ROUNDUP(K229/$Q$15,0)</f>
        <v>0</v>
      </c>
      <c r="Q229" s="171">
        <f>ROUNDUP(L229/$Q$15,0)</f>
        <v>0</v>
      </c>
    </row>
    <row r="230" spans="1:17" ht="60" x14ac:dyDescent="0.25">
      <c r="A230" s="178">
        <v>5320</v>
      </c>
      <c r="B230" s="89" t="s">
        <v>239</v>
      </c>
      <c r="C230" s="215">
        <f t="shared" si="37"/>
        <v>0</v>
      </c>
      <c r="D230" s="57">
        <f>SUM(D231)</f>
        <v>0</v>
      </c>
      <c r="E230" s="57">
        <f>SUM(E231)</f>
        <v>0</v>
      </c>
      <c r="F230" s="57">
        <f>SUM(F231)</f>
        <v>0</v>
      </c>
      <c r="G230" s="57">
        <f>SUM(G231)</f>
        <v>0</v>
      </c>
      <c r="H230" s="90">
        <f t="shared" si="43"/>
        <v>0</v>
      </c>
      <c r="I230" s="57">
        <f>SUM(I231)</f>
        <v>0</v>
      </c>
      <c r="J230" s="57">
        <f>SUM(J231)</f>
        <v>0</v>
      </c>
      <c r="K230" s="57">
        <f>SUM(K231)</f>
        <v>0</v>
      </c>
      <c r="L230" s="189">
        <f>SUM(L231)</f>
        <v>0</v>
      </c>
      <c r="M230" s="90">
        <f t="shared" si="44"/>
        <v>0</v>
      </c>
      <c r="N230" s="57">
        <f>SUM(N231)</f>
        <v>0</v>
      </c>
      <c r="O230" s="57">
        <f>SUM(O231)</f>
        <v>0</v>
      </c>
      <c r="P230" s="57">
        <f>SUM(P231)</f>
        <v>0</v>
      </c>
      <c r="Q230" s="189">
        <f>SUM(Q231)</f>
        <v>0</v>
      </c>
    </row>
    <row r="231" spans="1:17" ht="48" x14ac:dyDescent="0.25">
      <c r="A231" s="41">
        <v>5321</v>
      </c>
      <c r="B231" s="80" t="s">
        <v>240</v>
      </c>
      <c r="C231" s="216">
        <f t="shared" si="37"/>
        <v>0</v>
      </c>
      <c r="D231" s="83"/>
      <c r="E231" s="83"/>
      <c r="F231" s="83"/>
      <c r="G231" s="172"/>
      <c r="H231" s="133">
        <f t="shared" si="43"/>
        <v>0</v>
      </c>
      <c r="I231" s="83"/>
      <c r="J231" s="83"/>
      <c r="K231" s="83"/>
      <c r="L231" s="173"/>
      <c r="M231" s="133">
        <f t="shared" si="44"/>
        <v>0</v>
      </c>
      <c r="N231" s="107">
        <f>ROUNDUP(I231/$Q$15,0)</f>
        <v>0</v>
      </c>
      <c r="O231" s="107">
        <f>ROUNDUP(J231/$Q$15,0)</f>
        <v>0</v>
      </c>
      <c r="P231" s="107">
        <f>ROUNDUP(K231/$Q$15,0)</f>
        <v>0</v>
      </c>
      <c r="Q231" s="174">
        <f>ROUNDUP(L231/$Q$15,0)</f>
        <v>0</v>
      </c>
    </row>
    <row r="232" spans="1:17" x14ac:dyDescent="0.25">
      <c r="A232" s="160">
        <v>6000</v>
      </c>
      <c r="B232" s="160" t="s">
        <v>241</v>
      </c>
      <c r="C232" s="220">
        <f t="shared" si="37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43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4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 t="shared" si="37"/>
        <v>0</v>
      </c>
      <c r="D233" s="208">
        <f>SUM(D234,D235,D238,D244,D245,D246)</f>
        <v>0</v>
      </c>
      <c r="E233" s="208">
        <f>SUM(E234,E235,E238,E244,E245,E246)</f>
        <v>0</v>
      </c>
      <c r="F233" s="208">
        <f>SUM(F234,F235,F238,F244,F245,F246)</f>
        <v>0</v>
      </c>
      <c r="G233" s="208">
        <f>SUM(G234,G235,G238,G244,G245,G246)</f>
        <v>0</v>
      </c>
      <c r="H233" s="207">
        <f t="shared" si="43"/>
        <v>0</v>
      </c>
      <c r="I233" s="208">
        <f>SUM(I234,I235,I238,I244,I245,I246)</f>
        <v>0</v>
      </c>
      <c r="J233" s="208">
        <f>SUM(J234,J235,J238,J244,J245,J246)</f>
        <v>0</v>
      </c>
      <c r="K233" s="208">
        <f>SUM(K234,K235,K238,K244,K245,K246)</f>
        <v>0</v>
      </c>
      <c r="L233" s="167">
        <f>SUM(L234,L235,L238,L244,L245,L246)</f>
        <v>0</v>
      </c>
      <c r="M233" s="207">
        <f t="shared" si="44"/>
        <v>0</v>
      </c>
      <c r="N233" s="208">
        <f>SUM(N234,N235,N238,N244,N245,N246)</f>
        <v>0</v>
      </c>
      <c r="O233" s="208">
        <f>SUM(O234,O235,O238,O244,O245,O246)</f>
        <v>0</v>
      </c>
      <c r="P233" s="208">
        <f>SUM(P234,P235,P238,P244,P245,P246)</f>
        <v>0</v>
      </c>
      <c r="Q233" s="167">
        <f>SUM(Q234,Q235,Q238,Q244,Q245,Q246)</f>
        <v>0</v>
      </c>
    </row>
    <row r="234" spans="1:17" ht="24" x14ac:dyDescent="0.25">
      <c r="A234" s="185">
        <v>6220</v>
      </c>
      <c r="B234" s="80" t="s">
        <v>243</v>
      </c>
      <c r="C234" s="222">
        <f t="shared" si="37"/>
        <v>0</v>
      </c>
      <c r="D234" s="83"/>
      <c r="E234" s="83"/>
      <c r="F234" s="83"/>
      <c r="G234" s="223"/>
      <c r="H234" s="224">
        <f t="shared" si="43"/>
        <v>0</v>
      </c>
      <c r="I234" s="83"/>
      <c r="J234" s="83"/>
      <c r="K234" s="83"/>
      <c r="L234" s="173"/>
      <c r="M234" s="224">
        <f t="shared" si="44"/>
        <v>0</v>
      </c>
      <c r="N234" s="107">
        <f>ROUNDUP(I234/$Q$15,0)</f>
        <v>0</v>
      </c>
      <c r="O234" s="107">
        <f>ROUNDUP(J234/$Q$15,0)</f>
        <v>0</v>
      </c>
      <c r="P234" s="107">
        <f>ROUNDUP(K234/$Q$15,0)</f>
        <v>0</v>
      </c>
      <c r="Q234" s="174">
        <f>ROUNDUP(L234/$Q$15,0)</f>
        <v>0</v>
      </c>
    </row>
    <row r="235" spans="1:17" ht="24" x14ac:dyDescent="0.25">
      <c r="A235" s="178">
        <v>6240</v>
      </c>
      <c r="B235" s="89" t="s">
        <v>244</v>
      </c>
      <c r="C235" s="215">
        <f t="shared" si="37"/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43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4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 t="shared" si="37"/>
        <v>0</v>
      </c>
      <c r="D236" s="92"/>
      <c r="E236" s="92"/>
      <c r="F236" s="92"/>
      <c r="G236" s="175"/>
      <c r="H236" s="225">
        <f t="shared" si="43"/>
        <v>0</v>
      </c>
      <c r="I236" s="92"/>
      <c r="J236" s="92"/>
      <c r="K236" s="92"/>
      <c r="L236" s="176"/>
      <c r="M236" s="225">
        <f t="shared" si="44"/>
        <v>0</v>
      </c>
      <c r="N236" s="57">
        <f t="shared" ref="N236:Q237" si="46">ROUNDUP(I236/$Q$15,0)</f>
        <v>0</v>
      </c>
      <c r="O236" s="57">
        <f t="shared" si="46"/>
        <v>0</v>
      </c>
      <c r="P236" s="57">
        <f t="shared" si="46"/>
        <v>0</v>
      </c>
      <c r="Q236" s="177">
        <f t="shared" si="46"/>
        <v>0</v>
      </c>
    </row>
    <row r="237" spans="1:17" x14ac:dyDescent="0.25">
      <c r="A237" s="51">
        <v>6242</v>
      </c>
      <c r="B237" s="89" t="s">
        <v>246</v>
      </c>
      <c r="C237" s="215">
        <f t="shared" si="37"/>
        <v>0</v>
      </c>
      <c r="D237" s="92"/>
      <c r="E237" s="92"/>
      <c r="F237" s="92"/>
      <c r="G237" s="175"/>
      <c r="H237" s="225">
        <f t="shared" si="43"/>
        <v>0</v>
      </c>
      <c r="I237" s="92"/>
      <c r="J237" s="92"/>
      <c r="K237" s="92"/>
      <c r="L237" s="176"/>
      <c r="M237" s="225">
        <f t="shared" si="44"/>
        <v>0</v>
      </c>
      <c r="N237" s="57">
        <f t="shared" si="46"/>
        <v>0</v>
      </c>
      <c r="O237" s="57">
        <f t="shared" si="46"/>
        <v>0</v>
      </c>
      <c r="P237" s="57">
        <f t="shared" si="46"/>
        <v>0</v>
      </c>
      <c r="Q237" s="177">
        <f t="shared" si="46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 t="shared" si="37"/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43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44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 t="shared" si="37"/>
        <v>0</v>
      </c>
      <c r="D239" s="92"/>
      <c r="E239" s="92"/>
      <c r="F239" s="92"/>
      <c r="G239" s="175"/>
      <c r="H239" s="225">
        <f t="shared" si="43"/>
        <v>0</v>
      </c>
      <c r="I239" s="92"/>
      <c r="J239" s="92"/>
      <c r="K239" s="92"/>
      <c r="L239" s="176"/>
      <c r="M239" s="225">
        <f t="shared" si="44"/>
        <v>0</v>
      </c>
      <c r="N239" s="57">
        <f t="shared" ref="N239:Q245" si="47">ROUNDUP(I239/$Q$15,0)</f>
        <v>0</v>
      </c>
      <c r="O239" s="57">
        <f t="shared" si="47"/>
        <v>0</v>
      </c>
      <c r="P239" s="57">
        <f t="shared" si="47"/>
        <v>0</v>
      </c>
      <c r="Q239" s="177">
        <f t="shared" si="47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37"/>
        <v>0</v>
      </c>
      <c r="D240" s="92"/>
      <c r="E240" s="92"/>
      <c r="F240" s="92"/>
      <c r="G240" s="175"/>
      <c r="H240" s="225">
        <f t="shared" si="43"/>
        <v>0</v>
      </c>
      <c r="I240" s="92"/>
      <c r="J240" s="92"/>
      <c r="K240" s="92"/>
      <c r="L240" s="176"/>
      <c r="M240" s="225">
        <f t="shared" si="44"/>
        <v>0</v>
      </c>
      <c r="N240" s="57">
        <f t="shared" si="47"/>
        <v>0</v>
      </c>
      <c r="O240" s="57">
        <f t="shared" si="47"/>
        <v>0</v>
      </c>
      <c r="P240" s="57">
        <f t="shared" si="47"/>
        <v>0</v>
      </c>
      <c r="Q240" s="177">
        <f t="shared" si="47"/>
        <v>0</v>
      </c>
    </row>
    <row r="241" spans="1:17" ht="24" x14ac:dyDescent="0.25">
      <c r="A241" s="51">
        <v>6254</v>
      </c>
      <c r="B241" s="89" t="s">
        <v>250</v>
      </c>
      <c r="C241" s="215">
        <f t="shared" si="37"/>
        <v>0</v>
      </c>
      <c r="D241" s="92"/>
      <c r="E241" s="92"/>
      <c r="F241" s="92"/>
      <c r="G241" s="175"/>
      <c r="H241" s="225">
        <f t="shared" si="43"/>
        <v>0</v>
      </c>
      <c r="I241" s="92"/>
      <c r="J241" s="92"/>
      <c r="K241" s="92"/>
      <c r="L241" s="176"/>
      <c r="M241" s="225">
        <f t="shared" si="44"/>
        <v>0</v>
      </c>
      <c r="N241" s="57">
        <f t="shared" si="47"/>
        <v>0</v>
      </c>
      <c r="O241" s="57">
        <f t="shared" si="47"/>
        <v>0</v>
      </c>
      <c r="P241" s="57">
        <f t="shared" si="47"/>
        <v>0</v>
      </c>
      <c r="Q241" s="177">
        <f t="shared" si="47"/>
        <v>0</v>
      </c>
    </row>
    <row r="242" spans="1:17" ht="24" x14ac:dyDescent="0.25">
      <c r="A242" s="51">
        <v>6255</v>
      </c>
      <c r="B242" s="89" t="s">
        <v>251</v>
      </c>
      <c r="C242" s="215">
        <f t="shared" si="37"/>
        <v>0</v>
      </c>
      <c r="D242" s="92"/>
      <c r="E242" s="92"/>
      <c r="F242" s="92"/>
      <c r="G242" s="175"/>
      <c r="H242" s="225">
        <f t="shared" si="43"/>
        <v>0</v>
      </c>
      <c r="I242" s="92"/>
      <c r="J242" s="92"/>
      <c r="K242" s="92"/>
      <c r="L242" s="176"/>
      <c r="M242" s="225">
        <f t="shared" si="44"/>
        <v>0</v>
      </c>
      <c r="N242" s="57">
        <f t="shared" si="47"/>
        <v>0</v>
      </c>
      <c r="O242" s="57">
        <f t="shared" si="47"/>
        <v>0</v>
      </c>
      <c r="P242" s="57">
        <f t="shared" si="47"/>
        <v>0</v>
      </c>
      <c r="Q242" s="177">
        <f t="shared" si="47"/>
        <v>0</v>
      </c>
    </row>
    <row r="243" spans="1:17" x14ac:dyDescent="0.25">
      <c r="A243" s="51">
        <v>6259</v>
      </c>
      <c r="B243" s="89" t="s">
        <v>252</v>
      </c>
      <c r="C243" s="215">
        <f t="shared" si="37"/>
        <v>0</v>
      </c>
      <c r="D243" s="92"/>
      <c r="E243" s="92"/>
      <c r="F243" s="92"/>
      <c r="G243" s="175"/>
      <c r="H243" s="225">
        <f t="shared" si="43"/>
        <v>0</v>
      </c>
      <c r="I243" s="92"/>
      <c r="J243" s="92"/>
      <c r="K243" s="92"/>
      <c r="L243" s="176"/>
      <c r="M243" s="225">
        <f t="shared" si="44"/>
        <v>0</v>
      </c>
      <c r="N243" s="57">
        <f t="shared" si="47"/>
        <v>0</v>
      </c>
      <c r="O243" s="57">
        <f t="shared" si="47"/>
        <v>0</v>
      </c>
      <c r="P243" s="57">
        <f t="shared" si="47"/>
        <v>0</v>
      </c>
      <c r="Q243" s="177">
        <f t="shared" si="47"/>
        <v>0</v>
      </c>
    </row>
    <row r="244" spans="1:17" ht="24" x14ac:dyDescent="0.25">
      <c r="A244" s="178">
        <v>6260</v>
      </c>
      <c r="B244" s="89" t="s">
        <v>253</v>
      </c>
      <c r="C244" s="215">
        <f t="shared" si="37"/>
        <v>0</v>
      </c>
      <c r="D244" s="92"/>
      <c r="E244" s="92"/>
      <c r="F244" s="92"/>
      <c r="G244" s="175"/>
      <c r="H244" s="225">
        <f t="shared" si="43"/>
        <v>0</v>
      </c>
      <c r="I244" s="92"/>
      <c r="J244" s="92"/>
      <c r="K244" s="92"/>
      <c r="L244" s="176"/>
      <c r="M244" s="225">
        <f t="shared" si="44"/>
        <v>0</v>
      </c>
      <c r="N244" s="57">
        <f t="shared" si="47"/>
        <v>0</v>
      </c>
      <c r="O244" s="57">
        <f t="shared" si="47"/>
        <v>0</v>
      </c>
      <c r="P244" s="57">
        <f t="shared" si="47"/>
        <v>0</v>
      </c>
      <c r="Q244" s="177">
        <f t="shared" si="47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37"/>
        <v>0</v>
      </c>
      <c r="D245" s="92"/>
      <c r="E245" s="92"/>
      <c r="F245" s="92"/>
      <c r="G245" s="175"/>
      <c r="H245" s="225">
        <f t="shared" si="43"/>
        <v>0</v>
      </c>
      <c r="I245" s="92"/>
      <c r="J245" s="92"/>
      <c r="K245" s="92"/>
      <c r="L245" s="176"/>
      <c r="M245" s="225">
        <f t="shared" si="44"/>
        <v>0</v>
      </c>
      <c r="N245" s="57">
        <f t="shared" si="47"/>
        <v>0</v>
      </c>
      <c r="O245" s="57">
        <f t="shared" si="47"/>
        <v>0</v>
      </c>
      <c r="P245" s="57">
        <f t="shared" si="47"/>
        <v>0</v>
      </c>
      <c r="Q245" s="177">
        <f t="shared" si="47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37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227">
        <f>SUM(G247:G250)</f>
        <v>0</v>
      </c>
      <c r="H246" s="226">
        <f t="shared" si="43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99">
        <f>SUM(L247:L250)</f>
        <v>0</v>
      </c>
      <c r="M246" s="226">
        <f t="shared" si="44"/>
        <v>0</v>
      </c>
      <c r="N246" s="107">
        <f>SUM(N247:N250)</f>
        <v>0</v>
      </c>
      <c r="O246" s="107">
        <f>SUM(O247:O250)</f>
        <v>0</v>
      </c>
      <c r="P246" s="107">
        <f>SUM(P247:P250)</f>
        <v>0</v>
      </c>
      <c r="Q246" s="199">
        <f>SUM(Q247:Q250)</f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37"/>
        <v>0</v>
      </c>
      <c r="D247" s="92"/>
      <c r="E247" s="92"/>
      <c r="F247" s="92"/>
      <c r="G247" s="228"/>
      <c r="H247" s="215">
        <f t="shared" si="43"/>
        <v>0</v>
      </c>
      <c r="I247" s="92"/>
      <c r="J247" s="92"/>
      <c r="K247" s="92"/>
      <c r="L247" s="176"/>
      <c r="M247" s="215">
        <f t="shared" si="44"/>
        <v>0</v>
      </c>
      <c r="N247" s="57">
        <f t="shared" ref="N247:Q250" si="48">ROUNDUP(I247/$Q$15,0)</f>
        <v>0</v>
      </c>
      <c r="O247" s="57">
        <f t="shared" si="48"/>
        <v>0</v>
      </c>
      <c r="P247" s="57">
        <f t="shared" si="48"/>
        <v>0</v>
      </c>
      <c r="Q247" s="177">
        <f t="shared" si="48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37"/>
        <v>0</v>
      </c>
      <c r="D248" s="92"/>
      <c r="E248" s="92"/>
      <c r="F248" s="92"/>
      <c r="G248" s="228"/>
      <c r="H248" s="215">
        <f t="shared" si="43"/>
        <v>0</v>
      </c>
      <c r="I248" s="92"/>
      <c r="J248" s="92"/>
      <c r="K248" s="92"/>
      <c r="L248" s="176"/>
      <c r="M248" s="215">
        <f t="shared" si="44"/>
        <v>0</v>
      </c>
      <c r="N248" s="57">
        <f t="shared" si="48"/>
        <v>0</v>
      </c>
      <c r="O248" s="57">
        <f t="shared" si="48"/>
        <v>0</v>
      </c>
      <c r="P248" s="57">
        <f t="shared" si="48"/>
        <v>0</v>
      </c>
      <c r="Q248" s="177">
        <f t="shared" si="48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37"/>
        <v>0</v>
      </c>
      <c r="D249" s="92"/>
      <c r="E249" s="92"/>
      <c r="F249" s="92"/>
      <c r="G249" s="228"/>
      <c r="H249" s="215">
        <f t="shared" si="43"/>
        <v>0</v>
      </c>
      <c r="I249" s="92"/>
      <c r="J249" s="92"/>
      <c r="K249" s="92"/>
      <c r="L249" s="176"/>
      <c r="M249" s="215">
        <f t="shared" si="44"/>
        <v>0</v>
      </c>
      <c r="N249" s="57">
        <f t="shared" si="48"/>
        <v>0</v>
      </c>
      <c r="O249" s="57">
        <f t="shared" si="48"/>
        <v>0</v>
      </c>
      <c r="P249" s="57">
        <f t="shared" si="48"/>
        <v>0</v>
      </c>
      <c r="Q249" s="177">
        <f t="shared" si="48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37"/>
        <v>0</v>
      </c>
      <c r="D250" s="92"/>
      <c r="E250" s="92"/>
      <c r="F250" s="92"/>
      <c r="G250" s="228"/>
      <c r="H250" s="215">
        <f t="shared" si="43"/>
        <v>0</v>
      </c>
      <c r="I250" s="92"/>
      <c r="J250" s="92"/>
      <c r="K250" s="92"/>
      <c r="L250" s="176"/>
      <c r="M250" s="215">
        <f t="shared" si="44"/>
        <v>0</v>
      </c>
      <c r="N250" s="57">
        <f t="shared" si="48"/>
        <v>0</v>
      </c>
      <c r="O250" s="57">
        <f t="shared" si="48"/>
        <v>0</v>
      </c>
      <c r="P250" s="57">
        <f t="shared" si="48"/>
        <v>0</v>
      </c>
      <c r="Q250" s="177">
        <f t="shared" si="48"/>
        <v>0</v>
      </c>
    </row>
    <row r="251" spans="1:17" x14ac:dyDescent="0.25">
      <c r="A251" s="71">
        <v>6300</v>
      </c>
      <c r="B251" s="165" t="s">
        <v>260</v>
      </c>
      <c r="C251" s="197">
        <f t="shared" si="37"/>
        <v>0</v>
      </c>
      <c r="D251" s="78">
        <f>SUM(D252,D256,D257)</f>
        <v>0</v>
      </c>
      <c r="E251" s="78">
        <f>SUM(E252,E256,E257)</f>
        <v>0</v>
      </c>
      <c r="F251" s="78">
        <f>SUM(F252,F256,F257)</f>
        <v>0</v>
      </c>
      <c r="G251" s="78">
        <f>SUM(G252,G256,G257)</f>
        <v>0</v>
      </c>
      <c r="H251" s="72">
        <f t="shared" si="43"/>
        <v>0</v>
      </c>
      <c r="I251" s="78">
        <f>SUM(I252,I256,I257)</f>
        <v>0</v>
      </c>
      <c r="J251" s="78">
        <f>SUM(J252,J256,J257)</f>
        <v>0</v>
      </c>
      <c r="K251" s="78">
        <f>SUM(K252,K256,K257)</f>
        <v>0</v>
      </c>
      <c r="L251" s="187">
        <f>SUM(L252,L256,L257)</f>
        <v>0</v>
      </c>
      <c r="M251" s="72">
        <f t="shared" si="44"/>
        <v>0</v>
      </c>
      <c r="N251" s="78">
        <f>SUM(N252,N256,N257)</f>
        <v>0</v>
      </c>
      <c r="O251" s="78">
        <f>SUM(O252,O256,O257)</f>
        <v>0</v>
      </c>
      <c r="P251" s="78">
        <f>SUM(P252,P256,P257)</f>
        <v>0</v>
      </c>
      <c r="Q251" s="187">
        <f>SUM(Q252,Q256,Q257)</f>
        <v>0</v>
      </c>
    </row>
    <row r="252" spans="1:17" ht="24" x14ac:dyDescent="0.25">
      <c r="A252" s="185">
        <v>6320</v>
      </c>
      <c r="B252" s="80" t="s">
        <v>261</v>
      </c>
      <c r="C252" s="226">
        <f t="shared" si="37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229">
        <f>SUM(G253:G255)</f>
        <v>0</v>
      </c>
      <c r="H252" s="226">
        <f t="shared" si="43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230">
        <f>SUM(L253:L255)</f>
        <v>0</v>
      </c>
      <c r="M252" s="226">
        <f t="shared" si="44"/>
        <v>0</v>
      </c>
      <c r="N252" s="107">
        <f>SUM(N253:N255)</f>
        <v>0</v>
      </c>
      <c r="O252" s="107">
        <f>SUM(O253:O255)</f>
        <v>0</v>
      </c>
      <c r="P252" s="107">
        <f>SUM(P253:P255)</f>
        <v>0</v>
      </c>
      <c r="Q252" s="230">
        <f>SUM(Q253:Q255)</f>
        <v>0</v>
      </c>
    </row>
    <row r="253" spans="1:17" x14ac:dyDescent="0.25">
      <c r="A253" s="51">
        <v>6322</v>
      </c>
      <c r="B253" s="89" t="s">
        <v>262</v>
      </c>
      <c r="C253" s="215">
        <f t="shared" si="37"/>
        <v>0</v>
      </c>
      <c r="D253" s="92"/>
      <c r="E253" s="92"/>
      <c r="F253" s="92"/>
      <c r="G253" s="228"/>
      <c r="H253" s="215">
        <f t="shared" si="43"/>
        <v>0</v>
      </c>
      <c r="I253" s="92"/>
      <c r="J253" s="92"/>
      <c r="K253" s="92"/>
      <c r="L253" s="176"/>
      <c r="M253" s="215">
        <f t="shared" si="44"/>
        <v>0</v>
      </c>
      <c r="N253" s="57">
        <f t="shared" ref="N253:Q257" si="49">ROUNDUP(I253/$Q$15,0)</f>
        <v>0</v>
      </c>
      <c r="O253" s="57">
        <f t="shared" si="49"/>
        <v>0</v>
      </c>
      <c r="P253" s="57">
        <f t="shared" si="49"/>
        <v>0</v>
      </c>
      <c r="Q253" s="177">
        <f t="shared" si="49"/>
        <v>0</v>
      </c>
    </row>
    <row r="254" spans="1:17" ht="24" x14ac:dyDescent="0.25">
      <c r="A254" s="51">
        <v>6323</v>
      </c>
      <c r="B254" s="89" t="s">
        <v>263</v>
      </c>
      <c r="C254" s="215">
        <f t="shared" si="37"/>
        <v>0</v>
      </c>
      <c r="D254" s="92"/>
      <c r="E254" s="92"/>
      <c r="F254" s="92"/>
      <c r="G254" s="228"/>
      <c r="H254" s="215">
        <f t="shared" si="43"/>
        <v>0</v>
      </c>
      <c r="I254" s="92"/>
      <c r="J254" s="92"/>
      <c r="K254" s="92"/>
      <c r="L254" s="176"/>
      <c r="M254" s="215">
        <f t="shared" si="44"/>
        <v>0</v>
      </c>
      <c r="N254" s="57">
        <f t="shared" si="49"/>
        <v>0</v>
      </c>
      <c r="O254" s="57">
        <f t="shared" si="49"/>
        <v>0</v>
      </c>
      <c r="P254" s="57">
        <f t="shared" si="49"/>
        <v>0</v>
      </c>
      <c r="Q254" s="177">
        <f t="shared" si="49"/>
        <v>0</v>
      </c>
    </row>
    <row r="255" spans="1:17" x14ac:dyDescent="0.25">
      <c r="A255" s="41">
        <v>6329</v>
      </c>
      <c r="B255" s="80" t="s">
        <v>264</v>
      </c>
      <c r="C255" s="222">
        <f t="shared" si="37"/>
        <v>0</v>
      </c>
      <c r="D255" s="83"/>
      <c r="E255" s="83"/>
      <c r="F255" s="83"/>
      <c r="G255" s="231"/>
      <c r="H255" s="222">
        <f t="shared" si="43"/>
        <v>0</v>
      </c>
      <c r="I255" s="83"/>
      <c r="J255" s="83"/>
      <c r="K255" s="83"/>
      <c r="L255" s="173"/>
      <c r="M255" s="222">
        <f t="shared" si="44"/>
        <v>0</v>
      </c>
      <c r="N255" s="107">
        <f t="shared" si="49"/>
        <v>0</v>
      </c>
      <c r="O255" s="107">
        <f t="shared" si="49"/>
        <v>0</v>
      </c>
      <c r="P255" s="107">
        <f t="shared" si="49"/>
        <v>0</v>
      </c>
      <c r="Q255" s="174">
        <f t="shared" si="49"/>
        <v>0</v>
      </c>
    </row>
    <row r="256" spans="1:17" ht="24" x14ac:dyDescent="0.25">
      <c r="A256" s="232">
        <v>6330</v>
      </c>
      <c r="B256" s="233" t="s">
        <v>265</v>
      </c>
      <c r="C256" s="226">
        <f t="shared" ref="C256:C301" si="50">SUM(D256:G256)</f>
        <v>0</v>
      </c>
      <c r="D256" s="202"/>
      <c r="E256" s="202"/>
      <c r="F256" s="202"/>
      <c r="G256" s="228"/>
      <c r="H256" s="226">
        <f t="shared" si="43"/>
        <v>0</v>
      </c>
      <c r="I256" s="202"/>
      <c r="J256" s="202"/>
      <c r="K256" s="202"/>
      <c r="L256" s="204"/>
      <c r="M256" s="226">
        <f t="shared" si="44"/>
        <v>0</v>
      </c>
      <c r="N256" s="205">
        <f t="shared" si="49"/>
        <v>0</v>
      </c>
      <c r="O256" s="205">
        <f t="shared" si="49"/>
        <v>0</v>
      </c>
      <c r="P256" s="205">
        <f t="shared" si="49"/>
        <v>0</v>
      </c>
      <c r="Q256" s="206">
        <f t="shared" si="49"/>
        <v>0</v>
      </c>
    </row>
    <row r="257" spans="1:17" x14ac:dyDescent="0.25">
      <c r="A257" s="178">
        <v>6360</v>
      </c>
      <c r="B257" s="89" t="s">
        <v>266</v>
      </c>
      <c r="C257" s="215">
        <f t="shared" si="50"/>
        <v>0</v>
      </c>
      <c r="D257" s="92"/>
      <c r="E257" s="92"/>
      <c r="F257" s="92"/>
      <c r="G257" s="175"/>
      <c r="H257" s="225">
        <f t="shared" si="43"/>
        <v>0</v>
      </c>
      <c r="I257" s="92"/>
      <c r="J257" s="92"/>
      <c r="K257" s="92"/>
      <c r="L257" s="176"/>
      <c r="M257" s="225">
        <f t="shared" si="44"/>
        <v>0</v>
      </c>
      <c r="N257" s="57">
        <f t="shared" si="49"/>
        <v>0</v>
      </c>
      <c r="O257" s="57">
        <f t="shared" si="49"/>
        <v>0</v>
      </c>
      <c r="P257" s="57">
        <f t="shared" si="49"/>
        <v>0</v>
      </c>
      <c r="Q257" s="177">
        <f t="shared" si="49"/>
        <v>0</v>
      </c>
    </row>
    <row r="258" spans="1:17" ht="36" x14ac:dyDescent="0.25">
      <c r="A258" s="71">
        <v>6400</v>
      </c>
      <c r="B258" s="165" t="s">
        <v>267</v>
      </c>
      <c r="C258" s="197">
        <f t="shared" si="50"/>
        <v>0</v>
      </c>
      <c r="D258" s="78">
        <f>SUM(D259,D263)</f>
        <v>0</v>
      </c>
      <c r="E258" s="78">
        <f>SUM(E259,E263)</f>
        <v>0</v>
      </c>
      <c r="F258" s="78">
        <f>SUM(F259,F263)</f>
        <v>0</v>
      </c>
      <c r="G258" s="78">
        <f>SUM(G259,G263)</f>
        <v>0</v>
      </c>
      <c r="H258" s="72">
        <f t="shared" si="43"/>
        <v>0</v>
      </c>
      <c r="I258" s="78">
        <f>SUM(I259,I263)</f>
        <v>0</v>
      </c>
      <c r="J258" s="78">
        <f>SUM(J259,J263)</f>
        <v>0</v>
      </c>
      <c r="K258" s="78">
        <f>SUM(K259,K263)</f>
        <v>0</v>
      </c>
      <c r="L258" s="187">
        <f>SUM(L259,L263)</f>
        <v>0</v>
      </c>
      <c r="M258" s="72">
        <f t="shared" si="44"/>
        <v>0</v>
      </c>
      <c r="N258" s="78">
        <f>SUM(N259,N263)</f>
        <v>0</v>
      </c>
      <c r="O258" s="78">
        <f>SUM(O259,O263)</f>
        <v>0</v>
      </c>
      <c r="P258" s="78">
        <f>SUM(P259,P263)</f>
        <v>0</v>
      </c>
      <c r="Q258" s="187">
        <f>SUM(Q259,Q263)</f>
        <v>0</v>
      </c>
    </row>
    <row r="259" spans="1:17" ht="24" x14ac:dyDescent="0.25">
      <c r="A259" s="185">
        <v>6410</v>
      </c>
      <c r="B259" s="80" t="s">
        <v>268</v>
      </c>
      <c r="C259" s="222">
        <f t="shared" si="50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234">
        <f>SUM(G260:G262)</f>
        <v>0</v>
      </c>
      <c r="H259" s="222">
        <f t="shared" si="43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93">
        <f>SUM(L260:L262)</f>
        <v>0</v>
      </c>
      <c r="M259" s="222">
        <f t="shared" si="44"/>
        <v>0</v>
      </c>
      <c r="N259" s="107">
        <f>SUM(N260:N262)</f>
        <v>0</v>
      </c>
      <c r="O259" s="107">
        <f>SUM(O260:O262)</f>
        <v>0</v>
      </c>
      <c r="P259" s="107">
        <f>SUM(P260:P262)</f>
        <v>0</v>
      </c>
      <c r="Q259" s="193">
        <f>SUM(Q260:Q262)</f>
        <v>0</v>
      </c>
    </row>
    <row r="260" spans="1:17" x14ac:dyDescent="0.25">
      <c r="A260" s="51">
        <v>6411</v>
      </c>
      <c r="B260" s="235" t="s">
        <v>269</v>
      </c>
      <c r="C260" s="215">
        <f t="shared" si="50"/>
        <v>0</v>
      </c>
      <c r="D260" s="92"/>
      <c r="E260" s="92"/>
      <c r="F260" s="92"/>
      <c r="G260" s="175"/>
      <c r="H260" s="225">
        <f t="shared" si="43"/>
        <v>0</v>
      </c>
      <c r="I260" s="92"/>
      <c r="J260" s="92"/>
      <c r="K260" s="92"/>
      <c r="L260" s="176"/>
      <c r="M260" s="225">
        <f t="shared" si="44"/>
        <v>0</v>
      </c>
      <c r="N260" s="57">
        <f t="shared" ref="N260:Q262" si="51">ROUNDUP(I260/$Q$15,0)</f>
        <v>0</v>
      </c>
      <c r="O260" s="57">
        <f t="shared" si="51"/>
        <v>0</v>
      </c>
      <c r="P260" s="57">
        <f t="shared" si="51"/>
        <v>0</v>
      </c>
      <c r="Q260" s="177">
        <f t="shared" si="51"/>
        <v>0</v>
      </c>
    </row>
    <row r="261" spans="1:17" ht="36" x14ac:dyDescent="0.25">
      <c r="A261" s="51">
        <v>6412</v>
      </c>
      <c r="B261" s="89" t="s">
        <v>270</v>
      </c>
      <c r="C261" s="215">
        <f t="shared" si="50"/>
        <v>0</v>
      </c>
      <c r="D261" s="92"/>
      <c r="E261" s="92"/>
      <c r="F261" s="92"/>
      <c r="G261" s="175"/>
      <c r="H261" s="225">
        <f t="shared" si="43"/>
        <v>0</v>
      </c>
      <c r="I261" s="92"/>
      <c r="J261" s="92"/>
      <c r="K261" s="92"/>
      <c r="L261" s="176"/>
      <c r="M261" s="225">
        <f t="shared" si="44"/>
        <v>0</v>
      </c>
      <c r="N261" s="57">
        <f t="shared" si="51"/>
        <v>0</v>
      </c>
      <c r="O261" s="57">
        <f t="shared" si="51"/>
        <v>0</v>
      </c>
      <c r="P261" s="57">
        <f t="shared" si="51"/>
        <v>0</v>
      </c>
      <c r="Q261" s="177">
        <f t="shared" si="51"/>
        <v>0</v>
      </c>
    </row>
    <row r="262" spans="1:17" ht="36" x14ac:dyDescent="0.25">
      <c r="A262" s="51">
        <v>6419</v>
      </c>
      <c r="B262" s="89" t="s">
        <v>271</v>
      </c>
      <c r="C262" s="215">
        <f t="shared" si="50"/>
        <v>0</v>
      </c>
      <c r="D262" s="92"/>
      <c r="E262" s="92"/>
      <c r="F262" s="92"/>
      <c r="G262" s="175"/>
      <c r="H262" s="225">
        <f t="shared" si="43"/>
        <v>0</v>
      </c>
      <c r="I262" s="92"/>
      <c r="J262" s="92"/>
      <c r="K262" s="92"/>
      <c r="L262" s="176"/>
      <c r="M262" s="225">
        <f t="shared" si="44"/>
        <v>0</v>
      </c>
      <c r="N262" s="57">
        <f t="shared" si="51"/>
        <v>0</v>
      </c>
      <c r="O262" s="57">
        <f t="shared" si="51"/>
        <v>0</v>
      </c>
      <c r="P262" s="57">
        <f t="shared" si="51"/>
        <v>0</v>
      </c>
      <c r="Q262" s="177">
        <f t="shared" si="51"/>
        <v>0</v>
      </c>
    </row>
    <row r="263" spans="1:17" ht="36" x14ac:dyDescent="0.25">
      <c r="A263" s="178">
        <v>6420</v>
      </c>
      <c r="B263" s="89" t="s">
        <v>272</v>
      </c>
      <c r="C263" s="215">
        <f t="shared" si="50"/>
        <v>0</v>
      </c>
      <c r="D263" s="57">
        <f>SUM(D264:D266)</f>
        <v>0</v>
      </c>
      <c r="E263" s="57">
        <f>SUM(E264:E266)</f>
        <v>0</v>
      </c>
      <c r="F263" s="57">
        <f>SUM(F264:F266)</f>
        <v>0</v>
      </c>
      <c r="G263" s="236">
        <f>SUM(G264:G266)</f>
        <v>0</v>
      </c>
      <c r="H263" s="215">
        <f t="shared" si="43"/>
        <v>0</v>
      </c>
      <c r="I263" s="57">
        <f>SUM(I264:I266)</f>
        <v>0</v>
      </c>
      <c r="J263" s="57">
        <f>SUM(J264:J266)</f>
        <v>0</v>
      </c>
      <c r="K263" s="57">
        <f>SUM(K264:K266)</f>
        <v>0</v>
      </c>
      <c r="L263" s="189">
        <f>SUM(L264:L266)</f>
        <v>0</v>
      </c>
      <c r="M263" s="215">
        <f t="shared" si="44"/>
        <v>0</v>
      </c>
      <c r="N263" s="57">
        <f>SUM(N264:N266)</f>
        <v>0</v>
      </c>
      <c r="O263" s="57">
        <f>SUM(O264:O266)</f>
        <v>0</v>
      </c>
      <c r="P263" s="57">
        <f>SUM(P264:P266)</f>
        <v>0</v>
      </c>
      <c r="Q263" s="189">
        <f>SUM(Q264:Q266)</f>
        <v>0</v>
      </c>
    </row>
    <row r="264" spans="1:17" x14ac:dyDescent="0.25">
      <c r="A264" s="51">
        <v>6421</v>
      </c>
      <c r="B264" s="89" t="s">
        <v>273</v>
      </c>
      <c r="C264" s="215">
        <f t="shared" si="50"/>
        <v>0</v>
      </c>
      <c r="D264" s="92"/>
      <c r="E264" s="92"/>
      <c r="F264" s="92"/>
      <c r="G264" s="175"/>
      <c r="H264" s="225">
        <f t="shared" si="43"/>
        <v>0</v>
      </c>
      <c r="I264" s="92"/>
      <c r="J264" s="92"/>
      <c r="K264" s="92"/>
      <c r="L264" s="176"/>
      <c r="M264" s="225">
        <f t="shared" si="44"/>
        <v>0</v>
      </c>
      <c r="N264" s="57">
        <f t="shared" ref="N264:Q266" si="52">ROUNDUP(I264/$Q$15,0)</f>
        <v>0</v>
      </c>
      <c r="O264" s="57">
        <f t="shared" si="52"/>
        <v>0</v>
      </c>
      <c r="P264" s="57">
        <f t="shared" si="52"/>
        <v>0</v>
      </c>
      <c r="Q264" s="177">
        <f t="shared" si="52"/>
        <v>0</v>
      </c>
    </row>
    <row r="265" spans="1:17" x14ac:dyDescent="0.25">
      <c r="A265" s="51">
        <v>6422</v>
      </c>
      <c r="B265" s="89" t="s">
        <v>274</v>
      </c>
      <c r="C265" s="215">
        <f t="shared" si="50"/>
        <v>0</v>
      </c>
      <c r="D265" s="92"/>
      <c r="E265" s="92"/>
      <c r="F265" s="92"/>
      <c r="G265" s="175"/>
      <c r="H265" s="225">
        <f t="shared" si="43"/>
        <v>0</v>
      </c>
      <c r="I265" s="92"/>
      <c r="J265" s="92"/>
      <c r="K265" s="92"/>
      <c r="L265" s="176"/>
      <c r="M265" s="225">
        <f t="shared" si="44"/>
        <v>0</v>
      </c>
      <c r="N265" s="57">
        <f t="shared" si="52"/>
        <v>0</v>
      </c>
      <c r="O265" s="57">
        <f t="shared" si="52"/>
        <v>0</v>
      </c>
      <c r="P265" s="57">
        <f t="shared" si="52"/>
        <v>0</v>
      </c>
      <c r="Q265" s="177">
        <f t="shared" si="52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50"/>
        <v>0</v>
      </c>
      <c r="D266" s="92"/>
      <c r="E266" s="92"/>
      <c r="F266" s="92"/>
      <c r="G266" s="175"/>
      <c r="H266" s="225">
        <f t="shared" si="43"/>
        <v>0</v>
      </c>
      <c r="I266" s="92"/>
      <c r="J266" s="92"/>
      <c r="K266" s="92"/>
      <c r="L266" s="176"/>
      <c r="M266" s="225">
        <f t="shared" si="44"/>
        <v>0</v>
      </c>
      <c r="N266" s="57">
        <f t="shared" si="52"/>
        <v>0</v>
      </c>
      <c r="O266" s="57">
        <f t="shared" si="52"/>
        <v>0</v>
      </c>
      <c r="P266" s="57">
        <f t="shared" si="52"/>
        <v>0</v>
      </c>
      <c r="Q266" s="177">
        <f t="shared" si="52"/>
        <v>0</v>
      </c>
    </row>
    <row r="267" spans="1:17" ht="36" x14ac:dyDescent="0.25">
      <c r="A267" s="237">
        <v>7000</v>
      </c>
      <c r="B267" s="237" t="s">
        <v>276</v>
      </c>
      <c r="C267" s="238">
        <f t="shared" si="50"/>
        <v>0</v>
      </c>
      <c r="D267" s="239">
        <f>SUM(D268,D278)</f>
        <v>0</v>
      </c>
      <c r="E267" s="239">
        <f>SUM(E268,E278)</f>
        <v>0</v>
      </c>
      <c r="F267" s="239">
        <f>SUM(F268,F278)</f>
        <v>0</v>
      </c>
      <c r="G267" s="239">
        <f>SUM(G268,G278)</f>
        <v>0</v>
      </c>
      <c r="H267" s="240">
        <f t="shared" si="43"/>
        <v>0</v>
      </c>
      <c r="I267" s="239">
        <f>SUM(I268,I278)</f>
        <v>0</v>
      </c>
      <c r="J267" s="239">
        <f>SUM(J268,J278)</f>
        <v>0</v>
      </c>
      <c r="K267" s="239">
        <f>SUM(K268,K278)</f>
        <v>0</v>
      </c>
      <c r="L267" s="241">
        <f>SUM(L268,L278)</f>
        <v>0</v>
      </c>
      <c r="M267" s="240">
        <f t="shared" si="44"/>
        <v>0</v>
      </c>
      <c r="N267" s="239">
        <f>SUM(N268,N278)</f>
        <v>0</v>
      </c>
      <c r="O267" s="239">
        <f>SUM(O268,O278)</f>
        <v>0</v>
      </c>
      <c r="P267" s="239">
        <f>SUM(P268,P278)</f>
        <v>0</v>
      </c>
      <c r="Q267" s="241">
        <f>SUM(Q268,Q278)</f>
        <v>0</v>
      </c>
    </row>
    <row r="268" spans="1:17" ht="24" x14ac:dyDescent="0.25">
      <c r="A268" s="242">
        <v>7200</v>
      </c>
      <c r="B268" s="165" t="s">
        <v>277</v>
      </c>
      <c r="C268" s="197">
        <f t="shared" si="50"/>
        <v>0</v>
      </c>
      <c r="D268" s="78">
        <f>SUM(D269,D270,D273,D274,D277)</f>
        <v>0</v>
      </c>
      <c r="E268" s="78">
        <f>SUM(E269,E270,E273,E274,E277)</f>
        <v>0</v>
      </c>
      <c r="F268" s="78">
        <f>SUM(F269,F270,F273,F274,F277)</f>
        <v>0</v>
      </c>
      <c r="G268" s="78">
        <f>SUM(G269,G270,G273,G274,G277)</f>
        <v>0</v>
      </c>
      <c r="H268" s="72">
        <f t="shared" si="43"/>
        <v>0</v>
      </c>
      <c r="I268" s="78">
        <f>SUM(I269,I270,I273,I274,I277)</f>
        <v>0</v>
      </c>
      <c r="J268" s="78">
        <f>SUM(J269,J270,J273,J274,J277)</f>
        <v>0</v>
      </c>
      <c r="K268" s="78">
        <f>SUM(K269,K270,K273,K274,K277)</f>
        <v>0</v>
      </c>
      <c r="L268" s="167">
        <f>SUM(L269,L270,L273,L274,L277)</f>
        <v>0</v>
      </c>
      <c r="M268" s="72">
        <f t="shared" si="44"/>
        <v>0</v>
      </c>
      <c r="N268" s="78">
        <f>SUM(N269,N270,N273,N274,N277)</f>
        <v>0</v>
      </c>
      <c r="O268" s="78">
        <f>SUM(O269,O270,O273,O274,O277)</f>
        <v>0</v>
      </c>
      <c r="P268" s="78">
        <f>SUM(P269,P270,P273,P274,P277)</f>
        <v>0</v>
      </c>
      <c r="Q268" s="167">
        <f>SUM(Q269,Q270,Q273,Q274,Q277)</f>
        <v>0</v>
      </c>
    </row>
    <row r="269" spans="1:17" ht="24" x14ac:dyDescent="0.25">
      <c r="A269" s="243">
        <v>7210</v>
      </c>
      <c r="B269" s="80" t="s">
        <v>278</v>
      </c>
      <c r="C269" s="222">
        <f t="shared" si="50"/>
        <v>0</v>
      </c>
      <c r="D269" s="83"/>
      <c r="E269" s="83"/>
      <c r="F269" s="83"/>
      <c r="G269" s="172"/>
      <c r="H269" s="81">
        <f t="shared" si="43"/>
        <v>0</v>
      </c>
      <c r="I269" s="83"/>
      <c r="J269" s="83"/>
      <c r="K269" s="83"/>
      <c r="L269" s="173"/>
      <c r="M269" s="86">
        <f t="shared" si="44"/>
        <v>0</v>
      </c>
      <c r="N269" s="47">
        <f>ROUNDUP(I269/$Q$15,0)</f>
        <v>0</v>
      </c>
      <c r="O269" s="47">
        <f>ROUNDUP(J269/$Q$15,0)</f>
        <v>0</v>
      </c>
      <c r="P269" s="47">
        <f>ROUNDUP(K269/$Q$15,0)</f>
        <v>0</v>
      </c>
      <c r="Q269" s="193">
        <f>ROUNDUP(L269/$Q$15,0)</f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50"/>
        <v>0</v>
      </c>
      <c r="D270" s="107">
        <f>SUM(D271:D272)</f>
        <v>0</v>
      </c>
      <c r="E270" s="107">
        <f>SUM(E271:E272)</f>
        <v>0</v>
      </c>
      <c r="F270" s="107">
        <f>SUM(F271:F272)</f>
        <v>0</v>
      </c>
      <c r="G270" s="107">
        <f>SUM(G271:G272)</f>
        <v>0</v>
      </c>
      <c r="H270" s="81">
        <f t="shared" si="43"/>
        <v>0</v>
      </c>
      <c r="I270" s="107">
        <f>SUM(I271:I272)</f>
        <v>0</v>
      </c>
      <c r="J270" s="107">
        <f>SUM(J271:J272)</f>
        <v>0</v>
      </c>
      <c r="K270" s="107">
        <f>SUM(K271:K272)</f>
        <v>0</v>
      </c>
      <c r="L270" s="174">
        <f>SUM(L271:L272)</f>
        <v>0</v>
      </c>
      <c r="M270" s="95">
        <f t="shared" si="44"/>
        <v>0</v>
      </c>
      <c r="N270" s="57">
        <f>SUM(N271:N272)</f>
        <v>0</v>
      </c>
      <c r="O270" s="57">
        <f>SUM(O271:O272)</f>
        <v>0</v>
      </c>
      <c r="P270" s="57">
        <f>SUM(P271:P272)</f>
        <v>0</v>
      </c>
      <c r="Q270" s="189">
        <f>SUM(Q271:Q272)</f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50"/>
        <v>0</v>
      </c>
      <c r="D271" s="83"/>
      <c r="E271" s="83"/>
      <c r="F271" s="83"/>
      <c r="G271" s="172"/>
      <c r="H271" s="81">
        <f t="shared" si="43"/>
        <v>0</v>
      </c>
      <c r="I271" s="83"/>
      <c r="J271" s="83"/>
      <c r="K271" s="83"/>
      <c r="L271" s="173"/>
      <c r="M271" s="95">
        <f t="shared" si="44"/>
        <v>0</v>
      </c>
      <c r="N271" s="57">
        <f t="shared" ref="N271:Q273" si="53">ROUNDUP(I271/$Q$15,0)</f>
        <v>0</v>
      </c>
      <c r="O271" s="57">
        <f t="shared" si="53"/>
        <v>0</v>
      </c>
      <c r="P271" s="57">
        <f t="shared" si="53"/>
        <v>0</v>
      </c>
      <c r="Q271" s="189">
        <f t="shared" si="53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50"/>
        <v>0</v>
      </c>
      <c r="D272" s="83"/>
      <c r="E272" s="83"/>
      <c r="F272" s="83"/>
      <c r="G272" s="172"/>
      <c r="H272" s="81">
        <f t="shared" si="43"/>
        <v>0</v>
      </c>
      <c r="I272" s="83"/>
      <c r="J272" s="83"/>
      <c r="K272" s="83"/>
      <c r="L272" s="173"/>
      <c r="M272" s="95">
        <f t="shared" si="44"/>
        <v>0</v>
      </c>
      <c r="N272" s="57">
        <f t="shared" si="53"/>
        <v>0</v>
      </c>
      <c r="O272" s="57">
        <f t="shared" si="53"/>
        <v>0</v>
      </c>
      <c r="P272" s="57">
        <f t="shared" si="53"/>
        <v>0</v>
      </c>
      <c r="Q272" s="189">
        <f t="shared" si="53"/>
        <v>0</v>
      </c>
    </row>
    <row r="273" spans="1:17" ht="24" x14ac:dyDescent="0.25">
      <c r="A273" s="246">
        <v>7230</v>
      </c>
      <c r="B273" s="89" t="s">
        <v>282</v>
      </c>
      <c r="C273" s="215">
        <f t="shared" si="50"/>
        <v>0</v>
      </c>
      <c r="D273" s="92"/>
      <c r="E273" s="92"/>
      <c r="F273" s="92"/>
      <c r="G273" s="175"/>
      <c r="H273" s="90">
        <f t="shared" si="43"/>
        <v>0</v>
      </c>
      <c r="I273" s="92"/>
      <c r="J273" s="92"/>
      <c r="K273" s="92"/>
      <c r="L273" s="176"/>
      <c r="M273" s="95">
        <f t="shared" si="44"/>
        <v>0</v>
      </c>
      <c r="N273" s="57">
        <f t="shared" si="53"/>
        <v>0</v>
      </c>
      <c r="O273" s="57">
        <f t="shared" si="53"/>
        <v>0</v>
      </c>
      <c r="P273" s="57">
        <f t="shared" si="53"/>
        <v>0</v>
      </c>
      <c r="Q273" s="189">
        <f t="shared" si="53"/>
        <v>0</v>
      </c>
    </row>
    <row r="274" spans="1:17" ht="24" x14ac:dyDescent="0.25">
      <c r="A274" s="246">
        <v>7240</v>
      </c>
      <c r="B274" s="89" t="s">
        <v>283</v>
      </c>
      <c r="C274" s="215">
        <f t="shared" si="50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43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44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50"/>
        <v>0</v>
      </c>
      <c r="D275" s="92"/>
      <c r="E275" s="92"/>
      <c r="F275" s="92"/>
      <c r="G275" s="175"/>
      <c r="H275" s="90">
        <f t="shared" si="43"/>
        <v>0</v>
      </c>
      <c r="I275" s="92"/>
      <c r="J275" s="92"/>
      <c r="K275" s="92"/>
      <c r="L275" s="176"/>
      <c r="M275" s="95">
        <f t="shared" si="44"/>
        <v>0</v>
      </c>
      <c r="N275" s="57">
        <f t="shared" ref="N275:Q277" si="54">ROUNDUP(I275/$Q$15,0)</f>
        <v>0</v>
      </c>
      <c r="O275" s="57">
        <f t="shared" si="54"/>
        <v>0</v>
      </c>
      <c r="P275" s="57">
        <f t="shared" si="54"/>
        <v>0</v>
      </c>
      <c r="Q275" s="189">
        <f t="shared" si="54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50"/>
        <v>0</v>
      </c>
      <c r="D276" s="92"/>
      <c r="E276" s="92"/>
      <c r="F276" s="92"/>
      <c r="G276" s="175"/>
      <c r="H276" s="90">
        <f t="shared" si="43"/>
        <v>0</v>
      </c>
      <c r="I276" s="92"/>
      <c r="J276" s="92"/>
      <c r="K276" s="92"/>
      <c r="L276" s="176"/>
      <c r="M276" s="95">
        <f t="shared" si="44"/>
        <v>0</v>
      </c>
      <c r="N276" s="57">
        <f t="shared" si="54"/>
        <v>0</v>
      </c>
      <c r="O276" s="57">
        <f t="shared" si="54"/>
        <v>0</v>
      </c>
      <c r="P276" s="57">
        <f t="shared" si="54"/>
        <v>0</v>
      </c>
      <c r="Q276" s="189">
        <f t="shared" si="54"/>
        <v>0</v>
      </c>
    </row>
    <row r="277" spans="1:17" ht="24" x14ac:dyDescent="0.25">
      <c r="A277" s="248">
        <v>7260</v>
      </c>
      <c r="B277" s="80" t="s">
        <v>286</v>
      </c>
      <c r="C277" s="222">
        <f t="shared" si="50"/>
        <v>0</v>
      </c>
      <c r="D277" s="83"/>
      <c r="E277" s="83"/>
      <c r="F277" s="83"/>
      <c r="G277" s="172"/>
      <c r="H277" s="81">
        <f t="shared" si="43"/>
        <v>0</v>
      </c>
      <c r="I277" s="83"/>
      <c r="J277" s="83"/>
      <c r="K277" s="83"/>
      <c r="L277" s="173"/>
      <c r="M277" s="81">
        <f t="shared" si="44"/>
        <v>0</v>
      </c>
      <c r="N277" s="107">
        <f t="shared" si="54"/>
        <v>0</v>
      </c>
      <c r="O277" s="107">
        <f t="shared" si="54"/>
        <v>0</v>
      </c>
      <c r="P277" s="107">
        <f t="shared" si="54"/>
        <v>0</v>
      </c>
      <c r="Q277" s="174">
        <f t="shared" si="54"/>
        <v>0</v>
      </c>
    </row>
    <row r="278" spans="1:17" x14ac:dyDescent="0.25">
      <c r="A278" s="249">
        <v>7700</v>
      </c>
      <c r="B278" s="217" t="s">
        <v>287</v>
      </c>
      <c r="C278" s="218">
        <f t="shared" si="50"/>
        <v>0</v>
      </c>
      <c r="D278" s="99">
        <f>SUM(D279,D282)</f>
        <v>0</v>
      </c>
      <c r="E278" s="99">
        <f>SUM(E279,E282)</f>
        <v>0</v>
      </c>
      <c r="F278" s="99">
        <f>SUM(F279,F282)</f>
        <v>0</v>
      </c>
      <c r="G278" s="99">
        <f>SUM(G279,G282)</f>
        <v>0</v>
      </c>
      <c r="H278" s="219">
        <f t="shared" si="43"/>
        <v>0</v>
      </c>
      <c r="I278" s="99">
        <f>SUM(I279,I282)</f>
        <v>0</v>
      </c>
      <c r="J278" s="99">
        <f>SUM(J279,J282)</f>
        <v>0</v>
      </c>
      <c r="K278" s="99">
        <f>SUM(K279,K282)</f>
        <v>0</v>
      </c>
      <c r="L278" s="187">
        <f>SUM(L279,L282)</f>
        <v>0</v>
      </c>
      <c r="M278" s="219">
        <f t="shared" si="44"/>
        <v>0</v>
      </c>
      <c r="N278" s="99">
        <f>SUM(N279,N282)</f>
        <v>0</v>
      </c>
      <c r="O278" s="99">
        <f>SUM(O279,O282)</f>
        <v>0</v>
      </c>
      <c r="P278" s="99">
        <f>SUM(P279,P282)</f>
        <v>0</v>
      </c>
      <c r="Q278" s="187">
        <f>SUM(Q279,Q282)</f>
        <v>0</v>
      </c>
    </row>
    <row r="279" spans="1:17" ht="24" x14ac:dyDescent="0.25">
      <c r="A279" s="250">
        <v>7710</v>
      </c>
      <c r="B279" s="125" t="s">
        <v>288</v>
      </c>
      <c r="C279" s="216">
        <f t="shared" si="50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43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44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50"/>
        <v>0</v>
      </c>
      <c r="D280" s="92"/>
      <c r="E280" s="92"/>
      <c r="F280" s="92"/>
      <c r="G280" s="175"/>
      <c r="H280" s="90">
        <f t="shared" si="43"/>
        <v>0</v>
      </c>
      <c r="I280" s="92"/>
      <c r="J280" s="92"/>
      <c r="K280" s="92"/>
      <c r="L280" s="176"/>
      <c r="M280" s="90">
        <f t="shared" si="44"/>
        <v>0</v>
      </c>
      <c r="N280" s="57">
        <f t="shared" ref="N280:Q282" si="55">ROUNDUP(I280/$Q$15,0)</f>
        <v>0</v>
      </c>
      <c r="O280" s="57">
        <f t="shared" si="55"/>
        <v>0</v>
      </c>
      <c r="P280" s="57">
        <f t="shared" si="55"/>
        <v>0</v>
      </c>
      <c r="Q280" s="177">
        <f t="shared" si="55"/>
        <v>0</v>
      </c>
    </row>
    <row r="281" spans="1:17" ht="48" x14ac:dyDescent="0.25">
      <c r="A281" s="251">
        <v>7712</v>
      </c>
      <c r="B281" s="233" t="s">
        <v>290</v>
      </c>
      <c r="C281" s="226">
        <f t="shared" si="50"/>
        <v>0</v>
      </c>
      <c r="D281" s="202"/>
      <c r="E281" s="202"/>
      <c r="F281" s="202"/>
      <c r="G281" s="252"/>
      <c r="H281" s="198">
        <f t="shared" si="43"/>
        <v>0</v>
      </c>
      <c r="I281" s="202"/>
      <c r="J281" s="202"/>
      <c r="K281" s="202"/>
      <c r="L281" s="204"/>
      <c r="M281" s="198">
        <f t="shared" si="44"/>
        <v>0</v>
      </c>
      <c r="N281" s="205">
        <f t="shared" si="55"/>
        <v>0</v>
      </c>
      <c r="O281" s="205">
        <f t="shared" si="55"/>
        <v>0</v>
      </c>
      <c r="P281" s="205">
        <f t="shared" si="55"/>
        <v>0</v>
      </c>
      <c r="Q281" s="206">
        <f t="shared" si="55"/>
        <v>0</v>
      </c>
    </row>
    <row r="282" spans="1:17" x14ac:dyDescent="0.2">
      <c r="A282" s="253">
        <v>7720</v>
      </c>
      <c r="B282" s="254" t="s">
        <v>291</v>
      </c>
      <c r="C282" s="226">
        <f t="shared" si="50"/>
        <v>0</v>
      </c>
      <c r="D282" s="255"/>
      <c r="E282" s="255"/>
      <c r="F282" s="255"/>
      <c r="G282" s="256"/>
      <c r="H282" s="198">
        <f t="shared" si="43"/>
        <v>0</v>
      </c>
      <c r="I282" s="255"/>
      <c r="J282" s="255"/>
      <c r="K282" s="255"/>
      <c r="L282" s="257"/>
      <c r="M282" s="198">
        <f t="shared" si="44"/>
        <v>0</v>
      </c>
      <c r="N282" s="99">
        <f t="shared" si="55"/>
        <v>0</v>
      </c>
      <c r="O282" s="99">
        <f t="shared" si="55"/>
        <v>0</v>
      </c>
      <c r="P282" s="99">
        <f t="shared" si="55"/>
        <v>0</v>
      </c>
      <c r="Q282" s="258">
        <f t="shared" si="55"/>
        <v>0</v>
      </c>
    </row>
    <row r="283" spans="1:17" ht="36" x14ac:dyDescent="0.25">
      <c r="A283" s="259">
        <v>8000</v>
      </c>
      <c r="B283" s="260" t="s">
        <v>292</v>
      </c>
      <c r="C283" s="261">
        <f t="shared" si="50"/>
        <v>0</v>
      </c>
      <c r="D283" s="262">
        <f>SUM(D284:D286)</f>
        <v>0</v>
      </c>
      <c r="E283" s="262">
        <f>SUM(E284:E286)</f>
        <v>0</v>
      </c>
      <c r="F283" s="262">
        <f>SUM(F284:F286)</f>
        <v>0</v>
      </c>
      <c r="G283" s="262">
        <f>SUM(G284:G286)</f>
        <v>0</v>
      </c>
      <c r="H283" s="261">
        <f t="shared" si="43"/>
        <v>0</v>
      </c>
      <c r="I283" s="262">
        <f>SUM(I284:I286)</f>
        <v>0</v>
      </c>
      <c r="J283" s="262">
        <f>SUM(J284:J286)</f>
        <v>0</v>
      </c>
      <c r="K283" s="262">
        <f>SUM(K284:K286)</f>
        <v>0</v>
      </c>
      <c r="L283" s="263">
        <f>SUM(L284:L286)</f>
        <v>0</v>
      </c>
      <c r="M283" s="261">
        <f t="shared" si="44"/>
        <v>0</v>
      </c>
      <c r="N283" s="262">
        <f>SUM(N284:N286)</f>
        <v>0</v>
      </c>
      <c r="O283" s="262">
        <f>SUM(O284:O286)</f>
        <v>0</v>
      </c>
      <c r="P283" s="262">
        <f>SUM(P284:P286)</f>
        <v>0</v>
      </c>
      <c r="Q283" s="263">
        <f>SUM(Q284:Q286)</f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50"/>
        <v>0</v>
      </c>
      <c r="D284" s="180"/>
      <c r="E284" s="180"/>
      <c r="F284" s="180"/>
      <c r="G284" s="181"/>
      <c r="H284" s="81">
        <f t="shared" si="43"/>
        <v>0</v>
      </c>
      <c r="I284" s="180"/>
      <c r="J284" s="180"/>
      <c r="K284" s="180"/>
      <c r="L284" s="182"/>
      <c r="M284" s="81">
        <f t="shared" si="44"/>
        <v>0</v>
      </c>
      <c r="N284" s="169">
        <f t="shared" ref="N284:Q286" si="56">ROUNDUP(I284/$Q$15,0)</f>
        <v>0</v>
      </c>
      <c r="O284" s="169">
        <f t="shared" si="56"/>
        <v>0</v>
      </c>
      <c r="P284" s="169">
        <f t="shared" si="56"/>
        <v>0</v>
      </c>
      <c r="Q284" s="171">
        <f t="shared" si="56"/>
        <v>0</v>
      </c>
    </row>
    <row r="285" spans="1:17" ht="24" x14ac:dyDescent="0.25">
      <c r="A285" s="265">
        <v>8600</v>
      </c>
      <c r="B285" s="89" t="s">
        <v>294</v>
      </c>
      <c r="C285" s="226">
        <f t="shared" si="50"/>
        <v>0</v>
      </c>
      <c r="D285" s="92"/>
      <c r="E285" s="92"/>
      <c r="F285" s="92"/>
      <c r="G285" s="175"/>
      <c r="H285" s="198">
        <f t="shared" si="43"/>
        <v>0</v>
      </c>
      <c r="I285" s="92"/>
      <c r="J285" s="92"/>
      <c r="K285" s="92"/>
      <c r="L285" s="176"/>
      <c r="M285" s="198">
        <f t="shared" si="44"/>
        <v>0</v>
      </c>
      <c r="N285" s="57">
        <f t="shared" si="56"/>
        <v>0</v>
      </c>
      <c r="O285" s="57">
        <f t="shared" si="56"/>
        <v>0</v>
      </c>
      <c r="P285" s="57">
        <f t="shared" si="56"/>
        <v>0</v>
      </c>
      <c r="Q285" s="177">
        <f t="shared" si="56"/>
        <v>0</v>
      </c>
    </row>
    <row r="286" spans="1:17" ht="48" x14ac:dyDescent="0.25">
      <c r="A286" s="266">
        <v>8900</v>
      </c>
      <c r="B286" s="233" t="s">
        <v>295</v>
      </c>
      <c r="C286" s="226">
        <f t="shared" si="50"/>
        <v>0</v>
      </c>
      <c r="D286" s="202"/>
      <c r="E286" s="202"/>
      <c r="F286" s="202"/>
      <c r="G286" s="252"/>
      <c r="H286" s="198">
        <f t="shared" si="43"/>
        <v>0</v>
      </c>
      <c r="I286" s="202"/>
      <c r="J286" s="202"/>
      <c r="K286" s="202"/>
      <c r="L286" s="204"/>
      <c r="M286" s="198">
        <f t="shared" si="44"/>
        <v>0</v>
      </c>
      <c r="N286" s="205">
        <f t="shared" si="56"/>
        <v>0</v>
      </c>
      <c r="O286" s="205">
        <f t="shared" si="56"/>
        <v>0</v>
      </c>
      <c r="P286" s="205">
        <f t="shared" si="56"/>
        <v>0</v>
      </c>
      <c r="Q286" s="206">
        <f t="shared" si="56"/>
        <v>0</v>
      </c>
    </row>
    <row r="287" spans="1:17" x14ac:dyDescent="0.25">
      <c r="A287" s="259">
        <v>9000</v>
      </c>
      <c r="B287" s="260" t="s">
        <v>296</v>
      </c>
      <c r="C287" s="267">
        <f t="shared" si="50"/>
        <v>0</v>
      </c>
      <c r="D287" s="262">
        <f>SUM(D288)</f>
        <v>0</v>
      </c>
      <c r="E287" s="262">
        <f>SUM(E288)</f>
        <v>0</v>
      </c>
      <c r="F287" s="262">
        <f>SUM(F288)</f>
        <v>0</v>
      </c>
      <c r="G287" s="262">
        <f>SUM(G288)</f>
        <v>0</v>
      </c>
      <c r="H287" s="268">
        <f t="shared" si="43"/>
        <v>0</v>
      </c>
      <c r="I287" s="262">
        <f>SUM(I288)</f>
        <v>0</v>
      </c>
      <c r="J287" s="262">
        <f>SUM(J288)</f>
        <v>0</v>
      </c>
      <c r="K287" s="262">
        <f>SUM(K288)</f>
        <v>0</v>
      </c>
      <c r="L287" s="263">
        <f>SUM(L288)</f>
        <v>0</v>
      </c>
      <c r="M287" s="268">
        <f t="shared" si="44"/>
        <v>0</v>
      </c>
      <c r="N287" s="262">
        <f>SUM(N288)</f>
        <v>0</v>
      </c>
      <c r="O287" s="262">
        <f>SUM(O288)</f>
        <v>0</v>
      </c>
      <c r="P287" s="262">
        <f>SUM(P288)</f>
        <v>0</v>
      </c>
      <c r="Q287" s="263">
        <f>SUM(Q288)</f>
        <v>0</v>
      </c>
    </row>
    <row r="288" spans="1:17" ht="24" x14ac:dyDescent="0.25">
      <c r="A288" s="269">
        <v>9200</v>
      </c>
      <c r="B288" s="196" t="s">
        <v>297</v>
      </c>
      <c r="C288" s="221">
        <f t="shared" si="50"/>
        <v>0</v>
      </c>
      <c r="D288" s="208">
        <f>SUM(D289,D290,D293,D294,D298)</f>
        <v>0</v>
      </c>
      <c r="E288" s="208">
        <f>SUM(E289,E290,E293,E294,E298)</f>
        <v>0</v>
      </c>
      <c r="F288" s="208">
        <f>SUM(F289,F290,F293,F294,F298)</f>
        <v>0</v>
      </c>
      <c r="G288" s="208">
        <f>SUM(G289,G290,G293,G294,G298)</f>
        <v>0</v>
      </c>
      <c r="H288" s="207">
        <f t="shared" ref="H288:H301" si="57">SUM(I288:L288)</f>
        <v>0</v>
      </c>
      <c r="I288" s="208">
        <f>SUM(I289,I290,I293,I294,I298)</f>
        <v>0</v>
      </c>
      <c r="J288" s="208">
        <f>SUM(J289,J290,J293,J294,J298)</f>
        <v>0</v>
      </c>
      <c r="K288" s="208">
        <f>SUM(K289,K290,K293,K294,K298)</f>
        <v>0</v>
      </c>
      <c r="L288" s="167">
        <f>SUM(L289,L290,L293,L294,L298)</f>
        <v>0</v>
      </c>
      <c r="M288" s="207">
        <f t="shared" ref="M288:M301" si="58">SUM(N288:Q288)</f>
        <v>0</v>
      </c>
      <c r="N288" s="208">
        <f>SUM(N289,N290,N293,N294,N298)</f>
        <v>0</v>
      </c>
      <c r="O288" s="208">
        <f>SUM(O289,O290,O293,O294,O298)</f>
        <v>0</v>
      </c>
      <c r="P288" s="208">
        <f>SUM(P289,P290,P293,P294,P298)</f>
        <v>0</v>
      </c>
      <c r="Q288" s="167">
        <f>SUM(Q289,Q290,Q293,Q294,Q298)</f>
        <v>0</v>
      </c>
    </row>
    <row r="289" spans="1:17" ht="24" x14ac:dyDescent="0.25">
      <c r="A289" s="250">
        <v>9230</v>
      </c>
      <c r="B289" s="125" t="s">
        <v>298</v>
      </c>
      <c r="C289" s="222">
        <f t="shared" si="50"/>
        <v>0</v>
      </c>
      <c r="D289" s="180"/>
      <c r="E289" s="180"/>
      <c r="F289" s="180"/>
      <c r="G289" s="181"/>
      <c r="H289" s="81">
        <f t="shared" si="57"/>
        <v>0</v>
      </c>
      <c r="I289" s="180"/>
      <c r="J289" s="180"/>
      <c r="K289" s="180"/>
      <c r="L289" s="182"/>
      <c r="M289" s="81">
        <f t="shared" si="58"/>
        <v>0</v>
      </c>
      <c r="N289" s="169">
        <f>ROUNDUP(I289/$Q$15,0)</f>
        <v>0</v>
      </c>
      <c r="O289" s="169">
        <f>ROUNDUP(J289/$Q$15,0)</f>
        <v>0</v>
      </c>
      <c r="P289" s="169">
        <f>ROUNDUP(K289/$Q$15,0)</f>
        <v>0</v>
      </c>
      <c r="Q289" s="171">
        <f>ROUNDUP(L289/$Q$15,0)</f>
        <v>0</v>
      </c>
    </row>
    <row r="290" spans="1:17" ht="36" x14ac:dyDescent="0.25">
      <c r="A290" s="246">
        <v>9240</v>
      </c>
      <c r="B290" s="89" t="s">
        <v>299</v>
      </c>
      <c r="C290" s="226">
        <f t="shared" si="50"/>
        <v>0</v>
      </c>
      <c r="D290" s="57">
        <f>SUM(D291:D292)</f>
        <v>0</v>
      </c>
      <c r="E290" s="57">
        <f>SUM(E291:E292)</f>
        <v>0</v>
      </c>
      <c r="F290" s="57">
        <f>SUM(F291:F292)</f>
        <v>0</v>
      </c>
      <c r="G290" s="57">
        <f>SUM(G291:G292)</f>
        <v>0</v>
      </c>
      <c r="H290" s="198">
        <f t="shared" si="57"/>
        <v>0</v>
      </c>
      <c r="I290" s="57">
        <f>SUM(I291:I292)</f>
        <v>0</v>
      </c>
      <c r="J290" s="57">
        <f>SUM(J291:J292)</f>
        <v>0</v>
      </c>
      <c r="K290" s="57">
        <f>SUM(K291:K292)</f>
        <v>0</v>
      </c>
      <c r="L290" s="189">
        <f>SUM(L291:L292)</f>
        <v>0</v>
      </c>
      <c r="M290" s="198">
        <f t="shared" si="58"/>
        <v>0</v>
      </c>
      <c r="N290" s="57">
        <f>SUM(N291:N292)</f>
        <v>0</v>
      </c>
      <c r="O290" s="57">
        <f>SUM(O291:O292)</f>
        <v>0</v>
      </c>
      <c r="P290" s="57">
        <f>SUM(P291:P292)</f>
        <v>0</v>
      </c>
      <c r="Q290" s="189">
        <f>SUM(Q291:Q292)</f>
        <v>0</v>
      </c>
    </row>
    <row r="291" spans="1:17" ht="36" x14ac:dyDescent="0.25">
      <c r="A291" s="247">
        <v>9241</v>
      </c>
      <c r="B291" s="89" t="s">
        <v>300</v>
      </c>
      <c r="C291" s="226">
        <f t="shared" si="50"/>
        <v>0</v>
      </c>
      <c r="D291" s="92"/>
      <c r="E291" s="92"/>
      <c r="F291" s="92"/>
      <c r="G291" s="175"/>
      <c r="H291" s="198">
        <f t="shared" si="57"/>
        <v>0</v>
      </c>
      <c r="I291" s="92"/>
      <c r="J291" s="92"/>
      <c r="K291" s="92"/>
      <c r="L291" s="176"/>
      <c r="M291" s="198">
        <f t="shared" si="58"/>
        <v>0</v>
      </c>
      <c r="N291" s="57">
        <f t="shared" ref="N291:Q293" si="59">ROUNDUP(I291/$Q$15,0)</f>
        <v>0</v>
      </c>
      <c r="O291" s="57">
        <f t="shared" si="59"/>
        <v>0</v>
      </c>
      <c r="P291" s="57">
        <f t="shared" si="59"/>
        <v>0</v>
      </c>
      <c r="Q291" s="177">
        <f t="shared" si="59"/>
        <v>0</v>
      </c>
    </row>
    <row r="292" spans="1:17" ht="36" x14ac:dyDescent="0.25">
      <c r="A292" s="247">
        <v>9242</v>
      </c>
      <c r="B292" s="89" t="s">
        <v>301</v>
      </c>
      <c r="C292" s="226">
        <f t="shared" si="50"/>
        <v>0</v>
      </c>
      <c r="D292" s="92"/>
      <c r="E292" s="92"/>
      <c r="F292" s="92"/>
      <c r="G292" s="175"/>
      <c r="H292" s="198">
        <f t="shared" si="57"/>
        <v>0</v>
      </c>
      <c r="I292" s="92"/>
      <c r="J292" s="92"/>
      <c r="K292" s="92"/>
      <c r="L292" s="176"/>
      <c r="M292" s="198">
        <f t="shared" si="58"/>
        <v>0</v>
      </c>
      <c r="N292" s="57">
        <f t="shared" si="59"/>
        <v>0</v>
      </c>
      <c r="O292" s="57">
        <f t="shared" si="59"/>
        <v>0</v>
      </c>
      <c r="P292" s="57">
        <f t="shared" si="59"/>
        <v>0</v>
      </c>
      <c r="Q292" s="177">
        <f t="shared" si="59"/>
        <v>0</v>
      </c>
    </row>
    <row r="293" spans="1:17" ht="24" x14ac:dyDescent="0.25">
      <c r="A293" s="246">
        <v>9250</v>
      </c>
      <c r="B293" s="89" t="s">
        <v>302</v>
      </c>
      <c r="C293" s="226">
        <f t="shared" si="50"/>
        <v>0</v>
      </c>
      <c r="D293" s="92"/>
      <c r="E293" s="92"/>
      <c r="F293" s="92"/>
      <c r="G293" s="175"/>
      <c r="H293" s="198">
        <f t="shared" si="57"/>
        <v>0</v>
      </c>
      <c r="I293" s="92"/>
      <c r="J293" s="92"/>
      <c r="K293" s="92"/>
      <c r="L293" s="176"/>
      <c r="M293" s="198">
        <f t="shared" si="58"/>
        <v>0</v>
      </c>
      <c r="N293" s="57">
        <f t="shared" si="59"/>
        <v>0</v>
      </c>
      <c r="O293" s="57">
        <f t="shared" si="59"/>
        <v>0</v>
      </c>
      <c r="P293" s="57">
        <f t="shared" si="59"/>
        <v>0</v>
      </c>
      <c r="Q293" s="177">
        <f t="shared" si="59"/>
        <v>0</v>
      </c>
    </row>
    <row r="294" spans="1:17" ht="24" x14ac:dyDescent="0.25">
      <c r="A294" s="246">
        <v>9260</v>
      </c>
      <c r="B294" s="89" t="s">
        <v>303</v>
      </c>
      <c r="C294" s="226">
        <f t="shared" si="50"/>
        <v>0</v>
      </c>
      <c r="D294" s="57">
        <f>SUM(D295:D297)</f>
        <v>0</v>
      </c>
      <c r="E294" s="57">
        <f>SUM(E295:E297)</f>
        <v>0</v>
      </c>
      <c r="F294" s="57">
        <f>SUM(F295:F297)</f>
        <v>0</v>
      </c>
      <c r="G294" s="57">
        <f>SUM(G295:G297)</f>
        <v>0</v>
      </c>
      <c r="H294" s="198">
        <f t="shared" si="57"/>
        <v>0</v>
      </c>
      <c r="I294" s="57">
        <f>SUM(I295:I297)</f>
        <v>0</v>
      </c>
      <c r="J294" s="57">
        <f>SUM(J295:J297)</f>
        <v>0</v>
      </c>
      <c r="K294" s="57">
        <f>SUM(K295:K297)</f>
        <v>0</v>
      </c>
      <c r="L294" s="189">
        <f>SUM(L295:L297)</f>
        <v>0</v>
      </c>
      <c r="M294" s="198">
        <f t="shared" si="58"/>
        <v>0</v>
      </c>
      <c r="N294" s="57">
        <f>SUM(N295:N297)</f>
        <v>0</v>
      </c>
      <c r="O294" s="57">
        <f>SUM(O295:O297)</f>
        <v>0</v>
      </c>
      <c r="P294" s="57">
        <f>SUM(P295:P297)</f>
        <v>0</v>
      </c>
      <c r="Q294" s="189">
        <f>SUM(Q295:Q297)</f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50"/>
        <v>0</v>
      </c>
      <c r="D295" s="92"/>
      <c r="E295" s="92"/>
      <c r="F295" s="92"/>
      <c r="G295" s="175"/>
      <c r="H295" s="198">
        <f t="shared" si="57"/>
        <v>0</v>
      </c>
      <c r="I295" s="92"/>
      <c r="J295" s="92"/>
      <c r="K295" s="92"/>
      <c r="L295" s="176"/>
      <c r="M295" s="198">
        <f t="shared" si="58"/>
        <v>0</v>
      </c>
      <c r="N295" s="57">
        <f t="shared" ref="N295:Q298" si="60">ROUNDUP(I295/$Q$15,0)</f>
        <v>0</v>
      </c>
      <c r="O295" s="57">
        <f t="shared" si="60"/>
        <v>0</v>
      </c>
      <c r="P295" s="57">
        <f t="shared" si="60"/>
        <v>0</v>
      </c>
      <c r="Q295" s="177">
        <f t="shared" si="60"/>
        <v>0</v>
      </c>
    </row>
    <row r="296" spans="1:17" ht="48" x14ac:dyDescent="0.25">
      <c r="A296" s="247">
        <v>9262</v>
      </c>
      <c r="B296" s="89" t="s">
        <v>305</v>
      </c>
      <c r="C296" s="226">
        <f t="shared" si="50"/>
        <v>0</v>
      </c>
      <c r="D296" s="92"/>
      <c r="E296" s="92"/>
      <c r="F296" s="92"/>
      <c r="G296" s="175"/>
      <c r="H296" s="198">
        <f t="shared" si="57"/>
        <v>0</v>
      </c>
      <c r="I296" s="92"/>
      <c r="J296" s="92"/>
      <c r="K296" s="92"/>
      <c r="L296" s="176"/>
      <c r="M296" s="198">
        <f t="shared" si="58"/>
        <v>0</v>
      </c>
      <c r="N296" s="57">
        <f t="shared" si="60"/>
        <v>0</v>
      </c>
      <c r="O296" s="57">
        <f t="shared" si="60"/>
        <v>0</v>
      </c>
      <c r="P296" s="57">
        <f t="shared" si="60"/>
        <v>0</v>
      </c>
      <c r="Q296" s="177">
        <f t="shared" si="60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50"/>
        <v>0</v>
      </c>
      <c r="D297" s="92"/>
      <c r="E297" s="92"/>
      <c r="F297" s="92"/>
      <c r="G297" s="175"/>
      <c r="H297" s="198">
        <f t="shared" si="57"/>
        <v>0</v>
      </c>
      <c r="I297" s="92"/>
      <c r="J297" s="92"/>
      <c r="K297" s="92"/>
      <c r="L297" s="176"/>
      <c r="M297" s="198">
        <f t="shared" si="58"/>
        <v>0</v>
      </c>
      <c r="N297" s="57">
        <f t="shared" si="60"/>
        <v>0</v>
      </c>
      <c r="O297" s="57">
        <f t="shared" si="60"/>
        <v>0</v>
      </c>
      <c r="P297" s="57">
        <f t="shared" si="60"/>
        <v>0</v>
      </c>
      <c r="Q297" s="177">
        <f t="shared" si="60"/>
        <v>0</v>
      </c>
    </row>
    <row r="298" spans="1:17" ht="60" x14ac:dyDescent="0.25">
      <c r="A298" s="246">
        <v>9270</v>
      </c>
      <c r="B298" s="89" t="s">
        <v>307</v>
      </c>
      <c r="C298" s="226">
        <f t="shared" si="50"/>
        <v>0</v>
      </c>
      <c r="D298" s="92"/>
      <c r="E298" s="92"/>
      <c r="F298" s="92"/>
      <c r="G298" s="175"/>
      <c r="H298" s="198">
        <f t="shared" si="57"/>
        <v>0</v>
      </c>
      <c r="I298" s="92"/>
      <c r="J298" s="92"/>
      <c r="K298" s="92"/>
      <c r="L298" s="176"/>
      <c r="M298" s="198">
        <f t="shared" si="58"/>
        <v>0</v>
      </c>
      <c r="N298" s="57">
        <f t="shared" si="60"/>
        <v>0</v>
      </c>
      <c r="O298" s="57">
        <f t="shared" si="60"/>
        <v>0</v>
      </c>
      <c r="P298" s="57">
        <f t="shared" si="60"/>
        <v>0</v>
      </c>
      <c r="Q298" s="177">
        <f t="shared" si="60"/>
        <v>0</v>
      </c>
    </row>
    <row r="299" spans="1:17" x14ac:dyDescent="0.25">
      <c r="A299" s="235"/>
      <c r="B299" s="89" t="s">
        <v>308</v>
      </c>
      <c r="C299" s="215">
        <f t="shared" si="50"/>
        <v>9629</v>
      </c>
      <c r="D299" s="57">
        <f>SUM(D300:D301)</f>
        <v>9629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57"/>
        <v>9629</v>
      </c>
      <c r="I299" s="57">
        <f>SUM(I300:I301)</f>
        <v>9629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58"/>
        <v>13701</v>
      </c>
      <c r="N299" s="57">
        <f>SUM(N300:N301)</f>
        <v>13701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50"/>
        <v>0</v>
      </c>
      <c r="D300" s="92"/>
      <c r="E300" s="92"/>
      <c r="F300" s="92"/>
      <c r="G300" s="175"/>
      <c r="H300" s="90">
        <f t="shared" si="57"/>
        <v>0</v>
      </c>
      <c r="I300" s="92"/>
      <c r="J300" s="92"/>
      <c r="K300" s="92"/>
      <c r="L300" s="176"/>
      <c r="M300" s="90">
        <f t="shared" si="58"/>
        <v>0</v>
      </c>
      <c r="N300" s="57">
        <f t="shared" ref="N300:Q301" si="61">ROUNDUP(I300/$Q$15,0)</f>
        <v>0</v>
      </c>
      <c r="O300" s="57">
        <f t="shared" si="61"/>
        <v>0</v>
      </c>
      <c r="P300" s="57">
        <f t="shared" si="61"/>
        <v>0</v>
      </c>
      <c r="Q300" s="177">
        <f t="shared" si="61"/>
        <v>0</v>
      </c>
    </row>
    <row r="301" spans="1:17" x14ac:dyDescent="0.25">
      <c r="A301" s="270"/>
      <c r="B301" s="271" t="s">
        <v>35</v>
      </c>
      <c r="C301" s="222">
        <f t="shared" si="50"/>
        <v>9629</v>
      </c>
      <c r="D301" s="83">
        <f>D21-D51</f>
        <v>9629</v>
      </c>
      <c r="E301" s="83"/>
      <c r="F301" s="83"/>
      <c r="G301" s="172"/>
      <c r="H301" s="81">
        <f t="shared" si="57"/>
        <v>9629</v>
      </c>
      <c r="I301" s="83">
        <v>9629</v>
      </c>
      <c r="J301" s="83"/>
      <c r="K301" s="83"/>
      <c r="L301" s="173"/>
      <c r="M301" s="81">
        <f t="shared" si="58"/>
        <v>13701</v>
      </c>
      <c r="N301" s="107">
        <f t="shared" si="61"/>
        <v>13701</v>
      </c>
      <c r="O301" s="107">
        <f t="shared" si="61"/>
        <v>0</v>
      </c>
      <c r="P301" s="107">
        <f t="shared" si="61"/>
        <v>0</v>
      </c>
      <c r="Q301" s="174">
        <f t="shared" si="61"/>
        <v>0</v>
      </c>
    </row>
    <row r="302" spans="1:17" x14ac:dyDescent="0.25">
      <c r="A302" s="272"/>
      <c r="B302" s="273" t="s">
        <v>309</v>
      </c>
      <c r="C302" s="274">
        <f t="shared" ref="C302:Q302" si="62">SUM(C299,C287,C283,C267,C232,C193,C185,C171,C74,C53)</f>
        <v>32512</v>
      </c>
      <c r="D302" s="274">
        <f t="shared" si="62"/>
        <v>32512</v>
      </c>
      <c r="E302" s="274">
        <f t="shared" si="62"/>
        <v>0</v>
      </c>
      <c r="F302" s="274">
        <f t="shared" si="62"/>
        <v>0</v>
      </c>
      <c r="G302" s="275">
        <f t="shared" si="62"/>
        <v>0</v>
      </c>
      <c r="H302" s="276">
        <f t="shared" si="62"/>
        <v>32512</v>
      </c>
      <c r="I302" s="274">
        <f t="shared" si="62"/>
        <v>32512</v>
      </c>
      <c r="J302" s="274">
        <f t="shared" si="62"/>
        <v>0</v>
      </c>
      <c r="K302" s="274">
        <f t="shared" si="62"/>
        <v>0</v>
      </c>
      <c r="L302" s="167">
        <f t="shared" si="62"/>
        <v>0</v>
      </c>
      <c r="M302" s="276">
        <f t="shared" si="62"/>
        <v>46260</v>
      </c>
      <c r="N302" s="274">
        <f t="shared" si="62"/>
        <v>46260</v>
      </c>
      <c r="O302" s="274">
        <f t="shared" si="62"/>
        <v>0</v>
      </c>
      <c r="P302" s="274">
        <f t="shared" si="62"/>
        <v>0</v>
      </c>
      <c r="Q302" s="167">
        <f t="shared" si="62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1012" t="s">
        <v>310</v>
      </c>
      <c r="B304" s="1013"/>
      <c r="C304" s="279">
        <f>SUM(D304:G304)</f>
        <v>8079</v>
      </c>
      <c r="D304" s="280">
        <f>SUM(D25,D26,D42)-D51</f>
        <v>8079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8079</v>
      </c>
      <c r="I304" s="280">
        <f>SUM(I25,I26,I42)-I51</f>
        <v>8079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11496</v>
      </c>
      <c r="N304" s="280">
        <f>SUM(N25,N26,N42)-N51</f>
        <v>11496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1012" t="s">
        <v>311</v>
      </c>
      <c r="B306" s="1013"/>
      <c r="C306" s="279">
        <f t="shared" ref="C306:Q306" si="63">SUM(C307,C309)-C317+C319</f>
        <v>-8079</v>
      </c>
      <c r="D306" s="280">
        <f t="shared" si="63"/>
        <v>-8079</v>
      </c>
      <c r="E306" s="280">
        <f t="shared" si="63"/>
        <v>0</v>
      </c>
      <c r="F306" s="280">
        <f t="shared" si="63"/>
        <v>0</v>
      </c>
      <c r="G306" s="281">
        <f t="shared" si="63"/>
        <v>0</v>
      </c>
      <c r="H306" s="284">
        <f t="shared" si="63"/>
        <v>-8079</v>
      </c>
      <c r="I306" s="280">
        <f t="shared" si="63"/>
        <v>-8079</v>
      </c>
      <c r="J306" s="280">
        <f t="shared" si="63"/>
        <v>0</v>
      </c>
      <c r="K306" s="280">
        <f t="shared" si="63"/>
        <v>0</v>
      </c>
      <c r="L306" s="285">
        <f t="shared" si="63"/>
        <v>0</v>
      </c>
      <c r="M306" s="284">
        <f t="shared" si="63"/>
        <v>-11496</v>
      </c>
      <c r="N306" s="280">
        <f t="shared" si="63"/>
        <v>-11496</v>
      </c>
      <c r="O306" s="280">
        <f t="shared" si="63"/>
        <v>0</v>
      </c>
      <c r="P306" s="280">
        <f t="shared" si="63"/>
        <v>0</v>
      </c>
      <c r="Q306" s="285">
        <f t="shared" si="63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64">C22-C299</f>
        <v>-8079</v>
      </c>
      <c r="D307" s="280">
        <f t="shared" si="64"/>
        <v>-8079</v>
      </c>
      <c r="E307" s="280">
        <f t="shared" si="64"/>
        <v>0</v>
      </c>
      <c r="F307" s="280">
        <f t="shared" si="64"/>
        <v>0</v>
      </c>
      <c r="G307" s="287">
        <f t="shared" si="64"/>
        <v>0</v>
      </c>
      <c r="H307" s="284">
        <f t="shared" si="64"/>
        <v>-8079</v>
      </c>
      <c r="I307" s="280">
        <f t="shared" si="64"/>
        <v>-8079</v>
      </c>
      <c r="J307" s="280">
        <f t="shared" si="64"/>
        <v>0</v>
      </c>
      <c r="K307" s="280">
        <f t="shared" si="64"/>
        <v>0</v>
      </c>
      <c r="L307" s="285">
        <f t="shared" si="64"/>
        <v>0</v>
      </c>
      <c r="M307" s="284">
        <f t="shared" si="64"/>
        <v>-11496</v>
      </c>
      <c r="N307" s="280">
        <f t="shared" si="64"/>
        <v>-11496</v>
      </c>
      <c r="O307" s="280">
        <f t="shared" si="64"/>
        <v>0</v>
      </c>
      <c r="P307" s="280">
        <f t="shared" si="64"/>
        <v>0</v>
      </c>
      <c r="Q307" s="285">
        <f t="shared" si="64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65">SUM(C310,C312,C314)-SUM(C311,C313,C315)</f>
        <v>0</v>
      </c>
      <c r="D309" s="280">
        <f t="shared" si="65"/>
        <v>0</v>
      </c>
      <c r="E309" s="280">
        <f t="shared" si="65"/>
        <v>0</v>
      </c>
      <c r="F309" s="280">
        <f t="shared" si="65"/>
        <v>0</v>
      </c>
      <c r="G309" s="287">
        <f t="shared" si="65"/>
        <v>0</v>
      </c>
      <c r="H309" s="284">
        <f t="shared" si="65"/>
        <v>0</v>
      </c>
      <c r="I309" s="280">
        <f t="shared" si="65"/>
        <v>0</v>
      </c>
      <c r="J309" s="280">
        <f t="shared" si="65"/>
        <v>0</v>
      </c>
      <c r="K309" s="280">
        <f t="shared" si="65"/>
        <v>0</v>
      </c>
      <c r="L309" s="285">
        <f t="shared" si="65"/>
        <v>0</v>
      </c>
      <c r="M309" s="284">
        <f t="shared" si="65"/>
        <v>0</v>
      </c>
      <c r="N309" s="280">
        <f t="shared" si="65"/>
        <v>0</v>
      </c>
      <c r="O309" s="280">
        <f t="shared" si="65"/>
        <v>0</v>
      </c>
      <c r="P309" s="280">
        <f t="shared" si="65"/>
        <v>0</v>
      </c>
      <c r="Q309" s="285">
        <f t="shared" si="65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66">SUM(D310:G310)</f>
        <v>0</v>
      </c>
      <c r="D310" s="104"/>
      <c r="E310" s="104"/>
      <c r="F310" s="104"/>
      <c r="G310" s="290"/>
      <c r="H310" s="103">
        <f t="shared" ref="H310:H315" si="67">SUM(I310:L310)</f>
        <v>0</v>
      </c>
      <c r="I310" s="104"/>
      <c r="J310" s="104"/>
      <c r="K310" s="104"/>
      <c r="L310" s="291"/>
      <c r="M310" s="103">
        <f t="shared" ref="M310:M315" si="68">SUM(N310:Q310)</f>
        <v>0</v>
      </c>
      <c r="N310" s="47">
        <f t="shared" ref="N310:Q315" si="69">ROUNDUP(I310/$Q$15,0)</f>
        <v>0</v>
      </c>
      <c r="O310" s="47">
        <f t="shared" si="69"/>
        <v>0</v>
      </c>
      <c r="P310" s="47">
        <f t="shared" si="69"/>
        <v>0</v>
      </c>
      <c r="Q310" s="292">
        <f t="shared" si="69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66"/>
        <v>0</v>
      </c>
      <c r="D311" s="92"/>
      <c r="E311" s="92"/>
      <c r="F311" s="92"/>
      <c r="G311" s="175"/>
      <c r="H311" s="90">
        <f t="shared" si="67"/>
        <v>0</v>
      </c>
      <c r="I311" s="92"/>
      <c r="J311" s="92"/>
      <c r="K311" s="92"/>
      <c r="L311" s="176"/>
      <c r="M311" s="90">
        <f t="shared" si="68"/>
        <v>0</v>
      </c>
      <c r="N311" s="57">
        <f t="shared" si="69"/>
        <v>0</v>
      </c>
      <c r="O311" s="57">
        <f t="shared" si="69"/>
        <v>0</v>
      </c>
      <c r="P311" s="57">
        <f t="shared" si="69"/>
        <v>0</v>
      </c>
      <c r="Q311" s="177">
        <f t="shared" si="69"/>
        <v>0</v>
      </c>
    </row>
    <row r="312" spans="1:17" x14ac:dyDescent="0.25">
      <c r="A312" s="235" t="s">
        <v>320</v>
      </c>
      <c r="B312" s="50" t="s">
        <v>321</v>
      </c>
      <c r="C312" s="90">
        <f t="shared" si="66"/>
        <v>0</v>
      </c>
      <c r="D312" s="92"/>
      <c r="E312" s="92"/>
      <c r="F312" s="92"/>
      <c r="G312" s="175"/>
      <c r="H312" s="90">
        <f t="shared" si="67"/>
        <v>0</v>
      </c>
      <c r="I312" s="92"/>
      <c r="J312" s="92"/>
      <c r="K312" s="92"/>
      <c r="L312" s="176"/>
      <c r="M312" s="90">
        <f t="shared" si="68"/>
        <v>0</v>
      </c>
      <c r="N312" s="57">
        <f t="shared" si="69"/>
        <v>0</v>
      </c>
      <c r="O312" s="57">
        <f t="shared" si="69"/>
        <v>0</v>
      </c>
      <c r="P312" s="57">
        <f t="shared" si="69"/>
        <v>0</v>
      </c>
      <c r="Q312" s="177">
        <f t="shared" si="69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66"/>
        <v>0</v>
      </c>
      <c r="D313" s="92"/>
      <c r="E313" s="92"/>
      <c r="F313" s="92"/>
      <c r="G313" s="175"/>
      <c r="H313" s="90">
        <f t="shared" si="67"/>
        <v>0</v>
      </c>
      <c r="I313" s="92"/>
      <c r="J313" s="92"/>
      <c r="K313" s="92"/>
      <c r="L313" s="176"/>
      <c r="M313" s="90">
        <f t="shared" si="68"/>
        <v>0</v>
      </c>
      <c r="N313" s="57">
        <f t="shared" si="69"/>
        <v>0</v>
      </c>
      <c r="O313" s="57">
        <f t="shared" si="69"/>
        <v>0</v>
      </c>
      <c r="P313" s="57">
        <f t="shared" si="69"/>
        <v>0</v>
      </c>
      <c r="Q313" s="177">
        <f t="shared" si="69"/>
        <v>0</v>
      </c>
    </row>
    <row r="314" spans="1:17" x14ac:dyDescent="0.25">
      <c r="A314" s="235" t="s">
        <v>324</v>
      </c>
      <c r="B314" s="50" t="s">
        <v>325</v>
      </c>
      <c r="C314" s="90">
        <f t="shared" si="66"/>
        <v>0</v>
      </c>
      <c r="D314" s="92"/>
      <c r="E314" s="92"/>
      <c r="F314" s="92"/>
      <c r="G314" s="175"/>
      <c r="H314" s="90">
        <f t="shared" si="67"/>
        <v>0</v>
      </c>
      <c r="I314" s="92"/>
      <c r="J314" s="92"/>
      <c r="K314" s="92"/>
      <c r="L314" s="176"/>
      <c r="M314" s="90">
        <f t="shared" si="68"/>
        <v>0</v>
      </c>
      <c r="N314" s="57">
        <f t="shared" si="69"/>
        <v>0</v>
      </c>
      <c r="O314" s="57">
        <f t="shared" si="69"/>
        <v>0</v>
      </c>
      <c r="P314" s="57">
        <f t="shared" si="69"/>
        <v>0</v>
      </c>
      <c r="Q314" s="177">
        <f t="shared" si="69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66"/>
        <v>0</v>
      </c>
      <c r="D315" s="202"/>
      <c r="E315" s="202"/>
      <c r="F315" s="202"/>
      <c r="G315" s="252"/>
      <c r="H315" s="198">
        <f t="shared" si="67"/>
        <v>0</v>
      </c>
      <c r="I315" s="202"/>
      <c r="J315" s="202"/>
      <c r="K315" s="202"/>
      <c r="L315" s="204"/>
      <c r="M315" s="198">
        <f t="shared" si="68"/>
        <v>0</v>
      </c>
      <c r="N315" s="205">
        <f t="shared" si="69"/>
        <v>0</v>
      </c>
      <c r="O315" s="205">
        <f t="shared" si="69"/>
        <v>0</v>
      </c>
      <c r="P315" s="205">
        <f t="shared" si="69"/>
        <v>0</v>
      </c>
      <c r="Q315" s="206">
        <f t="shared" si="69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>ROUNDUP(I317/$Q$15,0)</f>
        <v>0</v>
      </c>
      <c r="O317" s="280">
        <f>ROUNDUP(J317/$Q$15,0)</f>
        <v>0</v>
      </c>
      <c r="P317" s="280">
        <f>ROUNDUP(K317/$Q$15,0)</f>
        <v>0</v>
      </c>
      <c r="Q317" s="285">
        <f>ROUNDUP(L317/$Q$15,0)</f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939">
        <f>SUM(N319:Q319)</f>
        <v>0</v>
      </c>
      <c r="N319" s="208">
        <f>ROUNDUP(I319/$Q$15,0)</f>
        <v>0</v>
      </c>
      <c r="O319" s="208">
        <f>ROUNDUP(J319/$Q$15,0)</f>
        <v>0</v>
      </c>
      <c r="P319" s="208">
        <f>ROUNDUP(K319/$Q$15,0)</f>
        <v>0</v>
      </c>
      <c r="Q319" s="278">
        <f>ROUNDUP(L319/$Q$15,0)</f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1014"/>
      <c r="N320" s="1015"/>
      <c r="O320" s="1015"/>
      <c r="P320" s="1015"/>
      <c r="Q320" s="1016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1014"/>
      <c r="N321" s="1015"/>
      <c r="O321" s="1015"/>
      <c r="P321" s="1015"/>
      <c r="Q321" s="1016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1014"/>
      <c r="N322" s="1015"/>
      <c r="O322" s="1015"/>
      <c r="P322" s="1015"/>
      <c r="Q322" s="1016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1014"/>
      <c r="N323" s="1015"/>
      <c r="O323" s="1015"/>
      <c r="P323" s="1015"/>
      <c r="Q323" s="1016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1014"/>
      <c r="N324" s="1015"/>
      <c r="O324" s="1015"/>
      <c r="P324" s="1015"/>
      <c r="Q324" s="1016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1014"/>
      <c r="N325" s="1015"/>
      <c r="O325" s="1015"/>
      <c r="P325" s="1015"/>
      <c r="Q325" s="1016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1017"/>
      <c r="N326" s="1018"/>
      <c r="O326" s="1018"/>
      <c r="P326" s="1018"/>
      <c r="Q326" s="1019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workbookViewId="0">
      <selection activeCell="B328" sqref="B328"/>
    </sheetView>
  </sheetViews>
  <sheetFormatPr defaultRowHeight="12" x14ac:dyDescent="0.25"/>
  <cols>
    <col min="1" max="1" width="8.140625" style="934" customWidth="1"/>
    <col min="2" max="2" width="28" style="934" customWidth="1"/>
    <col min="3" max="3" width="9.7109375" style="934" hidden="1" customWidth="1"/>
    <col min="4" max="4" width="9.5703125" style="934" hidden="1" customWidth="1"/>
    <col min="5" max="6" width="8.7109375" style="934" hidden="1" customWidth="1"/>
    <col min="7" max="7" width="8.28515625" style="934" hidden="1" customWidth="1"/>
    <col min="8" max="10" width="8.7109375" style="934" hidden="1" customWidth="1"/>
    <col min="11" max="12" width="6.140625" style="934" hidden="1" customWidth="1"/>
    <col min="13" max="13" width="9.140625" style="625"/>
    <col min="14" max="15" width="7.42578125" style="625" customWidth="1"/>
    <col min="16" max="17" width="7.28515625" style="625" customWidth="1"/>
    <col min="18" max="16384" width="9.140625" style="625"/>
  </cols>
  <sheetData>
    <row r="1" spans="1:17" x14ac:dyDescent="0.25">
      <c r="A1" s="1031"/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</row>
    <row r="2" spans="1:17" ht="18" customHeight="1" x14ac:dyDescent="0.25">
      <c r="A2" s="1033" t="s">
        <v>0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</row>
    <row r="3" spans="1:17" x14ac:dyDescent="0.25">
      <c r="A3" s="626"/>
      <c r="B3" s="627"/>
      <c r="C3" s="628"/>
      <c r="D3" s="627"/>
      <c r="E3" s="627"/>
      <c r="F3" s="627"/>
      <c r="G3" s="627"/>
      <c r="H3" s="628"/>
      <c r="I3" s="627"/>
      <c r="J3" s="627"/>
      <c r="K3" s="627"/>
      <c r="L3" s="1035"/>
      <c r="M3" s="1035"/>
      <c r="N3" s="1035"/>
      <c r="O3" s="1035"/>
      <c r="P3" s="1035"/>
      <c r="Q3" s="1036"/>
    </row>
    <row r="4" spans="1:17" ht="12.75" x14ac:dyDescent="0.25">
      <c r="A4" s="629" t="s">
        <v>1</v>
      </c>
      <c r="B4" s="630"/>
      <c r="C4" s="1037" t="s">
        <v>365</v>
      </c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</row>
    <row r="5" spans="1:17" ht="12.75" x14ac:dyDescent="0.25">
      <c r="A5" s="629" t="s">
        <v>3</v>
      </c>
      <c r="B5" s="630"/>
      <c r="C5" s="1037" t="s">
        <v>366</v>
      </c>
      <c r="D5" s="1037"/>
      <c r="E5" s="1037"/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1037"/>
      <c r="Q5" s="1037"/>
    </row>
    <row r="6" spans="1:17" ht="12.75" customHeight="1" x14ac:dyDescent="0.25">
      <c r="A6" s="626" t="s">
        <v>5</v>
      </c>
      <c r="B6" s="627"/>
      <c r="C6" s="1028" t="s">
        <v>367</v>
      </c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30"/>
    </row>
    <row r="7" spans="1:17" ht="12.75" customHeight="1" x14ac:dyDescent="0.25">
      <c r="A7" s="626" t="s">
        <v>7</v>
      </c>
      <c r="B7" s="627"/>
      <c r="C7" s="1028" t="s">
        <v>368</v>
      </c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30"/>
    </row>
    <row r="8" spans="1:17" ht="24" customHeight="1" x14ac:dyDescent="0.25">
      <c r="A8" s="626" t="s">
        <v>9</v>
      </c>
      <c r="B8" s="627"/>
      <c r="C8" s="1038" t="s">
        <v>369</v>
      </c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40"/>
    </row>
    <row r="9" spans="1:17" ht="12.75" customHeight="1" x14ac:dyDescent="0.25">
      <c r="A9" s="631" t="s">
        <v>11</v>
      </c>
      <c r="B9" s="627"/>
      <c r="C9" s="1028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30"/>
    </row>
    <row r="10" spans="1:17" ht="12.75" customHeight="1" x14ac:dyDescent="0.25">
      <c r="A10" s="626"/>
      <c r="B10" s="627" t="s">
        <v>12</v>
      </c>
      <c r="C10" s="1028" t="s">
        <v>370</v>
      </c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30"/>
    </row>
    <row r="11" spans="1:17" ht="12.75" customHeight="1" x14ac:dyDescent="0.25">
      <c r="A11" s="626"/>
      <c r="B11" s="627" t="s">
        <v>13</v>
      </c>
      <c r="C11" s="1028"/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29"/>
      <c r="O11" s="1029"/>
      <c r="P11" s="1029"/>
      <c r="Q11" s="1030"/>
    </row>
    <row r="12" spans="1:17" ht="12.75" customHeight="1" x14ac:dyDescent="0.25">
      <c r="A12" s="626"/>
      <c r="B12" s="627" t="s">
        <v>14</v>
      </c>
      <c r="C12" s="1028"/>
      <c r="D12" s="1029"/>
      <c r="E12" s="1029"/>
      <c r="F12" s="1029"/>
      <c r="G12" s="1029"/>
      <c r="H12" s="1029"/>
      <c r="I12" s="1029"/>
      <c r="J12" s="1029"/>
      <c r="K12" s="1029"/>
      <c r="L12" s="1029"/>
      <c r="M12" s="1029"/>
      <c r="N12" s="1029"/>
      <c r="O12" s="1029"/>
      <c r="P12" s="1029"/>
      <c r="Q12" s="1030"/>
    </row>
    <row r="13" spans="1:17" ht="12.75" customHeight="1" x14ac:dyDescent="0.25">
      <c r="A13" s="626"/>
      <c r="B13" s="627" t="s">
        <v>16</v>
      </c>
      <c r="C13" s="1028"/>
      <c r="D13" s="1029"/>
      <c r="E13" s="1029"/>
      <c r="F13" s="1029"/>
      <c r="G13" s="1029"/>
      <c r="H13" s="1029"/>
      <c r="I13" s="1029"/>
      <c r="J13" s="1029"/>
      <c r="K13" s="1029"/>
      <c r="L13" s="1029"/>
      <c r="M13" s="1029"/>
      <c r="N13" s="1029"/>
      <c r="O13" s="1029"/>
      <c r="P13" s="1029"/>
      <c r="Q13" s="1030"/>
    </row>
    <row r="14" spans="1:17" ht="12.75" customHeight="1" x14ac:dyDescent="0.25">
      <c r="A14" s="626"/>
      <c r="B14" s="627" t="s">
        <v>17</v>
      </c>
      <c r="C14" s="1028"/>
      <c r="D14" s="1029"/>
      <c r="E14" s="1029"/>
      <c r="F14" s="1029"/>
      <c r="G14" s="1029"/>
      <c r="H14" s="1029"/>
      <c r="I14" s="1029"/>
      <c r="J14" s="1029"/>
      <c r="K14" s="1029"/>
      <c r="L14" s="1029"/>
      <c r="M14" s="1029"/>
      <c r="N14" s="1029"/>
      <c r="O14" s="1029"/>
      <c r="P14" s="1029"/>
      <c r="Q14" s="1030"/>
    </row>
    <row r="15" spans="1:17" ht="12.75" customHeight="1" x14ac:dyDescent="0.25">
      <c r="A15" s="632"/>
      <c r="B15" s="633"/>
      <c r="C15" s="634"/>
      <c r="D15" s="635"/>
      <c r="E15" s="635"/>
      <c r="F15" s="635"/>
      <c r="G15" s="635"/>
      <c r="H15" s="635"/>
      <c r="I15" s="635"/>
      <c r="J15" s="635"/>
      <c r="K15" s="635"/>
      <c r="L15" s="635"/>
      <c r="M15" s="636"/>
      <c r="N15" s="635"/>
      <c r="O15" s="1041" t="s">
        <v>18</v>
      </c>
      <c r="P15" s="1041"/>
      <c r="Q15" s="637" t="s">
        <v>19</v>
      </c>
    </row>
    <row r="16" spans="1:17" s="638" customFormat="1" ht="12.75" customHeight="1" x14ac:dyDescent="0.25">
      <c r="A16" s="1042" t="s">
        <v>20</v>
      </c>
      <c r="B16" s="1045" t="s">
        <v>21</v>
      </c>
      <c r="C16" s="1047" t="s">
        <v>347</v>
      </c>
      <c r="D16" s="1048"/>
      <c r="E16" s="1048"/>
      <c r="F16" s="1048"/>
      <c r="G16" s="1049"/>
      <c r="H16" s="1047" t="s">
        <v>23</v>
      </c>
      <c r="I16" s="1048"/>
      <c r="J16" s="1048"/>
      <c r="K16" s="1048"/>
      <c r="L16" s="1050"/>
      <c r="M16" s="1047" t="s">
        <v>24</v>
      </c>
      <c r="N16" s="1048"/>
      <c r="O16" s="1048"/>
      <c r="P16" s="1048"/>
      <c r="Q16" s="1050"/>
    </row>
    <row r="17" spans="1:17" s="638" customFormat="1" ht="12.75" customHeight="1" x14ac:dyDescent="0.25">
      <c r="A17" s="1043"/>
      <c r="B17" s="1046"/>
      <c r="C17" s="1051" t="s">
        <v>25</v>
      </c>
      <c r="D17" s="1052" t="s">
        <v>26</v>
      </c>
      <c r="E17" s="1068" t="s">
        <v>27</v>
      </c>
      <c r="F17" s="1064" t="s">
        <v>28</v>
      </c>
      <c r="G17" s="1071" t="s">
        <v>29</v>
      </c>
      <c r="H17" s="1051" t="s">
        <v>25</v>
      </c>
      <c r="I17" s="1052" t="s">
        <v>26</v>
      </c>
      <c r="J17" s="1068" t="s">
        <v>27</v>
      </c>
      <c r="K17" s="1064" t="s">
        <v>28</v>
      </c>
      <c r="L17" s="1054" t="s">
        <v>29</v>
      </c>
      <c r="M17" s="1051" t="s">
        <v>25</v>
      </c>
      <c r="N17" s="1052" t="s">
        <v>26</v>
      </c>
      <c r="O17" s="1068" t="s">
        <v>27</v>
      </c>
      <c r="P17" s="1064" t="s">
        <v>28</v>
      </c>
      <c r="Q17" s="1054" t="s">
        <v>29</v>
      </c>
    </row>
    <row r="18" spans="1:17" s="639" customFormat="1" ht="61.5" customHeight="1" thickBot="1" x14ac:dyDescent="0.3">
      <c r="A18" s="1044"/>
      <c r="B18" s="1046"/>
      <c r="C18" s="1051"/>
      <c r="D18" s="1053"/>
      <c r="E18" s="1070"/>
      <c r="F18" s="1065"/>
      <c r="G18" s="1071"/>
      <c r="H18" s="1066"/>
      <c r="I18" s="1067"/>
      <c r="J18" s="1069"/>
      <c r="K18" s="1065"/>
      <c r="L18" s="1055"/>
      <c r="M18" s="1066"/>
      <c r="N18" s="1067"/>
      <c r="O18" s="1069"/>
      <c r="P18" s="1065"/>
      <c r="Q18" s="1055"/>
    </row>
    <row r="19" spans="1:17" s="639" customFormat="1" ht="9.75" customHeight="1" thickTop="1" x14ac:dyDescent="0.25">
      <c r="A19" s="640" t="s">
        <v>30</v>
      </c>
      <c r="B19" s="640">
        <v>2</v>
      </c>
      <c r="C19" s="641">
        <v>3</v>
      </c>
      <c r="D19" s="642">
        <v>4</v>
      </c>
      <c r="E19" s="642">
        <v>5</v>
      </c>
      <c r="F19" s="642">
        <v>6</v>
      </c>
      <c r="G19" s="643">
        <v>7</v>
      </c>
      <c r="H19" s="641">
        <v>8</v>
      </c>
      <c r="I19" s="642">
        <v>9</v>
      </c>
      <c r="J19" s="642">
        <v>10</v>
      </c>
      <c r="K19" s="642">
        <v>11</v>
      </c>
      <c r="L19" s="644">
        <v>12</v>
      </c>
      <c r="M19" s="641">
        <v>13</v>
      </c>
      <c r="N19" s="642">
        <v>14</v>
      </c>
      <c r="O19" s="642">
        <v>15</v>
      </c>
      <c r="P19" s="642">
        <v>16</v>
      </c>
      <c r="Q19" s="644">
        <v>17</v>
      </c>
    </row>
    <row r="20" spans="1:17" s="651" customFormat="1" x14ac:dyDescent="0.25">
      <c r="A20" s="645"/>
      <c r="B20" s="646" t="s">
        <v>31</v>
      </c>
      <c r="C20" s="647"/>
      <c r="D20" s="648"/>
      <c r="E20" s="648"/>
      <c r="F20" s="648"/>
      <c r="G20" s="649"/>
      <c r="H20" s="647"/>
      <c r="I20" s="648"/>
      <c r="J20" s="648"/>
      <c r="K20" s="648"/>
      <c r="L20" s="650"/>
      <c r="M20" s="647"/>
      <c r="N20" s="648"/>
      <c r="O20" s="648"/>
      <c r="P20" s="648"/>
      <c r="Q20" s="650"/>
    </row>
    <row r="21" spans="1:17" s="651" customFormat="1" ht="32.25" customHeight="1" thickBot="1" x14ac:dyDescent="0.3">
      <c r="A21" s="652"/>
      <c r="B21" s="653" t="s">
        <v>32</v>
      </c>
      <c r="C21" s="654">
        <f t="shared" ref="C21:C47" si="0">SUM(D21:G21)</f>
        <v>168169</v>
      </c>
      <c r="D21" s="655">
        <f>SUM(D22,D25,D26,D42,D43)</f>
        <v>168169</v>
      </c>
      <c r="E21" s="655">
        <f>SUM(E22,E25,E43)</f>
        <v>0</v>
      </c>
      <c r="F21" s="655">
        <f>SUM(F22,F27,F43)</f>
        <v>0</v>
      </c>
      <c r="G21" s="656">
        <f>SUM(G22,G45)</f>
        <v>0</v>
      </c>
      <c r="H21" s="654">
        <f t="shared" ref="H21:H47" si="1">SUM(I21:L21)</f>
        <v>100790</v>
      </c>
      <c r="I21" s="655">
        <f>SUM(I22,I25,I26,I42,I43)</f>
        <v>100790</v>
      </c>
      <c r="J21" s="655">
        <f>SUM(J22,J25,J43)</f>
        <v>0</v>
      </c>
      <c r="K21" s="655">
        <f>SUM(K22,K27,K43)</f>
        <v>0</v>
      </c>
      <c r="L21" s="657">
        <f>SUM(L22,L45)</f>
        <v>0</v>
      </c>
      <c r="M21" s="654">
        <f t="shared" ref="M21:M41" si="2">SUM(N21:Q21)</f>
        <v>143414</v>
      </c>
      <c r="N21" s="655">
        <f>SUM(N22,N25,N26,N42,N43)</f>
        <v>143414</v>
      </c>
      <c r="O21" s="655">
        <f>SUM(O22,O25,O43)</f>
        <v>0</v>
      </c>
      <c r="P21" s="655">
        <f>SUM(P22,P27,P43)</f>
        <v>0</v>
      </c>
      <c r="Q21" s="657">
        <f>SUM(Q22,Q45)</f>
        <v>0</v>
      </c>
    </row>
    <row r="22" spans="1:17" ht="21.75" customHeight="1" thickTop="1" x14ac:dyDescent="0.25">
      <c r="A22" s="658"/>
      <c r="B22" s="659" t="s">
        <v>33</v>
      </c>
      <c r="C22" s="660">
        <f t="shared" si="0"/>
        <v>0</v>
      </c>
      <c r="D22" s="661">
        <f>SUM(D23:D24)</f>
        <v>0</v>
      </c>
      <c r="E22" s="661">
        <f>SUM(E23:E24)</f>
        <v>0</v>
      </c>
      <c r="F22" s="661">
        <f>SUM(F23:F24)</f>
        <v>0</v>
      </c>
      <c r="G22" s="662">
        <f>SUM(G23:G24)</f>
        <v>0</v>
      </c>
      <c r="H22" s="660">
        <f t="shared" si="1"/>
        <v>0</v>
      </c>
      <c r="I22" s="661">
        <f>SUM(I23:I24)</f>
        <v>0</v>
      </c>
      <c r="J22" s="661">
        <f>SUM(J23:J24)</f>
        <v>0</v>
      </c>
      <c r="K22" s="661">
        <f>SUM(K23:K24)</f>
        <v>0</v>
      </c>
      <c r="L22" s="663">
        <f>SUM(L23:L24)</f>
        <v>0</v>
      </c>
      <c r="M22" s="660">
        <f t="shared" si="2"/>
        <v>0</v>
      </c>
      <c r="N22" s="661">
        <f>SUM(N23:N24)</f>
        <v>0</v>
      </c>
      <c r="O22" s="661">
        <f>SUM(O23:O24)</f>
        <v>0</v>
      </c>
      <c r="P22" s="661">
        <f>SUM(P23:P24)</f>
        <v>0</v>
      </c>
      <c r="Q22" s="663">
        <f>SUM(Q23:Q24)</f>
        <v>0</v>
      </c>
    </row>
    <row r="23" spans="1:17" x14ac:dyDescent="0.25">
      <c r="A23" s="664"/>
      <c r="B23" s="665" t="s">
        <v>34</v>
      </c>
      <c r="C23" s="666">
        <f t="shared" si="0"/>
        <v>0</v>
      </c>
      <c r="D23" s="667"/>
      <c r="E23" s="667"/>
      <c r="F23" s="667"/>
      <c r="G23" s="668"/>
      <c r="H23" s="666">
        <f t="shared" si="1"/>
        <v>0</v>
      </c>
      <c r="I23" s="667"/>
      <c r="J23" s="667"/>
      <c r="K23" s="667"/>
      <c r="L23" s="669"/>
      <c r="M23" s="670">
        <f t="shared" si="2"/>
        <v>0</v>
      </c>
      <c r="N23" s="671">
        <f t="shared" ref="N23:Q24" si="3">ROUND(I23/$Q$15,0)</f>
        <v>0</v>
      </c>
      <c r="O23" s="672">
        <f t="shared" si="3"/>
        <v>0</v>
      </c>
      <c r="P23" s="672">
        <f t="shared" si="3"/>
        <v>0</v>
      </c>
      <c r="Q23" s="673">
        <f t="shared" si="3"/>
        <v>0</v>
      </c>
    </row>
    <row r="24" spans="1:17" x14ac:dyDescent="0.25">
      <c r="A24" s="674"/>
      <c r="B24" s="675" t="s">
        <v>35</v>
      </c>
      <c r="C24" s="676">
        <f t="shared" si="0"/>
        <v>0</v>
      </c>
      <c r="D24" s="677"/>
      <c r="E24" s="677"/>
      <c r="F24" s="677"/>
      <c r="G24" s="678"/>
      <c r="H24" s="676">
        <f t="shared" si="1"/>
        <v>0</v>
      </c>
      <c r="I24" s="677"/>
      <c r="J24" s="677"/>
      <c r="K24" s="677"/>
      <c r="L24" s="679"/>
      <c r="M24" s="680">
        <f t="shared" si="2"/>
        <v>0</v>
      </c>
      <c r="N24" s="681">
        <f t="shared" si="3"/>
        <v>0</v>
      </c>
      <c r="O24" s="682">
        <f t="shared" si="3"/>
        <v>0</v>
      </c>
      <c r="P24" s="682">
        <f t="shared" si="3"/>
        <v>0</v>
      </c>
      <c r="Q24" s="683">
        <f t="shared" si="3"/>
        <v>0</v>
      </c>
    </row>
    <row r="25" spans="1:17" s="651" customFormat="1" ht="24.75" thickBot="1" x14ac:dyDescent="0.3">
      <c r="A25" s="684">
        <v>21700</v>
      </c>
      <c r="B25" s="684" t="s">
        <v>36</v>
      </c>
      <c r="C25" s="685">
        <f t="shared" si="0"/>
        <v>168169</v>
      </c>
      <c r="D25" s="686">
        <v>168169</v>
      </c>
      <c r="E25" s="686"/>
      <c r="F25" s="687" t="s">
        <v>37</v>
      </c>
      <c r="G25" s="688" t="s">
        <v>37</v>
      </c>
      <c r="H25" s="685">
        <f t="shared" si="1"/>
        <v>100790</v>
      </c>
      <c r="I25" s="686">
        <v>100790</v>
      </c>
      <c r="J25" s="686"/>
      <c r="K25" s="687" t="s">
        <v>37</v>
      </c>
      <c r="L25" s="689" t="s">
        <v>37</v>
      </c>
      <c r="M25" s="690">
        <f t="shared" si="2"/>
        <v>143414</v>
      </c>
      <c r="N25" s="691">
        <f>ROUND(I25/$Q$15,0)+3</f>
        <v>143414</v>
      </c>
      <c r="O25" s="692">
        <f>ROUND(J25/$Q$15,0)</f>
        <v>0</v>
      </c>
      <c r="P25" s="693" t="s">
        <v>37</v>
      </c>
      <c r="Q25" s="694" t="s">
        <v>37</v>
      </c>
    </row>
    <row r="26" spans="1:17" s="651" customFormat="1" ht="24.75" thickTop="1" x14ac:dyDescent="0.25">
      <c r="A26" s="695"/>
      <c r="B26" s="695" t="s">
        <v>38</v>
      </c>
      <c r="C26" s="696">
        <f t="shared" si="0"/>
        <v>0</v>
      </c>
      <c r="D26" s="697"/>
      <c r="E26" s="698" t="s">
        <v>37</v>
      </c>
      <c r="F26" s="698" t="s">
        <v>37</v>
      </c>
      <c r="G26" s="699" t="s">
        <v>37</v>
      </c>
      <c r="H26" s="696">
        <f t="shared" si="1"/>
        <v>0</v>
      </c>
      <c r="I26" s="700"/>
      <c r="J26" s="698" t="s">
        <v>37</v>
      </c>
      <c r="K26" s="698" t="s">
        <v>37</v>
      </c>
      <c r="L26" s="701" t="s">
        <v>37</v>
      </c>
      <c r="M26" s="696">
        <f t="shared" si="2"/>
        <v>0</v>
      </c>
      <c r="N26" s="698">
        <f>ROUND(I26/$Q$15,0)</f>
        <v>0</v>
      </c>
      <c r="O26" s="698" t="s">
        <v>37</v>
      </c>
      <c r="P26" s="698" t="s">
        <v>37</v>
      </c>
      <c r="Q26" s="701" t="s">
        <v>37</v>
      </c>
    </row>
    <row r="27" spans="1:17" s="651" customFormat="1" ht="36" x14ac:dyDescent="0.25">
      <c r="A27" s="695">
        <v>21300</v>
      </c>
      <c r="B27" s="695" t="s">
        <v>39</v>
      </c>
      <c r="C27" s="696">
        <f t="shared" si="0"/>
        <v>0</v>
      </c>
      <c r="D27" s="698" t="s">
        <v>37</v>
      </c>
      <c r="E27" s="698" t="s">
        <v>37</v>
      </c>
      <c r="F27" s="702">
        <f>SUM(F28,F32,F34,F37)</f>
        <v>0</v>
      </c>
      <c r="G27" s="699" t="s">
        <v>37</v>
      </c>
      <c r="H27" s="696">
        <f t="shared" si="1"/>
        <v>0</v>
      </c>
      <c r="I27" s="698" t="s">
        <v>37</v>
      </c>
      <c r="J27" s="698" t="s">
        <v>37</v>
      </c>
      <c r="K27" s="702">
        <f>SUM(K28,K32,K34,K37)</f>
        <v>0</v>
      </c>
      <c r="L27" s="701" t="s">
        <v>37</v>
      </c>
      <c r="M27" s="696">
        <f t="shared" si="2"/>
        <v>0</v>
      </c>
      <c r="N27" s="698" t="s">
        <v>37</v>
      </c>
      <c r="O27" s="698" t="s">
        <v>37</v>
      </c>
      <c r="P27" s="702">
        <f>SUM(P28,P32,P34,P37)</f>
        <v>0</v>
      </c>
      <c r="Q27" s="701" t="s">
        <v>37</v>
      </c>
    </row>
    <row r="28" spans="1:17" s="651" customFormat="1" ht="24" x14ac:dyDescent="0.25">
      <c r="A28" s="703">
        <v>21350</v>
      </c>
      <c r="B28" s="695" t="s">
        <v>40</v>
      </c>
      <c r="C28" s="696">
        <f t="shared" si="0"/>
        <v>0</v>
      </c>
      <c r="D28" s="698" t="s">
        <v>37</v>
      </c>
      <c r="E28" s="698" t="s">
        <v>37</v>
      </c>
      <c r="F28" s="702">
        <f>SUM(F29:F31)</f>
        <v>0</v>
      </c>
      <c r="G28" s="699" t="s">
        <v>37</v>
      </c>
      <c r="H28" s="696">
        <f t="shared" si="1"/>
        <v>0</v>
      </c>
      <c r="I28" s="698" t="s">
        <v>37</v>
      </c>
      <c r="J28" s="698" t="s">
        <v>37</v>
      </c>
      <c r="K28" s="702">
        <f>SUM(K29:K31)</f>
        <v>0</v>
      </c>
      <c r="L28" s="701" t="s">
        <v>37</v>
      </c>
      <c r="M28" s="696">
        <f t="shared" si="2"/>
        <v>0</v>
      </c>
      <c r="N28" s="698" t="s">
        <v>37</v>
      </c>
      <c r="O28" s="698" t="s">
        <v>37</v>
      </c>
      <c r="P28" s="702">
        <f>SUM(P29:P31)</f>
        <v>0</v>
      </c>
      <c r="Q28" s="701" t="s">
        <v>37</v>
      </c>
    </row>
    <row r="29" spans="1:17" x14ac:dyDescent="0.25">
      <c r="A29" s="664">
        <v>21351</v>
      </c>
      <c r="B29" s="704" t="s">
        <v>41</v>
      </c>
      <c r="C29" s="705">
        <f t="shared" si="0"/>
        <v>0</v>
      </c>
      <c r="D29" s="706" t="s">
        <v>37</v>
      </c>
      <c r="E29" s="706" t="s">
        <v>37</v>
      </c>
      <c r="F29" s="707"/>
      <c r="G29" s="708" t="s">
        <v>37</v>
      </c>
      <c r="H29" s="705">
        <f t="shared" si="1"/>
        <v>0</v>
      </c>
      <c r="I29" s="706" t="s">
        <v>37</v>
      </c>
      <c r="J29" s="706" t="s">
        <v>37</v>
      </c>
      <c r="K29" s="707"/>
      <c r="L29" s="709" t="s">
        <v>37</v>
      </c>
      <c r="M29" s="710">
        <f t="shared" si="2"/>
        <v>0</v>
      </c>
      <c r="N29" s="711" t="s">
        <v>37</v>
      </c>
      <c r="O29" s="711" t="s">
        <v>37</v>
      </c>
      <c r="P29" s="671">
        <f>ROUND(K29/$Q$15,0)</f>
        <v>0</v>
      </c>
      <c r="Q29" s="712" t="s">
        <v>37</v>
      </c>
    </row>
    <row r="30" spans="1:17" x14ac:dyDescent="0.25">
      <c r="A30" s="674">
        <v>21352</v>
      </c>
      <c r="B30" s="713" t="s">
        <v>42</v>
      </c>
      <c r="C30" s="714">
        <f t="shared" si="0"/>
        <v>0</v>
      </c>
      <c r="D30" s="715" t="s">
        <v>37</v>
      </c>
      <c r="E30" s="715" t="s">
        <v>37</v>
      </c>
      <c r="F30" s="716"/>
      <c r="G30" s="717" t="s">
        <v>37</v>
      </c>
      <c r="H30" s="714">
        <f t="shared" si="1"/>
        <v>0</v>
      </c>
      <c r="I30" s="715" t="s">
        <v>37</v>
      </c>
      <c r="J30" s="715" t="s">
        <v>37</v>
      </c>
      <c r="K30" s="716"/>
      <c r="L30" s="718" t="s">
        <v>37</v>
      </c>
      <c r="M30" s="719">
        <f t="shared" si="2"/>
        <v>0</v>
      </c>
      <c r="N30" s="715" t="s">
        <v>37</v>
      </c>
      <c r="O30" s="715" t="s">
        <v>37</v>
      </c>
      <c r="P30" s="681">
        <f>ROUND(K30/$Q$15,0)</f>
        <v>0</v>
      </c>
      <c r="Q30" s="720" t="s">
        <v>37</v>
      </c>
    </row>
    <row r="31" spans="1:17" ht="24" x14ac:dyDescent="0.25">
      <c r="A31" s="674">
        <v>21359</v>
      </c>
      <c r="B31" s="713" t="s">
        <v>43</v>
      </c>
      <c r="C31" s="714">
        <f t="shared" si="0"/>
        <v>0</v>
      </c>
      <c r="D31" s="715" t="s">
        <v>37</v>
      </c>
      <c r="E31" s="715" t="s">
        <v>37</v>
      </c>
      <c r="F31" s="716"/>
      <c r="G31" s="717" t="s">
        <v>37</v>
      </c>
      <c r="H31" s="714">
        <f t="shared" si="1"/>
        <v>0</v>
      </c>
      <c r="I31" s="715" t="s">
        <v>37</v>
      </c>
      <c r="J31" s="715" t="s">
        <v>37</v>
      </c>
      <c r="K31" s="716"/>
      <c r="L31" s="718" t="s">
        <v>37</v>
      </c>
      <c r="M31" s="719">
        <f t="shared" si="2"/>
        <v>0</v>
      </c>
      <c r="N31" s="715" t="s">
        <v>37</v>
      </c>
      <c r="O31" s="715" t="s">
        <v>37</v>
      </c>
      <c r="P31" s="681">
        <f>ROUND(K31/$Q$15,0)</f>
        <v>0</v>
      </c>
      <c r="Q31" s="720" t="s">
        <v>37</v>
      </c>
    </row>
    <row r="32" spans="1:17" s="651" customFormat="1" ht="36" x14ac:dyDescent="0.25">
      <c r="A32" s="703">
        <v>21370</v>
      </c>
      <c r="B32" s="695" t="s">
        <v>44</v>
      </c>
      <c r="C32" s="696">
        <f t="shared" si="0"/>
        <v>0</v>
      </c>
      <c r="D32" s="698" t="s">
        <v>37</v>
      </c>
      <c r="E32" s="698" t="s">
        <v>37</v>
      </c>
      <c r="F32" s="702">
        <f>SUM(F33)</f>
        <v>0</v>
      </c>
      <c r="G32" s="699" t="s">
        <v>37</v>
      </c>
      <c r="H32" s="696">
        <f t="shared" si="1"/>
        <v>0</v>
      </c>
      <c r="I32" s="698" t="s">
        <v>37</v>
      </c>
      <c r="J32" s="698" t="s">
        <v>37</v>
      </c>
      <c r="K32" s="702">
        <f>SUM(K33)</f>
        <v>0</v>
      </c>
      <c r="L32" s="701" t="s">
        <v>37</v>
      </c>
      <c r="M32" s="721">
        <f t="shared" si="2"/>
        <v>0</v>
      </c>
      <c r="N32" s="722" t="s">
        <v>37</v>
      </c>
      <c r="O32" s="722" t="s">
        <v>37</v>
      </c>
      <c r="P32" s="723">
        <f>SUM(P33)</f>
        <v>0</v>
      </c>
      <c r="Q32" s="724" t="s">
        <v>37</v>
      </c>
    </row>
    <row r="33" spans="1:17" ht="36" x14ac:dyDescent="0.25">
      <c r="A33" s="725">
        <v>21379</v>
      </c>
      <c r="B33" s="726" t="s">
        <v>45</v>
      </c>
      <c r="C33" s="727">
        <f t="shared" si="0"/>
        <v>0</v>
      </c>
      <c r="D33" s="711" t="s">
        <v>37</v>
      </c>
      <c r="E33" s="711" t="s">
        <v>37</v>
      </c>
      <c r="F33" s="728"/>
      <c r="G33" s="729" t="s">
        <v>37</v>
      </c>
      <c r="H33" s="727">
        <f t="shared" si="1"/>
        <v>0</v>
      </c>
      <c r="I33" s="711" t="s">
        <v>37</v>
      </c>
      <c r="J33" s="711" t="s">
        <v>37</v>
      </c>
      <c r="K33" s="728"/>
      <c r="L33" s="730" t="s">
        <v>37</v>
      </c>
      <c r="M33" s="727">
        <f t="shared" si="2"/>
        <v>0</v>
      </c>
      <c r="N33" s="711" t="s">
        <v>37</v>
      </c>
      <c r="O33" s="711" t="s">
        <v>37</v>
      </c>
      <c r="P33" s="671">
        <f>ROUND(K33/$Q$15,0)</f>
        <v>0</v>
      </c>
      <c r="Q33" s="730" t="s">
        <v>37</v>
      </c>
    </row>
    <row r="34" spans="1:17" s="651" customFormat="1" x14ac:dyDescent="0.25">
      <c r="A34" s="703">
        <v>21380</v>
      </c>
      <c r="B34" s="695" t="s">
        <v>46</v>
      </c>
      <c r="C34" s="696">
        <f t="shared" si="0"/>
        <v>0</v>
      </c>
      <c r="D34" s="698" t="s">
        <v>37</v>
      </c>
      <c r="E34" s="698" t="s">
        <v>37</v>
      </c>
      <c r="F34" s="702">
        <f>SUM(F35:F36)</f>
        <v>0</v>
      </c>
      <c r="G34" s="699" t="s">
        <v>37</v>
      </c>
      <c r="H34" s="696">
        <f t="shared" si="1"/>
        <v>0</v>
      </c>
      <c r="I34" s="698" t="s">
        <v>37</v>
      </c>
      <c r="J34" s="698" t="s">
        <v>37</v>
      </c>
      <c r="K34" s="702">
        <f>SUM(K35:K36)</f>
        <v>0</v>
      </c>
      <c r="L34" s="701" t="s">
        <v>37</v>
      </c>
      <c r="M34" s="696">
        <f t="shared" si="2"/>
        <v>0</v>
      </c>
      <c r="N34" s="698" t="s">
        <v>37</v>
      </c>
      <c r="O34" s="698" t="s">
        <v>37</v>
      </c>
      <c r="P34" s="702">
        <f>SUM(P35:P36)</f>
        <v>0</v>
      </c>
      <c r="Q34" s="701" t="s">
        <v>37</v>
      </c>
    </row>
    <row r="35" spans="1:17" x14ac:dyDescent="0.25">
      <c r="A35" s="665">
        <v>21381</v>
      </c>
      <c r="B35" s="704" t="s">
        <v>47</v>
      </c>
      <c r="C35" s="705">
        <f t="shared" si="0"/>
        <v>0</v>
      </c>
      <c r="D35" s="706" t="s">
        <v>37</v>
      </c>
      <c r="E35" s="706" t="s">
        <v>37</v>
      </c>
      <c r="F35" s="707"/>
      <c r="G35" s="708" t="s">
        <v>37</v>
      </c>
      <c r="H35" s="705">
        <f t="shared" si="1"/>
        <v>0</v>
      </c>
      <c r="I35" s="706" t="s">
        <v>37</v>
      </c>
      <c r="J35" s="706" t="s">
        <v>37</v>
      </c>
      <c r="K35" s="707"/>
      <c r="L35" s="709" t="s">
        <v>37</v>
      </c>
      <c r="M35" s="705">
        <f t="shared" si="2"/>
        <v>0</v>
      </c>
      <c r="N35" s="706" t="s">
        <v>37</v>
      </c>
      <c r="O35" s="706" t="s">
        <v>37</v>
      </c>
      <c r="P35" s="731">
        <f>ROUND(K35/$Q$15,0)</f>
        <v>0</v>
      </c>
      <c r="Q35" s="709" t="s">
        <v>37</v>
      </c>
    </row>
    <row r="36" spans="1:17" ht="24" x14ac:dyDescent="0.25">
      <c r="A36" s="675">
        <v>21383</v>
      </c>
      <c r="B36" s="713" t="s">
        <v>48</v>
      </c>
      <c r="C36" s="714">
        <f t="shared" si="0"/>
        <v>0</v>
      </c>
      <c r="D36" s="715" t="s">
        <v>37</v>
      </c>
      <c r="E36" s="715" t="s">
        <v>37</v>
      </c>
      <c r="F36" s="716"/>
      <c r="G36" s="717" t="s">
        <v>37</v>
      </c>
      <c r="H36" s="714">
        <f t="shared" si="1"/>
        <v>0</v>
      </c>
      <c r="I36" s="715" t="s">
        <v>37</v>
      </c>
      <c r="J36" s="715" t="s">
        <v>37</v>
      </c>
      <c r="K36" s="716"/>
      <c r="L36" s="718" t="s">
        <v>37</v>
      </c>
      <c r="M36" s="714">
        <f t="shared" si="2"/>
        <v>0</v>
      </c>
      <c r="N36" s="715" t="s">
        <v>37</v>
      </c>
      <c r="O36" s="715" t="s">
        <v>37</v>
      </c>
      <c r="P36" s="681">
        <f>ROUND(K36/$Q$15,0)</f>
        <v>0</v>
      </c>
      <c r="Q36" s="718" t="s">
        <v>37</v>
      </c>
    </row>
    <row r="37" spans="1:17" s="651" customFormat="1" ht="24" x14ac:dyDescent="0.25">
      <c r="A37" s="703">
        <v>21390</v>
      </c>
      <c r="B37" s="695" t="s">
        <v>49</v>
      </c>
      <c r="C37" s="696">
        <f t="shared" si="0"/>
        <v>0</v>
      </c>
      <c r="D37" s="698" t="s">
        <v>37</v>
      </c>
      <c r="E37" s="698" t="s">
        <v>37</v>
      </c>
      <c r="F37" s="702">
        <f>SUM(F38:F41)</f>
        <v>0</v>
      </c>
      <c r="G37" s="699" t="s">
        <v>37</v>
      </c>
      <c r="H37" s="696">
        <f t="shared" si="1"/>
        <v>0</v>
      </c>
      <c r="I37" s="698" t="s">
        <v>37</v>
      </c>
      <c r="J37" s="698" t="s">
        <v>37</v>
      </c>
      <c r="K37" s="702">
        <f>SUM(K38:K41)</f>
        <v>0</v>
      </c>
      <c r="L37" s="701" t="s">
        <v>37</v>
      </c>
      <c r="M37" s="696">
        <f t="shared" si="2"/>
        <v>0</v>
      </c>
      <c r="N37" s="698" t="s">
        <v>37</v>
      </c>
      <c r="O37" s="698" t="s">
        <v>37</v>
      </c>
      <c r="P37" s="702">
        <f>SUM(P38:P41)</f>
        <v>0</v>
      </c>
      <c r="Q37" s="701" t="s">
        <v>37</v>
      </c>
    </row>
    <row r="38" spans="1:17" ht="24" x14ac:dyDescent="0.25">
      <c r="A38" s="665">
        <v>21391</v>
      </c>
      <c r="B38" s="704" t="s">
        <v>50</v>
      </c>
      <c r="C38" s="705">
        <f t="shared" si="0"/>
        <v>0</v>
      </c>
      <c r="D38" s="706" t="s">
        <v>37</v>
      </c>
      <c r="E38" s="706" t="s">
        <v>37</v>
      </c>
      <c r="F38" s="707"/>
      <c r="G38" s="708" t="s">
        <v>37</v>
      </c>
      <c r="H38" s="705">
        <f t="shared" si="1"/>
        <v>0</v>
      </c>
      <c r="I38" s="706" t="s">
        <v>37</v>
      </c>
      <c r="J38" s="706" t="s">
        <v>37</v>
      </c>
      <c r="K38" s="707"/>
      <c r="L38" s="709" t="s">
        <v>37</v>
      </c>
      <c r="M38" s="705">
        <f t="shared" si="2"/>
        <v>0</v>
      </c>
      <c r="N38" s="706" t="s">
        <v>37</v>
      </c>
      <c r="O38" s="706" t="s">
        <v>37</v>
      </c>
      <c r="P38" s="731">
        <f>ROUND(K38/$Q$15,0)</f>
        <v>0</v>
      </c>
      <c r="Q38" s="709" t="s">
        <v>37</v>
      </c>
    </row>
    <row r="39" spans="1:17" x14ac:dyDescent="0.25">
      <c r="A39" s="675">
        <v>21393</v>
      </c>
      <c r="B39" s="713" t="s">
        <v>51</v>
      </c>
      <c r="C39" s="714">
        <f t="shared" si="0"/>
        <v>0</v>
      </c>
      <c r="D39" s="715" t="s">
        <v>37</v>
      </c>
      <c r="E39" s="715" t="s">
        <v>37</v>
      </c>
      <c r="F39" s="716"/>
      <c r="G39" s="717" t="s">
        <v>37</v>
      </c>
      <c r="H39" s="714">
        <f t="shared" si="1"/>
        <v>0</v>
      </c>
      <c r="I39" s="715" t="s">
        <v>37</v>
      </c>
      <c r="J39" s="715" t="s">
        <v>37</v>
      </c>
      <c r="K39" s="716"/>
      <c r="L39" s="718" t="s">
        <v>37</v>
      </c>
      <c r="M39" s="714">
        <f t="shared" si="2"/>
        <v>0</v>
      </c>
      <c r="N39" s="715" t="s">
        <v>37</v>
      </c>
      <c r="O39" s="715" t="s">
        <v>37</v>
      </c>
      <c r="P39" s="681">
        <f>ROUND(K39/$Q$15,0)</f>
        <v>0</v>
      </c>
      <c r="Q39" s="718" t="s">
        <v>37</v>
      </c>
    </row>
    <row r="40" spans="1:17" x14ac:dyDescent="0.25">
      <c r="A40" s="675">
        <v>21395</v>
      </c>
      <c r="B40" s="713" t="s">
        <v>52</v>
      </c>
      <c r="C40" s="714">
        <f t="shared" si="0"/>
        <v>0</v>
      </c>
      <c r="D40" s="715" t="s">
        <v>37</v>
      </c>
      <c r="E40" s="715" t="s">
        <v>37</v>
      </c>
      <c r="F40" s="716"/>
      <c r="G40" s="717" t="s">
        <v>37</v>
      </c>
      <c r="H40" s="714">
        <f t="shared" si="1"/>
        <v>0</v>
      </c>
      <c r="I40" s="715" t="s">
        <v>37</v>
      </c>
      <c r="J40" s="715" t="s">
        <v>37</v>
      </c>
      <c r="K40" s="716"/>
      <c r="L40" s="718" t="s">
        <v>37</v>
      </c>
      <c r="M40" s="714">
        <f t="shared" si="2"/>
        <v>0</v>
      </c>
      <c r="N40" s="715" t="s">
        <v>37</v>
      </c>
      <c r="O40" s="715" t="s">
        <v>37</v>
      </c>
      <c r="P40" s="681">
        <f>ROUND(K40/$Q$15,0)</f>
        <v>0</v>
      </c>
      <c r="Q40" s="718" t="s">
        <v>37</v>
      </c>
    </row>
    <row r="41" spans="1:17" ht="24" x14ac:dyDescent="0.25">
      <c r="A41" s="675">
        <v>21399</v>
      </c>
      <c r="B41" s="713" t="s">
        <v>53</v>
      </c>
      <c r="C41" s="714">
        <f t="shared" si="0"/>
        <v>0</v>
      </c>
      <c r="D41" s="715" t="s">
        <v>37</v>
      </c>
      <c r="E41" s="715" t="s">
        <v>37</v>
      </c>
      <c r="F41" s="716"/>
      <c r="G41" s="717" t="s">
        <v>37</v>
      </c>
      <c r="H41" s="714">
        <f t="shared" si="1"/>
        <v>0</v>
      </c>
      <c r="I41" s="715" t="s">
        <v>37</v>
      </c>
      <c r="J41" s="715" t="s">
        <v>37</v>
      </c>
      <c r="K41" s="716"/>
      <c r="L41" s="718" t="s">
        <v>37</v>
      </c>
      <c r="M41" s="714">
        <f t="shared" si="2"/>
        <v>0</v>
      </c>
      <c r="N41" s="715" t="s">
        <v>37</v>
      </c>
      <c r="O41" s="715" t="s">
        <v>37</v>
      </c>
      <c r="P41" s="681">
        <f>ROUND(K41/$Q$15,0)</f>
        <v>0</v>
      </c>
      <c r="Q41" s="718" t="s">
        <v>37</v>
      </c>
    </row>
    <row r="42" spans="1:17" s="651" customFormat="1" ht="24" x14ac:dyDescent="0.25">
      <c r="A42" s="703">
        <v>21420</v>
      </c>
      <c r="B42" s="695" t="s">
        <v>54</v>
      </c>
      <c r="C42" s="696">
        <f t="shared" si="0"/>
        <v>0</v>
      </c>
      <c r="D42" s="697"/>
      <c r="E42" s="698" t="s">
        <v>37</v>
      </c>
      <c r="F42" s="698" t="s">
        <v>37</v>
      </c>
      <c r="G42" s="699" t="s">
        <v>37</v>
      </c>
      <c r="H42" s="732">
        <f>SUM(I42:L42)</f>
        <v>0</v>
      </c>
      <c r="I42" s="697"/>
      <c r="J42" s="698" t="s">
        <v>37</v>
      </c>
      <c r="K42" s="698" t="s">
        <v>37</v>
      </c>
      <c r="L42" s="701" t="s">
        <v>37</v>
      </c>
      <c r="M42" s="732">
        <f>SUM(N42:Q42)</f>
        <v>0</v>
      </c>
      <c r="N42" s="733">
        <f>ROUND(I42/$Q$15,0)</f>
        <v>0</v>
      </c>
      <c r="O42" s="698" t="s">
        <v>37</v>
      </c>
      <c r="P42" s="698" t="s">
        <v>37</v>
      </c>
      <c r="Q42" s="701" t="s">
        <v>37</v>
      </c>
    </row>
    <row r="43" spans="1:17" s="651" customFormat="1" ht="24" x14ac:dyDescent="0.25">
      <c r="A43" s="734">
        <v>21490</v>
      </c>
      <c r="B43" s="735" t="s">
        <v>55</v>
      </c>
      <c r="C43" s="696">
        <f t="shared" si="0"/>
        <v>0</v>
      </c>
      <c r="D43" s="736">
        <f>D44</f>
        <v>0</v>
      </c>
      <c r="E43" s="736">
        <f t="shared" ref="E43:F43" si="4">E44</f>
        <v>0</v>
      </c>
      <c r="F43" s="736">
        <f t="shared" si="4"/>
        <v>0</v>
      </c>
      <c r="G43" s="699" t="s">
        <v>37</v>
      </c>
      <c r="H43" s="732">
        <f t="shared" ref="H43:H44" si="5">SUM(I43:L43)</f>
        <v>0</v>
      </c>
      <c r="I43" s="736">
        <f>I44</f>
        <v>0</v>
      </c>
      <c r="J43" s="736">
        <f t="shared" ref="J43:K43" si="6">J44</f>
        <v>0</v>
      </c>
      <c r="K43" s="736">
        <f t="shared" si="6"/>
        <v>0</v>
      </c>
      <c r="L43" s="701" t="s">
        <v>37</v>
      </c>
      <c r="M43" s="737">
        <f t="shared" ref="M43:M47" si="7">SUM(N43:Q43)</f>
        <v>0</v>
      </c>
      <c r="N43" s="736">
        <f>N44</f>
        <v>0</v>
      </c>
      <c r="O43" s="736">
        <f t="shared" ref="O43:P43" si="8">O44</f>
        <v>0</v>
      </c>
      <c r="P43" s="736">
        <f t="shared" si="8"/>
        <v>0</v>
      </c>
      <c r="Q43" s="701" t="s">
        <v>37</v>
      </c>
    </row>
    <row r="44" spans="1:17" s="651" customFormat="1" ht="24" x14ac:dyDescent="0.25">
      <c r="A44" s="675">
        <v>21499</v>
      </c>
      <c r="B44" s="713" t="s">
        <v>56</v>
      </c>
      <c r="C44" s="727">
        <f t="shared" si="0"/>
        <v>0</v>
      </c>
      <c r="D44" s="738"/>
      <c r="E44" s="739"/>
      <c r="F44" s="739"/>
      <c r="G44" s="740" t="s">
        <v>37</v>
      </c>
      <c r="H44" s="741">
        <f t="shared" si="5"/>
        <v>0</v>
      </c>
      <c r="I44" s="667"/>
      <c r="J44" s="742"/>
      <c r="K44" s="742"/>
      <c r="L44" s="712" t="s">
        <v>37</v>
      </c>
      <c r="M44" s="670">
        <f t="shared" si="7"/>
        <v>0</v>
      </c>
      <c r="N44" s="743">
        <f>ROUND(I44/$Q$15,0)</f>
        <v>0</v>
      </c>
      <c r="O44" s="706">
        <f>ROUND(J44/$Q$15,0)</f>
        <v>0</v>
      </c>
      <c r="P44" s="706">
        <f>ROUND(K44/$Q$15,0)</f>
        <v>0</v>
      </c>
      <c r="Q44" s="712" t="s">
        <v>37</v>
      </c>
    </row>
    <row r="45" spans="1:17" ht="24" x14ac:dyDescent="0.25">
      <c r="A45" s="744">
        <v>23000</v>
      </c>
      <c r="B45" s="745" t="s">
        <v>57</v>
      </c>
      <c r="C45" s="746">
        <f t="shared" si="0"/>
        <v>0</v>
      </c>
      <c r="D45" s="698" t="s">
        <v>37</v>
      </c>
      <c r="E45" s="698" t="s">
        <v>37</v>
      </c>
      <c r="F45" s="698" t="s">
        <v>37</v>
      </c>
      <c r="G45" s="733">
        <f>SUM(G46:G47)</f>
        <v>0</v>
      </c>
      <c r="H45" s="746">
        <f t="shared" si="1"/>
        <v>0</v>
      </c>
      <c r="I45" s="722" t="s">
        <v>37</v>
      </c>
      <c r="J45" s="722" t="s">
        <v>37</v>
      </c>
      <c r="K45" s="722" t="s">
        <v>37</v>
      </c>
      <c r="L45" s="747">
        <f>SUM(L46:L47)</f>
        <v>0</v>
      </c>
      <c r="M45" s="746">
        <f t="shared" si="7"/>
        <v>0</v>
      </c>
      <c r="N45" s="722" t="s">
        <v>37</v>
      </c>
      <c r="O45" s="722" t="s">
        <v>37</v>
      </c>
      <c r="P45" s="722" t="s">
        <v>37</v>
      </c>
      <c r="Q45" s="747">
        <f>SUM(Q46:Q47)</f>
        <v>0</v>
      </c>
    </row>
    <row r="46" spans="1:17" ht="24" x14ac:dyDescent="0.25">
      <c r="A46" s="748">
        <v>23410</v>
      </c>
      <c r="B46" s="749" t="s">
        <v>58</v>
      </c>
      <c r="C46" s="750">
        <f t="shared" si="0"/>
        <v>0</v>
      </c>
      <c r="D46" s="751" t="s">
        <v>37</v>
      </c>
      <c r="E46" s="751" t="s">
        <v>37</v>
      </c>
      <c r="F46" s="751" t="s">
        <v>37</v>
      </c>
      <c r="G46" s="752"/>
      <c r="H46" s="750">
        <f t="shared" si="1"/>
        <v>0</v>
      </c>
      <c r="I46" s="751" t="s">
        <v>37</v>
      </c>
      <c r="J46" s="751" t="s">
        <v>37</v>
      </c>
      <c r="K46" s="751" t="s">
        <v>37</v>
      </c>
      <c r="L46" s="753"/>
      <c r="M46" s="750">
        <f t="shared" si="7"/>
        <v>0</v>
      </c>
      <c r="N46" s="751" t="s">
        <v>37</v>
      </c>
      <c r="O46" s="751" t="s">
        <v>37</v>
      </c>
      <c r="P46" s="751" t="s">
        <v>37</v>
      </c>
      <c r="Q46" s="754">
        <f>ROUND(L46/$Q$15,0)</f>
        <v>0</v>
      </c>
    </row>
    <row r="47" spans="1:17" ht="24" x14ac:dyDescent="0.25">
      <c r="A47" s="748">
        <v>23510</v>
      </c>
      <c r="B47" s="749" t="s">
        <v>59</v>
      </c>
      <c r="C47" s="755">
        <f t="shared" si="0"/>
        <v>0</v>
      </c>
      <c r="D47" s="751" t="s">
        <v>37</v>
      </c>
      <c r="E47" s="751" t="s">
        <v>37</v>
      </c>
      <c r="F47" s="751" t="s">
        <v>37</v>
      </c>
      <c r="G47" s="752"/>
      <c r="H47" s="755">
        <f t="shared" si="1"/>
        <v>0</v>
      </c>
      <c r="I47" s="751" t="s">
        <v>37</v>
      </c>
      <c r="J47" s="751" t="s">
        <v>37</v>
      </c>
      <c r="K47" s="751" t="s">
        <v>37</v>
      </c>
      <c r="L47" s="753"/>
      <c r="M47" s="755">
        <f t="shared" si="7"/>
        <v>0</v>
      </c>
      <c r="N47" s="751" t="s">
        <v>37</v>
      </c>
      <c r="O47" s="751" t="s">
        <v>37</v>
      </c>
      <c r="P47" s="751" t="s">
        <v>37</v>
      </c>
      <c r="Q47" s="754">
        <f>ROUND(L47/$Q$15,0)</f>
        <v>0</v>
      </c>
    </row>
    <row r="48" spans="1:17" x14ac:dyDescent="0.25">
      <c r="A48" s="756"/>
      <c r="B48" s="749"/>
      <c r="C48" s="757"/>
      <c r="D48" s="758"/>
      <c r="E48" s="758"/>
      <c r="F48" s="759"/>
      <c r="G48" s="752"/>
      <c r="H48" s="760"/>
      <c r="I48" s="758"/>
      <c r="J48" s="758"/>
      <c r="K48" s="759"/>
      <c r="L48" s="753"/>
      <c r="M48" s="757"/>
      <c r="N48" s="751"/>
      <c r="O48" s="751"/>
      <c r="P48" s="761"/>
      <c r="Q48" s="754"/>
    </row>
    <row r="49" spans="1:17" s="651" customFormat="1" x14ac:dyDescent="0.25">
      <c r="A49" s="762"/>
      <c r="B49" s="763" t="s">
        <v>60</v>
      </c>
      <c r="C49" s="764"/>
      <c r="D49" s="765"/>
      <c r="E49" s="765"/>
      <c r="F49" s="765"/>
      <c r="G49" s="766"/>
      <c r="H49" s="764"/>
      <c r="I49" s="765"/>
      <c r="J49" s="765"/>
      <c r="K49" s="765"/>
      <c r="L49" s="767"/>
      <c r="M49" s="764"/>
      <c r="N49" s="765"/>
      <c r="O49" s="765"/>
      <c r="P49" s="765"/>
      <c r="Q49" s="767"/>
    </row>
    <row r="50" spans="1:17" s="651" customFormat="1" ht="12.75" thickBot="1" x14ac:dyDescent="0.3">
      <c r="A50" s="768"/>
      <c r="B50" s="652" t="s">
        <v>61</v>
      </c>
      <c r="C50" s="769">
        <f t="shared" ref="C50:C112" si="9">SUM(D50:G50)</f>
        <v>168169</v>
      </c>
      <c r="D50" s="770">
        <f>SUM(D51,D299)</f>
        <v>168169</v>
      </c>
      <c r="E50" s="770">
        <f>SUM(E51,E299)</f>
        <v>0</v>
      </c>
      <c r="F50" s="770">
        <f>SUM(F51,F299)</f>
        <v>0</v>
      </c>
      <c r="G50" s="771">
        <f>SUM(G51,G299)</f>
        <v>0</v>
      </c>
      <c r="H50" s="769">
        <f t="shared" ref="H50:H112" si="10">SUM(I50:L50)</f>
        <v>100790</v>
      </c>
      <c r="I50" s="770">
        <f>SUM(I51,I299)</f>
        <v>100790</v>
      </c>
      <c r="J50" s="770">
        <f>SUM(J51,J299)</f>
        <v>0</v>
      </c>
      <c r="K50" s="770">
        <f>SUM(K51,K299)</f>
        <v>0</v>
      </c>
      <c r="L50" s="772">
        <f>SUM(L51,L299)</f>
        <v>0</v>
      </c>
      <c r="M50" s="769">
        <f t="shared" ref="M50:M73" si="11">SUM(N50:Q50)</f>
        <v>143414</v>
      </c>
      <c r="N50" s="770">
        <f>SUM(N51,N299)</f>
        <v>143414</v>
      </c>
      <c r="O50" s="770">
        <f>SUM(O51,O299)</f>
        <v>0</v>
      </c>
      <c r="P50" s="770">
        <f>SUM(P51,P299)</f>
        <v>0</v>
      </c>
      <c r="Q50" s="772">
        <f>SUM(Q51,Q299)</f>
        <v>0</v>
      </c>
    </row>
    <row r="51" spans="1:17" s="651" customFormat="1" ht="36.75" thickTop="1" x14ac:dyDescent="0.25">
      <c r="A51" s="773"/>
      <c r="B51" s="774" t="s">
        <v>62</v>
      </c>
      <c r="C51" s="775">
        <f t="shared" si="9"/>
        <v>168169</v>
      </c>
      <c r="D51" s="776">
        <f>SUM(D52,D192)</f>
        <v>168169</v>
      </c>
      <c r="E51" s="776">
        <f>SUM(E52,E192)</f>
        <v>0</v>
      </c>
      <c r="F51" s="776">
        <f>SUM(F52,F192)</f>
        <v>0</v>
      </c>
      <c r="G51" s="777">
        <f>SUM(G52,G192)</f>
        <v>0</v>
      </c>
      <c r="H51" s="775">
        <f t="shared" si="10"/>
        <v>100790</v>
      </c>
      <c r="I51" s="776">
        <f>SUM(I52,I192)</f>
        <v>100790</v>
      </c>
      <c r="J51" s="776">
        <f>SUM(J52,J192)</f>
        <v>0</v>
      </c>
      <c r="K51" s="776">
        <f>SUM(K52,K192)</f>
        <v>0</v>
      </c>
      <c r="L51" s="778">
        <f>SUM(L52,L192)</f>
        <v>0</v>
      </c>
      <c r="M51" s="775">
        <f t="shared" si="11"/>
        <v>143414</v>
      </c>
      <c r="N51" s="776">
        <f>SUM(N52,N192)</f>
        <v>143414</v>
      </c>
      <c r="O51" s="776">
        <f>SUM(O52,O192)</f>
        <v>0</v>
      </c>
      <c r="P51" s="776">
        <f>SUM(P52,P192)</f>
        <v>0</v>
      </c>
      <c r="Q51" s="778">
        <f>SUM(Q52,Q192)</f>
        <v>0</v>
      </c>
    </row>
    <row r="52" spans="1:17" s="651" customFormat="1" ht="24" x14ac:dyDescent="0.25">
      <c r="A52" s="779"/>
      <c r="B52" s="645" t="s">
        <v>63</v>
      </c>
      <c r="C52" s="780">
        <f t="shared" si="9"/>
        <v>168169</v>
      </c>
      <c r="D52" s="781">
        <f>SUM(D53,D74,D171,D185)</f>
        <v>168169</v>
      </c>
      <c r="E52" s="781">
        <f>SUM(E53,E74,E171,E185)</f>
        <v>0</v>
      </c>
      <c r="F52" s="781">
        <f>SUM(F53,F74,F171,F185)</f>
        <v>0</v>
      </c>
      <c r="G52" s="782">
        <f>SUM(G53,G74,G171,G185)</f>
        <v>0</v>
      </c>
      <c r="H52" s="780">
        <f t="shared" si="10"/>
        <v>100790</v>
      </c>
      <c r="I52" s="781">
        <f>SUM(I53,I74,I171,I185)</f>
        <v>100790</v>
      </c>
      <c r="J52" s="781">
        <f>SUM(J53,J74,J171,J185)</f>
        <v>0</v>
      </c>
      <c r="K52" s="781">
        <f>SUM(K53,K74,K171,K185)</f>
        <v>0</v>
      </c>
      <c r="L52" s="783">
        <f>SUM(L53,L74,L171,L185)</f>
        <v>0</v>
      </c>
      <c r="M52" s="780">
        <f t="shared" si="11"/>
        <v>143414</v>
      </c>
      <c r="N52" s="781">
        <f>SUM(N53,N74,N171,N185)</f>
        <v>143414</v>
      </c>
      <c r="O52" s="781">
        <f>SUM(O53,O74,O171,O185)</f>
        <v>0</v>
      </c>
      <c r="P52" s="781">
        <f>SUM(P53,P74,P171,P185)</f>
        <v>0</v>
      </c>
      <c r="Q52" s="783">
        <f>SUM(Q53,Q74,Q171,Q185)</f>
        <v>0</v>
      </c>
    </row>
    <row r="53" spans="1:17" s="651" customFormat="1" x14ac:dyDescent="0.25">
      <c r="A53" s="784">
        <v>1000</v>
      </c>
      <c r="B53" s="784" t="s">
        <v>64</v>
      </c>
      <c r="C53" s="785">
        <f t="shared" si="9"/>
        <v>0</v>
      </c>
      <c r="D53" s="786">
        <f>SUM(D54,D67)</f>
        <v>0</v>
      </c>
      <c r="E53" s="786">
        <f>SUM(E54,E67)</f>
        <v>0</v>
      </c>
      <c r="F53" s="786">
        <f>SUM(F54,F67)</f>
        <v>0</v>
      </c>
      <c r="G53" s="787">
        <f>SUM(G54,G67)</f>
        <v>0</v>
      </c>
      <c r="H53" s="785">
        <f t="shared" si="10"/>
        <v>0</v>
      </c>
      <c r="I53" s="786">
        <f>SUM(I54,I67)</f>
        <v>0</v>
      </c>
      <c r="J53" s="786">
        <f>SUM(J54,J67)</f>
        <v>0</v>
      </c>
      <c r="K53" s="786">
        <f>SUM(K54,K67)</f>
        <v>0</v>
      </c>
      <c r="L53" s="788">
        <f>SUM(L54,L67)</f>
        <v>0</v>
      </c>
      <c r="M53" s="785">
        <f t="shared" si="11"/>
        <v>0</v>
      </c>
      <c r="N53" s="786">
        <f>SUM(N54,N67)</f>
        <v>0</v>
      </c>
      <c r="O53" s="786">
        <f>SUM(O54,O67)</f>
        <v>0</v>
      </c>
      <c r="P53" s="786">
        <f>SUM(P54,P67)</f>
        <v>0</v>
      </c>
      <c r="Q53" s="788">
        <f>SUM(Q54,Q67)</f>
        <v>0</v>
      </c>
    </row>
    <row r="54" spans="1:17" x14ac:dyDescent="0.25">
      <c r="A54" s="695">
        <v>1100</v>
      </c>
      <c r="B54" s="789" t="s">
        <v>65</v>
      </c>
      <c r="C54" s="696">
        <f t="shared" si="9"/>
        <v>0</v>
      </c>
      <c r="D54" s="702">
        <f>SUM(D55,D58,D66)</f>
        <v>0</v>
      </c>
      <c r="E54" s="702">
        <f>SUM(E55,E58,E66)</f>
        <v>0</v>
      </c>
      <c r="F54" s="702">
        <f>SUM(F55,F58,F66)</f>
        <v>0</v>
      </c>
      <c r="G54" s="790">
        <f>SUM(G55,G58,G66)</f>
        <v>0</v>
      </c>
      <c r="H54" s="696">
        <f t="shared" si="10"/>
        <v>0</v>
      </c>
      <c r="I54" s="702">
        <f>SUM(I55,I58,I66)</f>
        <v>0</v>
      </c>
      <c r="J54" s="702">
        <f>SUM(J55,J58,J66)</f>
        <v>0</v>
      </c>
      <c r="K54" s="702">
        <f>SUM(K55,K58,K66)</f>
        <v>0</v>
      </c>
      <c r="L54" s="791">
        <f>SUM(L55,L58,L66)</f>
        <v>0</v>
      </c>
      <c r="M54" s="696">
        <f t="shared" si="11"/>
        <v>0</v>
      </c>
      <c r="N54" s="702">
        <f>SUM(N55,N58,N66)</f>
        <v>0</v>
      </c>
      <c r="O54" s="702">
        <f>SUM(O55,O58,O66)</f>
        <v>0</v>
      </c>
      <c r="P54" s="702">
        <f>SUM(P55,P58,P66)</f>
        <v>0</v>
      </c>
      <c r="Q54" s="791">
        <f>SUM(Q55,Q58,Q66)</f>
        <v>0</v>
      </c>
    </row>
    <row r="55" spans="1:17" x14ac:dyDescent="0.25">
      <c r="A55" s="792">
        <v>1110</v>
      </c>
      <c r="B55" s="749" t="s">
        <v>66</v>
      </c>
      <c r="C55" s="757">
        <f t="shared" si="9"/>
        <v>0</v>
      </c>
      <c r="D55" s="793">
        <f>SUM(D56:D57)</f>
        <v>0</v>
      </c>
      <c r="E55" s="793">
        <f>SUM(E56:E57)</f>
        <v>0</v>
      </c>
      <c r="F55" s="793">
        <f>SUM(F56:F57)</f>
        <v>0</v>
      </c>
      <c r="G55" s="794">
        <f>SUM(G56:G57)</f>
        <v>0</v>
      </c>
      <c r="H55" s="757">
        <f t="shared" si="10"/>
        <v>0</v>
      </c>
      <c r="I55" s="793">
        <f>SUM(I56:I57)</f>
        <v>0</v>
      </c>
      <c r="J55" s="793">
        <f>SUM(J56:J57)</f>
        <v>0</v>
      </c>
      <c r="K55" s="793">
        <f>SUM(K56:K57)</f>
        <v>0</v>
      </c>
      <c r="L55" s="795">
        <f>SUM(L56:L57)</f>
        <v>0</v>
      </c>
      <c r="M55" s="757">
        <f t="shared" si="11"/>
        <v>0</v>
      </c>
      <c r="N55" s="793">
        <f>SUM(N56:N57)</f>
        <v>0</v>
      </c>
      <c r="O55" s="793">
        <f>SUM(O56:O57)</f>
        <v>0</v>
      </c>
      <c r="P55" s="793">
        <f>SUM(P56:P57)</f>
        <v>0</v>
      </c>
      <c r="Q55" s="795">
        <f>SUM(Q56:Q57)</f>
        <v>0</v>
      </c>
    </row>
    <row r="56" spans="1:17" x14ac:dyDescent="0.25">
      <c r="A56" s="665">
        <v>1111</v>
      </c>
      <c r="B56" s="704" t="s">
        <v>67</v>
      </c>
      <c r="C56" s="705">
        <f t="shared" si="9"/>
        <v>0</v>
      </c>
      <c r="D56" s="707"/>
      <c r="E56" s="707"/>
      <c r="F56" s="707"/>
      <c r="G56" s="796"/>
      <c r="H56" s="705">
        <f t="shared" si="10"/>
        <v>0</v>
      </c>
      <c r="I56" s="707"/>
      <c r="J56" s="707"/>
      <c r="K56" s="707"/>
      <c r="L56" s="797"/>
      <c r="M56" s="705">
        <f t="shared" si="11"/>
        <v>0</v>
      </c>
      <c r="N56" s="681">
        <f>ROUNDUP(I56/$Q$15,0)</f>
        <v>0</v>
      </c>
      <c r="O56" s="731">
        <f t="shared" ref="O56:Q57" si="12">ROUNDUP(J56/$Q$15,0)</f>
        <v>0</v>
      </c>
      <c r="P56" s="731">
        <f t="shared" si="12"/>
        <v>0</v>
      </c>
      <c r="Q56" s="798">
        <f t="shared" si="12"/>
        <v>0</v>
      </c>
    </row>
    <row r="57" spans="1:17" ht="24" customHeight="1" x14ac:dyDescent="0.25">
      <c r="A57" s="675">
        <v>1119</v>
      </c>
      <c r="B57" s="713" t="s">
        <v>68</v>
      </c>
      <c r="C57" s="714">
        <f t="shared" si="9"/>
        <v>0</v>
      </c>
      <c r="D57" s="716"/>
      <c r="E57" s="716"/>
      <c r="F57" s="716"/>
      <c r="G57" s="799"/>
      <c r="H57" s="714">
        <f t="shared" si="10"/>
        <v>0</v>
      </c>
      <c r="I57" s="716"/>
      <c r="J57" s="716"/>
      <c r="K57" s="716"/>
      <c r="L57" s="800"/>
      <c r="M57" s="714">
        <f t="shared" si="11"/>
        <v>0</v>
      </c>
      <c r="N57" s="681">
        <f t="shared" ref="N57" si="13">ROUNDUP(I57/$Q$15,0)</f>
        <v>0</v>
      </c>
      <c r="O57" s="681">
        <f t="shared" si="12"/>
        <v>0</v>
      </c>
      <c r="P57" s="681">
        <f t="shared" si="12"/>
        <v>0</v>
      </c>
      <c r="Q57" s="801">
        <f t="shared" si="12"/>
        <v>0</v>
      </c>
    </row>
    <row r="58" spans="1:17" ht="23.25" customHeight="1" x14ac:dyDescent="0.25">
      <c r="A58" s="802">
        <v>1140</v>
      </c>
      <c r="B58" s="713" t="s">
        <v>69</v>
      </c>
      <c r="C58" s="714">
        <f t="shared" si="9"/>
        <v>0</v>
      </c>
      <c r="D58" s="681">
        <f>SUM(D59:D65)</f>
        <v>0</v>
      </c>
      <c r="E58" s="681">
        <f>SUM(E59:E65)</f>
        <v>0</v>
      </c>
      <c r="F58" s="681">
        <f>SUM(F59:F65)</f>
        <v>0</v>
      </c>
      <c r="G58" s="803">
        <f>SUM(G59:G65)</f>
        <v>0</v>
      </c>
      <c r="H58" s="714">
        <f t="shared" si="10"/>
        <v>0</v>
      </c>
      <c r="I58" s="681">
        <f>SUM(I59:I65)</f>
        <v>0</v>
      </c>
      <c r="J58" s="681">
        <f>SUM(J59:J65)</f>
        <v>0</v>
      </c>
      <c r="K58" s="681">
        <f>SUM(K59:K65)</f>
        <v>0</v>
      </c>
      <c r="L58" s="801">
        <f>SUM(L59:L65)</f>
        <v>0</v>
      </c>
      <c r="M58" s="714">
        <f t="shared" si="11"/>
        <v>0</v>
      </c>
      <c r="N58" s="681">
        <f>SUM(N59:N65)</f>
        <v>0</v>
      </c>
      <c r="O58" s="681">
        <f>SUM(O59:O65)</f>
        <v>0</v>
      </c>
      <c r="P58" s="681">
        <f>SUM(P59:P65)</f>
        <v>0</v>
      </c>
      <c r="Q58" s="801">
        <f>SUM(Q59:Q65)</f>
        <v>0</v>
      </c>
    </row>
    <row r="59" spans="1:17" x14ac:dyDescent="0.25">
      <c r="A59" s="675">
        <v>1141</v>
      </c>
      <c r="B59" s="713" t="s">
        <v>70</v>
      </c>
      <c r="C59" s="714">
        <f t="shared" si="9"/>
        <v>0</v>
      </c>
      <c r="D59" s="716"/>
      <c r="E59" s="716"/>
      <c r="F59" s="716"/>
      <c r="G59" s="799"/>
      <c r="H59" s="714">
        <f t="shared" si="10"/>
        <v>0</v>
      </c>
      <c r="I59" s="716"/>
      <c r="J59" s="716"/>
      <c r="K59" s="716"/>
      <c r="L59" s="800"/>
      <c r="M59" s="714">
        <f t="shared" si="11"/>
        <v>0</v>
      </c>
      <c r="N59" s="681">
        <f t="shared" ref="N59:Q66" si="14">ROUNDUP(I59/$Q$15,0)</f>
        <v>0</v>
      </c>
      <c r="O59" s="681">
        <f t="shared" si="14"/>
        <v>0</v>
      </c>
      <c r="P59" s="681">
        <f t="shared" si="14"/>
        <v>0</v>
      </c>
      <c r="Q59" s="801">
        <f t="shared" si="14"/>
        <v>0</v>
      </c>
    </row>
    <row r="60" spans="1:17" ht="24.75" customHeight="1" x14ac:dyDescent="0.25">
      <c r="A60" s="675">
        <v>1142</v>
      </c>
      <c r="B60" s="713" t="s">
        <v>71</v>
      </c>
      <c r="C60" s="714">
        <f t="shared" si="9"/>
        <v>0</v>
      </c>
      <c r="D60" s="716"/>
      <c r="E60" s="716"/>
      <c r="F60" s="716"/>
      <c r="G60" s="799"/>
      <c r="H60" s="714">
        <f t="shared" si="10"/>
        <v>0</v>
      </c>
      <c r="I60" s="716"/>
      <c r="J60" s="716"/>
      <c r="K60" s="716"/>
      <c r="L60" s="800"/>
      <c r="M60" s="714">
        <f t="shared" si="11"/>
        <v>0</v>
      </c>
      <c r="N60" s="681">
        <f t="shared" si="14"/>
        <v>0</v>
      </c>
      <c r="O60" s="681">
        <f t="shared" si="14"/>
        <v>0</v>
      </c>
      <c r="P60" s="681">
        <f t="shared" si="14"/>
        <v>0</v>
      </c>
      <c r="Q60" s="801">
        <f t="shared" si="14"/>
        <v>0</v>
      </c>
    </row>
    <row r="61" spans="1:17" ht="24" x14ac:dyDescent="0.25">
      <c r="A61" s="675">
        <v>1145</v>
      </c>
      <c r="B61" s="713" t="s">
        <v>72</v>
      </c>
      <c r="C61" s="714">
        <f t="shared" si="9"/>
        <v>0</v>
      </c>
      <c r="D61" s="716"/>
      <c r="E61" s="716"/>
      <c r="F61" s="716"/>
      <c r="G61" s="799"/>
      <c r="H61" s="714">
        <f t="shared" si="10"/>
        <v>0</v>
      </c>
      <c r="I61" s="716"/>
      <c r="J61" s="716"/>
      <c r="K61" s="716"/>
      <c r="L61" s="800"/>
      <c r="M61" s="714">
        <f t="shared" si="11"/>
        <v>0</v>
      </c>
      <c r="N61" s="681">
        <f t="shared" si="14"/>
        <v>0</v>
      </c>
      <c r="O61" s="681">
        <f t="shared" si="14"/>
        <v>0</v>
      </c>
      <c r="P61" s="681">
        <f t="shared" si="14"/>
        <v>0</v>
      </c>
      <c r="Q61" s="801">
        <f t="shared" si="14"/>
        <v>0</v>
      </c>
    </row>
    <row r="62" spans="1:17" ht="27.75" customHeight="1" x14ac:dyDescent="0.25">
      <c r="A62" s="675">
        <v>1146</v>
      </c>
      <c r="B62" s="713" t="s">
        <v>73</v>
      </c>
      <c r="C62" s="714">
        <f t="shared" si="9"/>
        <v>0</v>
      </c>
      <c r="D62" s="716"/>
      <c r="E62" s="716"/>
      <c r="F62" s="716"/>
      <c r="G62" s="799"/>
      <c r="H62" s="714">
        <f t="shared" si="10"/>
        <v>0</v>
      </c>
      <c r="I62" s="716"/>
      <c r="J62" s="716"/>
      <c r="K62" s="716"/>
      <c r="L62" s="800"/>
      <c r="M62" s="714">
        <f t="shared" si="11"/>
        <v>0</v>
      </c>
      <c r="N62" s="681">
        <f t="shared" si="14"/>
        <v>0</v>
      </c>
      <c r="O62" s="681">
        <f t="shared" si="14"/>
        <v>0</v>
      </c>
      <c r="P62" s="681">
        <f t="shared" si="14"/>
        <v>0</v>
      </c>
      <c r="Q62" s="801">
        <f t="shared" si="14"/>
        <v>0</v>
      </c>
    </row>
    <row r="63" spans="1:17" x14ac:dyDescent="0.25">
      <c r="A63" s="675">
        <v>1147</v>
      </c>
      <c r="B63" s="713" t="s">
        <v>74</v>
      </c>
      <c r="C63" s="714">
        <f t="shared" si="9"/>
        <v>0</v>
      </c>
      <c r="D63" s="716"/>
      <c r="E63" s="716"/>
      <c r="F63" s="716"/>
      <c r="G63" s="799"/>
      <c r="H63" s="714">
        <f t="shared" si="10"/>
        <v>0</v>
      </c>
      <c r="I63" s="716"/>
      <c r="J63" s="716"/>
      <c r="K63" s="716"/>
      <c r="L63" s="800"/>
      <c r="M63" s="714">
        <f t="shared" si="11"/>
        <v>0</v>
      </c>
      <c r="N63" s="681">
        <f t="shared" si="14"/>
        <v>0</v>
      </c>
      <c r="O63" s="681">
        <f t="shared" si="14"/>
        <v>0</v>
      </c>
      <c r="P63" s="681">
        <f t="shared" si="14"/>
        <v>0</v>
      </c>
      <c r="Q63" s="801">
        <f t="shared" si="14"/>
        <v>0</v>
      </c>
    </row>
    <row r="64" spans="1:17" ht="24" x14ac:dyDescent="0.25">
      <c r="A64" s="675">
        <v>1148</v>
      </c>
      <c r="B64" s="713" t="s">
        <v>75</v>
      </c>
      <c r="C64" s="714">
        <f t="shared" si="9"/>
        <v>0</v>
      </c>
      <c r="D64" s="716"/>
      <c r="E64" s="716"/>
      <c r="F64" s="716"/>
      <c r="G64" s="799"/>
      <c r="H64" s="714">
        <f t="shared" si="10"/>
        <v>0</v>
      </c>
      <c r="I64" s="716"/>
      <c r="J64" s="716"/>
      <c r="K64" s="716"/>
      <c r="L64" s="800"/>
      <c r="M64" s="714">
        <f t="shared" si="11"/>
        <v>0</v>
      </c>
      <c r="N64" s="681">
        <f t="shared" si="14"/>
        <v>0</v>
      </c>
      <c r="O64" s="681">
        <f t="shared" si="14"/>
        <v>0</v>
      </c>
      <c r="P64" s="681">
        <f t="shared" si="14"/>
        <v>0</v>
      </c>
      <c r="Q64" s="801">
        <f t="shared" si="14"/>
        <v>0</v>
      </c>
    </row>
    <row r="65" spans="1:17" ht="29.25" customHeight="1" x14ac:dyDescent="0.25">
      <c r="A65" s="675">
        <v>1149</v>
      </c>
      <c r="B65" s="713" t="s">
        <v>76</v>
      </c>
      <c r="C65" s="714">
        <f t="shared" si="9"/>
        <v>0</v>
      </c>
      <c r="D65" s="716"/>
      <c r="E65" s="716"/>
      <c r="F65" s="716"/>
      <c r="G65" s="799"/>
      <c r="H65" s="714">
        <f t="shared" si="10"/>
        <v>0</v>
      </c>
      <c r="I65" s="716"/>
      <c r="J65" s="716"/>
      <c r="K65" s="716"/>
      <c r="L65" s="800"/>
      <c r="M65" s="714">
        <f t="shared" si="11"/>
        <v>0</v>
      </c>
      <c r="N65" s="681">
        <f t="shared" si="14"/>
        <v>0</v>
      </c>
      <c r="O65" s="681">
        <f t="shared" si="14"/>
        <v>0</v>
      </c>
      <c r="P65" s="681">
        <f t="shared" si="14"/>
        <v>0</v>
      </c>
      <c r="Q65" s="801">
        <f t="shared" si="14"/>
        <v>0</v>
      </c>
    </row>
    <row r="66" spans="1:17" ht="36" x14ac:dyDescent="0.25">
      <c r="A66" s="792">
        <v>1150</v>
      </c>
      <c r="B66" s="749" t="s">
        <v>77</v>
      </c>
      <c r="C66" s="757">
        <f t="shared" si="9"/>
        <v>0</v>
      </c>
      <c r="D66" s="804"/>
      <c r="E66" s="804"/>
      <c r="F66" s="804"/>
      <c r="G66" s="805"/>
      <c r="H66" s="757">
        <f t="shared" si="10"/>
        <v>0</v>
      </c>
      <c r="I66" s="804"/>
      <c r="J66" s="804"/>
      <c r="K66" s="804"/>
      <c r="L66" s="806"/>
      <c r="M66" s="757">
        <f t="shared" si="11"/>
        <v>0</v>
      </c>
      <c r="N66" s="681">
        <f t="shared" si="14"/>
        <v>0</v>
      </c>
      <c r="O66" s="793">
        <f t="shared" si="14"/>
        <v>0</v>
      </c>
      <c r="P66" s="793">
        <f t="shared" si="14"/>
        <v>0</v>
      </c>
      <c r="Q66" s="795">
        <f t="shared" si="14"/>
        <v>0</v>
      </c>
    </row>
    <row r="67" spans="1:17" ht="36" x14ac:dyDescent="0.25">
      <c r="A67" s="695">
        <v>1200</v>
      </c>
      <c r="B67" s="789" t="s">
        <v>78</v>
      </c>
      <c r="C67" s="696">
        <f t="shared" si="9"/>
        <v>0</v>
      </c>
      <c r="D67" s="702">
        <f>SUM(D68:D69)</f>
        <v>0</v>
      </c>
      <c r="E67" s="702">
        <f>SUM(E68:E69)</f>
        <v>0</v>
      </c>
      <c r="F67" s="702">
        <f>SUM(F68:F69)</f>
        <v>0</v>
      </c>
      <c r="G67" s="807">
        <f>SUM(G68:G69)</f>
        <v>0</v>
      </c>
      <c r="H67" s="696">
        <f t="shared" si="10"/>
        <v>0</v>
      </c>
      <c r="I67" s="702">
        <f>SUM(I68:I69)</f>
        <v>0</v>
      </c>
      <c r="J67" s="702">
        <f>SUM(J68:J69)</f>
        <v>0</v>
      </c>
      <c r="K67" s="702">
        <f>SUM(K68:K69)</f>
        <v>0</v>
      </c>
      <c r="L67" s="808">
        <f>SUM(L68:L69)</f>
        <v>0</v>
      </c>
      <c r="M67" s="696">
        <f t="shared" si="11"/>
        <v>0</v>
      </c>
      <c r="N67" s="702">
        <f>SUM(N68:N69)</f>
        <v>0</v>
      </c>
      <c r="O67" s="702">
        <f>SUM(O68:O69)</f>
        <v>0</v>
      </c>
      <c r="P67" s="702">
        <f>SUM(P68:P69)</f>
        <v>0</v>
      </c>
      <c r="Q67" s="808">
        <f>SUM(Q68:Q69)</f>
        <v>0</v>
      </c>
    </row>
    <row r="68" spans="1:17" ht="24" x14ac:dyDescent="0.25">
      <c r="A68" s="809">
        <v>1210</v>
      </c>
      <c r="B68" s="704" t="s">
        <v>79</v>
      </c>
      <c r="C68" s="705">
        <f t="shared" si="9"/>
        <v>0</v>
      </c>
      <c r="D68" s="707"/>
      <c r="E68" s="707"/>
      <c r="F68" s="707"/>
      <c r="G68" s="796"/>
      <c r="H68" s="705">
        <f t="shared" si="10"/>
        <v>0</v>
      </c>
      <c r="I68" s="707"/>
      <c r="J68" s="707"/>
      <c r="K68" s="707"/>
      <c r="L68" s="797"/>
      <c r="M68" s="705">
        <f t="shared" si="11"/>
        <v>0</v>
      </c>
      <c r="N68" s="731">
        <f t="shared" ref="N68:Q68" si="15">ROUNDUP(I68/$Q$15,0)</f>
        <v>0</v>
      </c>
      <c r="O68" s="731">
        <f t="shared" si="15"/>
        <v>0</v>
      </c>
      <c r="P68" s="731">
        <f t="shared" si="15"/>
        <v>0</v>
      </c>
      <c r="Q68" s="798">
        <f t="shared" si="15"/>
        <v>0</v>
      </c>
    </row>
    <row r="69" spans="1:17" ht="24" x14ac:dyDescent="0.25">
      <c r="A69" s="802">
        <v>1220</v>
      </c>
      <c r="B69" s="713" t="s">
        <v>80</v>
      </c>
      <c r="C69" s="714">
        <f t="shared" si="9"/>
        <v>0</v>
      </c>
      <c r="D69" s="681">
        <f>SUM(D70:D73)</f>
        <v>0</v>
      </c>
      <c r="E69" s="681">
        <f>SUM(E70:E73)</f>
        <v>0</v>
      </c>
      <c r="F69" s="681">
        <f>SUM(F70:F73)</f>
        <v>0</v>
      </c>
      <c r="G69" s="803">
        <f>SUM(G70:G73)</f>
        <v>0</v>
      </c>
      <c r="H69" s="714">
        <f t="shared" si="10"/>
        <v>0</v>
      </c>
      <c r="I69" s="681">
        <f>SUM(I70:I73)</f>
        <v>0</v>
      </c>
      <c r="J69" s="681">
        <f>SUM(J70:J73)</f>
        <v>0</v>
      </c>
      <c r="K69" s="681">
        <f>SUM(K70:K73)</f>
        <v>0</v>
      </c>
      <c r="L69" s="801">
        <f>SUM(L70:L73)</f>
        <v>0</v>
      </c>
      <c r="M69" s="714">
        <f t="shared" si="11"/>
        <v>0</v>
      </c>
      <c r="N69" s="681">
        <f>SUM(N70:N73)</f>
        <v>0</v>
      </c>
      <c r="O69" s="681">
        <f>SUM(O70:O73)</f>
        <v>0</v>
      </c>
      <c r="P69" s="681">
        <f>SUM(P70:P73)</f>
        <v>0</v>
      </c>
      <c r="Q69" s="801">
        <f>SUM(Q70:Q73)</f>
        <v>0</v>
      </c>
    </row>
    <row r="70" spans="1:17" ht="48" x14ac:dyDescent="0.25">
      <c r="A70" s="675">
        <v>1221</v>
      </c>
      <c r="B70" s="713" t="s">
        <v>81</v>
      </c>
      <c r="C70" s="714">
        <f t="shared" si="9"/>
        <v>0</v>
      </c>
      <c r="D70" s="716"/>
      <c r="E70" s="716"/>
      <c r="F70" s="716"/>
      <c r="G70" s="799"/>
      <c r="H70" s="714">
        <f t="shared" si="10"/>
        <v>0</v>
      </c>
      <c r="I70" s="716"/>
      <c r="J70" s="716"/>
      <c r="K70" s="716"/>
      <c r="L70" s="800"/>
      <c r="M70" s="714">
        <f t="shared" si="11"/>
        <v>0</v>
      </c>
      <c r="N70" s="681">
        <f t="shared" ref="N70:Q73" si="16">ROUNDUP(I70/$Q$15,0)</f>
        <v>0</v>
      </c>
      <c r="O70" s="681">
        <f t="shared" si="16"/>
        <v>0</v>
      </c>
      <c r="P70" s="681">
        <f t="shared" si="16"/>
        <v>0</v>
      </c>
      <c r="Q70" s="801">
        <f t="shared" si="16"/>
        <v>0</v>
      </c>
    </row>
    <row r="71" spans="1:17" x14ac:dyDescent="0.25">
      <c r="A71" s="675">
        <v>1223</v>
      </c>
      <c r="B71" s="713" t="s">
        <v>82</v>
      </c>
      <c r="C71" s="714">
        <f t="shared" si="9"/>
        <v>0</v>
      </c>
      <c r="D71" s="716"/>
      <c r="E71" s="716"/>
      <c r="F71" s="716"/>
      <c r="G71" s="799"/>
      <c r="H71" s="714">
        <f t="shared" si="10"/>
        <v>0</v>
      </c>
      <c r="I71" s="716"/>
      <c r="J71" s="716"/>
      <c r="K71" s="716"/>
      <c r="L71" s="800"/>
      <c r="M71" s="714">
        <f t="shared" si="11"/>
        <v>0</v>
      </c>
      <c r="N71" s="681">
        <f t="shared" si="16"/>
        <v>0</v>
      </c>
      <c r="O71" s="681">
        <f t="shared" si="16"/>
        <v>0</v>
      </c>
      <c r="P71" s="681">
        <f t="shared" si="16"/>
        <v>0</v>
      </c>
      <c r="Q71" s="801">
        <f t="shared" si="16"/>
        <v>0</v>
      </c>
    </row>
    <row r="72" spans="1:17" ht="36" x14ac:dyDescent="0.25">
      <c r="A72" s="675">
        <v>1227</v>
      </c>
      <c r="B72" s="713" t="s">
        <v>83</v>
      </c>
      <c r="C72" s="714">
        <f t="shared" si="9"/>
        <v>0</v>
      </c>
      <c r="D72" s="716"/>
      <c r="E72" s="716"/>
      <c r="F72" s="716"/>
      <c r="G72" s="799"/>
      <c r="H72" s="714">
        <f t="shared" si="10"/>
        <v>0</v>
      </c>
      <c r="I72" s="716"/>
      <c r="J72" s="716"/>
      <c r="K72" s="716"/>
      <c r="L72" s="800"/>
      <c r="M72" s="714">
        <f t="shared" si="11"/>
        <v>0</v>
      </c>
      <c r="N72" s="681">
        <f t="shared" si="16"/>
        <v>0</v>
      </c>
      <c r="O72" s="681">
        <f t="shared" si="16"/>
        <v>0</v>
      </c>
      <c r="P72" s="681">
        <f t="shared" si="16"/>
        <v>0</v>
      </c>
      <c r="Q72" s="801">
        <f t="shared" si="16"/>
        <v>0</v>
      </c>
    </row>
    <row r="73" spans="1:17" ht="48" x14ac:dyDescent="0.25">
      <c r="A73" s="675">
        <v>1228</v>
      </c>
      <c r="B73" s="713" t="s">
        <v>84</v>
      </c>
      <c r="C73" s="714">
        <f t="shared" si="9"/>
        <v>0</v>
      </c>
      <c r="D73" s="716"/>
      <c r="E73" s="716"/>
      <c r="F73" s="716"/>
      <c r="G73" s="799"/>
      <c r="H73" s="714">
        <f t="shared" si="10"/>
        <v>0</v>
      </c>
      <c r="I73" s="716"/>
      <c r="J73" s="716"/>
      <c r="K73" s="716"/>
      <c r="L73" s="800"/>
      <c r="M73" s="714">
        <f t="shared" si="11"/>
        <v>0</v>
      </c>
      <c r="N73" s="681">
        <f t="shared" si="16"/>
        <v>0</v>
      </c>
      <c r="O73" s="681">
        <f t="shared" si="16"/>
        <v>0</v>
      </c>
      <c r="P73" s="681">
        <f t="shared" si="16"/>
        <v>0</v>
      </c>
      <c r="Q73" s="801">
        <f t="shared" si="16"/>
        <v>0</v>
      </c>
    </row>
    <row r="74" spans="1:17" ht="15" customHeight="1" x14ac:dyDescent="0.25">
      <c r="A74" s="784">
        <v>2000</v>
      </c>
      <c r="B74" s="784" t="s">
        <v>85</v>
      </c>
      <c r="C74" s="785">
        <f t="shared" si="9"/>
        <v>0</v>
      </c>
      <c r="D74" s="786">
        <f>SUM(D75,D82,D129,D162,D163,D170)</f>
        <v>0</v>
      </c>
      <c r="E74" s="786">
        <f>SUM(E75,E82,E129,E162,E163,E170)</f>
        <v>0</v>
      </c>
      <c r="F74" s="786">
        <f>SUM(F75,F82,F129,F162,F163,F170)</f>
        <v>0</v>
      </c>
      <c r="G74" s="787">
        <f>SUM(G75,G82,G129,G162,G163,G170)</f>
        <v>0</v>
      </c>
      <c r="H74" s="785">
        <f t="shared" si="10"/>
        <v>0</v>
      </c>
      <c r="I74" s="786">
        <f>SUM(I75,I82,I129,I162,I163,I170)</f>
        <v>0</v>
      </c>
      <c r="J74" s="786">
        <f>SUM(J75,J82,J129,J162,J163,J170)</f>
        <v>0</v>
      </c>
      <c r="K74" s="786">
        <f>SUM(K75,K82,K129,K162,K163,K170)</f>
        <v>0</v>
      </c>
      <c r="L74" s="788">
        <f>SUM(L75,L82,L129,L162,L163,L170)</f>
        <v>0</v>
      </c>
      <c r="M74" s="785">
        <f t="shared" ref="M74:M112" si="17">SUM(N74:Q74)</f>
        <v>0</v>
      </c>
      <c r="N74" s="786">
        <f>SUM(N75,N82,N129,N162,N163,N170)</f>
        <v>0</v>
      </c>
      <c r="O74" s="786">
        <f>SUM(O75,O82,O129,O162,O163,O170)</f>
        <v>0</v>
      </c>
      <c r="P74" s="786">
        <f>SUM(P75,P82,P129,P162,P163,P170)</f>
        <v>0</v>
      </c>
      <c r="Q74" s="788">
        <f>SUM(Q75,Q82,Q129,Q162,Q163,Q170)</f>
        <v>0</v>
      </c>
    </row>
    <row r="75" spans="1:17" ht="29.25" customHeight="1" x14ac:dyDescent="0.25">
      <c r="A75" s="695">
        <v>2100</v>
      </c>
      <c r="B75" s="789" t="s">
        <v>86</v>
      </c>
      <c r="C75" s="696">
        <f t="shared" si="9"/>
        <v>0</v>
      </c>
      <c r="D75" s="702">
        <f>SUM(D76,D79)</f>
        <v>0</v>
      </c>
      <c r="E75" s="702">
        <f>SUM(E76,E79)</f>
        <v>0</v>
      </c>
      <c r="F75" s="702">
        <f>SUM(F76,F79)</f>
        <v>0</v>
      </c>
      <c r="G75" s="807">
        <f>SUM(G76,G79)</f>
        <v>0</v>
      </c>
      <c r="H75" s="696">
        <f t="shared" si="10"/>
        <v>0</v>
      </c>
      <c r="I75" s="702">
        <f>SUM(I76,I79)</f>
        <v>0</v>
      </c>
      <c r="J75" s="702">
        <f>SUM(J76,J79)</f>
        <v>0</v>
      </c>
      <c r="K75" s="702">
        <f>SUM(K76,K79)</f>
        <v>0</v>
      </c>
      <c r="L75" s="808">
        <f>SUM(L76,L79)</f>
        <v>0</v>
      </c>
      <c r="M75" s="696">
        <f t="shared" si="17"/>
        <v>0</v>
      </c>
      <c r="N75" s="702">
        <f>SUM(N76,N79)</f>
        <v>0</v>
      </c>
      <c r="O75" s="702">
        <f>SUM(O76,O79)</f>
        <v>0</v>
      </c>
      <c r="P75" s="702">
        <f>SUM(P76,P79)</f>
        <v>0</v>
      </c>
      <c r="Q75" s="808">
        <f>SUM(Q76,Q79)</f>
        <v>0</v>
      </c>
    </row>
    <row r="76" spans="1:17" ht="30" customHeight="1" x14ac:dyDescent="0.25">
      <c r="A76" s="809">
        <v>2110</v>
      </c>
      <c r="B76" s="704" t="s">
        <v>87</v>
      </c>
      <c r="C76" s="705">
        <f t="shared" si="9"/>
        <v>0</v>
      </c>
      <c r="D76" s="731">
        <f>SUM(D77:D78)</f>
        <v>0</v>
      </c>
      <c r="E76" s="731">
        <f>SUM(E77:E78)</f>
        <v>0</v>
      </c>
      <c r="F76" s="731">
        <f>SUM(F77:F78)</f>
        <v>0</v>
      </c>
      <c r="G76" s="810">
        <f>SUM(G77:G78)</f>
        <v>0</v>
      </c>
      <c r="H76" s="705">
        <f t="shared" si="10"/>
        <v>0</v>
      </c>
      <c r="I76" s="731">
        <f>SUM(I77:I78)</f>
        <v>0</v>
      </c>
      <c r="J76" s="731">
        <f>SUM(J77:J78)</f>
        <v>0</v>
      </c>
      <c r="K76" s="731">
        <f>SUM(K77:K78)</f>
        <v>0</v>
      </c>
      <c r="L76" s="798">
        <f>SUM(L77:L78)</f>
        <v>0</v>
      </c>
      <c r="M76" s="705">
        <f t="shared" si="17"/>
        <v>0</v>
      </c>
      <c r="N76" s="731">
        <f>SUM(N77:N78)</f>
        <v>0</v>
      </c>
      <c r="O76" s="731">
        <f>SUM(O77:O78)</f>
        <v>0</v>
      </c>
      <c r="P76" s="731">
        <f>SUM(P77:P78)</f>
        <v>0</v>
      </c>
      <c r="Q76" s="798">
        <f>SUM(Q77:Q78)</f>
        <v>0</v>
      </c>
    </row>
    <row r="77" spans="1:17" x14ac:dyDescent="0.25">
      <c r="A77" s="675">
        <v>2111</v>
      </c>
      <c r="B77" s="713" t="s">
        <v>88</v>
      </c>
      <c r="C77" s="714">
        <f t="shared" si="9"/>
        <v>0</v>
      </c>
      <c r="D77" s="716"/>
      <c r="E77" s="716"/>
      <c r="F77" s="716"/>
      <c r="G77" s="799"/>
      <c r="H77" s="714">
        <f t="shared" si="10"/>
        <v>0</v>
      </c>
      <c r="I77" s="716"/>
      <c r="J77" s="716"/>
      <c r="K77" s="716"/>
      <c r="L77" s="800"/>
      <c r="M77" s="714">
        <f t="shared" si="17"/>
        <v>0</v>
      </c>
      <c r="N77" s="681">
        <f t="shared" ref="N77:Q78" si="18">ROUNDUP(I77/$Q$15,0)</f>
        <v>0</v>
      </c>
      <c r="O77" s="681">
        <f t="shared" si="18"/>
        <v>0</v>
      </c>
      <c r="P77" s="681">
        <f t="shared" si="18"/>
        <v>0</v>
      </c>
      <c r="Q77" s="801">
        <f t="shared" si="18"/>
        <v>0</v>
      </c>
    </row>
    <row r="78" spans="1:17" ht="24" x14ac:dyDescent="0.25">
      <c r="A78" s="675">
        <v>2112</v>
      </c>
      <c r="B78" s="713" t="s">
        <v>89</v>
      </c>
      <c r="C78" s="714">
        <f t="shared" si="9"/>
        <v>0</v>
      </c>
      <c r="D78" s="716"/>
      <c r="E78" s="716"/>
      <c r="F78" s="716"/>
      <c r="G78" s="799"/>
      <c r="H78" s="714">
        <f t="shared" si="10"/>
        <v>0</v>
      </c>
      <c r="I78" s="716"/>
      <c r="J78" s="716"/>
      <c r="K78" s="716"/>
      <c r="L78" s="800"/>
      <c r="M78" s="714">
        <f t="shared" si="17"/>
        <v>0</v>
      </c>
      <c r="N78" s="681">
        <f t="shared" si="18"/>
        <v>0</v>
      </c>
      <c r="O78" s="681">
        <f t="shared" si="18"/>
        <v>0</v>
      </c>
      <c r="P78" s="681">
        <f t="shared" si="18"/>
        <v>0</v>
      </c>
      <c r="Q78" s="801">
        <f t="shared" si="18"/>
        <v>0</v>
      </c>
    </row>
    <row r="79" spans="1:17" ht="29.25" customHeight="1" x14ac:dyDescent="0.25">
      <c r="A79" s="802">
        <v>2120</v>
      </c>
      <c r="B79" s="713" t="s">
        <v>90</v>
      </c>
      <c r="C79" s="714">
        <f t="shared" si="9"/>
        <v>0</v>
      </c>
      <c r="D79" s="681">
        <f>SUM(D80:D81)</f>
        <v>0</v>
      </c>
      <c r="E79" s="681">
        <f>SUM(E80:E81)</f>
        <v>0</v>
      </c>
      <c r="F79" s="681">
        <f>SUM(F80:F81)</f>
        <v>0</v>
      </c>
      <c r="G79" s="803">
        <f>SUM(G80:G81)</f>
        <v>0</v>
      </c>
      <c r="H79" s="714">
        <f t="shared" si="10"/>
        <v>0</v>
      </c>
      <c r="I79" s="681">
        <f>SUM(I80:I81)</f>
        <v>0</v>
      </c>
      <c r="J79" s="681">
        <f>SUM(J80:J81)</f>
        <v>0</v>
      </c>
      <c r="K79" s="681">
        <f>SUM(K80:K81)</f>
        <v>0</v>
      </c>
      <c r="L79" s="801">
        <f>SUM(L80:L81)</f>
        <v>0</v>
      </c>
      <c r="M79" s="714">
        <f t="shared" si="17"/>
        <v>0</v>
      </c>
      <c r="N79" s="681">
        <f>SUM(N80:N81)</f>
        <v>0</v>
      </c>
      <c r="O79" s="681">
        <f>SUM(O80:O81)</f>
        <v>0</v>
      </c>
      <c r="P79" s="681">
        <f>SUM(P80:P81)</f>
        <v>0</v>
      </c>
      <c r="Q79" s="801">
        <f>SUM(Q80:Q81)</f>
        <v>0</v>
      </c>
    </row>
    <row r="80" spans="1:17" x14ac:dyDescent="0.25">
      <c r="A80" s="675">
        <v>2121</v>
      </c>
      <c r="B80" s="713" t="s">
        <v>88</v>
      </c>
      <c r="C80" s="714">
        <f t="shared" si="9"/>
        <v>0</v>
      </c>
      <c r="D80" s="716"/>
      <c r="E80" s="716"/>
      <c r="F80" s="716"/>
      <c r="G80" s="799"/>
      <c r="H80" s="714">
        <f t="shared" si="10"/>
        <v>0</v>
      </c>
      <c r="I80" s="716"/>
      <c r="J80" s="716"/>
      <c r="K80" s="716"/>
      <c r="L80" s="800"/>
      <c r="M80" s="714">
        <f t="shared" si="17"/>
        <v>0</v>
      </c>
      <c r="N80" s="681">
        <f t="shared" ref="N80:Q81" si="19">ROUNDUP(I80/$Q$15,0)</f>
        <v>0</v>
      </c>
      <c r="O80" s="681">
        <f t="shared" si="19"/>
        <v>0</v>
      </c>
      <c r="P80" s="681">
        <f t="shared" si="19"/>
        <v>0</v>
      </c>
      <c r="Q80" s="801">
        <f t="shared" si="19"/>
        <v>0</v>
      </c>
    </row>
    <row r="81" spans="1:17" ht="24" x14ac:dyDescent="0.25">
      <c r="A81" s="675">
        <v>2122</v>
      </c>
      <c r="B81" s="713" t="s">
        <v>89</v>
      </c>
      <c r="C81" s="714">
        <f t="shared" si="9"/>
        <v>0</v>
      </c>
      <c r="D81" s="716"/>
      <c r="E81" s="716"/>
      <c r="F81" s="716"/>
      <c r="G81" s="799"/>
      <c r="H81" s="714">
        <f t="shared" si="10"/>
        <v>0</v>
      </c>
      <c r="I81" s="716"/>
      <c r="J81" s="716"/>
      <c r="K81" s="716"/>
      <c r="L81" s="800"/>
      <c r="M81" s="714">
        <f t="shared" si="17"/>
        <v>0</v>
      </c>
      <c r="N81" s="681">
        <f t="shared" si="19"/>
        <v>0</v>
      </c>
      <c r="O81" s="681">
        <f t="shared" si="19"/>
        <v>0</v>
      </c>
      <c r="P81" s="681">
        <f t="shared" si="19"/>
        <v>0</v>
      </c>
      <c r="Q81" s="801">
        <f t="shared" si="19"/>
        <v>0</v>
      </c>
    </row>
    <row r="82" spans="1:17" x14ac:dyDescent="0.25">
      <c r="A82" s="695">
        <v>2200</v>
      </c>
      <c r="B82" s="789" t="s">
        <v>91</v>
      </c>
      <c r="C82" s="696">
        <f t="shared" si="9"/>
        <v>0</v>
      </c>
      <c r="D82" s="702">
        <f>SUM(D83,D88,D94,D102,D111,D115,D121,D127)</f>
        <v>0</v>
      </c>
      <c r="E82" s="702">
        <f>SUM(E83,E88,E94,E102,E111,E115,E121,E127)</f>
        <v>0</v>
      </c>
      <c r="F82" s="702">
        <f>SUM(F83,F88,F94,F102,F111,F115,F121,F127)</f>
        <v>0</v>
      </c>
      <c r="G82" s="807">
        <f>SUM(G83,G88,G94,G102,G111,G115,G121,G127)</f>
        <v>0</v>
      </c>
      <c r="H82" s="696">
        <f t="shared" si="10"/>
        <v>0</v>
      </c>
      <c r="I82" s="702">
        <f>SUM(I83,I88,I94,I102,I111,I115,I121,I127)</f>
        <v>0</v>
      </c>
      <c r="J82" s="702">
        <f>SUM(J83,J88,J94,J102,J111,J115,J121,J127)</f>
        <v>0</v>
      </c>
      <c r="K82" s="702">
        <f>SUM(K83,K88,K94,K102,K111,K115,K121,K127)</f>
        <v>0</v>
      </c>
      <c r="L82" s="811">
        <f>SUM(L83,L88,L94,L102,L111,L115,L121,L127)</f>
        <v>0</v>
      </c>
      <c r="M82" s="696">
        <f t="shared" si="17"/>
        <v>0</v>
      </c>
      <c r="N82" s="702">
        <f>SUM(N83,N88,N94,N102,N111,N115,N121,N127)</f>
        <v>0</v>
      </c>
      <c r="O82" s="702">
        <f>SUM(O83,O88,O94,O102,O111,O115,O121,O127)</f>
        <v>0</v>
      </c>
      <c r="P82" s="702">
        <f>SUM(P83,P88,P94,P102,P111,P115,P121,P127)</f>
        <v>0</v>
      </c>
      <c r="Q82" s="811">
        <f>SUM(Q83,Q88,Q94,Q102,Q111,Q115,Q121,Q127)</f>
        <v>0</v>
      </c>
    </row>
    <row r="83" spans="1:17" ht="24" x14ac:dyDescent="0.25">
      <c r="A83" s="792">
        <v>2210</v>
      </c>
      <c r="B83" s="749" t="s">
        <v>92</v>
      </c>
      <c r="C83" s="757">
        <f t="shared" si="9"/>
        <v>0</v>
      </c>
      <c r="D83" s="793">
        <f>SUM(D84:D87)</f>
        <v>0</v>
      </c>
      <c r="E83" s="793">
        <f>SUM(E84:E87)</f>
        <v>0</v>
      </c>
      <c r="F83" s="793">
        <f>SUM(F84:F87)</f>
        <v>0</v>
      </c>
      <c r="G83" s="793">
        <f>SUM(G84:G87)</f>
        <v>0</v>
      </c>
      <c r="H83" s="757">
        <f t="shared" si="10"/>
        <v>0</v>
      </c>
      <c r="I83" s="793">
        <f>SUM(I84:I87)</f>
        <v>0</v>
      </c>
      <c r="J83" s="793">
        <f>SUM(J84:J87)</f>
        <v>0</v>
      </c>
      <c r="K83" s="793">
        <f>SUM(K84:K87)</f>
        <v>0</v>
      </c>
      <c r="L83" s="795">
        <f>SUM(L84:L87)</f>
        <v>0</v>
      </c>
      <c r="M83" s="757">
        <f t="shared" si="17"/>
        <v>0</v>
      </c>
      <c r="N83" s="793">
        <f>SUM(N84:N87)</f>
        <v>0</v>
      </c>
      <c r="O83" s="793">
        <f>SUM(O84:O87)</f>
        <v>0</v>
      </c>
      <c r="P83" s="793">
        <f>SUM(P84:P87)</f>
        <v>0</v>
      </c>
      <c r="Q83" s="795">
        <f>SUM(Q84:Q87)</f>
        <v>0</v>
      </c>
    </row>
    <row r="84" spans="1:17" ht="24" x14ac:dyDescent="0.25">
      <c r="A84" s="665">
        <v>2211</v>
      </c>
      <c r="B84" s="704" t="s">
        <v>93</v>
      </c>
      <c r="C84" s="705">
        <f t="shared" si="9"/>
        <v>0</v>
      </c>
      <c r="D84" s="707"/>
      <c r="E84" s="707"/>
      <c r="F84" s="707"/>
      <c r="G84" s="796"/>
      <c r="H84" s="705">
        <f t="shared" si="10"/>
        <v>0</v>
      </c>
      <c r="I84" s="707"/>
      <c r="J84" s="707"/>
      <c r="K84" s="707"/>
      <c r="L84" s="797"/>
      <c r="M84" s="705">
        <f t="shared" si="17"/>
        <v>0</v>
      </c>
      <c r="N84" s="731">
        <f t="shared" ref="N84:Q87" si="20">ROUNDUP(I84/$Q$15,0)</f>
        <v>0</v>
      </c>
      <c r="O84" s="731">
        <f t="shared" si="20"/>
        <v>0</v>
      </c>
      <c r="P84" s="731">
        <f t="shared" si="20"/>
        <v>0</v>
      </c>
      <c r="Q84" s="798">
        <f t="shared" si="20"/>
        <v>0</v>
      </c>
    </row>
    <row r="85" spans="1:17" ht="36" x14ac:dyDescent="0.25">
      <c r="A85" s="675">
        <v>2212</v>
      </c>
      <c r="B85" s="713" t="s">
        <v>94</v>
      </c>
      <c r="C85" s="714">
        <f t="shared" si="9"/>
        <v>0</v>
      </c>
      <c r="D85" s="716"/>
      <c r="E85" s="716"/>
      <c r="F85" s="716"/>
      <c r="G85" s="799"/>
      <c r="H85" s="714">
        <f t="shared" si="10"/>
        <v>0</v>
      </c>
      <c r="I85" s="716"/>
      <c r="J85" s="716"/>
      <c r="K85" s="716"/>
      <c r="L85" s="800"/>
      <c r="M85" s="714">
        <f t="shared" si="17"/>
        <v>0</v>
      </c>
      <c r="N85" s="681">
        <f t="shared" si="20"/>
        <v>0</v>
      </c>
      <c r="O85" s="681">
        <f t="shared" si="20"/>
        <v>0</v>
      </c>
      <c r="P85" s="681">
        <f t="shared" si="20"/>
        <v>0</v>
      </c>
      <c r="Q85" s="801">
        <f t="shared" si="20"/>
        <v>0</v>
      </c>
    </row>
    <row r="86" spans="1:17" ht="24" x14ac:dyDescent="0.25">
      <c r="A86" s="675">
        <v>2214</v>
      </c>
      <c r="B86" s="713" t="s">
        <v>95</v>
      </c>
      <c r="C86" s="714">
        <f t="shared" si="9"/>
        <v>0</v>
      </c>
      <c r="D86" s="716"/>
      <c r="E86" s="716"/>
      <c r="F86" s="716"/>
      <c r="G86" s="799"/>
      <c r="H86" s="714">
        <f t="shared" si="10"/>
        <v>0</v>
      </c>
      <c r="I86" s="716"/>
      <c r="J86" s="716"/>
      <c r="K86" s="716"/>
      <c r="L86" s="800"/>
      <c r="M86" s="714">
        <f t="shared" si="17"/>
        <v>0</v>
      </c>
      <c r="N86" s="681">
        <f t="shared" si="20"/>
        <v>0</v>
      </c>
      <c r="O86" s="681">
        <f t="shared" si="20"/>
        <v>0</v>
      </c>
      <c r="P86" s="681">
        <f t="shared" si="20"/>
        <v>0</v>
      </c>
      <c r="Q86" s="801">
        <f t="shared" si="20"/>
        <v>0</v>
      </c>
    </row>
    <row r="87" spans="1:17" x14ac:dyDescent="0.25">
      <c r="A87" s="675">
        <v>2219</v>
      </c>
      <c r="B87" s="713" t="s">
        <v>96</v>
      </c>
      <c r="C87" s="714">
        <f t="shared" si="9"/>
        <v>0</v>
      </c>
      <c r="D87" s="716"/>
      <c r="E87" s="716"/>
      <c r="F87" s="716"/>
      <c r="G87" s="799"/>
      <c r="H87" s="714">
        <f t="shared" si="10"/>
        <v>0</v>
      </c>
      <c r="I87" s="716"/>
      <c r="J87" s="716"/>
      <c r="K87" s="716"/>
      <c r="L87" s="800"/>
      <c r="M87" s="714">
        <f t="shared" si="17"/>
        <v>0</v>
      </c>
      <c r="N87" s="681">
        <f t="shared" si="20"/>
        <v>0</v>
      </c>
      <c r="O87" s="681">
        <f t="shared" si="20"/>
        <v>0</v>
      </c>
      <c r="P87" s="681">
        <f t="shared" si="20"/>
        <v>0</v>
      </c>
      <c r="Q87" s="801">
        <f t="shared" si="20"/>
        <v>0</v>
      </c>
    </row>
    <row r="88" spans="1:17" ht="24" x14ac:dyDescent="0.25">
      <c r="A88" s="802">
        <v>2220</v>
      </c>
      <c r="B88" s="713" t="s">
        <v>97</v>
      </c>
      <c r="C88" s="714">
        <f t="shared" si="9"/>
        <v>0</v>
      </c>
      <c r="D88" s="681">
        <f>SUM(D89:D93)</f>
        <v>0</v>
      </c>
      <c r="E88" s="681">
        <f>SUM(E89:E93)</f>
        <v>0</v>
      </c>
      <c r="F88" s="681">
        <f>SUM(F89:F93)</f>
        <v>0</v>
      </c>
      <c r="G88" s="803">
        <f>SUM(G89:G93)</f>
        <v>0</v>
      </c>
      <c r="H88" s="714">
        <f t="shared" si="10"/>
        <v>0</v>
      </c>
      <c r="I88" s="681">
        <f>SUM(I89:I93)</f>
        <v>0</v>
      </c>
      <c r="J88" s="681">
        <f>SUM(J89:J93)</f>
        <v>0</v>
      </c>
      <c r="K88" s="681">
        <f>SUM(K89:K93)</f>
        <v>0</v>
      </c>
      <c r="L88" s="801">
        <f>SUM(L89:L93)</f>
        <v>0</v>
      </c>
      <c r="M88" s="714">
        <f t="shared" si="17"/>
        <v>0</v>
      </c>
      <c r="N88" s="681">
        <f>SUM(N89:N93)</f>
        <v>0</v>
      </c>
      <c r="O88" s="681">
        <f>SUM(O89:O93)</f>
        <v>0</v>
      </c>
      <c r="P88" s="681">
        <f>SUM(P89:P93)</f>
        <v>0</v>
      </c>
      <c r="Q88" s="801">
        <f>SUM(Q89:Q93)</f>
        <v>0</v>
      </c>
    </row>
    <row r="89" spans="1:17" x14ac:dyDescent="0.25">
      <c r="A89" s="675">
        <v>2221</v>
      </c>
      <c r="B89" s="713" t="s">
        <v>98</v>
      </c>
      <c r="C89" s="714">
        <f t="shared" si="9"/>
        <v>0</v>
      </c>
      <c r="D89" s="716"/>
      <c r="E89" s="716"/>
      <c r="F89" s="716"/>
      <c r="G89" s="799"/>
      <c r="H89" s="714">
        <f t="shared" si="10"/>
        <v>0</v>
      </c>
      <c r="I89" s="716"/>
      <c r="J89" s="716"/>
      <c r="K89" s="716"/>
      <c r="L89" s="800"/>
      <c r="M89" s="714">
        <f t="shared" si="17"/>
        <v>0</v>
      </c>
      <c r="N89" s="681">
        <f t="shared" ref="N89:Q93" si="21">ROUNDUP(I89/$Q$15,0)</f>
        <v>0</v>
      </c>
      <c r="O89" s="681">
        <f t="shared" si="21"/>
        <v>0</v>
      </c>
      <c r="P89" s="681">
        <f t="shared" si="21"/>
        <v>0</v>
      </c>
      <c r="Q89" s="801">
        <f t="shared" si="21"/>
        <v>0</v>
      </c>
    </row>
    <row r="90" spans="1:17" x14ac:dyDescent="0.25">
      <c r="A90" s="675">
        <v>2222</v>
      </c>
      <c r="B90" s="713" t="s">
        <v>99</v>
      </c>
      <c r="C90" s="714">
        <f t="shared" si="9"/>
        <v>0</v>
      </c>
      <c r="D90" s="716"/>
      <c r="E90" s="716"/>
      <c r="F90" s="716"/>
      <c r="G90" s="799"/>
      <c r="H90" s="714">
        <f t="shared" si="10"/>
        <v>0</v>
      </c>
      <c r="I90" s="716"/>
      <c r="J90" s="716"/>
      <c r="K90" s="716"/>
      <c r="L90" s="800"/>
      <c r="M90" s="714">
        <f t="shared" si="17"/>
        <v>0</v>
      </c>
      <c r="N90" s="681">
        <f t="shared" si="21"/>
        <v>0</v>
      </c>
      <c r="O90" s="681">
        <f t="shared" si="21"/>
        <v>0</v>
      </c>
      <c r="P90" s="681">
        <f t="shared" si="21"/>
        <v>0</v>
      </c>
      <c r="Q90" s="801">
        <f t="shared" si="21"/>
        <v>0</v>
      </c>
    </row>
    <row r="91" spans="1:17" x14ac:dyDescent="0.25">
      <c r="A91" s="675">
        <v>2223</v>
      </c>
      <c r="B91" s="713" t="s">
        <v>100</v>
      </c>
      <c r="C91" s="714">
        <f t="shared" si="9"/>
        <v>0</v>
      </c>
      <c r="D91" s="716"/>
      <c r="E91" s="716"/>
      <c r="F91" s="716"/>
      <c r="G91" s="799"/>
      <c r="H91" s="714">
        <f t="shared" si="10"/>
        <v>0</v>
      </c>
      <c r="I91" s="716"/>
      <c r="J91" s="716"/>
      <c r="K91" s="716"/>
      <c r="L91" s="800"/>
      <c r="M91" s="714">
        <f t="shared" si="17"/>
        <v>0</v>
      </c>
      <c r="N91" s="681">
        <f t="shared" si="21"/>
        <v>0</v>
      </c>
      <c r="O91" s="681">
        <f t="shared" si="21"/>
        <v>0</v>
      </c>
      <c r="P91" s="681">
        <f t="shared" si="21"/>
        <v>0</v>
      </c>
      <c r="Q91" s="801">
        <f t="shared" si="21"/>
        <v>0</v>
      </c>
    </row>
    <row r="92" spans="1:17" ht="11.25" customHeight="1" x14ac:dyDescent="0.25">
      <c r="A92" s="675">
        <v>2224</v>
      </c>
      <c r="B92" s="713" t="s">
        <v>101</v>
      </c>
      <c r="C92" s="714">
        <f t="shared" si="9"/>
        <v>0</v>
      </c>
      <c r="D92" s="716"/>
      <c r="E92" s="716"/>
      <c r="F92" s="716"/>
      <c r="G92" s="799"/>
      <c r="H92" s="714">
        <f t="shared" si="10"/>
        <v>0</v>
      </c>
      <c r="I92" s="716"/>
      <c r="J92" s="716"/>
      <c r="K92" s="716"/>
      <c r="L92" s="800"/>
      <c r="M92" s="714">
        <f t="shared" si="17"/>
        <v>0</v>
      </c>
      <c r="N92" s="681">
        <f t="shared" si="21"/>
        <v>0</v>
      </c>
      <c r="O92" s="681">
        <f t="shared" si="21"/>
        <v>0</v>
      </c>
      <c r="P92" s="681">
        <f t="shared" si="21"/>
        <v>0</v>
      </c>
      <c r="Q92" s="801">
        <f t="shared" si="21"/>
        <v>0</v>
      </c>
    </row>
    <row r="93" spans="1:17" ht="24" x14ac:dyDescent="0.25">
      <c r="A93" s="675">
        <v>2229</v>
      </c>
      <c r="B93" s="713" t="s">
        <v>102</v>
      </c>
      <c r="C93" s="714">
        <f t="shared" si="9"/>
        <v>0</v>
      </c>
      <c r="D93" s="716"/>
      <c r="E93" s="716"/>
      <c r="F93" s="716"/>
      <c r="G93" s="799"/>
      <c r="H93" s="714">
        <f t="shared" si="10"/>
        <v>0</v>
      </c>
      <c r="I93" s="716"/>
      <c r="J93" s="716"/>
      <c r="K93" s="716"/>
      <c r="L93" s="800"/>
      <c r="M93" s="714">
        <f t="shared" si="17"/>
        <v>0</v>
      </c>
      <c r="N93" s="681">
        <f t="shared" si="21"/>
        <v>0</v>
      </c>
      <c r="O93" s="681">
        <f t="shared" si="21"/>
        <v>0</v>
      </c>
      <c r="P93" s="681">
        <f t="shared" si="21"/>
        <v>0</v>
      </c>
      <c r="Q93" s="801">
        <f t="shared" si="21"/>
        <v>0</v>
      </c>
    </row>
    <row r="94" spans="1:17" ht="36" x14ac:dyDescent="0.25">
      <c r="A94" s="802">
        <v>2230</v>
      </c>
      <c r="B94" s="713" t="s">
        <v>103</v>
      </c>
      <c r="C94" s="714">
        <f t="shared" si="9"/>
        <v>0</v>
      </c>
      <c r="D94" s="681">
        <f>SUM(D95:D101)</f>
        <v>0</v>
      </c>
      <c r="E94" s="681">
        <f>SUM(E95:E101)</f>
        <v>0</v>
      </c>
      <c r="F94" s="681">
        <f>SUM(F95:F101)</f>
        <v>0</v>
      </c>
      <c r="G94" s="803">
        <f>SUM(G95:G101)</f>
        <v>0</v>
      </c>
      <c r="H94" s="714">
        <f t="shared" si="10"/>
        <v>0</v>
      </c>
      <c r="I94" s="681">
        <f>SUM(I95:I101)</f>
        <v>0</v>
      </c>
      <c r="J94" s="681">
        <f>SUM(J95:J101)</f>
        <v>0</v>
      </c>
      <c r="K94" s="681">
        <f>SUM(K95:K101)</f>
        <v>0</v>
      </c>
      <c r="L94" s="801">
        <f>SUM(L95:L101)</f>
        <v>0</v>
      </c>
      <c r="M94" s="714">
        <f t="shared" si="17"/>
        <v>0</v>
      </c>
      <c r="N94" s="681">
        <f>SUM(N95:N101)</f>
        <v>0</v>
      </c>
      <c r="O94" s="681">
        <f>SUM(O95:O101)</f>
        <v>0</v>
      </c>
      <c r="P94" s="681">
        <f>SUM(P95:P101)</f>
        <v>0</v>
      </c>
      <c r="Q94" s="801">
        <f>SUM(Q95:Q101)</f>
        <v>0</v>
      </c>
    </row>
    <row r="95" spans="1:17" ht="36" x14ac:dyDescent="0.25">
      <c r="A95" s="675">
        <v>2231</v>
      </c>
      <c r="B95" s="713" t="s">
        <v>104</v>
      </c>
      <c r="C95" s="714">
        <f t="shared" si="9"/>
        <v>0</v>
      </c>
      <c r="D95" s="716"/>
      <c r="E95" s="716"/>
      <c r="F95" s="716"/>
      <c r="G95" s="799"/>
      <c r="H95" s="714">
        <f t="shared" si="10"/>
        <v>0</v>
      </c>
      <c r="I95" s="716"/>
      <c r="J95" s="716"/>
      <c r="K95" s="716"/>
      <c r="L95" s="800"/>
      <c r="M95" s="714">
        <f t="shared" si="17"/>
        <v>0</v>
      </c>
      <c r="N95" s="681">
        <f t="shared" ref="N95:Q101" si="22">ROUNDUP(I95/$Q$15,0)</f>
        <v>0</v>
      </c>
      <c r="O95" s="681">
        <f t="shared" si="22"/>
        <v>0</v>
      </c>
      <c r="P95" s="681">
        <f t="shared" si="22"/>
        <v>0</v>
      </c>
      <c r="Q95" s="801">
        <f t="shared" si="22"/>
        <v>0</v>
      </c>
    </row>
    <row r="96" spans="1:17" ht="36" x14ac:dyDescent="0.25">
      <c r="A96" s="675">
        <v>2232</v>
      </c>
      <c r="B96" s="713" t="s">
        <v>105</v>
      </c>
      <c r="C96" s="714">
        <f t="shared" si="9"/>
        <v>0</v>
      </c>
      <c r="D96" s="716"/>
      <c r="E96" s="716"/>
      <c r="F96" s="716"/>
      <c r="G96" s="799"/>
      <c r="H96" s="714">
        <f t="shared" si="10"/>
        <v>0</v>
      </c>
      <c r="I96" s="716"/>
      <c r="J96" s="716"/>
      <c r="K96" s="716"/>
      <c r="L96" s="800"/>
      <c r="M96" s="714">
        <f t="shared" si="17"/>
        <v>0</v>
      </c>
      <c r="N96" s="681">
        <f t="shared" si="22"/>
        <v>0</v>
      </c>
      <c r="O96" s="681">
        <f t="shared" si="22"/>
        <v>0</v>
      </c>
      <c r="P96" s="681">
        <f t="shared" si="22"/>
        <v>0</v>
      </c>
      <c r="Q96" s="801">
        <f t="shared" si="22"/>
        <v>0</v>
      </c>
    </row>
    <row r="97" spans="1:17" ht="24" x14ac:dyDescent="0.25">
      <c r="A97" s="665">
        <v>2233</v>
      </c>
      <c r="B97" s="704" t="s">
        <v>106</v>
      </c>
      <c r="C97" s="705">
        <f t="shared" si="9"/>
        <v>0</v>
      </c>
      <c r="D97" s="707"/>
      <c r="E97" s="707"/>
      <c r="F97" s="707"/>
      <c r="G97" s="796"/>
      <c r="H97" s="705">
        <f t="shared" si="10"/>
        <v>0</v>
      </c>
      <c r="I97" s="707"/>
      <c r="J97" s="707"/>
      <c r="K97" s="707"/>
      <c r="L97" s="797"/>
      <c r="M97" s="705">
        <f t="shared" si="17"/>
        <v>0</v>
      </c>
      <c r="N97" s="731">
        <f t="shared" si="22"/>
        <v>0</v>
      </c>
      <c r="O97" s="731">
        <f t="shared" si="22"/>
        <v>0</v>
      </c>
      <c r="P97" s="731">
        <f t="shared" si="22"/>
        <v>0</v>
      </c>
      <c r="Q97" s="798">
        <f t="shared" si="22"/>
        <v>0</v>
      </c>
    </row>
    <row r="98" spans="1:17" ht="36" x14ac:dyDescent="0.25">
      <c r="A98" s="675">
        <v>2234</v>
      </c>
      <c r="B98" s="713" t="s">
        <v>107</v>
      </c>
      <c r="C98" s="714">
        <f t="shared" si="9"/>
        <v>0</v>
      </c>
      <c r="D98" s="716"/>
      <c r="E98" s="716"/>
      <c r="F98" s="716"/>
      <c r="G98" s="799"/>
      <c r="H98" s="714">
        <f t="shared" si="10"/>
        <v>0</v>
      </c>
      <c r="I98" s="716"/>
      <c r="J98" s="716"/>
      <c r="K98" s="716"/>
      <c r="L98" s="800"/>
      <c r="M98" s="714">
        <f t="shared" si="17"/>
        <v>0</v>
      </c>
      <c r="N98" s="681">
        <f t="shared" si="22"/>
        <v>0</v>
      </c>
      <c r="O98" s="681">
        <f t="shared" si="22"/>
        <v>0</v>
      </c>
      <c r="P98" s="681">
        <f t="shared" si="22"/>
        <v>0</v>
      </c>
      <c r="Q98" s="801">
        <f t="shared" si="22"/>
        <v>0</v>
      </c>
    </row>
    <row r="99" spans="1:17" ht="24" x14ac:dyDescent="0.25">
      <c r="A99" s="675">
        <v>2235</v>
      </c>
      <c r="B99" s="713" t="s">
        <v>108</v>
      </c>
      <c r="C99" s="714">
        <f t="shared" si="9"/>
        <v>0</v>
      </c>
      <c r="D99" s="716"/>
      <c r="E99" s="716"/>
      <c r="F99" s="716"/>
      <c r="G99" s="799"/>
      <c r="H99" s="714">
        <f t="shared" si="10"/>
        <v>0</v>
      </c>
      <c r="I99" s="716"/>
      <c r="J99" s="716"/>
      <c r="K99" s="716"/>
      <c r="L99" s="800"/>
      <c r="M99" s="714">
        <f t="shared" si="17"/>
        <v>0</v>
      </c>
      <c r="N99" s="681">
        <f t="shared" si="22"/>
        <v>0</v>
      </c>
      <c r="O99" s="681">
        <f t="shared" si="22"/>
        <v>0</v>
      </c>
      <c r="P99" s="681">
        <f t="shared" si="22"/>
        <v>0</v>
      </c>
      <c r="Q99" s="801">
        <f t="shared" si="22"/>
        <v>0</v>
      </c>
    </row>
    <row r="100" spans="1:17" x14ac:dyDescent="0.25">
      <c r="A100" s="675">
        <v>2236</v>
      </c>
      <c r="B100" s="713" t="s">
        <v>109</v>
      </c>
      <c r="C100" s="714">
        <f t="shared" si="9"/>
        <v>0</v>
      </c>
      <c r="D100" s="716"/>
      <c r="E100" s="716"/>
      <c r="F100" s="716"/>
      <c r="G100" s="799"/>
      <c r="H100" s="714">
        <f t="shared" si="10"/>
        <v>0</v>
      </c>
      <c r="I100" s="716"/>
      <c r="J100" s="716"/>
      <c r="K100" s="716"/>
      <c r="L100" s="800"/>
      <c r="M100" s="714">
        <f t="shared" si="17"/>
        <v>0</v>
      </c>
      <c r="N100" s="681">
        <f t="shared" si="22"/>
        <v>0</v>
      </c>
      <c r="O100" s="681">
        <f t="shared" si="22"/>
        <v>0</v>
      </c>
      <c r="P100" s="681">
        <f t="shared" si="22"/>
        <v>0</v>
      </c>
      <c r="Q100" s="801">
        <f t="shared" si="22"/>
        <v>0</v>
      </c>
    </row>
    <row r="101" spans="1:17" ht="24" x14ac:dyDescent="0.25">
      <c r="A101" s="675">
        <v>2239</v>
      </c>
      <c r="B101" s="713" t="s">
        <v>110</v>
      </c>
      <c r="C101" s="714">
        <f t="shared" si="9"/>
        <v>0</v>
      </c>
      <c r="D101" s="716"/>
      <c r="E101" s="716"/>
      <c r="F101" s="716"/>
      <c r="G101" s="799"/>
      <c r="H101" s="714">
        <f t="shared" si="10"/>
        <v>0</v>
      </c>
      <c r="I101" s="716"/>
      <c r="J101" s="716"/>
      <c r="K101" s="716"/>
      <c r="L101" s="800"/>
      <c r="M101" s="714">
        <f t="shared" si="17"/>
        <v>0</v>
      </c>
      <c r="N101" s="681">
        <f t="shared" si="22"/>
        <v>0</v>
      </c>
      <c r="O101" s="681">
        <f t="shared" si="22"/>
        <v>0</v>
      </c>
      <c r="P101" s="681">
        <f t="shared" si="22"/>
        <v>0</v>
      </c>
      <c r="Q101" s="801">
        <f t="shared" si="22"/>
        <v>0</v>
      </c>
    </row>
    <row r="102" spans="1:17" ht="36" x14ac:dyDescent="0.25">
      <c r="A102" s="802">
        <v>2240</v>
      </c>
      <c r="B102" s="713" t="s">
        <v>111</v>
      </c>
      <c r="C102" s="714">
        <f t="shared" si="9"/>
        <v>0</v>
      </c>
      <c r="D102" s="681">
        <f>SUM(D103:D110)</f>
        <v>0</v>
      </c>
      <c r="E102" s="681">
        <f>SUM(E103:E110)</f>
        <v>0</v>
      </c>
      <c r="F102" s="681">
        <f>SUM(F103:F110)</f>
        <v>0</v>
      </c>
      <c r="G102" s="803">
        <f>SUM(G103:G110)</f>
        <v>0</v>
      </c>
      <c r="H102" s="714">
        <f t="shared" si="10"/>
        <v>0</v>
      </c>
      <c r="I102" s="681">
        <f>SUM(I103:I110)</f>
        <v>0</v>
      </c>
      <c r="J102" s="681">
        <f>SUM(J103:J110)</f>
        <v>0</v>
      </c>
      <c r="K102" s="681">
        <f>SUM(K103:K110)</f>
        <v>0</v>
      </c>
      <c r="L102" s="801">
        <f>SUM(L103:L110)</f>
        <v>0</v>
      </c>
      <c r="M102" s="714">
        <f t="shared" si="17"/>
        <v>0</v>
      </c>
      <c r="N102" s="681">
        <f>SUM(N103:N110)</f>
        <v>0</v>
      </c>
      <c r="O102" s="681">
        <f>SUM(O103:O110)</f>
        <v>0</v>
      </c>
      <c r="P102" s="681">
        <f>SUM(P103:P110)</f>
        <v>0</v>
      </c>
      <c r="Q102" s="801">
        <f>SUM(Q103:Q110)</f>
        <v>0</v>
      </c>
    </row>
    <row r="103" spans="1:17" x14ac:dyDescent="0.25">
      <c r="A103" s="675">
        <v>2241</v>
      </c>
      <c r="B103" s="713" t="s">
        <v>112</v>
      </c>
      <c r="C103" s="714">
        <f t="shared" si="9"/>
        <v>0</v>
      </c>
      <c r="D103" s="716"/>
      <c r="E103" s="716"/>
      <c r="F103" s="716"/>
      <c r="G103" s="799"/>
      <c r="H103" s="714">
        <f t="shared" si="10"/>
        <v>0</v>
      </c>
      <c r="I103" s="716"/>
      <c r="J103" s="716"/>
      <c r="K103" s="716"/>
      <c r="L103" s="800"/>
      <c r="M103" s="714">
        <f t="shared" si="17"/>
        <v>0</v>
      </c>
      <c r="N103" s="681">
        <f t="shared" ref="N103:Q110" si="23">ROUNDUP(I103/$Q$15,0)</f>
        <v>0</v>
      </c>
      <c r="O103" s="681">
        <f t="shared" si="23"/>
        <v>0</v>
      </c>
      <c r="P103" s="681">
        <f t="shared" si="23"/>
        <v>0</v>
      </c>
      <c r="Q103" s="801">
        <f t="shared" si="23"/>
        <v>0</v>
      </c>
    </row>
    <row r="104" spans="1:17" ht="24" x14ac:dyDescent="0.25">
      <c r="A104" s="675">
        <v>2242</v>
      </c>
      <c r="B104" s="713" t="s">
        <v>113</v>
      </c>
      <c r="C104" s="714">
        <f t="shared" si="9"/>
        <v>0</v>
      </c>
      <c r="D104" s="716"/>
      <c r="E104" s="716"/>
      <c r="F104" s="716"/>
      <c r="G104" s="799"/>
      <c r="H104" s="714">
        <f t="shared" si="10"/>
        <v>0</v>
      </c>
      <c r="I104" s="716"/>
      <c r="J104" s="716"/>
      <c r="K104" s="716"/>
      <c r="L104" s="800"/>
      <c r="M104" s="714">
        <f t="shared" si="17"/>
        <v>0</v>
      </c>
      <c r="N104" s="681">
        <f t="shared" si="23"/>
        <v>0</v>
      </c>
      <c r="O104" s="681">
        <f t="shared" si="23"/>
        <v>0</v>
      </c>
      <c r="P104" s="681">
        <f t="shared" si="23"/>
        <v>0</v>
      </c>
      <c r="Q104" s="801">
        <f t="shared" si="23"/>
        <v>0</v>
      </c>
    </row>
    <row r="105" spans="1:17" ht="24" x14ac:dyDescent="0.25">
      <c r="A105" s="675">
        <v>2243</v>
      </c>
      <c r="B105" s="713" t="s">
        <v>114</v>
      </c>
      <c r="C105" s="714">
        <f t="shared" si="9"/>
        <v>0</v>
      </c>
      <c r="D105" s="716"/>
      <c r="E105" s="716"/>
      <c r="F105" s="716"/>
      <c r="G105" s="799"/>
      <c r="H105" s="714">
        <f t="shared" si="10"/>
        <v>0</v>
      </c>
      <c r="I105" s="716"/>
      <c r="J105" s="716"/>
      <c r="K105" s="716"/>
      <c r="L105" s="800"/>
      <c r="M105" s="714">
        <f t="shared" si="17"/>
        <v>0</v>
      </c>
      <c r="N105" s="681">
        <f t="shared" si="23"/>
        <v>0</v>
      </c>
      <c r="O105" s="681">
        <f t="shared" si="23"/>
        <v>0</v>
      </c>
      <c r="P105" s="681">
        <f t="shared" si="23"/>
        <v>0</v>
      </c>
      <c r="Q105" s="801">
        <f t="shared" si="23"/>
        <v>0</v>
      </c>
    </row>
    <row r="106" spans="1:17" x14ac:dyDescent="0.25">
      <c r="A106" s="675">
        <v>2244</v>
      </c>
      <c r="B106" s="713" t="s">
        <v>115</v>
      </c>
      <c r="C106" s="714">
        <f t="shared" si="9"/>
        <v>0</v>
      </c>
      <c r="D106" s="716"/>
      <c r="E106" s="716"/>
      <c r="F106" s="716"/>
      <c r="G106" s="799"/>
      <c r="H106" s="714">
        <f t="shared" si="10"/>
        <v>0</v>
      </c>
      <c r="I106" s="716"/>
      <c r="J106" s="716"/>
      <c r="K106" s="716"/>
      <c r="L106" s="800"/>
      <c r="M106" s="714">
        <f t="shared" si="17"/>
        <v>0</v>
      </c>
      <c r="N106" s="681">
        <f t="shared" si="23"/>
        <v>0</v>
      </c>
      <c r="O106" s="681">
        <f t="shared" si="23"/>
        <v>0</v>
      </c>
      <c r="P106" s="681">
        <f t="shared" si="23"/>
        <v>0</v>
      </c>
      <c r="Q106" s="801">
        <f t="shared" si="23"/>
        <v>0</v>
      </c>
    </row>
    <row r="107" spans="1:17" ht="24" x14ac:dyDescent="0.25">
      <c r="A107" s="675">
        <v>2246</v>
      </c>
      <c r="B107" s="713" t="s">
        <v>116</v>
      </c>
      <c r="C107" s="714">
        <f t="shared" si="9"/>
        <v>0</v>
      </c>
      <c r="D107" s="716"/>
      <c r="E107" s="716"/>
      <c r="F107" s="716"/>
      <c r="G107" s="799"/>
      <c r="H107" s="714">
        <f t="shared" si="10"/>
        <v>0</v>
      </c>
      <c r="I107" s="716"/>
      <c r="J107" s="716"/>
      <c r="K107" s="716"/>
      <c r="L107" s="800"/>
      <c r="M107" s="714">
        <f t="shared" si="17"/>
        <v>0</v>
      </c>
      <c r="N107" s="681">
        <f t="shared" si="23"/>
        <v>0</v>
      </c>
      <c r="O107" s="681">
        <f t="shared" si="23"/>
        <v>0</v>
      </c>
      <c r="P107" s="681">
        <f t="shared" si="23"/>
        <v>0</v>
      </c>
      <c r="Q107" s="801">
        <f t="shared" si="23"/>
        <v>0</v>
      </c>
    </row>
    <row r="108" spans="1:17" x14ac:dyDescent="0.25">
      <c r="A108" s="675">
        <v>2247</v>
      </c>
      <c r="B108" s="713" t="s">
        <v>117</v>
      </c>
      <c r="C108" s="714">
        <f t="shared" si="9"/>
        <v>0</v>
      </c>
      <c r="D108" s="716"/>
      <c r="E108" s="716"/>
      <c r="F108" s="716"/>
      <c r="G108" s="799"/>
      <c r="H108" s="714">
        <f t="shared" si="10"/>
        <v>0</v>
      </c>
      <c r="I108" s="716"/>
      <c r="J108" s="716"/>
      <c r="K108" s="716"/>
      <c r="L108" s="800"/>
      <c r="M108" s="714">
        <f t="shared" si="17"/>
        <v>0</v>
      </c>
      <c r="N108" s="681">
        <f t="shared" si="23"/>
        <v>0</v>
      </c>
      <c r="O108" s="681">
        <f t="shared" si="23"/>
        <v>0</v>
      </c>
      <c r="P108" s="681">
        <f t="shared" si="23"/>
        <v>0</v>
      </c>
      <c r="Q108" s="801">
        <f t="shared" si="23"/>
        <v>0</v>
      </c>
    </row>
    <row r="109" spans="1:17" ht="24" x14ac:dyDescent="0.25">
      <c r="A109" s="675">
        <v>2248</v>
      </c>
      <c r="B109" s="713" t="s">
        <v>118</v>
      </c>
      <c r="C109" s="714">
        <f t="shared" si="9"/>
        <v>0</v>
      </c>
      <c r="D109" s="716"/>
      <c r="E109" s="716"/>
      <c r="F109" s="716"/>
      <c r="G109" s="799"/>
      <c r="H109" s="714">
        <f t="shared" si="10"/>
        <v>0</v>
      </c>
      <c r="I109" s="716"/>
      <c r="J109" s="716"/>
      <c r="K109" s="716"/>
      <c r="L109" s="800"/>
      <c r="M109" s="714">
        <f t="shared" si="17"/>
        <v>0</v>
      </c>
      <c r="N109" s="681">
        <f t="shared" si="23"/>
        <v>0</v>
      </c>
      <c r="O109" s="681">
        <f t="shared" si="23"/>
        <v>0</v>
      </c>
      <c r="P109" s="681">
        <f t="shared" si="23"/>
        <v>0</v>
      </c>
      <c r="Q109" s="801">
        <f t="shared" si="23"/>
        <v>0</v>
      </c>
    </row>
    <row r="110" spans="1:17" ht="24" x14ac:dyDescent="0.25">
      <c r="A110" s="675">
        <v>2249</v>
      </c>
      <c r="B110" s="713" t="s">
        <v>119</v>
      </c>
      <c r="C110" s="714">
        <f t="shared" si="9"/>
        <v>0</v>
      </c>
      <c r="D110" s="716"/>
      <c r="E110" s="716"/>
      <c r="F110" s="716"/>
      <c r="G110" s="799"/>
      <c r="H110" s="714">
        <f t="shared" si="10"/>
        <v>0</v>
      </c>
      <c r="I110" s="716"/>
      <c r="J110" s="716"/>
      <c r="K110" s="716"/>
      <c r="L110" s="800"/>
      <c r="M110" s="714">
        <f t="shared" si="17"/>
        <v>0</v>
      </c>
      <c r="N110" s="681">
        <f t="shared" si="23"/>
        <v>0</v>
      </c>
      <c r="O110" s="681">
        <f t="shared" si="23"/>
        <v>0</v>
      </c>
      <c r="P110" s="681">
        <f t="shared" si="23"/>
        <v>0</v>
      </c>
      <c r="Q110" s="801">
        <f t="shared" si="23"/>
        <v>0</v>
      </c>
    </row>
    <row r="111" spans="1:17" x14ac:dyDescent="0.25">
      <c r="A111" s="802">
        <v>2250</v>
      </c>
      <c r="B111" s="713" t="s">
        <v>120</v>
      </c>
      <c r="C111" s="714">
        <f t="shared" si="9"/>
        <v>0</v>
      </c>
      <c r="D111" s="681">
        <f>SUM(D112:D114)</f>
        <v>0</v>
      </c>
      <c r="E111" s="681">
        <f>SUM(E112:E114)</f>
        <v>0</v>
      </c>
      <c r="F111" s="681">
        <f>SUM(F112:F114)</f>
        <v>0</v>
      </c>
      <c r="G111" s="812">
        <f>SUM(G112:G114)</f>
        <v>0</v>
      </c>
      <c r="H111" s="714">
        <f t="shared" si="10"/>
        <v>0</v>
      </c>
      <c r="I111" s="681">
        <f>SUM(I112:I114)</f>
        <v>0</v>
      </c>
      <c r="J111" s="681">
        <f>SUM(J112:J114)</f>
        <v>0</v>
      </c>
      <c r="K111" s="681">
        <f>SUM(K112:K114)</f>
        <v>0</v>
      </c>
      <c r="L111" s="801">
        <f>SUM(L112:L114)</f>
        <v>0</v>
      </c>
      <c r="M111" s="714">
        <f t="shared" si="17"/>
        <v>0</v>
      </c>
      <c r="N111" s="681">
        <f>SUM(N112:N114)</f>
        <v>0</v>
      </c>
      <c r="O111" s="681">
        <f>SUM(O112:O114)</f>
        <v>0</v>
      </c>
      <c r="P111" s="681">
        <f>SUM(P112:P114)</f>
        <v>0</v>
      </c>
      <c r="Q111" s="801">
        <f>SUM(Q112:Q114)</f>
        <v>0</v>
      </c>
    </row>
    <row r="112" spans="1:17" x14ac:dyDescent="0.25">
      <c r="A112" s="675">
        <v>2251</v>
      </c>
      <c r="B112" s="713" t="s">
        <v>121</v>
      </c>
      <c r="C112" s="714">
        <f t="shared" si="9"/>
        <v>0</v>
      </c>
      <c r="D112" s="716"/>
      <c r="E112" s="716"/>
      <c r="F112" s="716"/>
      <c r="G112" s="799"/>
      <c r="H112" s="714">
        <f t="shared" si="10"/>
        <v>0</v>
      </c>
      <c r="I112" s="716"/>
      <c r="J112" s="716"/>
      <c r="K112" s="716"/>
      <c r="L112" s="800"/>
      <c r="M112" s="714">
        <f t="shared" si="17"/>
        <v>0</v>
      </c>
      <c r="N112" s="681">
        <f t="shared" ref="N112:Q114" si="24">ROUNDUP(I112/$Q$15,0)</f>
        <v>0</v>
      </c>
      <c r="O112" s="681">
        <f t="shared" si="24"/>
        <v>0</v>
      </c>
      <c r="P112" s="681">
        <f t="shared" si="24"/>
        <v>0</v>
      </c>
      <c r="Q112" s="801">
        <f t="shared" si="24"/>
        <v>0</v>
      </c>
    </row>
    <row r="113" spans="1:17" ht="24" x14ac:dyDescent="0.25">
      <c r="A113" s="675">
        <v>2252</v>
      </c>
      <c r="B113" s="713" t="s">
        <v>122</v>
      </c>
      <c r="C113" s="714">
        <f>SUM(D113:G113)</f>
        <v>0</v>
      </c>
      <c r="D113" s="716"/>
      <c r="E113" s="716"/>
      <c r="F113" s="716"/>
      <c r="G113" s="799"/>
      <c r="H113" s="714">
        <f>SUM(I113:L113)</f>
        <v>0</v>
      </c>
      <c r="I113" s="716"/>
      <c r="J113" s="716"/>
      <c r="K113" s="716"/>
      <c r="L113" s="800"/>
      <c r="M113" s="714">
        <f>SUM(N113:Q113)</f>
        <v>0</v>
      </c>
      <c r="N113" s="681">
        <f t="shared" si="24"/>
        <v>0</v>
      </c>
      <c r="O113" s="681">
        <f t="shared" si="24"/>
        <v>0</v>
      </c>
      <c r="P113" s="681">
        <f t="shared" si="24"/>
        <v>0</v>
      </c>
      <c r="Q113" s="801">
        <f t="shared" si="24"/>
        <v>0</v>
      </c>
    </row>
    <row r="114" spans="1:17" ht="24" x14ac:dyDescent="0.25">
      <c r="A114" s="675">
        <v>2259</v>
      </c>
      <c r="B114" s="713" t="s">
        <v>123</v>
      </c>
      <c r="C114" s="714">
        <f>SUM(D114:G114)</f>
        <v>0</v>
      </c>
      <c r="D114" s="716"/>
      <c r="E114" s="716"/>
      <c r="F114" s="716"/>
      <c r="G114" s="799"/>
      <c r="H114" s="714">
        <f>SUM(I114:L114)</f>
        <v>0</v>
      </c>
      <c r="I114" s="716"/>
      <c r="J114" s="716"/>
      <c r="K114" s="716"/>
      <c r="L114" s="800"/>
      <c r="M114" s="714">
        <f>SUM(N114:Q114)</f>
        <v>0</v>
      </c>
      <c r="N114" s="681">
        <f t="shared" si="24"/>
        <v>0</v>
      </c>
      <c r="O114" s="681">
        <f t="shared" si="24"/>
        <v>0</v>
      </c>
      <c r="P114" s="681">
        <f t="shared" si="24"/>
        <v>0</v>
      </c>
      <c r="Q114" s="801">
        <f t="shared" si="24"/>
        <v>0</v>
      </c>
    </row>
    <row r="115" spans="1:17" x14ac:dyDescent="0.25">
      <c r="A115" s="802">
        <v>2260</v>
      </c>
      <c r="B115" s="713" t="s">
        <v>124</v>
      </c>
      <c r="C115" s="714">
        <f t="shared" ref="C115:C185" si="25">SUM(D115:G115)</f>
        <v>0</v>
      </c>
      <c r="D115" s="681">
        <f>SUM(D116:D120)</f>
        <v>0</v>
      </c>
      <c r="E115" s="681">
        <f>SUM(E116:E120)</f>
        <v>0</v>
      </c>
      <c r="F115" s="681">
        <f>SUM(F116:F120)</f>
        <v>0</v>
      </c>
      <c r="G115" s="803">
        <f>SUM(G116:G120)</f>
        <v>0</v>
      </c>
      <c r="H115" s="714">
        <f t="shared" ref="H115:H186" si="26">SUM(I115:L115)</f>
        <v>0</v>
      </c>
      <c r="I115" s="681">
        <f>SUM(I116:I120)</f>
        <v>0</v>
      </c>
      <c r="J115" s="681">
        <f>SUM(J116:J120)</f>
        <v>0</v>
      </c>
      <c r="K115" s="681">
        <f>SUM(K116:K120)</f>
        <v>0</v>
      </c>
      <c r="L115" s="801">
        <f>SUM(L116:L120)</f>
        <v>0</v>
      </c>
      <c r="M115" s="714">
        <f t="shared" ref="M115:M126" si="27">SUM(N115:Q115)</f>
        <v>0</v>
      </c>
      <c r="N115" s="681">
        <f>SUM(N116:N120)</f>
        <v>0</v>
      </c>
      <c r="O115" s="681">
        <f>SUM(O116:O120)</f>
        <v>0</v>
      </c>
      <c r="P115" s="681">
        <f>SUM(P116:P120)</f>
        <v>0</v>
      </c>
      <c r="Q115" s="801">
        <f>SUM(Q116:Q120)</f>
        <v>0</v>
      </c>
    </row>
    <row r="116" spans="1:17" x14ac:dyDescent="0.25">
      <c r="A116" s="675">
        <v>2261</v>
      </c>
      <c r="B116" s="713" t="s">
        <v>125</v>
      </c>
      <c r="C116" s="714">
        <f t="shared" si="25"/>
        <v>0</v>
      </c>
      <c r="D116" s="716"/>
      <c r="E116" s="716"/>
      <c r="F116" s="716"/>
      <c r="G116" s="799"/>
      <c r="H116" s="714">
        <f t="shared" si="26"/>
        <v>0</v>
      </c>
      <c r="I116" s="716"/>
      <c r="J116" s="716"/>
      <c r="K116" s="716"/>
      <c r="L116" s="800"/>
      <c r="M116" s="714">
        <f t="shared" si="27"/>
        <v>0</v>
      </c>
      <c r="N116" s="681">
        <f t="shared" ref="N116:Q120" si="28">ROUNDUP(I116/$Q$15,0)</f>
        <v>0</v>
      </c>
      <c r="O116" s="681">
        <f t="shared" si="28"/>
        <v>0</v>
      </c>
      <c r="P116" s="681">
        <f t="shared" si="28"/>
        <v>0</v>
      </c>
      <c r="Q116" s="801">
        <f t="shared" si="28"/>
        <v>0</v>
      </c>
    </row>
    <row r="117" spans="1:17" x14ac:dyDescent="0.25">
      <c r="A117" s="675">
        <v>2262</v>
      </c>
      <c r="B117" s="713" t="s">
        <v>126</v>
      </c>
      <c r="C117" s="714">
        <f t="shared" si="25"/>
        <v>0</v>
      </c>
      <c r="D117" s="716"/>
      <c r="E117" s="716"/>
      <c r="F117" s="716"/>
      <c r="G117" s="799"/>
      <c r="H117" s="714">
        <f t="shared" si="26"/>
        <v>0</v>
      </c>
      <c r="I117" s="716"/>
      <c r="J117" s="716"/>
      <c r="K117" s="716"/>
      <c r="L117" s="800"/>
      <c r="M117" s="714">
        <f t="shared" si="27"/>
        <v>0</v>
      </c>
      <c r="N117" s="681">
        <f t="shared" si="28"/>
        <v>0</v>
      </c>
      <c r="O117" s="681">
        <f t="shared" si="28"/>
        <v>0</v>
      </c>
      <c r="P117" s="681">
        <f t="shared" si="28"/>
        <v>0</v>
      </c>
      <c r="Q117" s="801">
        <f t="shared" si="28"/>
        <v>0</v>
      </c>
    </row>
    <row r="118" spans="1:17" x14ac:dyDescent="0.25">
      <c r="A118" s="675">
        <v>2263</v>
      </c>
      <c r="B118" s="713" t="s">
        <v>127</v>
      </c>
      <c r="C118" s="714">
        <f t="shared" si="25"/>
        <v>0</v>
      </c>
      <c r="D118" s="716"/>
      <c r="E118" s="716"/>
      <c r="F118" s="716"/>
      <c r="G118" s="799"/>
      <c r="H118" s="714">
        <f t="shared" si="26"/>
        <v>0</v>
      </c>
      <c r="I118" s="716"/>
      <c r="J118" s="716"/>
      <c r="K118" s="716"/>
      <c r="L118" s="800"/>
      <c r="M118" s="714">
        <f t="shared" si="27"/>
        <v>0</v>
      </c>
      <c r="N118" s="681">
        <f t="shared" si="28"/>
        <v>0</v>
      </c>
      <c r="O118" s="681">
        <f t="shared" si="28"/>
        <v>0</v>
      </c>
      <c r="P118" s="681">
        <f t="shared" si="28"/>
        <v>0</v>
      </c>
      <c r="Q118" s="801">
        <f t="shared" si="28"/>
        <v>0</v>
      </c>
    </row>
    <row r="119" spans="1:17" x14ac:dyDescent="0.25">
      <c r="A119" s="675">
        <v>2264</v>
      </c>
      <c r="B119" s="713" t="s">
        <v>128</v>
      </c>
      <c r="C119" s="714">
        <f t="shared" si="25"/>
        <v>0</v>
      </c>
      <c r="D119" s="716"/>
      <c r="E119" s="716"/>
      <c r="F119" s="716"/>
      <c r="G119" s="799"/>
      <c r="H119" s="714">
        <f t="shared" si="26"/>
        <v>0</v>
      </c>
      <c r="I119" s="716"/>
      <c r="J119" s="716"/>
      <c r="K119" s="716"/>
      <c r="L119" s="800"/>
      <c r="M119" s="714">
        <f t="shared" si="27"/>
        <v>0</v>
      </c>
      <c r="N119" s="681">
        <f t="shared" si="28"/>
        <v>0</v>
      </c>
      <c r="O119" s="681">
        <f t="shared" si="28"/>
        <v>0</v>
      </c>
      <c r="P119" s="681">
        <f t="shared" si="28"/>
        <v>0</v>
      </c>
      <c r="Q119" s="801">
        <f t="shared" si="28"/>
        <v>0</v>
      </c>
    </row>
    <row r="120" spans="1:17" x14ac:dyDescent="0.25">
      <c r="A120" s="675">
        <v>2269</v>
      </c>
      <c r="B120" s="713" t="s">
        <v>129</v>
      </c>
      <c r="C120" s="714">
        <f t="shared" si="25"/>
        <v>0</v>
      </c>
      <c r="D120" s="716"/>
      <c r="E120" s="716"/>
      <c r="F120" s="716"/>
      <c r="G120" s="799"/>
      <c r="H120" s="714">
        <f t="shared" si="26"/>
        <v>0</v>
      </c>
      <c r="I120" s="716"/>
      <c r="J120" s="716"/>
      <c r="K120" s="716"/>
      <c r="L120" s="800"/>
      <c r="M120" s="714">
        <f t="shared" si="27"/>
        <v>0</v>
      </c>
      <c r="N120" s="681">
        <f t="shared" si="28"/>
        <v>0</v>
      </c>
      <c r="O120" s="681">
        <f t="shared" si="28"/>
        <v>0</v>
      </c>
      <c r="P120" s="681">
        <f t="shared" si="28"/>
        <v>0</v>
      </c>
      <c r="Q120" s="801">
        <f t="shared" si="28"/>
        <v>0</v>
      </c>
    </row>
    <row r="121" spans="1:17" x14ac:dyDescent="0.25">
      <c r="A121" s="802">
        <v>2270</v>
      </c>
      <c r="B121" s="713" t="s">
        <v>130</v>
      </c>
      <c r="C121" s="714">
        <f t="shared" si="25"/>
        <v>0</v>
      </c>
      <c r="D121" s="681">
        <f>SUM(D122:D126)</f>
        <v>0</v>
      </c>
      <c r="E121" s="681">
        <f>SUM(E122:E126)</f>
        <v>0</v>
      </c>
      <c r="F121" s="681">
        <f>SUM(F122:F126)</f>
        <v>0</v>
      </c>
      <c r="G121" s="803">
        <f>SUM(G122:G126)</f>
        <v>0</v>
      </c>
      <c r="H121" s="714">
        <f t="shared" si="26"/>
        <v>0</v>
      </c>
      <c r="I121" s="681">
        <f>SUM(I122:I126)</f>
        <v>0</v>
      </c>
      <c r="J121" s="681">
        <f>SUM(J122:J126)</f>
        <v>0</v>
      </c>
      <c r="K121" s="681">
        <f>SUM(K122:K126)</f>
        <v>0</v>
      </c>
      <c r="L121" s="801">
        <f>SUM(L122:L126)</f>
        <v>0</v>
      </c>
      <c r="M121" s="714">
        <f t="shared" si="27"/>
        <v>0</v>
      </c>
      <c r="N121" s="681">
        <f>SUM(N122:N126)</f>
        <v>0</v>
      </c>
      <c r="O121" s="681">
        <f>SUM(O122:O126)</f>
        <v>0</v>
      </c>
      <c r="P121" s="681">
        <f>SUM(P122:P126)</f>
        <v>0</v>
      </c>
      <c r="Q121" s="801">
        <f>SUM(Q122:Q126)</f>
        <v>0</v>
      </c>
    </row>
    <row r="122" spans="1:17" x14ac:dyDescent="0.25">
      <c r="A122" s="675">
        <v>2272</v>
      </c>
      <c r="B122" s="625" t="s">
        <v>131</v>
      </c>
      <c r="C122" s="714">
        <f t="shared" si="25"/>
        <v>0</v>
      </c>
      <c r="D122" s="716"/>
      <c r="E122" s="716"/>
      <c r="F122" s="716"/>
      <c r="G122" s="799"/>
      <c r="H122" s="714">
        <f t="shared" si="26"/>
        <v>0</v>
      </c>
      <c r="I122" s="716"/>
      <c r="J122" s="716"/>
      <c r="K122" s="716"/>
      <c r="L122" s="800"/>
      <c r="M122" s="714">
        <f t="shared" si="27"/>
        <v>0</v>
      </c>
      <c r="N122" s="681">
        <f t="shared" ref="N122:Q126" si="29">ROUNDUP(I122/$Q$15,0)</f>
        <v>0</v>
      </c>
      <c r="O122" s="681">
        <f t="shared" si="29"/>
        <v>0</v>
      </c>
      <c r="P122" s="681">
        <f t="shared" si="29"/>
        <v>0</v>
      </c>
      <c r="Q122" s="801">
        <f t="shared" si="29"/>
        <v>0</v>
      </c>
    </row>
    <row r="123" spans="1:17" ht="24" x14ac:dyDescent="0.25">
      <c r="A123" s="675">
        <v>2275</v>
      </c>
      <c r="B123" s="713" t="s">
        <v>132</v>
      </c>
      <c r="C123" s="714">
        <f t="shared" si="25"/>
        <v>0</v>
      </c>
      <c r="D123" s="716"/>
      <c r="E123" s="716"/>
      <c r="F123" s="716"/>
      <c r="G123" s="799"/>
      <c r="H123" s="714">
        <f t="shared" si="26"/>
        <v>0</v>
      </c>
      <c r="I123" s="716"/>
      <c r="J123" s="716"/>
      <c r="K123" s="716"/>
      <c r="L123" s="800"/>
      <c r="M123" s="714">
        <f t="shared" si="27"/>
        <v>0</v>
      </c>
      <c r="N123" s="681">
        <f t="shared" si="29"/>
        <v>0</v>
      </c>
      <c r="O123" s="681">
        <f t="shared" si="29"/>
        <v>0</v>
      </c>
      <c r="P123" s="681">
        <f t="shared" si="29"/>
        <v>0</v>
      </c>
      <c r="Q123" s="801">
        <f t="shared" si="29"/>
        <v>0</v>
      </c>
    </row>
    <row r="124" spans="1:17" ht="36" x14ac:dyDescent="0.25">
      <c r="A124" s="675">
        <v>2276</v>
      </c>
      <c r="B124" s="713" t="s">
        <v>133</v>
      </c>
      <c r="C124" s="714">
        <f t="shared" si="25"/>
        <v>0</v>
      </c>
      <c r="D124" s="716"/>
      <c r="E124" s="716"/>
      <c r="F124" s="716"/>
      <c r="G124" s="799"/>
      <c r="H124" s="714">
        <f t="shared" si="26"/>
        <v>0</v>
      </c>
      <c r="I124" s="716"/>
      <c r="J124" s="716"/>
      <c r="K124" s="716"/>
      <c r="L124" s="800"/>
      <c r="M124" s="714">
        <f t="shared" si="27"/>
        <v>0</v>
      </c>
      <c r="N124" s="681">
        <f t="shared" si="29"/>
        <v>0</v>
      </c>
      <c r="O124" s="681">
        <f t="shared" si="29"/>
        <v>0</v>
      </c>
      <c r="P124" s="681">
        <f t="shared" si="29"/>
        <v>0</v>
      </c>
      <c r="Q124" s="801">
        <f t="shared" si="29"/>
        <v>0</v>
      </c>
    </row>
    <row r="125" spans="1:17" ht="24" customHeight="1" x14ac:dyDescent="0.25">
      <c r="A125" s="675">
        <v>2278</v>
      </c>
      <c r="B125" s="713" t="s">
        <v>134</v>
      </c>
      <c r="C125" s="714">
        <f t="shared" si="25"/>
        <v>0</v>
      </c>
      <c r="D125" s="716"/>
      <c r="E125" s="716"/>
      <c r="F125" s="716"/>
      <c r="G125" s="799"/>
      <c r="H125" s="714">
        <f t="shared" si="26"/>
        <v>0</v>
      </c>
      <c r="I125" s="716"/>
      <c r="J125" s="716"/>
      <c r="K125" s="716"/>
      <c r="L125" s="800"/>
      <c r="M125" s="714">
        <f t="shared" si="27"/>
        <v>0</v>
      </c>
      <c r="N125" s="681">
        <f t="shared" si="29"/>
        <v>0</v>
      </c>
      <c r="O125" s="681">
        <f t="shared" si="29"/>
        <v>0</v>
      </c>
      <c r="P125" s="681">
        <f t="shared" si="29"/>
        <v>0</v>
      </c>
      <c r="Q125" s="801">
        <f t="shared" si="29"/>
        <v>0</v>
      </c>
    </row>
    <row r="126" spans="1:17" ht="24" x14ac:dyDescent="0.25">
      <c r="A126" s="675">
        <v>2279</v>
      </c>
      <c r="B126" s="713" t="s">
        <v>135</v>
      </c>
      <c r="C126" s="714">
        <f t="shared" si="25"/>
        <v>0</v>
      </c>
      <c r="D126" s="716"/>
      <c r="E126" s="716"/>
      <c r="F126" s="716"/>
      <c r="G126" s="799"/>
      <c r="H126" s="714">
        <f t="shared" si="26"/>
        <v>0</v>
      </c>
      <c r="I126" s="716"/>
      <c r="J126" s="716"/>
      <c r="K126" s="716"/>
      <c r="L126" s="800"/>
      <c r="M126" s="714">
        <f t="shared" si="27"/>
        <v>0</v>
      </c>
      <c r="N126" s="681">
        <f t="shared" si="29"/>
        <v>0</v>
      </c>
      <c r="O126" s="681">
        <f t="shared" si="29"/>
        <v>0</v>
      </c>
      <c r="P126" s="681">
        <f t="shared" si="29"/>
        <v>0</v>
      </c>
      <c r="Q126" s="801">
        <f t="shared" si="29"/>
        <v>0</v>
      </c>
    </row>
    <row r="127" spans="1:17" ht="24" x14ac:dyDescent="0.25">
      <c r="A127" s="809">
        <v>2280</v>
      </c>
      <c r="B127" s="704" t="s">
        <v>136</v>
      </c>
      <c r="C127" s="705">
        <f t="shared" ref="C127:Q127" si="30">SUM(C128)</f>
        <v>0</v>
      </c>
      <c r="D127" s="731">
        <f t="shared" si="30"/>
        <v>0</v>
      </c>
      <c r="E127" s="731">
        <f t="shared" si="30"/>
        <v>0</v>
      </c>
      <c r="F127" s="731">
        <f t="shared" si="30"/>
        <v>0</v>
      </c>
      <c r="G127" s="731">
        <f t="shared" si="30"/>
        <v>0</v>
      </c>
      <c r="H127" s="705">
        <f t="shared" si="30"/>
        <v>0</v>
      </c>
      <c r="I127" s="731">
        <f t="shared" si="30"/>
        <v>0</v>
      </c>
      <c r="J127" s="731">
        <f t="shared" si="30"/>
        <v>0</v>
      </c>
      <c r="K127" s="731">
        <f t="shared" si="30"/>
        <v>0</v>
      </c>
      <c r="L127" s="813">
        <f t="shared" si="30"/>
        <v>0</v>
      </c>
      <c r="M127" s="705">
        <f t="shared" si="30"/>
        <v>0</v>
      </c>
      <c r="N127" s="731">
        <f t="shared" si="30"/>
        <v>0</v>
      </c>
      <c r="O127" s="731">
        <f t="shared" si="30"/>
        <v>0</v>
      </c>
      <c r="P127" s="731">
        <f t="shared" si="30"/>
        <v>0</v>
      </c>
      <c r="Q127" s="813">
        <f t="shared" si="30"/>
        <v>0</v>
      </c>
    </row>
    <row r="128" spans="1:17" ht="24" x14ac:dyDescent="0.25">
      <c r="A128" s="675">
        <v>2283</v>
      </c>
      <c r="B128" s="713" t="s">
        <v>137</v>
      </c>
      <c r="C128" s="714">
        <f>SUM(D128:G128)</f>
        <v>0</v>
      </c>
      <c r="D128" s="716"/>
      <c r="E128" s="716"/>
      <c r="F128" s="716"/>
      <c r="G128" s="799"/>
      <c r="H128" s="714">
        <f>SUM(I128:L128)</f>
        <v>0</v>
      </c>
      <c r="I128" s="716"/>
      <c r="J128" s="716"/>
      <c r="K128" s="716"/>
      <c r="L128" s="800"/>
      <c r="M128" s="714">
        <f>SUM(N128:Q128)</f>
        <v>0</v>
      </c>
      <c r="N128" s="681">
        <f t="shared" ref="N128:Q128" si="31">ROUNDUP(I128/$Q$15,0)</f>
        <v>0</v>
      </c>
      <c r="O128" s="681">
        <f t="shared" si="31"/>
        <v>0</v>
      </c>
      <c r="P128" s="681">
        <f t="shared" si="31"/>
        <v>0</v>
      </c>
      <c r="Q128" s="801">
        <f t="shared" si="31"/>
        <v>0</v>
      </c>
    </row>
    <row r="129" spans="1:17" ht="38.25" customHeight="1" x14ac:dyDescent="0.25">
      <c r="A129" s="695">
        <v>2300</v>
      </c>
      <c r="B129" s="789" t="s">
        <v>138</v>
      </c>
      <c r="C129" s="696">
        <f t="shared" si="25"/>
        <v>0</v>
      </c>
      <c r="D129" s="702">
        <f>SUM(D130,D134,D138,D139,D142,D149,D157,D158,D161)</f>
        <v>0</v>
      </c>
      <c r="E129" s="702">
        <f>SUM(E130,E134,E138,E139,E142,E149,E157,E158,E161)</f>
        <v>0</v>
      </c>
      <c r="F129" s="702">
        <f>SUM(F130,F134,F138,F139,F142,F149,F157,F158,F161)</f>
        <v>0</v>
      </c>
      <c r="G129" s="807">
        <f>SUM(G130,G134,G138,G139,G142,G149,G157,G158,G161)</f>
        <v>0</v>
      </c>
      <c r="H129" s="696">
        <f t="shared" si="26"/>
        <v>0</v>
      </c>
      <c r="I129" s="702">
        <f>SUM(I130,I134,I138,I139,I142,I149,I157,I158,I161)</f>
        <v>0</v>
      </c>
      <c r="J129" s="702">
        <f>SUM(J130,J134,J138,J139,J142,J149,J157,J158,J161)</f>
        <v>0</v>
      </c>
      <c r="K129" s="702">
        <f>SUM(K130,K134,K138,K139,K142,K149,K157,K158,K161)</f>
        <v>0</v>
      </c>
      <c r="L129" s="808">
        <f>SUM(L130,L134,L138,L139,L142,L149,L157,L158,L161)</f>
        <v>0</v>
      </c>
      <c r="M129" s="696">
        <f t="shared" ref="M129:M173" si="32">SUM(N129:Q129)</f>
        <v>0</v>
      </c>
      <c r="N129" s="702">
        <f>SUM(N130,N134,N138,N139,N142,N149,N157,N158,N161)</f>
        <v>0</v>
      </c>
      <c r="O129" s="702">
        <f>SUM(O130,O134,O138,O139,O142,O149,O157,O158,O161)</f>
        <v>0</v>
      </c>
      <c r="P129" s="702">
        <f>SUM(P130,P134,P138,P139,P142,P149,P157,P158,P161)</f>
        <v>0</v>
      </c>
      <c r="Q129" s="808">
        <f>SUM(Q130,Q134,Q138,Q139,Q142,Q149,Q157,Q158,Q161)</f>
        <v>0</v>
      </c>
    </row>
    <row r="130" spans="1:17" x14ac:dyDescent="0.25">
      <c r="A130" s="809">
        <v>2310</v>
      </c>
      <c r="B130" s="704" t="s">
        <v>139</v>
      </c>
      <c r="C130" s="705">
        <f t="shared" si="25"/>
        <v>0</v>
      </c>
      <c r="D130" s="731">
        <f>SUM(D131:D133)</f>
        <v>0</v>
      </c>
      <c r="E130" s="731">
        <f>SUM(E131:E133)</f>
        <v>0</v>
      </c>
      <c r="F130" s="731">
        <f>SUM(F131:F133)</f>
        <v>0</v>
      </c>
      <c r="G130" s="810">
        <f>SUM(G131:G133)</f>
        <v>0</v>
      </c>
      <c r="H130" s="705">
        <f t="shared" si="26"/>
        <v>0</v>
      </c>
      <c r="I130" s="731">
        <f>SUM(I131:I133)</f>
        <v>0</v>
      </c>
      <c r="J130" s="731">
        <f>SUM(J131:J133)</f>
        <v>0</v>
      </c>
      <c r="K130" s="731">
        <f>SUM(K131:K133)</f>
        <v>0</v>
      </c>
      <c r="L130" s="798">
        <f>SUM(L131:L133)</f>
        <v>0</v>
      </c>
      <c r="M130" s="705">
        <f t="shared" si="32"/>
        <v>0</v>
      </c>
      <c r="N130" s="731">
        <f>SUM(N131:N133)</f>
        <v>0</v>
      </c>
      <c r="O130" s="731">
        <f>SUM(O131:O133)</f>
        <v>0</v>
      </c>
      <c r="P130" s="731">
        <f>SUM(P131:P133)</f>
        <v>0</v>
      </c>
      <c r="Q130" s="798">
        <f>SUM(Q131:Q133)</f>
        <v>0</v>
      </c>
    </row>
    <row r="131" spans="1:17" x14ac:dyDescent="0.25">
      <c r="A131" s="675">
        <v>2311</v>
      </c>
      <c r="B131" s="713" t="s">
        <v>140</v>
      </c>
      <c r="C131" s="714">
        <f t="shared" si="25"/>
        <v>0</v>
      </c>
      <c r="D131" s="716"/>
      <c r="E131" s="716"/>
      <c r="F131" s="716"/>
      <c r="G131" s="799"/>
      <c r="H131" s="714">
        <f t="shared" si="26"/>
        <v>0</v>
      </c>
      <c r="I131" s="716"/>
      <c r="J131" s="716"/>
      <c r="K131" s="716"/>
      <c r="L131" s="800"/>
      <c r="M131" s="714">
        <f t="shared" si="32"/>
        <v>0</v>
      </c>
      <c r="N131" s="681">
        <f t="shared" ref="N131:Q133" si="33">ROUNDUP(I131/$Q$15,0)</f>
        <v>0</v>
      </c>
      <c r="O131" s="681">
        <f t="shared" si="33"/>
        <v>0</v>
      </c>
      <c r="P131" s="681">
        <f t="shared" si="33"/>
        <v>0</v>
      </c>
      <c r="Q131" s="801">
        <f t="shared" si="33"/>
        <v>0</v>
      </c>
    </row>
    <row r="132" spans="1:17" x14ac:dyDescent="0.25">
      <c r="A132" s="675">
        <v>2312</v>
      </c>
      <c r="B132" s="713" t="s">
        <v>141</v>
      </c>
      <c r="C132" s="714">
        <f t="shared" si="25"/>
        <v>0</v>
      </c>
      <c r="D132" s="716"/>
      <c r="E132" s="716"/>
      <c r="F132" s="716"/>
      <c r="G132" s="799"/>
      <c r="H132" s="714">
        <f t="shared" si="26"/>
        <v>0</v>
      </c>
      <c r="I132" s="716"/>
      <c r="J132" s="716"/>
      <c r="K132" s="716"/>
      <c r="L132" s="800"/>
      <c r="M132" s="714">
        <f t="shared" si="32"/>
        <v>0</v>
      </c>
      <c r="N132" s="681">
        <f t="shared" si="33"/>
        <v>0</v>
      </c>
      <c r="O132" s="681">
        <f t="shared" si="33"/>
        <v>0</v>
      </c>
      <c r="P132" s="681">
        <f t="shared" si="33"/>
        <v>0</v>
      </c>
      <c r="Q132" s="801">
        <f t="shared" si="33"/>
        <v>0</v>
      </c>
    </row>
    <row r="133" spans="1:17" x14ac:dyDescent="0.25">
      <c r="A133" s="675">
        <v>2313</v>
      </c>
      <c r="B133" s="713" t="s">
        <v>142</v>
      </c>
      <c r="C133" s="714">
        <f t="shared" si="25"/>
        <v>0</v>
      </c>
      <c r="D133" s="716"/>
      <c r="E133" s="716"/>
      <c r="F133" s="716"/>
      <c r="G133" s="799"/>
      <c r="H133" s="714">
        <f t="shared" si="26"/>
        <v>0</v>
      </c>
      <c r="I133" s="716"/>
      <c r="J133" s="716"/>
      <c r="K133" s="716"/>
      <c r="L133" s="800"/>
      <c r="M133" s="714">
        <f t="shared" si="32"/>
        <v>0</v>
      </c>
      <c r="N133" s="681">
        <f t="shared" si="33"/>
        <v>0</v>
      </c>
      <c r="O133" s="681">
        <f t="shared" si="33"/>
        <v>0</v>
      </c>
      <c r="P133" s="681">
        <f t="shared" si="33"/>
        <v>0</v>
      </c>
      <c r="Q133" s="801">
        <f t="shared" si="33"/>
        <v>0</v>
      </c>
    </row>
    <row r="134" spans="1:17" x14ac:dyDescent="0.25">
      <c r="A134" s="802">
        <v>2320</v>
      </c>
      <c r="B134" s="713" t="s">
        <v>143</v>
      </c>
      <c r="C134" s="714">
        <f t="shared" si="25"/>
        <v>0</v>
      </c>
      <c r="D134" s="681">
        <f>SUM(D135:D137)</f>
        <v>0</v>
      </c>
      <c r="E134" s="681">
        <f>SUM(E135:E137)</f>
        <v>0</v>
      </c>
      <c r="F134" s="681">
        <f>SUM(F135:F137)</f>
        <v>0</v>
      </c>
      <c r="G134" s="803">
        <f>SUM(G135:G137)</f>
        <v>0</v>
      </c>
      <c r="H134" s="714">
        <f t="shared" si="26"/>
        <v>0</v>
      </c>
      <c r="I134" s="681">
        <f>SUM(I135:I137)</f>
        <v>0</v>
      </c>
      <c r="J134" s="681">
        <f>SUM(J135:J137)</f>
        <v>0</v>
      </c>
      <c r="K134" s="681">
        <f>SUM(K135:K137)</f>
        <v>0</v>
      </c>
      <c r="L134" s="801">
        <f>SUM(L135:L137)</f>
        <v>0</v>
      </c>
      <c r="M134" s="714">
        <f t="shared" si="32"/>
        <v>0</v>
      </c>
      <c r="N134" s="681">
        <f>SUM(N135:N137)</f>
        <v>0</v>
      </c>
      <c r="O134" s="681">
        <f>SUM(O135:O137)</f>
        <v>0</v>
      </c>
      <c r="P134" s="681">
        <f>SUM(P135:P137)</f>
        <v>0</v>
      </c>
      <c r="Q134" s="801">
        <f>SUM(Q135:Q137)</f>
        <v>0</v>
      </c>
    </row>
    <row r="135" spans="1:17" x14ac:dyDescent="0.25">
      <c r="A135" s="675">
        <v>2321</v>
      </c>
      <c r="B135" s="713" t="s">
        <v>144</v>
      </c>
      <c r="C135" s="714">
        <f t="shared" si="25"/>
        <v>0</v>
      </c>
      <c r="D135" s="716"/>
      <c r="E135" s="716"/>
      <c r="F135" s="716"/>
      <c r="G135" s="799"/>
      <c r="H135" s="714">
        <f t="shared" si="26"/>
        <v>0</v>
      </c>
      <c r="I135" s="716"/>
      <c r="J135" s="716"/>
      <c r="K135" s="716"/>
      <c r="L135" s="800"/>
      <c r="M135" s="714">
        <f t="shared" si="32"/>
        <v>0</v>
      </c>
      <c r="N135" s="681">
        <f t="shared" ref="N135:Q138" si="34">ROUNDUP(I135/$Q$15,0)</f>
        <v>0</v>
      </c>
      <c r="O135" s="681">
        <f t="shared" si="34"/>
        <v>0</v>
      </c>
      <c r="P135" s="681">
        <f t="shared" si="34"/>
        <v>0</v>
      </c>
      <c r="Q135" s="801">
        <f t="shared" si="34"/>
        <v>0</v>
      </c>
    </row>
    <row r="136" spans="1:17" x14ac:dyDescent="0.25">
      <c r="A136" s="675">
        <v>2322</v>
      </c>
      <c r="B136" s="713" t="s">
        <v>145</v>
      </c>
      <c r="C136" s="714">
        <f t="shared" si="25"/>
        <v>0</v>
      </c>
      <c r="D136" s="716"/>
      <c r="E136" s="716"/>
      <c r="F136" s="716"/>
      <c r="G136" s="799"/>
      <c r="H136" s="714">
        <f t="shared" si="26"/>
        <v>0</v>
      </c>
      <c r="I136" s="716"/>
      <c r="J136" s="716"/>
      <c r="K136" s="716"/>
      <c r="L136" s="800"/>
      <c r="M136" s="714">
        <f t="shared" si="32"/>
        <v>0</v>
      </c>
      <c r="N136" s="681">
        <f t="shared" si="34"/>
        <v>0</v>
      </c>
      <c r="O136" s="681">
        <f t="shared" si="34"/>
        <v>0</v>
      </c>
      <c r="P136" s="681">
        <f t="shared" si="34"/>
        <v>0</v>
      </c>
      <c r="Q136" s="801">
        <f t="shared" si="34"/>
        <v>0</v>
      </c>
    </row>
    <row r="137" spans="1:17" ht="10.5" customHeight="1" x14ac:dyDescent="0.25">
      <c r="A137" s="675">
        <v>2329</v>
      </c>
      <c r="B137" s="713" t="s">
        <v>146</v>
      </c>
      <c r="C137" s="714">
        <f t="shared" si="25"/>
        <v>0</v>
      </c>
      <c r="D137" s="716"/>
      <c r="E137" s="716"/>
      <c r="F137" s="716"/>
      <c r="G137" s="799"/>
      <c r="H137" s="714">
        <f t="shared" si="26"/>
        <v>0</v>
      </c>
      <c r="I137" s="716"/>
      <c r="J137" s="716"/>
      <c r="K137" s="716"/>
      <c r="L137" s="800"/>
      <c r="M137" s="714">
        <f t="shared" si="32"/>
        <v>0</v>
      </c>
      <c r="N137" s="681">
        <f t="shared" si="34"/>
        <v>0</v>
      </c>
      <c r="O137" s="681">
        <f t="shared" si="34"/>
        <v>0</v>
      </c>
      <c r="P137" s="681">
        <f t="shared" si="34"/>
        <v>0</v>
      </c>
      <c r="Q137" s="801">
        <f t="shared" si="34"/>
        <v>0</v>
      </c>
    </row>
    <row r="138" spans="1:17" x14ac:dyDescent="0.25">
      <c r="A138" s="802">
        <v>2330</v>
      </c>
      <c r="B138" s="713" t="s">
        <v>147</v>
      </c>
      <c r="C138" s="714">
        <f t="shared" si="25"/>
        <v>0</v>
      </c>
      <c r="D138" s="716"/>
      <c r="E138" s="716"/>
      <c r="F138" s="716"/>
      <c r="G138" s="799"/>
      <c r="H138" s="714">
        <f t="shared" si="26"/>
        <v>0</v>
      </c>
      <c r="I138" s="716"/>
      <c r="J138" s="716"/>
      <c r="K138" s="716"/>
      <c r="L138" s="800"/>
      <c r="M138" s="714">
        <f t="shared" si="32"/>
        <v>0</v>
      </c>
      <c r="N138" s="681">
        <f t="shared" si="34"/>
        <v>0</v>
      </c>
      <c r="O138" s="681">
        <f t="shared" si="34"/>
        <v>0</v>
      </c>
      <c r="P138" s="681">
        <f t="shared" si="34"/>
        <v>0</v>
      </c>
      <c r="Q138" s="801">
        <f t="shared" si="34"/>
        <v>0</v>
      </c>
    </row>
    <row r="139" spans="1:17" ht="48" x14ac:dyDescent="0.25">
      <c r="A139" s="802">
        <v>2340</v>
      </c>
      <c r="B139" s="713" t="s">
        <v>148</v>
      </c>
      <c r="C139" s="714">
        <f t="shared" si="25"/>
        <v>0</v>
      </c>
      <c r="D139" s="681">
        <f>SUM(D140:D141)</f>
        <v>0</v>
      </c>
      <c r="E139" s="681">
        <f>SUM(E140:E141)</f>
        <v>0</v>
      </c>
      <c r="F139" s="681">
        <f>SUM(F140:F141)</f>
        <v>0</v>
      </c>
      <c r="G139" s="803">
        <f>SUM(G140:G141)</f>
        <v>0</v>
      </c>
      <c r="H139" s="714">
        <f t="shared" si="26"/>
        <v>0</v>
      </c>
      <c r="I139" s="681">
        <f>SUM(I140:I141)</f>
        <v>0</v>
      </c>
      <c r="J139" s="681">
        <f>SUM(J140:J141)</f>
        <v>0</v>
      </c>
      <c r="K139" s="681">
        <f>SUM(K140:K141)</f>
        <v>0</v>
      </c>
      <c r="L139" s="801">
        <f>SUM(L140:L141)</f>
        <v>0</v>
      </c>
      <c r="M139" s="714">
        <f t="shared" si="32"/>
        <v>0</v>
      </c>
      <c r="N139" s="681">
        <f>SUM(N140:N141)</f>
        <v>0</v>
      </c>
      <c r="O139" s="681">
        <f>SUM(O140:O141)</f>
        <v>0</v>
      </c>
      <c r="P139" s="681">
        <f>SUM(P140:P141)</f>
        <v>0</v>
      </c>
      <c r="Q139" s="801">
        <f>SUM(Q140:Q141)</f>
        <v>0</v>
      </c>
    </row>
    <row r="140" spans="1:17" x14ac:dyDescent="0.25">
      <c r="A140" s="675">
        <v>2341</v>
      </c>
      <c r="B140" s="713" t="s">
        <v>149</v>
      </c>
      <c r="C140" s="714">
        <f t="shared" si="25"/>
        <v>0</v>
      </c>
      <c r="D140" s="716"/>
      <c r="E140" s="716"/>
      <c r="F140" s="716"/>
      <c r="G140" s="799"/>
      <c r="H140" s="714">
        <f t="shared" si="26"/>
        <v>0</v>
      </c>
      <c r="I140" s="716"/>
      <c r="J140" s="716"/>
      <c r="K140" s="716"/>
      <c r="L140" s="800"/>
      <c r="M140" s="714">
        <f t="shared" si="32"/>
        <v>0</v>
      </c>
      <c r="N140" s="681">
        <f t="shared" ref="N140:Q141" si="35">ROUNDUP(I140/$Q$15,0)</f>
        <v>0</v>
      </c>
      <c r="O140" s="681">
        <f t="shared" si="35"/>
        <v>0</v>
      </c>
      <c r="P140" s="681">
        <f t="shared" si="35"/>
        <v>0</v>
      </c>
      <c r="Q140" s="801">
        <f t="shared" si="35"/>
        <v>0</v>
      </c>
    </row>
    <row r="141" spans="1:17" ht="24" x14ac:dyDescent="0.25">
      <c r="A141" s="675">
        <v>2344</v>
      </c>
      <c r="B141" s="713" t="s">
        <v>150</v>
      </c>
      <c r="C141" s="714">
        <f t="shared" si="25"/>
        <v>0</v>
      </c>
      <c r="D141" s="716"/>
      <c r="E141" s="716"/>
      <c r="F141" s="716"/>
      <c r="G141" s="799"/>
      <c r="H141" s="714">
        <f t="shared" si="26"/>
        <v>0</v>
      </c>
      <c r="I141" s="716"/>
      <c r="J141" s="716"/>
      <c r="K141" s="716"/>
      <c r="L141" s="800"/>
      <c r="M141" s="714">
        <f t="shared" si="32"/>
        <v>0</v>
      </c>
      <c r="N141" s="681">
        <f t="shared" si="35"/>
        <v>0</v>
      </c>
      <c r="O141" s="681">
        <f t="shared" si="35"/>
        <v>0</v>
      </c>
      <c r="P141" s="681">
        <f t="shared" si="35"/>
        <v>0</v>
      </c>
      <c r="Q141" s="801">
        <f t="shared" si="35"/>
        <v>0</v>
      </c>
    </row>
    <row r="142" spans="1:17" ht="24" x14ac:dyDescent="0.25">
      <c r="A142" s="792">
        <v>2350</v>
      </c>
      <c r="B142" s="749" t="s">
        <v>151</v>
      </c>
      <c r="C142" s="757">
        <f t="shared" si="25"/>
        <v>0</v>
      </c>
      <c r="D142" s="793">
        <f>SUM(D143:D148)</f>
        <v>0</v>
      </c>
      <c r="E142" s="793">
        <f>SUM(E143:E148)</f>
        <v>0</v>
      </c>
      <c r="F142" s="793">
        <f>SUM(F143:F148)</f>
        <v>0</v>
      </c>
      <c r="G142" s="794">
        <f>SUM(G143:G148)</f>
        <v>0</v>
      </c>
      <c r="H142" s="757">
        <f t="shared" si="26"/>
        <v>0</v>
      </c>
      <c r="I142" s="793">
        <f>SUM(I143:I148)</f>
        <v>0</v>
      </c>
      <c r="J142" s="793">
        <f>SUM(J143:J148)</f>
        <v>0</v>
      </c>
      <c r="K142" s="793">
        <f>SUM(K143:K148)</f>
        <v>0</v>
      </c>
      <c r="L142" s="795">
        <f>SUM(L143:L148)</f>
        <v>0</v>
      </c>
      <c r="M142" s="757">
        <f t="shared" si="32"/>
        <v>0</v>
      </c>
      <c r="N142" s="793">
        <f>SUM(N143:N148)</f>
        <v>0</v>
      </c>
      <c r="O142" s="793">
        <f>SUM(O143:O148)</f>
        <v>0</v>
      </c>
      <c r="P142" s="793">
        <f>SUM(P143:P148)</f>
        <v>0</v>
      </c>
      <c r="Q142" s="795">
        <f>SUM(Q143:Q148)</f>
        <v>0</v>
      </c>
    </row>
    <row r="143" spans="1:17" x14ac:dyDescent="0.25">
      <c r="A143" s="665">
        <v>2351</v>
      </c>
      <c r="B143" s="704" t="s">
        <v>152</v>
      </c>
      <c r="C143" s="705">
        <f t="shared" si="25"/>
        <v>0</v>
      </c>
      <c r="D143" s="707"/>
      <c r="E143" s="707"/>
      <c r="F143" s="707"/>
      <c r="G143" s="796"/>
      <c r="H143" s="705">
        <f t="shared" si="26"/>
        <v>0</v>
      </c>
      <c r="I143" s="707"/>
      <c r="J143" s="707"/>
      <c r="K143" s="707"/>
      <c r="L143" s="797"/>
      <c r="M143" s="705">
        <f t="shared" si="32"/>
        <v>0</v>
      </c>
      <c r="N143" s="731">
        <f t="shared" ref="N143:Q148" si="36">ROUNDUP(I143/$Q$15,0)</f>
        <v>0</v>
      </c>
      <c r="O143" s="731">
        <f t="shared" si="36"/>
        <v>0</v>
      </c>
      <c r="P143" s="731">
        <f t="shared" si="36"/>
        <v>0</v>
      </c>
      <c r="Q143" s="798">
        <f t="shared" si="36"/>
        <v>0</v>
      </c>
    </row>
    <row r="144" spans="1:17" x14ac:dyDescent="0.25">
      <c r="A144" s="675">
        <v>2352</v>
      </c>
      <c r="B144" s="713" t="s">
        <v>153</v>
      </c>
      <c r="C144" s="714">
        <f t="shared" si="25"/>
        <v>0</v>
      </c>
      <c r="D144" s="716"/>
      <c r="E144" s="716"/>
      <c r="F144" s="716"/>
      <c r="G144" s="799"/>
      <c r="H144" s="714">
        <f t="shared" si="26"/>
        <v>0</v>
      </c>
      <c r="I144" s="716"/>
      <c r="J144" s="716"/>
      <c r="K144" s="716"/>
      <c r="L144" s="800"/>
      <c r="M144" s="714">
        <f t="shared" si="32"/>
        <v>0</v>
      </c>
      <c r="N144" s="681">
        <f t="shared" si="36"/>
        <v>0</v>
      </c>
      <c r="O144" s="681">
        <f t="shared" si="36"/>
        <v>0</v>
      </c>
      <c r="P144" s="681">
        <f t="shared" si="36"/>
        <v>0</v>
      </c>
      <c r="Q144" s="801">
        <f t="shared" si="36"/>
        <v>0</v>
      </c>
    </row>
    <row r="145" spans="1:17" ht="24" x14ac:dyDescent="0.25">
      <c r="A145" s="675">
        <v>2353</v>
      </c>
      <c r="B145" s="713" t="s">
        <v>154</v>
      </c>
      <c r="C145" s="714">
        <f t="shared" si="25"/>
        <v>0</v>
      </c>
      <c r="D145" s="716"/>
      <c r="E145" s="716"/>
      <c r="F145" s="716"/>
      <c r="G145" s="799"/>
      <c r="H145" s="714">
        <f t="shared" si="26"/>
        <v>0</v>
      </c>
      <c r="I145" s="716"/>
      <c r="J145" s="716"/>
      <c r="K145" s="716"/>
      <c r="L145" s="800"/>
      <c r="M145" s="714">
        <f t="shared" si="32"/>
        <v>0</v>
      </c>
      <c r="N145" s="681">
        <f t="shared" si="36"/>
        <v>0</v>
      </c>
      <c r="O145" s="681">
        <f t="shared" si="36"/>
        <v>0</v>
      </c>
      <c r="P145" s="681">
        <f t="shared" si="36"/>
        <v>0</v>
      </c>
      <c r="Q145" s="801">
        <f t="shared" si="36"/>
        <v>0</v>
      </c>
    </row>
    <row r="146" spans="1:17" ht="24" x14ac:dyDescent="0.25">
      <c r="A146" s="675">
        <v>2354</v>
      </c>
      <c r="B146" s="713" t="s">
        <v>155</v>
      </c>
      <c r="C146" s="714">
        <f t="shared" si="25"/>
        <v>0</v>
      </c>
      <c r="D146" s="716"/>
      <c r="E146" s="716"/>
      <c r="F146" s="716"/>
      <c r="G146" s="799"/>
      <c r="H146" s="714">
        <f t="shared" si="26"/>
        <v>0</v>
      </c>
      <c r="I146" s="716"/>
      <c r="J146" s="716"/>
      <c r="K146" s="716"/>
      <c r="L146" s="800"/>
      <c r="M146" s="714">
        <f t="shared" si="32"/>
        <v>0</v>
      </c>
      <c r="N146" s="681">
        <f t="shared" si="36"/>
        <v>0</v>
      </c>
      <c r="O146" s="681">
        <f t="shared" si="36"/>
        <v>0</v>
      </c>
      <c r="P146" s="681">
        <f t="shared" si="36"/>
        <v>0</v>
      </c>
      <c r="Q146" s="801">
        <f t="shared" si="36"/>
        <v>0</v>
      </c>
    </row>
    <row r="147" spans="1:17" ht="24" x14ac:dyDescent="0.25">
      <c r="A147" s="675">
        <v>2355</v>
      </c>
      <c r="B147" s="713" t="s">
        <v>156</v>
      </c>
      <c r="C147" s="714">
        <f t="shared" si="25"/>
        <v>0</v>
      </c>
      <c r="D147" s="716"/>
      <c r="E147" s="716"/>
      <c r="F147" s="716"/>
      <c r="G147" s="799"/>
      <c r="H147" s="714">
        <f t="shared" si="26"/>
        <v>0</v>
      </c>
      <c r="I147" s="716"/>
      <c r="J147" s="716"/>
      <c r="K147" s="716"/>
      <c r="L147" s="800"/>
      <c r="M147" s="714">
        <f t="shared" si="32"/>
        <v>0</v>
      </c>
      <c r="N147" s="681">
        <f t="shared" si="36"/>
        <v>0</v>
      </c>
      <c r="O147" s="681">
        <f t="shared" si="36"/>
        <v>0</v>
      </c>
      <c r="P147" s="681">
        <f t="shared" si="36"/>
        <v>0</v>
      </c>
      <c r="Q147" s="801">
        <f t="shared" si="36"/>
        <v>0</v>
      </c>
    </row>
    <row r="148" spans="1:17" ht="24" x14ac:dyDescent="0.25">
      <c r="A148" s="675">
        <v>2359</v>
      </c>
      <c r="B148" s="713" t="s">
        <v>157</v>
      </c>
      <c r="C148" s="714">
        <f t="shared" si="25"/>
        <v>0</v>
      </c>
      <c r="D148" s="716"/>
      <c r="E148" s="716"/>
      <c r="F148" s="716"/>
      <c r="G148" s="799"/>
      <c r="H148" s="714">
        <f t="shared" si="26"/>
        <v>0</v>
      </c>
      <c r="I148" s="716"/>
      <c r="J148" s="716"/>
      <c r="K148" s="716"/>
      <c r="L148" s="800"/>
      <c r="M148" s="714">
        <f t="shared" si="32"/>
        <v>0</v>
      </c>
      <c r="N148" s="681">
        <f t="shared" si="36"/>
        <v>0</v>
      </c>
      <c r="O148" s="681">
        <f t="shared" si="36"/>
        <v>0</v>
      </c>
      <c r="P148" s="681">
        <f t="shared" si="36"/>
        <v>0</v>
      </c>
      <c r="Q148" s="801">
        <f t="shared" si="36"/>
        <v>0</v>
      </c>
    </row>
    <row r="149" spans="1:17" ht="24.75" customHeight="1" x14ac:dyDescent="0.25">
      <c r="A149" s="802">
        <v>2360</v>
      </c>
      <c r="B149" s="713" t="s">
        <v>158</v>
      </c>
      <c r="C149" s="714">
        <f t="shared" si="25"/>
        <v>0</v>
      </c>
      <c r="D149" s="681">
        <f>SUM(D150:D156)</f>
        <v>0</v>
      </c>
      <c r="E149" s="681">
        <f>SUM(E150:E156)</f>
        <v>0</v>
      </c>
      <c r="F149" s="681">
        <f>SUM(F150:F156)</f>
        <v>0</v>
      </c>
      <c r="G149" s="803">
        <f>SUM(G150:G156)</f>
        <v>0</v>
      </c>
      <c r="H149" s="714">
        <f t="shared" si="26"/>
        <v>0</v>
      </c>
      <c r="I149" s="681">
        <f>SUM(I150:I156)</f>
        <v>0</v>
      </c>
      <c r="J149" s="681">
        <f>SUM(J150:J156)</f>
        <v>0</v>
      </c>
      <c r="K149" s="681">
        <f>SUM(K150:K156)</f>
        <v>0</v>
      </c>
      <c r="L149" s="801">
        <f>SUM(L150:L156)</f>
        <v>0</v>
      </c>
      <c r="M149" s="714">
        <f t="shared" si="32"/>
        <v>0</v>
      </c>
      <c r="N149" s="681">
        <f>SUM(N150:N156)</f>
        <v>0</v>
      </c>
      <c r="O149" s="681">
        <f>SUM(O150:O156)</f>
        <v>0</v>
      </c>
      <c r="P149" s="681">
        <f>SUM(P150:P156)</f>
        <v>0</v>
      </c>
      <c r="Q149" s="801">
        <f>SUM(Q150:Q156)</f>
        <v>0</v>
      </c>
    </row>
    <row r="150" spans="1:17" x14ac:dyDescent="0.25">
      <c r="A150" s="674">
        <v>2361</v>
      </c>
      <c r="B150" s="713" t="s">
        <v>159</v>
      </c>
      <c r="C150" s="714">
        <f t="shared" si="25"/>
        <v>0</v>
      </c>
      <c r="D150" s="716"/>
      <c r="E150" s="716"/>
      <c r="F150" s="716"/>
      <c r="G150" s="799"/>
      <c r="H150" s="714">
        <f t="shared" si="26"/>
        <v>0</v>
      </c>
      <c r="I150" s="716"/>
      <c r="J150" s="716"/>
      <c r="K150" s="716"/>
      <c r="L150" s="800"/>
      <c r="M150" s="714">
        <f t="shared" si="32"/>
        <v>0</v>
      </c>
      <c r="N150" s="681">
        <f t="shared" ref="N150:Q157" si="37">ROUNDUP(I150/$Q$15,0)</f>
        <v>0</v>
      </c>
      <c r="O150" s="681">
        <f t="shared" si="37"/>
        <v>0</v>
      </c>
      <c r="P150" s="681">
        <f t="shared" si="37"/>
        <v>0</v>
      </c>
      <c r="Q150" s="801">
        <f t="shared" si="37"/>
        <v>0</v>
      </c>
    </row>
    <row r="151" spans="1:17" ht="24" x14ac:dyDescent="0.25">
      <c r="A151" s="674">
        <v>2362</v>
      </c>
      <c r="B151" s="713" t="s">
        <v>160</v>
      </c>
      <c r="C151" s="714">
        <f t="shared" si="25"/>
        <v>0</v>
      </c>
      <c r="D151" s="716"/>
      <c r="E151" s="716"/>
      <c r="F151" s="716"/>
      <c r="G151" s="799"/>
      <c r="H151" s="714">
        <f t="shared" si="26"/>
        <v>0</v>
      </c>
      <c r="I151" s="716"/>
      <c r="J151" s="716"/>
      <c r="K151" s="716"/>
      <c r="L151" s="800"/>
      <c r="M151" s="714">
        <f t="shared" si="32"/>
        <v>0</v>
      </c>
      <c r="N151" s="681">
        <f t="shared" si="37"/>
        <v>0</v>
      </c>
      <c r="O151" s="681">
        <f t="shared" si="37"/>
        <v>0</v>
      </c>
      <c r="P151" s="681">
        <f t="shared" si="37"/>
        <v>0</v>
      </c>
      <c r="Q151" s="801">
        <f t="shared" si="37"/>
        <v>0</v>
      </c>
    </row>
    <row r="152" spans="1:17" x14ac:dyDescent="0.25">
      <c r="A152" s="674">
        <v>2363</v>
      </c>
      <c r="B152" s="713" t="s">
        <v>161</v>
      </c>
      <c r="C152" s="714">
        <f t="shared" si="25"/>
        <v>0</v>
      </c>
      <c r="D152" s="716"/>
      <c r="E152" s="716"/>
      <c r="F152" s="716"/>
      <c r="G152" s="799"/>
      <c r="H152" s="714">
        <f t="shared" si="26"/>
        <v>0</v>
      </c>
      <c r="I152" s="716"/>
      <c r="J152" s="716"/>
      <c r="K152" s="716"/>
      <c r="L152" s="800"/>
      <c r="M152" s="714">
        <f t="shared" si="32"/>
        <v>0</v>
      </c>
      <c r="N152" s="681">
        <f t="shared" si="37"/>
        <v>0</v>
      </c>
      <c r="O152" s="681">
        <f t="shared" si="37"/>
        <v>0</v>
      </c>
      <c r="P152" s="681">
        <f t="shared" si="37"/>
        <v>0</v>
      </c>
      <c r="Q152" s="801">
        <f t="shared" si="37"/>
        <v>0</v>
      </c>
    </row>
    <row r="153" spans="1:17" x14ac:dyDescent="0.25">
      <c r="A153" s="674">
        <v>2364</v>
      </c>
      <c r="B153" s="713" t="s">
        <v>162</v>
      </c>
      <c r="C153" s="714">
        <f t="shared" si="25"/>
        <v>0</v>
      </c>
      <c r="D153" s="716"/>
      <c r="E153" s="716"/>
      <c r="F153" s="716"/>
      <c r="G153" s="799"/>
      <c r="H153" s="714">
        <f t="shared" si="26"/>
        <v>0</v>
      </c>
      <c r="I153" s="716"/>
      <c r="J153" s="716"/>
      <c r="K153" s="716"/>
      <c r="L153" s="800"/>
      <c r="M153" s="714">
        <f t="shared" si="32"/>
        <v>0</v>
      </c>
      <c r="N153" s="681">
        <f t="shared" si="37"/>
        <v>0</v>
      </c>
      <c r="O153" s="681">
        <f t="shared" si="37"/>
        <v>0</v>
      </c>
      <c r="P153" s="681">
        <f t="shared" si="37"/>
        <v>0</v>
      </c>
      <c r="Q153" s="801">
        <f t="shared" si="37"/>
        <v>0</v>
      </c>
    </row>
    <row r="154" spans="1:17" ht="12.75" customHeight="1" x14ac:dyDescent="0.25">
      <c r="A154" s="674">
        <v>2365</v>
      </c>
      <c r="B154" s="713" t="s">
        <v>163</v>
      </c>
      <c r="C154" s="714">
        <f t="shared" si="25"/>
        <v>0</v>
      </c>
      <c r="D154" s="716"/>
      <c r="E154" s="716"/>
      <c r="F154" s="716"/>
      <c r="G154" s="799"/>
      <c r="H154" s="714">
        <f t="shared" si="26"/>
        <v>0</v>
      </c>
      <c r="I154" s="716"/>
      <c r="J154" s="716"/>
      <c r="K154" s="716"/>
      <c r="L154" s="800"/>
      <c r="M154" s="714">
        <f t="shared" si="32"/>
        <v>0</v>
      </c>
      <c r="N154" s="681">
        <f t="shared" si="37"/>
        <v>0</v>
      </c>
      <c r="O154" s="681">
        <f t="shared" si="37"/>
        <v>0</v>
      </c>
      <c r="P154" s="681">
        <f t="shared" si="37"/>
        <v>0</v>
      </c>
      <c r="Q154" s="801">
        <f t="shared" si="37"/>
        <v>0</v>
      </c>
    </row>
    <row r="155" spans="1:17" ht="42.75" customHeight="1" x14ac:dyDescent="0.25">
      <c r="A155" s="674">
        <v>2366</v>
      </c>
      <c r="B155" s="713" t="s">
        <v>164</v>
      </c>
      <c r="C155" s="714">
        <f t="shared" si="25"/>
        <v>0</v>
      </c>
      <c r="D155" s="716"/>
      <c r="E155" s="716"/>
      <c r="F155" s="716"/>
      <c r="G155" s="799"/>
      <c r="H155" s="714">
        <f t="shared" si="26"/>
        <v>0</v>
      </c>
      <c r="I155" s="716"/>
      <c r="J155" s="716"/>
      <c r="K155" s="716"/>
      <c r="L155" s="800"/>
      <c r="M155" s="714">
        <f t="shared" si="32"/>
        <v>0</v>
      </c>
      <c r="N155" s="681">
        <f t="shared" si="37"/>
        <v>0</v>
      </c>
      <c r="O155" s="681">
        <f t="shared" si="37"/>
        <v>0</v>
      </c>
      <c r="P155" s="681">
        <f t="shared" si="37"/>
        <v>0</v>
      </c>
      <c r="Q155" s="801">
        <f t="shared" si="37"/>
        <v>0</v>
      </c>
    </row>
    <row r="156" spans="1:17" ht="48" x14ac:dyDescent="0.25">
      <c r="A156" s="674">
        <v>2369</v>
      </c>
      <c r="B156" s="713" t="s">
        <v>165</v>
      </c>
      <c r="C156" s="714">
        <f t="shared" si="25"/>
        <v>0</v>
      </c>
      <c r="D156" s="716"/>
      <c r="E156" s="716"/>
      <c r="F156" s="716"/>
      <c r="G156" s="799"/>
      <c r="H156" s="714">
        <f t="shared" si="26"/>
        <v>0</v>
      </c>
      <c r="I156" s="716"/>
      <c r="J156" s="716"/>
      <c r="K156" s="716"/>
      <c r="L156" s="800"/>
      <c r="M156" s="714">
        <f t="shared" si="32"/>
        <v>0</v>
      </c>
      <c r="N156" s="681">
        <f t="shared" si="37"/>
        <v>0</v>
      </c>
      <c r="O156" s="681">
        <f t="shared" si="37"/>
        <v>0</v>
      </c>
      <c r="P156" s="681">
        <f t="shared" si="37"/>
        <v>0</v>
      </c>
      <c r="Q156" s="801">
        <f t="shared" si="37"/>
        <v>0</v>
      </c>
    </row>
    <row r="157" spans="1:17" x14ac:dyDescent="0.25">
      <c r="A157" s="792">
        <v>2370</v>
      </c>
      <c r="B157" s="749" t="s">
        <v>166</v>
      </c>
      <c r="C157" s="757">
        <f t="shared" si="25"/>
        <v>0</v>
      </c>
      <c r="D157" s="804"/>
      <c r="E157" s="804"/>
      <c r="F157" s="804"/>
      <c r="G157" s="805"/>
      <c r="H157" s="757">
        <f t="shared" si="26"/>
        <v>0</v>
      </c>
      <c r="I157" s="804"/>
      <c r="J157" s="804"/>
      <c r="K157" s="804"/>
      <c r="L157" s="806"/>
      <c r="M157" s="757">
        <f t="shared" si="32"/>
        <v>0</v>
      </c>
      <c r="N157" s="793">
        <f t="shared" si="37"/>
        <v>0</v>
      </c>
      <c r="O157" s="793">
        <f t="shared" si="37"/>
        <v>0</v>
      </c>
      <c r="P157" s="793">
        <f t="shared" si="37"/>
        <v>0</v>
      </c>
      <c r="Q157" s="795">
        <f t="shared" si="37"/>
        <v>0</v>
      </c>
    </row>
    <row r="158" spans="1:17" x14ac:dyDescent="0.25">
      <c r="A158" s="792">
        <v>2380</v>
      </c>
      <c r="B158" s="749" t="s">
        <v>167</v>
      </c>
      <c r="C158" s="757">
        <f t="shared" si="25"/>
        <v>0</v>
      </c>
      <c r="D158" s="793">
        <f>SUM(D159:D160)</f>
        <v>0</v>
      </c>
      <c r="E158" s="793">
        <f>SUM(E159:E160)</f>
        <v>0</v>
      </c>
      <c r="F158" s="793">
        <f>SUM(F159:F160)</f>
        <v>0</v>
      </c>
      <c r="G158" s="794">
        <f>SUM(G159:G160)</f>
        <v>0</v>
      </c>
      <c r="H158" s="757">
        <f t="shared" si="26"/>
        <v>0</v>
      </c>
      <c r="I158" s="793">
        <f>SUM(I159:I160)</f>
        <v>0</v>
      </c>
      <c r="J158" s="793">
        <f>SUM(J159:J160)</f>
        <v>0</v>
      </c>
      <c r="K158" s="793">
        <f>SUM(K159:K160)</f>
        <v>0</v>
      </c>
      <c r="L158" s="795">
        <f>SUM(L159:L160)</f>
        <v>0</v>
      </c>
      <c r="M158" s="757">
        <f t="shared" si="32"/>
        <v>0</v>
      </c>
      <c r="N158" s="793">
        <f>SUM(N159:N160)</f>
        <v>0</v>
      </c>
      <c r="O158" s="793">
        <f>SUM(O159:O160)</f>
        <v>0</v>
      </c>
      <c r="P158" s="793">
        <f>SUM(P159:P160)</f>
        <v>0</v>
      </c>
      <c r="Q158" s="795">
        <f>SUM(Q159:Q160)</f>
        <v>0</v>
      </c>
    </row>
    <row r="159" spans="1:17" x14ac:dyDescent="0.25">
      <c r="A159" s="664">
        <v>2381</v>
      </c>
      <c r="B159" s="704" t="s">
        <v>168</v>
      </c>
      <c r="C159" s="705">
        <f t="shared" si="25"/>
        <v>0</v>
      </c>
      <c r="D159" s="707"/>
      <c r="E159" s="707"/>
      <c r="F159" s="707"/>
      <c r="G159" s="796"/>
      <c r="H159" s="705">
        <f t="shared" si="26"/>
        <v>0</v>
      </c>
      <c r="I159" s="707"/>
      <c r="J159" s="707"/>
      <c r="K159" s="707"/>
      <c r="L159" s="797"/>
      <c r="M159" s="705">
        <f t="shared" si="32"/>
        <v>0</v>
      </c>
      <c r="N159" s="731">
        <f t="shared" ref="N159:Q162" si="38">ROUNDUP(I159/$Q$15,0)</f>
        <v>0</v>
      </c>
      <c r="O159" s="731">
        <f t="shared" si="38"/>
        <v>0</v>
      </c>
      <c r="P159" s="731">
        <f t="shared" si="38"/>
        <v>0</v>
      </c>
      <c r="Q159" s="798">
        <f t="shared" si="38"/>
        <v>0</v>
      </c>
    </row>
    <row r="160" spans="1:17" ht="24" x14ac:dyDescent="0.25">
      <c r="A160" s="674">
        <v>2389</v>
      </c>
      <c r="B160" s="713" t="s">
        <v>169</v>
      </c>
      <c r="C160" s="714">
        <f t="shared" si="25"/>
        <v>0</v>
      </c>
      <c r="D160" s="716"/>
      <c r="E160" s="716"/>
      <c r="F160" s="716"/>
      <c r="G160" s="799"/>
      <c r="H160" s="714">
        <f t="shared" si="26"/>
        <v>0</v>
      </c>
      <c r="I160" s="716"/>
      <c r="J160" s="716"/>
      <c r="K160" s="716"/>
      <c r="L160" s="800"/>
      <c r="M160" s="714">
        <f t="shared" si="32"/>
        <v>0</v>
      </c>
      <c r="N160" s="681">
        <f t="shared" si="38"/>
        <v>0</v>
      </c>
      <c r="O160" s="681">
        <f t="shared" si="38"/>
        <v>0</v>
      </c>
      <c r="P160" s="681">
        <f t="shared" si="38"/>
        <v>0</v>
      </c>
      <c r="Q160" s="801">
        <f t="shared" si="38"/>
        <v>0</v>
      </c>
    </row>
    <row r="161" spans="1:17" x14ac:dyDescent="0.25">
      <c r="A161" s="792">
        <v>2390</v>
      </c>
      <c r="B161" s="749" t="s">
        <v>170</v>
      </c>
      <c r="C161" s="757">
        <f t="shared" si="25"/>
        <v>0</v>
      </c>
      <c r="D161" s="804"/>
      <c r="E161" s="804"/>
      <c r="F161" s="804"/>
      <c r="G161" s="805"/>
      <c r="H161" s="757">
        <f t="shared" si="26"/>
        <v>0</v>
      </c>
      <c r="I161" s="804"/>
      <c r="J161" s="804"/>
      <c r="K161" s="804"/>
      <c r="L161" s="806"/>
      <c r="M161" s="757">
        <f t="shared" si="32"/>
        <v>0</v>
      </c>
      <c r="N161" s="793">
        <f t="shared" si="38"/>
        <v>0</v>
      </c>
      <c r="O161" s="793">
        <f t="shared" si="38"/>
        <v>0</v>
      </c>
      <c r="P161" s="793">
        <f t="shared" si="38"/>
        <v>0</v>
      </c>
      <c r="Q161" s="795">
        <f t="shared" si="38"/>
        <v>0</v>
      </c>
    </row>
    <row r="162" spans="1:17" x14ac:dyDescent="0.25">
      <c r="A162" s="695">
        <v>2400</v>
      </c>
      <c r="B162" s="789" t="s">
        <v>171</v>
      </c>
      <c r="C162" s="696">
        <f t="shared" si="25"/>
        <v>0</v>
      </c>
      <c r="D162" s="814"/>
      <c r="E162" s="814"/>
      <c r="F162" s="814"/>
      <c r="G162" s="815"/>
      <c r="H162" s="696">
        <f t="shared" si="26"/>
        <v>0</v>
      </c>
      <c r="I162" s="814"/>
      <c r="J162" s="814"/>
      <c r="K162" s="814"/>
      <c r="L162" s="816"/>
      <c r="M162" s="696">
        <f t="shared" si="32"/>
        <v>0</v>
      </c>
      <c r="N162" s="702">
        <f t="shared" si="38"/>
        <v>0</v>
      </c>
      <c r="O162" s="702">
        <f t="shared" si="38"/>
        <v>0</v>
      </c>
      <c r="P162" s="702">
        <f t="shared" si="38"/>
        <v>0</v>
      </c>
      <c r="Q162" s="808">
        <f t="shared" si="38"/>
        <v>0</v>
      </c>
    </row>
    <row r="163" spans="1:17" ht="24" x14ac:dyDescent="0.25">
      <c r="A163" s="695">
        <v>2500</v>
      </c>
      <c r="B163" s="789" t="s">
        <v>172</v>
      </c>
      <c r="C163" s="696">
        <f t="shared" si="25"/>
        <v>0</v>
      </c>
      <c r="D163" s="702">
        <f>SUM(D164,D169)</f>
        <v>0</v>
      </c>
      <c r="E163" s="702">
        <f t="shared" ref="E163:G163" si="39">SUM(E164,E169)</f>
        <v>0</v>
      </c>
      <c r="F163" s="702">
        <f t="shared" si="39"/>
        <v>0</v>
      </c>
      <c r="G163" s="702">
        <f t="shared" si="39"/>
        <v>0</v>
      </c>
      <c r="H163" s="696">
        <f t="shared" si="26"/>
        <v>0</v>
      </c>
      <c r="I163" s="702">
        <f>SUM(I164,I169)</f>
        <v>0</v>
      </c>
      <c r="J163" s="702">
        <f t="shared" ref="J163:L163" si="40">SUM(J164,J169)</f>
        <v>0</v>
      </c>
      <c r="K163" s="702">
        <f t="shared" si="40"/>
        <v>0</v>
      </c>
      <c r="L163" s="791">
        <f t="shared" si="40"/>
        <v>0</v>
      </c>
      <c r="M163" s="696">
        <f t="shared" si="32"/>
        <v>0</v>
      </c>
      <c r="N163" s="702">
        <f>SUM(N164,N169)</f>
        <v>0</v>
      </c>
      <c r="O163" s="702">
        <f t="shared" ref="O163:Q163" si="41">SUM(O164,O169)</f>
        <v>0</v>
      </c>
      <c r="P163" s="702">
        <f t="shared" si="41"/>
        <v>0</v>
      </c>
      <c r="Q163" s="791">
        <f t="shared" si="41"/>
        <v>0</v>
      </c>
    </row>
    <row r="164" spans="1:17" ht="16.5" customHeight="1" x14ac:dyDescent="0.25">
      <c r="A164" s="809">
        <v>2510</v>
      </c>
      <c r="B164" s="704" t="s">
        <v>173</v>
      </c>
      <c r="C164" s="705">
        <f t="shared" si="25"/>
        <v>0</v>
      </c>
      <c r="D164" s="731">
        <f>SUM(D165:D168)</f>
        <v>0</v>
      </c>
      <c r="E164" s="731">
        <f t="shared" ref="E164:G164" si="42">SUM(E165:E168)</f>
        <v>0</v>
      </c>
      <c r="F164" s="731">
        <f t="shared" si="42"/>
        <v>0</v>
      </c>
      <c r="G164" s="731">
        <f t="shared" si="42"/>
        <v>0</v>
      </c>
      <c r="H164" s="705">
        <f t="shared" si="26"/>
        <v>0</v>
      </c>
      <c r="I164" s="731">
        <f>SUM(I165:I168)</f>
        <v>0</v>
      </c>
      <c r="J164" s="731">
        <f t="shared" ref="J164:L164" si="43">SUM(J165:J168)</f>
        <v>0</v>
      </c>
      <c r="K164" s="731">
        <f t="shared" si="43"/>
        <v>0</v>
      </c>
      <c r="L164" s="817">
        <f t="shared" si="43"/>
        <v>0</v>
      </c>
      <c r="M164" s="705">
        <f t="shared" si="32"/>
        <v>0</v>
      </c>
      <c r="N164" s="731">
        <f>SUM(N165:N168)</f>
        <v>0</v>
      </c>
      <c r="O164" s="731">
        <f t="shared" ref="O164:Q164" si="44">SUM(O165:O168)</f>
        <v>0</v>
      </c>
      <c r="P164" s="731">
        <f t="shared" si="44"/>
        <v>0</v>
      </c>
      <c r="Q164" s="817">
        <f t="shared" si="44"/>
        <v>0</v>
      </c>
    </row>
    <row r="165" spans="1:17" ht="24" x14ac:dyDescent="0.25">
      <c r="A165" s="675">
        <v>2512</v>
      </c>
      <c r="B165" s="713" t="s">
        <v>174</v>
      </c>
      <c r="C165" s="714">
        <f t="shared" si="25"/>
        <v>0</v>
      </c>
      <c r="D165" s="716"/>
      <c r="E165" s="716"/>
      <c r="F165" s="716"/>
      <c r="G165" s="799"/>
      <c r="H165" s="714">
        <f t="shared" si="26"/>
        <v>0</v>
      </c>
      <c r="I165" s="716"/>
      <c r="J165" s="716"/>
      <c r="K165" s="716"/>
      <c r="L165" s="800"/>
      <c r="M165" s="714">
        <f t="shared" si="32"/>
        <v>0</v>
      </c>
      <c r="N165" s="681">
        <f t="shared" ref="N165:Q170" si="45">ROUNDUP(I165/$Q$15,0)</f>
        <v>0</v>
      </c>
      <c r="O165" s="681">
        <f t="shared" si="45"/>
        <v>0</v>
      </c>
      <c r="P165" s="681">
        <f t="shared" si="45"/>
        <v>0</v>
      </c>
      <c r="Q165" s="801">
        <f t="shared" si="45"/>
        <v>0</v>
      </c>
    </row>
    <row r="166" spans="1:17" ht="36" x14ac:dyDescent="0.25">
      <c r="A166" s="675">
        <v>2513</v>
      </c>
      <c r="B166" s="713" t="s">
        <v>175</v>
      </c>
      <c r="C166" s="714">
        <f t="shared" si="25"/>
        <v>0</v>
      </c>
      <c r="D166" s="716"/>
      <c r="E166" s="716"/>
      <c r="F166" s="716"/>
      <c r="G166" s="799"/>
      <c r="H166" s="714">
        <f t="shared" si="26"/>
        <v>0</v>
      </c>
      <c r="I166" s="716"/>
      <c r="J166" s="716"/>
      <c r="K166" s="716"/>
      <c r="L166" s="800"/>
      <c r="M166" s="714">
        <f t="shared" si="32"/>
        <v>0</v>
      </c>
      <c r="N166" s="681">
        <f t="shared" si="45"/>
        <v>0</v>
      </c>
      <c r="O166" s="681">
        <f t="shared" si="45"/>
        <v>0</v>
      </c>
      <c r="P166" s="681">
        <f t="shared" si="45"/>
        <v>0</v>
      </c>
      <c r="Q166" s="801">
        <f t="shared" si="45"/>
        <v>0</v>
      </c>
    </row>
    <row r="167" spans="1:17" ht="24" x14ac:dyDescent="0.25">
      <c r="A167" s="675">
        <v>2515</v>
      </c>
      <c r="B167" s="713" t="s">
        <v>176</v>
      </c>
      <c r="C167" s="714">
        <f t="shared" si="25"/>
        <v>0</v>
      </c>
      <c r="D167" s="716"/>
      <c r="E167" s="716"/>
      <c r="F167" s="716"/>
      <c r="G167" s="799"/>
      <c r="H167" s="714">
        <f t="shared" si="26"/>
        <v>0</v>
      </c>
      <c r="I167" s="716"/>
      <c r="J167" s="716"/>
      <c r="K167" s="716"/>
      <c r="L167" s="800"/>
      <c r="M167" s="714">
        <f t="shared" si="32"/>
        <v>0</v>
      </c>
      <c r="N167" s="681">
        <f t="shared" si="45"/>
        <v>0</v>
      </c>
      <c r="O167" s="681">
        <f t="shared" si="45"/>
        <v>0</v>
      </c>
      <c r="P167" s="681">
        <f t="shared" si="45"/>
        <v>0</v>
      </c>
      <c r="Q167" s="801">
        <f t="shared" si="45"/>
        <v>0</v>
      </c>
    </row>
    <row r="168" spans="1:17" ht="24" x14ac:dyDescent="0.25">
      <c r="A168" s="675">
        <v>2519</v>
      </c>
      <c r="B168" s="713" t="s">
        <v>177</v>
      </c>
      <c r="C168" s="714">
        <f t="shared" si="25"/>
        <v>0</v>
      </c>
      <c r="D168" s="716"/>
      <c r="E168" s="716"/>
      <c r="F168" s="716"/>
      <c r="G168" s="799"/>
      <c r="H168" s="714">
        <f t="shared" si="26"/>
        <v>0</v>
      </c>
      <c r="I168" s="716"/>
      <c r="J168" s="716"/>
      <c r="K168" s="716"/>
      <c r="L168" s="800"/>
      <c r="M168" s="714">
        <f t="shared" si="32"/>
        <v>0</v>
      </c>
      <c r="N168" s="681">
        <f t="shared" si="45"/>
        <v>0</v>
      </c>
      <c r="O168" s="681">
        <f t="shared" si="45"/>
        <v>0</v>
      </c>
      <c r="P168" s="681">
        <f t="shared" si="45"/>
        <v>0</v>
      </c>
      <c r="Q168" s="801">
        <f t="shared" si="45"/>
        <v>0</v>
      </c>
    </row>
    <row r="169" spans="1:17" ht="24" x14ac:dyDescent="0.25">
      <c r="A169" s="802">
        <v>2520</v>
      </c>
      <c r="B169" s="713" t="s">
        <v>178</v>
      </c>
      <c r="C169" s="714">
        <f t="shared" si="25"/>
        <v>0</v>
      </c>
      <c r="D169" s="716"/>
      <c r="E169" s="716"/>
      <c r="F169" s="716"/>
      <c r="G169" s="799"/>
      <c r="H169" s="714">
        <f t="shared" si="26"/>
        <v>0</v>
      </c>
      <c r="I169" s="716"/>
      <c r="J169" s="716"/>
      <c r="K169" s="716"/>
      <c r="L169" s="800"/>
      <c r="M169" s="714">
        <f t="shared" si="32"/>
        <v>0</v>
      </c>
      <c r="N169" s="681">
        <f t="shared" si="45"/>
        <v>0</v>
      </c>
      <c r="O169" s="681">
        <f t="shared" si="45"/>
        <v>0</v>
      </c>
      <c r="P169" s="681">
        <f t="shared" si="45"/>
        <v>0</v>
      </c>
      <c r="Q169" s="801">
        <f t="shared" si="45"/>
        <v>0</v>
      </c>
    </row>
    <row r="170" spans="1:17" s="819" customFormat="1" ht="48" x14ac:dyDescent="0.25">
      <c r="A170" s="646">
        <v>2800</v>
      </c>
      <c r="B170" s="704" t="s">
        <v>179</v>
      </c>
      <c r="C170" s="705">
        <f t="shared" si="25"/>
        <v>0</v>
      </c>
      <c r="D170" s="667"/>
      <c r="E170" s="667"/>
      <c r="F170" s="667"/>
      <c r="G170" s="668"/>
      <c r="H170" s="705">
        <f t="shared" si="26"/>
        <v>0</v>
      </c>
      <c r="I170" s="667"/>
      <c r="J170" s="667"/>
      <c r="K170" s="667"/>
      <c r="L170" s="669"/>
      <c r="M170" s="705">
        <f t="shared" si="32"/>
        <v>0</v>
      </c>
      <c r="N170" s="743">
        <f t="shared" si="45"/>
        <v>0</v>
      </c>
      <c r="O170" s="743">
        <f t="shared" si="45"/>
        <v>0</v>
      </c>
      <c r="P170" s="743">
        <f t="shared" si="45"/>
        <v>0</v>
      </c>
      <c r="Q170" s="818">
        <f t="shared" si="45"/>
        <v>0</v>
      </c>
    </row>
    <row r="171" spans="1:17" x14ac:dyDescent="0.25">
      <c r="A171" s="784">
        <v>3000</v>
      </c>
      <c r="B171" s="784" t="s">
        <v>180</v>
      </c>
      <c r="C171" s="785">
        <f t="shared" si="25"/>
        <v>168169</v>
      </c>
      <c r="D171" s="786">
        <f>SUM(D172,D182)</f>
        <v>168169</v>
      </c>
      <c r="E171" s="786">
        <f>SUM(E172,E182)</f>
        <v>0</v>
      </c>
      <c r="F171" s="786">
        <f>SUM(F172,F182)</f>
        <v>0</v>
      </c>
      <c r="G171" s="787">
        <f>SUM(G172,G182)</f>
        <v>0</v>
      </c>
      <c r="H171" s="785">
        <f t="shared" si="26"/>
        <v>100790</v>
      </c>
      <c r="I171" s="786">
        <f>SUM(I172,I182)</f>
        <v>100790</v>
      </c>
      <c r="J171" s="786">
        <f>SUM(J172,J182)</f>
        <v>0</v>
      </c>
      <c r="K171" s="786">
        <f>SUM(K172,K182)</f>
        <v>0</v>
      </c>
      <c r="L171" s="788">
        <f>SUM(L172,L182)</f>
        <v>0</v>
      </c>
      <c r="M171" s="785">
        <f t="shared" si="32"/>
        <v>143414</v>
      </c>
      <c r="N171" s="786">
        <f>SUM(N172,N182)</f>
        <v>143414</v>
      </c>
      <c r="O171" s="786">
        <f>SUM(O172,O182)</f>
        <v>0</v>
      </c>
      <c r="P171" s="786">
        <f>SUM(P172,P182)</f>
        <v>0</v>
      </c>
      <c r="Q171" s="788">
        <f>SUM(Q172,Q182)</f>
        <v>0</v>
      </c>
    </row>
    <row r="172" spans="1:17" ht="36" x14ac:dyDescent="0.25">
      <c r="A172" s="695">
        <v>3200</v>
      </c>
      <c r="B172" s="820" t="s">
        <v>181</v>
      </c>
      <c r="C172" s="821">
        <f t="shared" si="25"/>
        <v>168169</v>
      </c>
      <c r="D172" s="702">
        <f>SUM(D173,D177)</f>
        <v>168169</v>
      </c>
      <c r="E172" s="702">
        <f t="shared" ref="E172:G172" si="46">SUM(E173,E177)</f>
        <v>0</v>
      </c>
      <c r="F172" s="702">
        <f t="shared" si="46"/>
        <v>0</v>
      </c>
      <c r="G172" s="702">
        <f t="shared" si="46"/>
        <v>0</v>
      </c>
      <c r="H172" s="696">
        <f t="shared" si="26"/>
        <v>100790</v>
      </c>
      <c r="I172" s="702">
        <f>SUM(I173,I177)</f>
        <v>100790</v>
      </c>
      <c r="J172" s="702">
        <f t="shared" ref="J172:L172" si="47">SUM(J173,J177)</f>
        <v>0</v>
      </c>
      <c r="K172" s="702">
        <f t="shared" si="47"/>
        <v>0</v>
      </c>
      <c r="L172" s="791">
        <f t="shared" si="47"/>
        <v>0</v>
      </c>
      <c r="M172" s="696">
        <f t="shared" si="32"/>
        <v>143414</v>
      </c>
      <c r="N172" s="702">
        <f>SUM(N173,N177)</f>
        <v>143414</v>
      </c>
      <c r="O172" s="702">
        <f t="shared" ref="O172:Q172" si="48">SUM(O173,O177)</f>
        <v>0</v>
      </c>
      <c r="P172" s="702">
        <f t="shared" si="48"/>
        <v>0</v>
      </c>
      <c r="Q172" s="791">
        <f t="shared" si="48"/>
        <v>0</v>
      </c>
    </row>
    <row r="173" spans="1:17" ht="36" x14ac:dyDescent="0.25">
      <c r="A173" s="809">
        <v>3260</v>
      </c>
      <c r="B173" s="704" t="s">
        <v>182</v>
      </c>
      <c r="C173" s="705">
        <f t="shared" si="25"/>
        <v>168169</v>
      </c>
      <c r="D173" s="731">
        <f>SUM(D174:D176)</f>
        <v>168169</v>
      </c>
      <c r="E173" s="731">
        <f>SUM(E174:E176)</f>
        <v>0</v>
      </c>
      <c r="F173" s="731">
        <f>SUM(F174:F176)</f>
        <v>0</v>
      </c>
      <c r="G173" s="810">
        <f>SUM(G174:G176)</f>
        <v>0</v>
      </c>
      <c r="H173" s="705">
        <f t="shared" si="26"/>
        <v>100790</v>
      </c>
      <c r="I173" s="731">
        <f>SUM(I174:I176)</f>
        <v>100790</v>
      </c>
      <c r="J173" s="731">
        <f>SUM(J174:J176)</f>
        <v>0</v>
      </c>
      <c r="K173" s="731">
        <f>SUM(K174:K176)</f>
        <v>0</v>
      </c>
      <c r="L173" s="798">
        <f>SUM(L174:L176)</f>
        <v>0</v>
      </c>
      <c r="M173" s="705">
        <f t="shared" si="32"/>
        <v>143414</v>
      </c>
      <c r="N173" s="731">
        <f>SUM(N174:N176)</f>
        <v>143414</v>
      </c>
      <c r="O173" s="731">
        <f>SUM(O174:O176)</f>
        <v>0</v>
      </c>
      <c r="P173" s="731">
        <f>SUM(P174:P176)</f>
        <v>0</v>
      </c>
      <c r="Q173" s="798">
        <f>SUM(Q174:Q176)</f>
        <v>0</v>
      </c>
    </row>
    <row r="174" spans="1:17" ht="24" x14ac:dyDescent="0.25">
      <c r="A174" s="675">
        <v>3261</v>
      </c>
      <c r="B174" s="713" t="s">
        <v>183</v>
      </c>
      <c r="C174" s="714">
        <f>SUM(D174:G174)</f>
        <v>168169</v>
      </c>
      <c r="D174" s="716">
        <v>168169</v>
      </c>
      <c r="E174" s="716"/>
      <c r="F174" s="716"/>
      <c r="G174" s="799"/>
      <c r="H174" s="714">
        <f>SUM(I174:L174)</f>
        <v>100790</v>
      </c>
      <c r="I174" s="716">
        <v>100790</v>
      </c>
      <c r="J174" s="716"/>
      <c r="K174" s="716"/>
      <c r="L174" s="800"/>
      <c r="M174" s="714">
        <f>SUM(N174:Q174)</f>
        <v>143414</v>
      </c>
      <c r="N174" s="681">
        <v>143414</v>
      </c>
      <c r="O174" s="681">
        <f t="shared" ref="N174:Q176" si="49">ROUNDUP(J174/$Q$15,0)</f>
        <v>0</v>
      </c>
      <c r="P174" s="681">
        <f t="shared" si="49"/>
        <v>0</v>
      </c>
      <c r="Q174" s="801">
        <f t="shared" si="49"/>
        <v>0</v>
      </c>
    </row>
    <row r="175" spans="1:17" ht="24" x14ac:dyDescent="0.25">
      <c r="A175" s="675">
        <v>3262</v>
      </c>
      <c r="B175" s="713" t="s">
        <v>184</v>
      </c>
      <c r="C175" s="714">
        <f>SUM(D175:G175)</f>
        <v>0</v>
      </c>
      <c r="D175" s="716"/>
      <c r="E175" s="716"/>
      <c r="F175" s="716"/>
      <c r="G175" s="799"/>
      <c r="H175" s="714">
        <f>SUM(I175:L175)</f>
        <v>0</v>
      </c>
      <c r="I175" s="716"/>
      <c r="J175" s="716"/>
      <c r="K175" s="716"/>
      <c r="L175" s="800"/>
      <c r="M175" s="714">
        <f>SUM(N175:Q175)</f>
        <v>0</v>
      </c>
      <c r="N175" s="681">
        <f t="shared" si="49"/>
        <v>0</v>
      </c>
      <c r="O175" s="681">
        <f t="shared" si="49"/>
        <v>0</v>
      </c>
      <c r="P175" s="681">
        <f t="shared" si="49"/>
        <v>0</v>
      </c>
      <c r="Q175" s="801">
        <f t="shared" si="49"/>
        <v>0</v>
      </c>
    </row>
    <row r="176" spans="1:17" ht="24" x14ac:dyDescent="0.25">
      <c r="A176" s="675">
        <v>3263</v>
      </c>
      <c r="B176" s="713" t="s">
        <v>185</v>
      </c>
      <c r="C176" s="714">
        <f>SUM(D176:G176)</f>
        <v>0</v>
      </c>
      <c r="D176" s="716"/>
      <c r="E176" s="716"/>
      <c r="F176" s="716"/>
      <c r="G176" s="799"/>
      <c r="H176" s="714">
        <f>SUM(I176:L176)</f>
        <v>0</v>
      </c>
      <c r="I176" s="716"/>
      <c r="J176" s="716"/>
      <c r="K176" s="716"/>
      <c r="L176" s="800"/>
      <c r="M176" s="714">
        <f>SUM(N176:Q176)</f>
        <v>0</v>
      </c>
      <c r="N176" s="681">
        <f t="shared" si="49"/>
        <v>0</v>
      </c>
      <c r="O176" s="681">
        <f t="shared" si="49"/>
        <v>0</v>
      </c>
      <c r="P176" s="681">
        <f t="shared" si="49"/>
        <v>0</v>
      </c>
      <c r="Q176" s="801">
        <f t="shared" si="49"/>
        <v>0</v>
      </c>
    </row>
    <row r="177" spans="1:17" ht="72" x14ac:dyDescent="0.25">
      <c r="A177" s="809">
        <v>3290</v>
      </c>
      <c r="B177" s="704" t="s">
        <v>186</v>
      </c>
      <c r="C177" s="822">
        <f t="shared" ref="C177:C181" si="50">SUM(D177:G177)</f>
        <v>0</v>
      </c>
      <c r="D177" s="731">
        <f>SUM(D178:D181)</f>
        <v>0</v>
      </c>
      <c r="E177" s="731">
        <f t="shared" ref="E177:G177" si="51">SUM(E178:E181)</f>
        <v>0</v>
      </c>
      <c r="F177" s="731">
        <f t="shared" si="51"/>
        <v>0</v>
      </c>
      <c r="G177" s="731">
        <f t="shared" si="51"/>
        <v>0</v>
      </c>
      <c r="H177" s="822">
        <f t="shared" ref="H177:H181" si="52">SUM(I177:L177)</f>
        <v>0</v>
      </c>
      <c r="I177" s="731">
        <f>SUM(I178:I181)</f>
        <v>0</v>
      </c>
      <c r="J177" s="731">
        <f t="shared" ref="J177:L177" si="53">SUM(J178:J181)</f>
        <v>0</v>
      </c>
      <c r="K177" s="731">
        <f t="shared" si="53"/>
        <v>0</v>
      </c>
      <c r="L177" s="823">
        <f t="shared" si="53"/>
        <v>0</v>
      </c>
      <c r="M177" s="822">
        <f t="shared" ref="M177:M207" si="54">SUM(N177:Q177)</f>
        <v>0</v>
      </c>
      <c r="N177" s="731">
        <f>SUM(N178:N181)</f>
        <v>0</v>
      </c>
      <c r="O177" s="731">
        <f t="shared" ref="O177:Q177" si="55">SUM(O178:O181)</f>
        <v>0</v>
      </c>
      <c r="P177" s="731">
        <f t="shared" si="55"/>
        <v>0</v>
      </c>
      <c r="Q177" s="823">
        <f t="shared" si="55"/>
        <v>0</v>
      </c>
    </row>
    <row r="178" spans="1:17" ht="72" x14ac:dyDescent="0.25">
      <c r="A178" s="675">
        <v>3291</v>
      </c>
      <c r="B178" s="713" t="s">
        <v>187</v>
      </c>
      <c r="C178" s="714">
        <f t="shared" si="50"/>
        <v>0</v>
      </c>
      <c r="D178" s="716"/>
      <c r="E178" s="716"/>
      <c r="F178" s="716"/>
      <c r="G178" s="824"/>
      <c r="H178" s="714">
        <f t="shared" si="52"/>
        <v>0</v>
      </c>
      <c r="I178" s="716"/>
      <c r="J178" s="716"/>
      <c r="K178" s="716"/>
      <c r="L178" s="800"/>
      <c r="M178" s="714">
        <f t="shared" si="54"/>
        <v>0</v>
      </c>
      <c r="N178" s="681">
        <f t="shared" ref="N178:Q181" si="56">ROUNDUP(I178/$Q$15,0)</f>
        <v>0</v>
      </c>
      <c r="O178" s="681">
        <f t="shared" si="56"/>
        <v>0</v>
      </c>
      <c r="P178" s="681">
        <f t="shared" si="56"/>
        <v>0</v>
      </c>
      <c r="Q178" s="801">
        <f t="shared" si="56"/>
        <v>0</v>
      </c>
    </row>
    <row r="179" spans="1:17" ht="60" x14ac:dyDescent="0.25">
      <c r="A179" s="675">
        <v>3292</v>
      </c>
      <c r="B179" s="713" t="s">
        <v>188</v>
      </c>
      <c r="C179" s="714">
        <f t="shared" si="50"/>
        <v>0</v>
      </c>
      <c r="D179" s="716"/>
      <c r="E179" s="716"/>
      <c r="F179" s="716"/>
      <c r="G179" s="824"/>
      <c r="H179" s="714">
        <f t="shared" si="52"/>
        <v>0</v>
      </c>
      <c r="I179" s="716"/>
      <c r="J179" s="716"/>
      <c r="K179" s="716"/>
      <c r="L179" s="800"/>
      <c r="M179" s="714">
        <f t="shared" si="54"/>
        <v>0</v>
      </c>
      <c r="N179" s="681">
        <f t="shared" si="56"/>
        <v>0</v>
      </c>
      <c r="O179" s="681">
        <f t="shared" si="56"/>
        <v>0</v>
      </c>
      <c r="P179" s="681">
        <f t="shared" si="56"/>
        <v>0</v>
      </c>
      <c r="Q179" s="801">
        <f t="shared" si="56"/>
        <v>0</v>
      </c>
    </row>
    <row r="180" spans="1:17" ht="48" x14ac:dyDescent="0.25">
      <c r="A180" s="675">
        <v>3293</v>
      </c>
      <c r="B180" s="713" t="s">
        <v>189</v>
      </c>
      <c r="C180" s="714">
        <f t="shared" si="50"/>
        <v>0</v>
      </c>
      <c r="D180" s="716"/>
      <c r="E180" s="716"/>
      <c r="F180" s="716"/>
      <c r="G180" s="824"/>
      <c r="H180" s="714">
        <f t="shared" si="52"/>
        <v>0</v>
      </c>
      <c r="I180" s="716"/>
      <c r="J180" s="716"/>
      <c r="K180" s="716"/>
      <c r="L180" s="800"/>
      <c r="M180" s="714">
        <f t="shared" si="54"/>
        <v>0</v>
      </c>
      <c r="N180" s="681">
        <f t="shared" si="56"/>
        <v>0</v>
      </c>
      <c r="O180" s="681">
        <f t="shared" si="56"/>
        <v>0</v>
      </c>
      <c r="P180" s="681">
        <f t="shared" si="56"/>
        <v>0</v>
      </c>
      <c r="Q180" s="801">
        <f t="shared" si="56"/>
        <v>0</v>
      </c>
    </row>
    <row r="181" spans="1:17" ht="60" x14ac:dyDescent="0.25">
      <c r="A181" s="825">
        <v>3294</v>
      </c>
      <c r="B181" s="713" t="s">
        <v>190</v>
      </c>
      <c r="C181" s="822">
        <f t="shared" si="50"/>
        <v>0</v>
      </c>
      <c r="D181" s="826"/>
      <c r="E181" s="826"/>
      <c r="F181" s="826"/>
      <c r="G181" s="827"/>
      <c r="H181" s="822">
        <f t="shared" si="52"/>
        <v>0</v>
      </c>
      <c r="I181" s="826"/>
      <c r="J181" s="826"/>
      <c r="K181" s="826"/>
      <c r="L181" s="828"/>
      <c r="M181" s="822">
        <f t="shared" si="54"/>
        <v>0</v>
      </c>
      <c r="N181" s="829">
        <f t="shared" si="56"/>
        <v>0</v>
      </c>
      <c r="O181" s="829">
        <f t="shared" si="56"/>
        <v>0</v>
      </c>
      <c r="P181" s="829">
        <f t="shared" si="56"/>
        <v>0</v>
      </c>
      <c r="Q181" s="830">
        <f t="shared" si="56"/>
        <v>0</v>
      </c>
    </row>
    <row r="182" spans="1:17" ht="48" x14ac:dyDescent="0.25">
      <c r="A182" s="735">
        <v>3300</v>
      </c>
      <c r="B182" s="820" t="s">
        <v>191</v>
      </c>
      <c r="C182" s="831">
        <f t="shared" si="25"/>
        <v>0</v>
      </c>
      <c r="D182" s="832">
        <f>SUM(D183:D184)</f>
        <v>0</v>
      </c>
      <c r="E182" s="832">
        <f t="shared" ref="E182:G182" si="57">SUM(E183:E184)</f>
        <v>0</v>
      </c>
      <c r="F182" s="832">
        <f t="shared" si="57"/>
        <v>0</v>
      </c>
      <c r="G182" s="832">
        <f t="shared" si="57"/>
        <v>0</v>
      </c>
      <c r="H182" s="831">
        <f t="shared" si="26"/>
        <v>0</v>
      </c>
      <c r="I182" s="832">
        <f>SUM(I183:I184)</f>
        <v>0</v>
      </c>
      <c r="J182" s="832">
        <f t="shared" ref="J182:L182" si="58">SUM(J183:J184)</f>
        <v>0</v>
      </c>
      <c r="K182" s="832">
        <f t="shared" si="58"/>
        <v>0</v>
      </c>
      <c r="L182" s="791">
        <f t="shared" si="58"/>
        <v>0</v>
      </c>
      <c r="M182" s="831">
        <f t="shared" si="54"/>
        <v>0</v>
      </c>
      <c r="N182" s="832">
        <f>SUM(N183:N184)</f>
        <v>0</v>
      </c>
      <c r="O182" s="832">
        <f t="shared" ref="O182:Q182" si="59">SUM(O183:O184)</f>
        <v>0</v>
      </c>
      <c r="P182" s="832">
        <f t="shared" si="59"/>
        <v>0</v>
      </c>
      <c r="Q182" s="791">
        <f t="shared" si="59"/>
        <v>0</v>
      </c>
    </row>
    <row r="183" spans="1:17" ht="48" x14ac:dyDescent="0.25">
      <c r="A183" s="748">
        <v>3310</v>
      </c>
      <c r="B183" s="749" t="s">
        <v>192</v>
      </c>
      <c r="C183" s="833">
        <f t="shared" si="25"/>
        <v>0</v>
      </c>
      <c r="D183" s="804"/>
      <c r="E183" s="804"/>
      <c r="F183" s="804"/>
      <c r="G183" s="805"/>
      <c r="H183" s="833">
        <f t="shared" si="26"/>
        <v>0</v>
      </c>
      <c r="I183" s="804"/>
      <c r="J183" s="804"/>
      <c r="K183" s="804"/>
      <c r="L183" s="806"/>
      <c r="M183" s="833">
        <f t="shared" si="54"/>
        <v>0</v>
      </c>
      <c r="N183" s="793">
        <f t="shared" ref="N183:Q184" si="60">ROUNDUP(I183/$Q$15,0)</f>
        <v>0</v>
      </c>
      <c r="O183" s="793">
        <f t="shared" si="60"/>
        <v>0</v>
      </c>
      <c r="P183" s="793">
        <f t="shared" si="60"/>
        <v>0</v>
      </c>
      <c r="Q183" s="795">
        <f t="shared" si="60"/>
        <v>0</v>
      </c>
    </row>
    <row r="184" spans="1:17" ht="53.25" customHeight="1" x14ac:dyDescent="0.25">
      <c r="A184" s="665">
        <v>3320</v>
      </c>
      <c r="B184" s="704" t="s">
        <v>193</v>
      </c>
      <c r="C184" s="705">
        <f t="shared" si="25"/>
        <v>0</v>
      </c>
      <c r="D184" s="707"/>
      <c r="E184" s="707"/>
      <c r="F184" s="707"/>
      <c r="G184" s="796"/>
      <c r="H184" s="705">
        <f t="shared" si="26"/>
        <v>0</v>
      </c>
      <c r="I184" s="707"/>
      <c r="J184" s="707"/>
      <c r="K184" s="707"/>
      <c r="L184" s="797"/>
      <c r="M184" s="705">
        <f t="shared" si="54"/>
        <v>0</v>
      </c>
      <c r="N184" s="731">
        <f t="shared" si="60"/>
        <v>0</v>
      </c>
      <c r="O184" s="731">
        <f t="shared" si="60"/>
        <v>0</v>
      </c>
      <c r="P184" s="731">
        <f t="shared" si="60"/>
        <v>0</v>
      </c>
      <c r="Q184" s="798">
        <f t="shared" si="60"/>
        <v>0</v>
      </c>
    </row>
    <row r="185" spans="1:17" x14ac:dyDescent="0.25">
      <c r="A185" s="834">
        <v>4000</v>
      </c>
      <c r="B185" s="784" t="s">
        <v>194</v>
      </c>
      <c r="C185" s="785">
        <f t="shared" si="25"/>
        <v>0</v>
      </c>
      <c r="D185" s="786">
        <f>SUM(D186,D189)</f>
        <v>0</v>
      </c>
      <c r="E185" s="786">
        <f>SUM(E186,E189)</f>
        <v>0</v>
      </c>
      <c r="F185" s="786">
        <f>SUM(F186,F189)</f>
        <v>0</v>
      </c>
      <c r="G185" s="787">
        <f>SUM(G186,G189)</f>
        <v>0</v>
      </c>
      <c r="H185" s="785">
        <f t="shared" si="26"/>
        <v>0</v>
      </c>
      <c r="I185" s="786">
        <f>SUM(I186,I189)</f>
        <v>0</v>
      </c>
      <c r="J185" s="786">
        <f>SUM(J186,J189)</f>
        <v>0</v>
      </c>
      <c r="K185" s="786">
        <f>SUM(K186,K189)</f>
        <v>0</v>
      </c>
      <c r="L185" s="788">
        <f>SUM(L186,L189)</f>
        <v>0</v>
      </c>
      <c r="M185" s="785">
        <f t="shared" si="54"/>
        <v>0</v>
      </c>
      <c r="N185" s="786">
        <f>SUM(N186,N189)</f>
        <v>0</v>
      </c>
      <c r="O185" s="786">
        <f>SUM(O186,O189)</f>
        <v>0</v>
      </c>
      <c r="P185" s="786">
        <f>SUM(P186,P189)</f>
        <v>0</v>
      </c>
      <c r="Q185" s="788">
        <f>SUM(Q186,Q189)</f>
        <v>0</v>
      </c>
    </row>
    <row r="186" spans="1:17" ht="24" x14ac:dyDescent="0.25">
      <c r="A186" s="835">
        <v>4200</v>
      </c>
      <c r="B186" s="789" t="s">
        <v>195</v>
      </c>
      <c r="C186" s="696">
        <f>SUM(D186:G186)</f>
        <v>0</v>
      </c>
      <c r="D186" s="702">
        <f>SUM(D187,D188)</f>
        <v>0</v>
      </c>
      <c r="E186" s="702">
        <f>SUM(E187,E188)</f>
        <v>0</v>
      </c>
      <c r="F186" s="702">
        <f>SUM(F187,F188)</f>
        <v>0</v>
      </c>
      <c r="G186" s="807">
        <f>SUM(G187,G188)</f>
        <v>0</v>
      </c>
      <c r="H186" s="696">
        <f t="shared" si="26"/>
        <v>0</v>
      </c>
      <c r="I186" s="702">
        <f>SUM(I187,I188)</f>
        <v>0</v>
      </c>
      <c r="J186" s="702">
        <f>SUM(J187,J188)</f>
        <v>0</v>
      </c>
      <c r="K186" s="702">
        <f>SUM(K187,K188)</f>
        <v>0</v>
      </c>
      <c r="L186" s="808">
        <f>SUM(L187,L188)</f>
        <v>0</v>
      </c>
      <c r="M186" s="696">
        <f t="shared" si="54"/>
        <v>0</v>
      </c>
      <c r="N186" s="702">
        <f>SUM(N187,N188)</f>
        <v>0</v>
      </c>
      <c r="O186" s="702">
        <f>SUM(O187,O188)</f>
        <v>0</v>
      </c>
      <c r="P186" s="702">
        <f>SUM(P187,P188)</f>
        <v>0</v>
      </c>
      <c r="Q186" s="808">
        <f>SUM(Q187,Q188)</f>
        <v>0</v>
      </c>
    </row>
    <row r="187" spans="1:17" ht="24" x14ac:dyDescent="0.25">
      <c r="A187" s="809">
        <v>4240</v>
      </c>
      <c r="B187" s="704" t="s">
        <v>196</v>
      </c>
      <c r="C187" s="705">
        <f t="shared" ref="C187:C263" si="61">SUM(D187:G187)</f>
        <v>0</v>
      </c>
      <c r="D187" s="707"/>
      <c r="E187" s="707"/>
      <c r="F187" s="707"/>
      <c r="G187" s="796"/>
      <c r="H187" s="705">
        <f t="shared" ref="H187:H263" si="62">SUM(I187:L187)</f>
        <v>0</v>
      </c>
      <c r="I187" s="707"/>
      <c r="J187" s="707"/>
      <c r="K187" s="707"/>
      <c r="L187" s="797"/>
      <c r="M187" s="705">
        <f t="shared" si="54"/>
        <v>0</v>
      </c>
      <c r="N187" s="731">
        <f t="shared" ref="N187:Q188" si="63">ROUNDUP(I187/$Q$15,0)</f>
        <v>0</v>
      </c>
      <c r="O187" s="731">
        <f t="shared" si="63"/>
        <v>0</v>
      </c>
      <c r="P187" s="731">
        <f t="shared" si="63"/>
        <v>0</v>
      </c>
      <c r="Q187" s="798">
        <f t="shared" si="63"/>
        <v>0</v>
      </c>
    </row>
    <row r="188" spans="1:17" ht="24" x14ac:dyDescent="0.25">
      <c r="A188" s="802">
        <v>4250</v>
      </c>
      <c r="B188" s="713" t="s">
        <v>197</v>
      </c>
      <c r="C188" s="714">
        <f t="shared" si="61"/>
        <v>0</v>
      </c>
      <c r="D188" s="716"/>
      <c r="E188" s="716"/>
      <c r="F188" s="716"/>
      <c r="G188" s="799"/>
      <c r="H188" s="714">
        <f t="shared" si="62"/>
        <v>0</v>
      </c>
      <c r="I188" s="716"/>
      <c r="J188" s="716"/>
      <c r="K188" s="716"/>
      <c r="L188" s="800"/>
      <c r="M188" s="714">
        <f t="shared" si="54"/>
        <v>0</v>
      </c>
      <c r="N188" s="681">
        <f t="shared" si="63"/>
        <v>0</v>
      </c>
      <c r="O188" s="681">
        <f t="shared" si="63"/>
        <v>0</v>
      </c>
      <c r="P188" s="681">
        <f t="shared" si="63"/>
        <v>0</v>
      </c>
      <c r="Q188" s="801">
        <f t="shared" si="63"/>
        <v>0</v>
      </c>
    </row>
    <row r="189" spans="1:17" x14ac:dyDescent="0.25">
      <c r="A189" s="695">
        <v>4300</v>
      </c>
      <c r="B189" s="789" t="s">
        <v>198</v>
      </c>
      <c r="C189" s="696">
        <f t="shared" si="61"/>
        <v>0</v>
      </c>
      <c r="D189" s="702">
        <f>SUM(D190)</f>
        <v>0</v>
      </c>
      <c r="E189" s="702">
        <f>SUM(E190)</f>
        <v>0</v>
      </c>
      <c r="F189" s="702">
        <f>SUM(F190)</f>
        <v>0</v>
      </c>
      <c r="G189" s="807">
        <f>SUM(G190)</f>
        <v>0</v>
      </c>
      <c r="H189" s="696">
        <f t="shared" si="62"/>
        <v>0</v>
      </c>
      <c r="I189" s="702">
        <f>SUM(I190)</f>
        <v>0</v>
      </c>
      <c r="J189" s="702">
        <f>SUM(J190)</f>
        <v>0</v>
      </c>
      <c r="K189" s="702">
        <f>SUM(K190)</f>
        <v>0</v>
      </c>
      <c r="L189" s="808">
        <f>SUM(L190)</f>
        <v>0</v>
      </c>
      <c r="M189" s="696">
        <f t="shared" si="54"/>
        <v>0</v>
      </c>
      <c r="N189" s="702">
        <f>SUM(N190)</f>
        <v>0</v>
      </c>
      <c r="O189" s="702">
        <f>SUM(O190)</f>
        <v>0</v>
      </c>
      <c r="P189" s="702">
        <f>SUM(P190)</f>
        <v>0</v>
      </c>
      <c r="Q189" s="808">
        <f>SUM(Q190)</f>
        <v>0</v>
      </c>
    </row>
    <row r="190" spans="1:17" ht="24" x14ac:dyDescent="0.25">
      <c r="A190" s="809">
        <v>4310</v>
      </c>
      <c r="B190" s="704" t="s">
        <v>199</v>
      </c>
      <c r="C190" s="705">
        <f>SUM(D190:G190)</f>
        <v>0</v>
      </c>
      <c r="D190" s="731">
        <f>SUM(D191:D191)</f>
        <v>0</v>
      </c>
      <c r="E190" s="731">
        <f>SUM(E191:E191)</f>
        <v>0</v>
      </c>
      <c r="F190" s="731">
        <f>SUM(F191:F191)</f>
        <v>0</v>
      </c>
      <c r="G190" s="810">
        <f>SUM(G191:G191)</f>
        <v>0</v>
      </c>
      <c r="H190" s="705">
        <f t="shared" si="62"/>
        <v>0</v>
      </c>
      <c r="I190" s="731">
        <f>SUM(I191:I191)</f>
        <v>0</v>
      </c>
      <c r="J190" s="731">
        <f>SUM(J191:J191)</f>
        <v>0</v>
      </c>
      <c r="K190" s="731">
        <f>SUM(K191:K191)</f>
        <v>0</v>
      </c>
      <c r="L190" s="798">
        <f>SUM(L191:L191)</f>
        <v>0</v>
      </c>
      <c r="M190" s="705">
        <f t="shared" si="54"/>
        <v>0</v>
      </c>
      <c r="N190" s="731">
        <f>SUM(N191:N191)</f>
        <v>0</v>
      </c>
      <c r="O190" s="731">
        <f>SUM(O191:O191)</f>
        <v>0</v>
      </c>
      <c r="P190" s="731">
        <f>SUM(P191:P191)</f>
        <v>0</v>
      </c>
      <c r="Q190" s="798">
        <f>SUM(Q191:Q191)</f>
        <v>0</v>
      </c>
    </row>
    <row r="191" spans="1:17" ht="48" x14ac:dyDescent="0.25">
      <c r="A191" s="675">
        <v>4311</v>
      </c>
      <c r="B191" s="713" t="s">
        <v>200</v>
      </c>
      <c r="C191" s="714">
        <f t="shared" si="61"/>
        <v>0</v>
      </c>
      <c r="D191" s="716"/>
      <c r="E191" s="716"/>
      <c r="F191" s="716"/>
      <c r="G191" s="799"/>
      <c r="H191" s="714">
        <f t="shared" si="62"/>
        <v>0</v>
      </c>
      <c r="I191" s="716"/>
      <c r="J191" s="716"/>
      <c r="K191" s="716"/>
      <c r="L191" s="800"/>
      <c r="M191" s="714">
        <f t="shared" si="54"/>
        <v>0</v>
      </c>
      <c r="N191" s="681">
        <f t="shared" ref="N191:Q191" si="64">ROUNDUP(I191/$Q$15,0)</f>
        <v>0</v>
      </c>
      <c r="O191" s="681">
        <f t="shared" si="64"/>
        <v>0</v>
      </c>
      <c r="P191" s="681">
        <f t="shared" si="64"/>
        <v>0</v>
      </c>
      <c r="Q191" s="801">
        <f t="shared" si="64"/>
        <v>0</v>
      </c>
    </row>
    <row r="192" spans="1:17" s="651" customFormat="1" ht="24" x14ac:dyDescent="0.25">
      <c r="A192" s="836"/>
      <c r="B192" s="646" t="s">
        <v>201</v>
      </c>
      <c r="C192" s="780">
        <f t="shared" si="61"/>
        <v>0</v>
      </c>
      <c r="D192" s="781">
        <f>SUM(D193,D232,D267,D283,D287)</f>
        <v>0</v>
      </c>
      <c r="E192" s="781">
        <f t="shared" ref="E192:G192" si="65">SUM(E193,E232,E267,E283,E287)</f>
        <v>0</v>
      </c>
      <c r="F192" s="781">
        <f t="shared" si="65"/>
        <v>0</v>
      </c>
      <c r="G192" s="781">
        <f t="shared" si="65"/>
        <v>0</v>
      </c>
      <c r="H192" s="780">
        <f t="shared" si="62"/>
        <v>0</v>
      </c>
      <c r="I192" s="781">
        <f>SUM(I193,I232,I267,I283,I287)</f>
        <v>0</v>
      </c>
      <c r="J192" s="781">
        <f t="shared" ref="J192:L192" si="66">SUM(J193,J232,J267,J283,J287)</f>
        <v>0</v>
      </c>
      <c r="K192" s="781">
        <f t="shared" si="66"/>
        <v>0</v>
      </c>
      <c r="L192" s="837">
        <f t="shared" si="66"/>
        <v>0</v>
      </c>
      <c r="M192" s="780">
        <f t="shared" si="54"/>
        <v>0</v>
      </c>
      <c r="N192" s="781">
        <f>SUM(N193,N232,N267,N283,N287)</f>
        <v>0</v>
      </c>
      <c r="O192" s="781">
        <f t="shared" ref="O192:Q192" si="67">SUM(O193,O232,O267,O283,O287)</f>
        <v>0</v>
      </c>
      <c r="P192" s="781">
        <f t="shared" si="67"/>
        <v>0</v>
      </c>
      <c r="Q192" s="837">
        <f t="shared" si="67"/>
        <v>0</v>
      </c>
    </row>
    <row r="193" spans="1:17" x14ac:dyDescent="0.25">
      <c r="A193" s="784">
        <v>5000</v>
      </c>
      <c r="B193" s="784" t="s">
        <v>202</v>
      </c>
      <c r="C193" s="785">
        <f t="shared" si="61"/>
        <v>0</v>
      </c>
      <c r="D193" s="786">
        <f>D194+D202+D228</f>
        <v>0</v>
      </c>
      <c r="E193" s="786">
        <f t="shared" ref="E193:G193" si="68">E194+E202+E228</f>
        <v>0</v>
      </c>
      <c r="F193" s="786">
        <f t="shared" si="68"/>
        <v>0</v>
      </c>
      <c r="G193" s="786">
        <f t="shared" si="68"/>
        <v>0</v>
      </c>
      <c r="H193" s="785">
        <f t="shared" si="62"/>
        <v>0</v>
      </c>
      <c r="I193" s="786">
        <f>I194+I202+I228</f>
        <v>0</v>
      </c>
      <c r="J193" s="786">
        <f t="shared" ref="J193:L193" si="69">J194+J202+J228</f>
        <v>0</v>
      </c>
      <c r="K193" s="786">
        <f t="shared" si="69"/>
        <v>0</v>
      </c>
      <c r="L193" s="838">
        <f t="shared" si="69"/>
        <v>0</v>
      </c>
      <c r="M193" s="785">
        <f t="shared" si="54"/>
        <v>0</v>
      </c>
      <c r="N193" s="786">
        <f>N194+N202+N228</f>
        <v>0</v>
      </c>
      <c r="O193" s="786">
        <f t="shared" ref="O193:Q193" si="70">O194+O202+O228</f>
        <v>0</v>
      </c>
      <c r="P193" s="786">
        <f t="shared" si="70"/>
        <v>0</v>
      </c>
      <c r="Q193" s="838">
        <f t="shared" si="70"/>
        <v>0</v>
      </c>
    </row>
    <row r="194" spans="1:17" x14ac:dyDescent="0.25">
      <c r="A194" s="695">
        <v>5100</v>
      </c>
      <c r="B194" s="789" t="s">
        <v>203</v>
      </c>
      <c r="C194" s="696">
        <f t="shared" si="61"/>
        <v>0</v>
      </c>
      <c r="D194" s="702">
        <f>D195+D196+D199+D200+D201</f>
        <v>0</v>
      </c>
      <c r="E194" s="702">
        <f>E195+E196+E199+E200+E201</f>
        <v>0</v>
      </c>
      <c r="F194" s="702">
        <f>F195+F196+F199+F200+F201</f>
        <v>0</v>
      </c>
      <c r="G194" s="807">
        <f>G195+G196+G199+G200+G201</f>
        <v>0</v>
      </c>
      <c r="H194" s="696">
        <f t="shared" si="62"/>
        <v>0</v>
      </c>
      <c r="I194" s="702">
        <f>I195+I196+I199+I200+I201</f>
        <v>0</v>
      </c>
      <c r="J194" s="702">
        <f>J195+J196+J199+J200+J201</f>
        <v>0</v>
      </c>
      <c r="K194" s="702">
        <f>K195+K196+K199+K200+K201</f>
        <v>0</v>
      </c>
      <c r="L194" s="808">
        <f>L195+L196+L199+L200+L201</f>
        <v>0</v>
      </c>
      <c r="M194" s="696">
        <f t="shared" si="54"/>
        <v>0</v>
      </c>
      <c r="N194" s="702">
        <f>N195+N196+N199+N200+N201</f>
        <v>0</v>
      </c>
      <c r="O194" s="702">
        <f>O195+O196+O199+O200+O201</f>
        <v>0</v>
      </c>
      <c r="P194" s="702">
        <f>P195+P196+P199+P200+P201</f>
        <v>0</v>
      </c>
      <c r="Q194" s="808">
        <f>Q195+Q196+Q199+Q200+Q201</f>
        <v>0</v>
      </c>
    </row>
    <row r="195" spans="1:17" x14ac:dyDescent="0.25">
      <c r="A195" s="809">
        <v>5110</v>
      </c>
      <c r="B195" s="704" t="s">
        <v>204</v>
      </c>
      <c r="C195" s="705">
        <f t="shared" si="61"/>
        <v>0</v>
      </c>
      <c r="D195" s="707"/>
      <c r="E195" s="707"/>
      <c r="F195" s="707"/>
      <c r="G195" s="796"/>
      <c r="H195" s="705">
        <f t="shared" si="62"/>
        <v>0</v>
      </c>
      <c r="I195" s="707"/>
      <c r="J195" s="707"/>
      <c r="K195" s="707"/>
      <c r="L195" s="797"/>
      <c r="M195" s="705">
        <f t="shared" si="54"/>
        <v>0</v>
      </c>
      <c r="N195" s="731">
        <f t="shared" ref="N195:Q195" si="71">ROUNDUP(I195/$Q$15,0)</f>
        <v>0</v>
      </c>
      <c r="O195" s="731">
        <f t="shared" si="71"/>
        <v>0</v>
      </c>
      <c r="P195" s="731">
        <f t="shared" si="71"/>
        <v>0</v>
      </c>
      <c r="Q195" s="798">
        <f t="shared" si="71"/>
        <v>0</v>
      </c>
    </row>
    <row r="196" spans="1:17" ht="24" x14ac:dyDescent="0.25">
      <c r="A196" s="802">
        <v>5120</v>
      </c>
      <c r="B196" s="713" t="s">
        <v>205</v>
      </c>
      <c r="C196" s="714">
        <f t="shared" si="61"/>
        <v>0</v>
      </c>
      <c r="D196" s="681">
        <f>D197+D198</f>
        <v>0</v>
      </c>
      <c r="E196" s="681">
        <f>E197+E198</f>
        <v>0</v>
      </c>
      <c r="F196" s="681">
        <f>F197+F198</f>
        <v>0</v>
      </c>
      <c r="G196" s="803">
        <f>G197+G198</f>
        <v>0</v>
      </c>
      <c r="H196" s="714">
        <f t="shared" si="62"/>
        <v>0</v>
      </c>
      <c r="I196" s="681">
        <f>I197+I198</f>
        <v>0</v>
      </c>
      <c r="J196" s="681">
        <f>J197+J198</f>
        <v>0</v>
      </c>
      <c r="K196" s="681">
        <f>K197+K198</f>
        <v>0</v>
      </c>
      <c r="L196" s="801">
        <f>L197+L198</f>
        <v>0</v>
      </c>
      <c r="M196" s="714">
        <f t="shared" si="54"/>
        <v>0</v>
      </c>
      <c r="N196" s="681">
        <f>N197+N198</f>
        <v>0</v>
      </c>
      <c r="O196" s="681">
        <f>O197+O198</f>
        <v>0</v>
      </c>
      <c r="P196" s="681">
        <f>P197+P198</f>
        <v>0</v>
      </c>
      <c r="Q196" s="801">
        <f>Q197+Q198</f>
        <v>0</v>
      </c>
    </row>
    <row r="197" spans="1:17" x14ac:dyDescent="0.25">
      <c r="A197" s="675">
        <v>5121</v>
      </c>
      <c r="B197" s="713" t="s">
        <v>206</v>
      </c>
      <c r="C197" s="714">
        <f t="shared" si="61"/>
        <v>0</v>
      </c>
      <c r="D197" s="716"/>
      <c r="E197" s="716"/>
      <c r="F197" s="716"/>
      <c r="G197" s="799"/>
      <c r="H197" s="714">
        <f t="shared" si="62"/>
        <v>0</v>
      </c>
      <c r="I197" s="716"/>
      <c r="J197" s="716"/>
      <c r="K197" s="716"/>
      <c r="L197" s="800"/>
      <c r="M197" s="714">
        <f t="shared" si="54"/>
        <v>0</v>
      </c>
      <c r="N197" s="681">
        <f t="shared" ref="N197:Q201" si="72">ROUNDUP(I197/$Q$15,0)</f>
        <v>0</v>
      </c>
      <c r="O197" s="681">
        <f t="shared" si="72"/>
        <v>0</v>
      </c>
      <c r="P197" s="681">
        <f t="shared" si="72"/>
        <v>0</v>
      </c>
      <c r="Q197" s="801">
        <f t="shared" si="72"/>
        <v>0</v>
      </c>
    </row>
    <row r="198" spans="1:17" ht="24" x14ac:dyDescent="0.25">
      <c r="A198" s="675">
        <v>5129</v>
      </c>
      <c r="B198" s="713" t="s">
        <v>207</v>
      </c>
      <c r="C198" s="714">
        <f t="shared" si="61"/>
        <v>0</v>
      </c>
      <c r="D198" s="716"/>
      <c r="E198" s="716"/>
      <c r="F198" s="716"/>
      <c r="G198" s="799"/>
      <c r="H198" s="714">
        <f t="shared" si="62"/>
        <v>0</v>
      </c>
      <c r="I198" s="716"/>
      <c r="J198" s="716"/>
      <c r="K198" s="716"/>
      <c r="L198" s="800"/>
      <c r="M198" s="714">
        <f t="shared" si="54"/>
        <v>0</v>
      </c>
      <c r="N198" s="681">
        <f t="shared" si="72"/>
        <v>0</v>
      </c>
      <c r="O198" s="681">
        <f t="shared" si="72"/>
        <v>0</v>
      </c>
      <c r="P198" s="681">
        <f t="shared" si="72"/>
        <v>0</v>
      </c>
      <c r="Q198" s="801">
        <f t="shared" si="72"/>
        <v>0</v>
      </c>
    </row>
    <row r="199" spans="1:17" x14ac:dyDescent="0.25">
      <c r="A199" s="802">
        <v>5130</v>
      </c>
      <c r="B199" s="713" t="s">
        <v>208</v>
      </c>
      <c r="C199" s="714">
        <f t="shared" si="61"/>
        <v>0</v>
      </c>
      <c r="D199" s="716"/>
      <c r="E199" s="716"/>
      <c r="F199" s="716"/>
      <c r="G199" s="799"/>
      <c r="H199" s="714">
        <f t="shared" si="62"/>
        <v>0</v>
      </c>
      <c r="I199" s="716"/>
      <c r="J199" s="716"/>
      <c r="K199" s="716"/>
      <c r="L199" s="800"/>
      <c r="M199" s="714">
        <f t="shared" si="54"/>
        <v>0</v>
      </c>
      <c r="N199" s="681">
        <f t="shared" si="72"/>
        <v>0</v>
      </c>
      <c r="O199" s="681">
        <f t="shared" si="72"/>
        <v>0</v>
      </c>
      <c r="P199" s="681">
        <f t="shared" si="72"/>
        <v>0</v>
      </c>
      <c r="Q199" s="801">
        <f t="shared" si="72"/>
        <v>0</v>
      </c>
    </row>
    <row r="200" spans="1:17" x14ac:dyDescent="0.25">
      <c r="A200" s="802">
        <v>5140</v>
      </c>
      <c r="B200" s="713" t="s">
        <v>209</v>
      </c>
      <c r="C200" s="714">
        <f t="shared" si="61"/>
        <v>0</v>
      </c>
      <c r="D200" s="716"/>
      <c r="E200" s="716"/>
      <c r="F200" s="716"/>
      <c r="G200" s="799"/>
      <c r="H200" s="714">
        <f t="shared" si="62"/>
        <v>0</v>
      </c>
      <c r="I200" s="716"/>
      <c r="J200" s="716"/>
      <c r="K200" s="716"/>
      <c r="L200" s="800"/>
      <c r="M200" s="714">
        <f t="shared" si="54"/>
        <v>0</v>
      </c>
      <c r="N200" s="681">
        <f t="shared" si="72"/>
        <v>0</v>
      </c>
      <c r="O200" s="681">
        <f t="shared" si="72"/>
        <v>0</v>
      </c>
      <c r="P200" s="681">
        <f t="shared" si="72"/>
        <v>0</v>
      </c>
      <c r="Q200" s="801">
        <f t="shared" si="72"/>
        <v>0</v>
      </c>
    </row>
    <row r="201" spans="1:17" ht="24" x14ac:dyDescent="0.25">
      <c r="A201" s="802">
        <v>5170</v>
      </c>
      <c r="B201" s="713" t="s">
        <v>210</v>
      </c>
      <c r="C201" s="714">
        <f t="shared" si="61"/>
        <v>0</v>
      </c>
      <c r="D201" s="716"/>
      <c r="E201" s="716"/>
      <c r="F201" s="716"/>
      <c r="G201" s="799"/>
      <c r="H201" s="714">
        <f t="shared" si="62"/>
        <v>0</v>
      </c>
      <c r="I201" s="716"/>
      <c r="J201" s="716"/>
      <c r="K201" s="716"/>
      <c r="L201" s="800"/>
      <c r="M201" s="714">
        <f t="shared" si="54"/>
        <v>0</v>
      </c>
      <c r="N201" s="681">
        <f t="shared" si="72"/>
        <v>0</v>
      </c>
      <c r="O201" s="681">
        <f t="shared" si="72"/>
        <v>0</v>
      </c>
      <c r="P201" s="681">
        <f t="shared" si="72"/>
        <v>0</v>
      </c>
      <c r="Q201" s="801">
        <f t="shared" si="72"/>
        <v>0</v>
      </c>
    </row>
    <row r="202" spans="1:17" x14ac:dyDescent="0.25">
      <c r="A202" s="695">
        <v>5200</v>
      </c>
      <c r="B202" s="789" t="s">
        <v>211</v>
      </c>
      <c r="C202" s="696">
        <f t="shared" si="61"/>
        <v>0</v>
      </c>
      <c r="D202" s="702">
        <f>D203+D213+D214+D223+D224+D225+D227</f>
        <v>0</v>
      </c>
      <c r="E202" s="702">
        <f>E203+E213+E214+E223+E224+E225+E227</f>
        <v>0</v>
      </c>
      <c r="F202" s="702">
        <f>F203+F213+F214+F223+F224+F225+F227</f>
        <v>0</v>
      </c>
      <c r="G202" s="807">
        <f>G203+G213+G214+G223+G224+G225+G227</f>
        <v>0</v>
      </c>
      <c r="H202" s="696">
        <f t="shared" si="62"/>
        <v>0</v>
      </c>
      <c r="I202" s="702">
        <f>I203+I213+I214+I223+I224+I225+I227</f>
        <v>0</v>
      </c>
      <c r="J202" s="702">
        <f>J203+J213+J214+J223+J224+J225+J227</f>
        <v>0</v>
      </c>
      <c r="K202" s="702">
        <f>K203+K213+K214+K223+K224+K225+K227</f>
        <v>0</v>
      </c>
      <c r="L202" s="808">
        <f>L203+L213+L214+L223+L224+L225+L227</f>
        <v>0</v>
      </c>
      <c r="M202" s="696">
        <f t="shared" si="54"/>
        <v>0</v>
      </c>
      <c r="N202" s="702">
        <f>N203+N213+N214+N223+N224+N225+N227</f>
        <v>0</v>
      </c>
      <c r="O202" s="702">
        <f>O203+O213+O214+O223+O224+O225+O227</f>
        <v>0</v>
      </c>
      <c r="P202" s="702">
        <f>P203+P213+P214+P223+P224+P225+P227</f>
        <v>0</v>
      </c>
      <c r="Q202" s="808">
        <f>Q203+Q213+Q214+Q223+Q224+Q225+Q227</f>
        <v>0</v>
      </c>
    </row>
    <row r="203" spans="1:17" x14ac:dyDescent="0.25">
      <c r="A203" s="792">
        <v>5210</v>
      </c>
      <c r="B203" s="749" t="s">
        <v>212</v>
      </c>
      <c r="C203" s="757">
        <f t="shared" si="61"/>
        <v>0</v>
      </c>
      <c r="D203" s="793">
        <f>SUM(D204:D212)</f>
        <v>0</v>
      </c>
      <c r="E203" s="793">
        <f>SUM(E204:E212)</f>
        <v>0</v>
      </c>
      <c r="F203" s="793">
        <f>SUM(F204:F212)</f>
        <v>0</v>
      </c>
      <c r="G203" s="794">
        <f>SUM(G204:G212)</f>
        <v>0</v>
      </c>
      <c r="H203" s="757">
        <f t="shared" si="62"/>
        <v>0</v>
      </c>
      <c r="I203" s="793">
        <f>SUM(I204:I212)</f>
        <v>0</v>
      </c>
      <c r="J203" s="793">
        <f>SUM(J204:J212)</f>
        <v>0</v>
      </c>
      <c r="K203" s="793">
        <f>SUM(K204:K212)</f>
        <v>0</v>
      </c>
      <c r="L203" s="795">
        <f>SUM(L204:L212)</f>
        <v>0</v>
      </c>
      <c r="M203" s="757">
        <f t="shared" si="54"/>
        <v>0</v>
      </c>
      <c r="N203" s="793">
        <f>SUM(N204:N212)</f>
        <v>0</v>
      </c>
      <c r="O203" s="793">
        <f>SUM(O204:O212)</f>
        <v>0</v>
      </c>
      <c r="P203" s="793">
        <f>SUM(P204:P212)</f>
        <v>0</v>
      </c>
      <c r="Q203" s="795">
        <f>SUM(Q204:Q212)</f>
        <v>0</v>
      </c>
    </row>
    <row r="204" spans="1:17" x14ac:dyDescent="0.25">
      <c r="A204" s="665">
        <v>5211</v>
      </c>
      <c r="B204" s="704" t="s">
        <v>213</v>
      </c>
      <c r="C204" s="705">
        <f t="shared" si="61"/>
        <v>0</v>
      </c>
      <c r="D204" s="707"/>
      <c r="E204" s="707"/>
      <c r="F204" s="707"/>
      <c r="G204" s="796"/>
      <c r="H204" s="705">
        <f t="shared" si="62"/>
        <v>0</v>
      </c>
      <c r="I204" s="707"/>
      <c r="J204" s="707"/>
      <c r="K204" s="707"/>
      <c r="L204" s="797"/>
      <c r="M204" s="705">
        <f t="shared" si="54"/>
        <v>0</v>
      </c>
      <c r="N204" s="731">
        <f t="shared" ref="N204:Q213" si="73">ROUNDUP(I204/$Q$15,0)</f>
        <v>0</v>
      </c>
      <c r="O204" s="731">
        <f t="shared" si="73"/>
        <v>0</v>
      </c>
      <c r="P204" s="731">
        <f t="shared" si="73"/>
        <v>0</v>
      </c>
      <c r="Q204" s="798">
        <f t="shared" si="73"/>
        <v>0</v>
      </c>
    </row>
    <row r="205" spans="1:17" x14ac:dyDescent="0.25">
      <c r="A205" s="675">
        <v>5212</v>
      </c>
      <c r="B205" s="713" t="s">
        <v>214</v>
      </c>
      <c r="C205" s="714">
        <f t="shared" si="61"/>
        <v>0</v>
      </c>
      <c r="D205" s="716"/>
      <c r="E205" s="716"/>
      <c r="F205" s="716"/>
      <c r="G205" s="799"/>
      <c r="H205" s="714">
        <f t="shared" si="62"/>
        <v>0</v>
      </c>
      <c r="I205" s="716"/>
      <c r="J205" s="716"/>
      <c r="K205" s="716"/>
      <c r="L205" s="800"/>
      <c r="M205" s="714">
        <f t="shared" si="54"/>
        <v>0</v>
      </c>
      <c r="N205" s="681">
        <f t="shared" si="73"/>
        <v>0</v>
      </c>
      <c r="O205" s="681">
        <f t="shared" si="73"/>
        <v>0</v>
      </c>
      <c r="P205" s="681">
        <f t="shared" si="73"/>
        <v>0</v>
      </c>
      <c r="Q205" s="801">
        <f t="shared" si="73"/>
        <v>0</v>
      </c>
    </row>
    <row r="206" spans="1:17" x14ac:dyDescent="0.25">
      <c r="A206" s="675">
        <v>5213</v>
      </c>
      <c r="B206" s="713" t="s">
        <v>215</v>
      </c>
      <c r="C206" s="714">
        <f t="shared" si="61"/>
        <v>0</v>
      </c>
      <c r="D206" s="716"/>
      <c r="E206" s="716"/>
      <c r="F206" s="716"/>
      <c r="G206" s="799"/>
      <c r="H206" s="714">
        <f t="shared" si="62"/>
        <v>0</v>
      </c>
      <c r="I206" s="716"/>
      <c r="J206" s="716"/>
      <c r="K206" s="716"/>
      <c r="L206" s="800"/>
      <c r="M206" s="714">
        <f t="shared" si="54"/>
        <v>0</v>
      </c>
      <c r="N206" s="681">
        <f t="shared" si="73"/>
        <v>0</v>
      </c>
      <c r="O206" s="681">
        <f t="shared" si="73"/>
        <v>0</v>
      </c>
      <c r="P206" s="681">
        <f t="shared" si="73"/>
        <v>0</v>
      </c>
      <c r="Q206" s="801">
        <f t="shared" si="73"/>
        <v>0</v>
      </c>
    </row>
    <row r="207" spans="1:17" x14ac:dyDescent="0.25">
      <c r="A207" s="675">
        <v>5214</v>
      </c>
      <c r="B207" s="713" t="s">
        <v>216</v>
      </c>
      <c r="C207" s="714">
        <f t="shared" si="61"/>
        <v>0</v>
      </c>
      <c r="D207" s="716"/>
      <c r="E207" s="716"/>
      <c r="F207" s="716"/>
      <c r="G207" s="799"/>
      <c r="H207" s="714">
        <f t="shared" si="62"/>
        <v>0</v>
      </c>
      <c r="I207" s="716"/>
      <c r="J207" s="716"/>
      <c r="K207" s="716"/>
      <c r="L207" s="800"/>
      <c r="M207" s="714">
        <f t="shared" si="54"/>
        <v>0</v>
      </c>
      <c r="N207" s="681">
        <f t="shared" si="73"/>
        <v>0</v>
      </c>
      <c r="O207" s="681">
        <f t="shared" si="73"/>
        <v>0</v>
      </c>
      <c r="P207" s="681">
        <f t="shared" si="73"/>
        <v>0</v>
      </c>
      <c r="Q207" s="801">
        <f t="shared" si="73"/>
        <v>0</v>
      </c>
    </row>
    <row r="208" spans="1:17" x14ac:dyDescent="0.25">
      <c r="A208" s="675">
        <v>5215</v>
      </c>
      <c r="B208" s="713" t="s">
        <v>217</v>
      </c>
      <c r="C208" s="714">
        <f>SUM(D208:G208)</f>
        <v>0</v>
      </c>
      <c r="D208" s="716"/>
      <c r="E208" s="716"/>
      <c r="F208" s="716"/>
      <c r="G208" s="799"/>
      <c r="H208" s="714">
        <f>SUM(I208:L208)</f>
        <v>0</v>
      </c>
      <c r="I208" s="716"/>
      <c r="J208" s="716"/>
      <c r="K208" s="716"/>
      <c r="L208" s="800"/>
      <c r="M208" s="714">
        <f>SUM(N208:Q208)</f>
        <v>0</v>
      </c>
      <c r="N208" s="681">
        <f t="shared" si="73"/>
        <v>0</v>
      </c>
      <c r="O208" s="681">
        <f t="shared" si="73"/>
        <v>0</v>
      </c>
      <c r="P208" s="681">
        <f t="shared" si="73"/>
        <v>0</v>
      </c>
      <c r="Q208" s="801">
        <f t="shared" si="73"/>
        <v>0</v>
      </c>
    </row>
    <row r="209" spans="1:17" ht="24" x14ac:dyDescent="0.25">
      <c r="A209" s="675">
        <v>5216</v>
      </c>
      <c r="B209" s="713" t="s">
        <v>218</v>
      </c>
      <c r="C209" s="714">
        <f t="shared" si="61"/>
        <v>0</v>
      </c>
      <c r="D209" s="716"/>
      <c r="E209" s="716"/>
      <c r="F209" s="716"/>
      <c r="G209" s="799"/>
      <c r="H209" s="714">
        <f t="shared" si="62"/>
        <v>0</v>
      </c>
      <c r="I209" s="716"/>
      <c r="J209" s="716"/>
      <c r="K209" s="716"/>
      <c r="L209" s="800"/>
      <c r="M209" s="714">
        <f t="shared" ref="M209:M235" si="74">SUM(N209:Q209)</f>
        <v>0</v>
      </c>
      <c r="N209" s="681">
        <f t="shared" si="73"/>
        <v>0</v>
      </c>
      <c r="O209" s="681">
        <f t="shared" si="73"/>
        <v>0</v>
      </c>
      <c r="P209" s="681">
        <f t="shared" si="73"/>
        <v>0</v>
      </c>
      <c r="Q209" s="801">
        <f t="shared" si="73"/>
        <v>0</v>
      </c>
    </row>
    <row r="210" spans="1:17" x14ac:dyDescent="0.25">
      <c r="A210" s="675">
        <v>5217</v>
      </c>
      <c r="B210" s="713" t="s">
        <v>219</v>
      </c>
      <c r="C210" s="714">
        <f t="shared" si="61"/>
        <v>0</v>
      </c>
      <c r="D210" s="716"/>
      <c r="E210" s="716"/>
      <c r="F210" s="716"/>
      <c r="G210" s="799"/>
      <c r="H210" s="714">
        <f t="shared" si="62"/>
        <v>0</v>
      </c>
      <c r="I210" s="716"/>
      <c r="J210" s="716"/>
      <c r="K210" s="716"/>
      <c r="L210" s="800"/>
      <c r="M210" s="714">
        <f t="shared" si="74"/>
        <v>0</v>
      </c>
      <c r="N210" s="681">
        <f t="shared" si="73"/>
        <v>0</v>
      </c>
      <c r="O210" s="681">
        <f t="shared" si="73"/>
        <v>0</v>
      </c>
      <c r="P210" s="681">
        <f t="shared" si="73"/>
        <v>0</v>
      </c>
      <c r="Q210" s="801">
        <f t="shared" si="73"/>
        <v>0</v>
      </c>
    </row>
    <row r="211" spans="1:17" x14ac:dyDescent="0.25">
      <c r="A211" s="675">
        <v>5218</v>
      </c>
      <c r="B211" s="713" t="s">
        <v>220</v>
      </c>
      <c r="C211" s="714">
        <f t="shared" si="61"/>
        <v>0</v>
      </c>
      <c r="D211" s="716"/>
      <c r="E211" s="716"/>
      <c r="F211" s="716"/>
      <c r="G211" s="799"/>
      <c r="H211" s="714">
        <f t="shared" si="62"/>
        <v>0</v>
      </c>
      <c r="I211" s="716"/>
      <c r="J211" s="716"/>
      <c r="K211" s="716"/>
      <c r="L211" s="800"/>
      <c r="M211" s="714">
        <f t="shared" si="74"/>
        <v>0</v>
      </c>
      <c r="N211" s="681">
        <f t="shared" si="73"/>
        <v>0</v>
      </c>
      <c r="O211" s="681">
        <f t="shared" si="73"/>
        <v>0</v>
      </c>
      <c r="P211" s="681">
        <f t="shared" si="73"/>
        <v>0</v>
      </c>
      <c r="Q211" s="801">
        <f t="shared" si="73"/>
        <v>0</v>
      </c>
    </row>
    <row r="212" spans="1:17" x14ac:dyDescent="0.25">
      <c r="A212" s="675">
        <v>5219</v>
      </c>
      <c r="B212" s="713" t="s">
        <v>221</v>
      </c>
      <c r="C212" s="714">
        <f t="shared" si="61"/>
        <v>0</v>
      </c>
      <c r="D212" s="716"/>
      <c r="E212" s="716"/>
      <c r="F212" s="716"/>
      <c r="G212" s="799"/>
      <c r="H212" s="714">
        <f t="shared" si="62"/>
        <v>0</v>
      </c>
      <c r="I212" s="716"/>
      <c r="J212" s="716"/>
      <c r="K212" s="716"/>
      <c r="L212" s="800"/>
      <c r="M212" s="714">
        <f t="shared" si="74"/>
        <v>0</v>
      </c>
      <c r="N212" s="681">
        <f t="shared" si="73"/>
        <v>0</v>
      </c>
      <c r="O212" s="681">
        <f t="shared" si="73"/>
        <v>0</v>
      </c>
      <c r="P212" s="681">
        <f t="shared" si="73"/>
        <v>0</v>
      </c>
      <c r="Q212" s="801">
        <f t="shared" si="73"/>
        <v>0</v>
      </c>
    </row>
    <row r="213" spans="1:17" ht="13.5" customHeight="1" x14ac:dyDescent="0.25">
      <c r="A213" s="802">
        <v>5220</v>
      </c>
      <c r="B213" s="713" t="s">
        <v>222</v>
      </c>
      <c r="C213" s="714">
        <f t="shared" si="61"/>
        <v>0</v>
      </c>
      <c r="D213" s="716"/>
      <c r="E213" s="716"/>
      <c r="F213" s="716"/>
      <c r="G213" s="799"/>
      <c r="H213" s="714">
        <f t="shared" si="62"/>
        <v>0</v>
      </c>
      <c r="I213" s="716"/>
      <c r="J213" s="716"/>
      <c r="K213" s="716"/>
      <c r="L213" s="800"/>
      <c r="M213" s="714">
        <f t="shared" si="74"/>
        <v>0</v>
      </c>
      <c r="N213" s="681">
        <f t="shared" si="73"/>
        <v>0</v>
      </c>
      <c r="O213" s="681">
        <f t="shared" si="73"/>
        <v>0</v>
      </c>
      <c r="P213" s="681">
        <f t="shared" si="73"/>
        <v>0</v>
      </c>
      <c r="Q213" s="801">
        <f t="shared" si="73"/>
        <v>0</v>
      </c>
    </row>
    <row r="214" spans="1:17" x14ac:dyDescent="0.25">
      <c r="A214" s="802">
        <v>5230</v>
      </c>
      <c r="B214" s="713" t="s">
        <v>223</v>
      </c>
      <c r="C214" s="714">
        <f t="shared" si="61"/>
        <v>0</v>
      </c>
      <c r="D214" s="681">
        <f>SUM(D215:D222)</f>
        <v>0</v>
      </c>
      <c r="E214" s="681">
        <f>SUM(E215:E222)</f>
        <v>0</v>
      </c>
      <c r="F214" s="681">
        <f>SUM(F215:F222)</f>
        <v>0</v>
      </c>
      <c r="G214" s="803">
        <f>SUM(G215:G222)</f>
        <v>0</v>
      </c>
      <c r="H214" s="714">
        <f t="shared" si="62"/>
        <v>0</v>
      </c>
      <c r="I214" s="681">
        <f>SUM(I215:I222)</f>
        <v>0</v>
      </c>
      <c r="J214" s="681">
        <f>SUM(J215:J222)</f>
        <v>0</v>
      </c>
      <c r="K214" s="681">
        <f>SUM(K215:K222)</f>
        <v>0</v>
      </c>
      <c r="L214" s="801">
        <f>SUM(L215:L222)</f>
        <v>0</v>
      </c>
      <c r="M214" s="714">
        <f t="shared" si="74"/>
        <v>0</v>
      </c>
      <c r="N214" s="681">
        <f>SUM(N215:N222)</f>
        <v>0</v>
      </c>
      <c r="O214" s="681">
        <f>SUM(O215:O222)</f>
        <v>0</v>
      </c>
      <c r="P214" s="681">
        <f>SUM(P215:P222)</f>
        <v>0</v>
      </c>
      <c r="Q214" s="801">
        <f>SUM(Q215:Q222)</f>
        <v>0</v>
      </c>
    </row>
    <row r="215" spans="1:17" x14ac:dyDescent="0.25">
      <c r="A215" s="675">
        <v>5231</v>
      </c>
      <c r="B215" s="713" t="s">
        <v>224</v>
      </c>
      <c r="C215" s="714">
        <f t="shared" si="61"/>
        <v>0</v>
      </c>
      <c r="D215" s="716"/>
      <c r="E215" s="716"/>
      <c r="F215" s="716"/>
      <c r="G215" s="799"/>
      <c r="H215" s="714">
        <f t="shared" si="62"/>
        <v>0</v>
      </c>
      <c r="I215" s="716"/>
      <c r="J215" s="716"/>
      <c r="K215" s="716"/>
      <c r="L215" s="800"/>
      <c r="M215" s="714">
        <f t="shared" si="74"/>
        <v>0</v>
      </c>
      <c r="N215" s="681">
        <f t="shared" ref="N215:Q224" si="75">ROUNDUP(I215/$Q$15,0)</f>
        <v>0</v>
      </c>
      <c r="O215" s="681">
        <f t="shared" si="75"/>
        <v>0</v>
      </c>
      <c r="P215" s="681">
        <f t="shared" si="75"/>
        <v>0</v>
      </c>
      <c r="Q215" s="801">
        <f t="shared" si="75"/>
        <v>0</v>
      </c>
    </row>
    <row r="216" spans="1:17" x14ac:dyDescent="0.25">
      <c r="A216" s="675">
        <v>5232</v>
      </c>
      <c r="B216" s="713" t="s">
        <v>225</v>
      </c>
      <c r="C216" s="714">
        <f t="shared" si="61"/>
        <v>0</v>
      </c>
      <c r="D216" s="716"/>
      <c r="E216" s="716"/>
      <c r="F216" s="716"/>
      <c r="G216" s="799"/>
      <c r="H216" s="714">
        <f t="shared" si="62"/>
        <v>0</v>
      </c>
      <c r="I216" s="716"/>
      <c r="J216" s="716"/>
      <c r="K216" s="716"/>
      <c r="L216" s="800"/>
      <c r="M216" s="714">
        <f t="shared" si="74"/>
        <v>0</v>
      </c>
      <c r="N216" s="681">
        <f t="shared" si="75"/>
        <v>0</v>
      </c>
      <c r="O216" s="681">
        <f t="shared" si="75"/>
        <v>0</v>
      </c>
      <c r="P216" s="681">
        <f t="shared" si="75"/>
        <v>0</v>
      </c>
      <c r="Q216" s="801">
        <f t="shared" si="75"/>
        <v>0</v>
      </c>
    </row>
    <row r="217" spans="1:17" x14ac:dyDescent="0.25">
      <c r="A217" s="675">
        <v>5233</v>
      </c>
      <c r="B217" s="713" t="s">
        <v>226</v>
      </c>
      <c r="C217" s="839">
        <f t="shared" si="61"/>
        <v>0</v>
      </c>
      <c r="D217" s="716"/>
      <c r="E217" s="716"/>
      <c r="F217" s="716"/>
      <c r="G217" s="799"/>
      <c r="H217" s="714">
        <f t="shared" si="62"/>
        <v>0</v>
      </c>
      <c r="I217" s="716"/>
      <c r="J217" s="716"/>
      <c r="K217" s="716"/>
      <c r="L217" s="800"/>
      <c r="M217" s="714">
        <f t="shared" si="74"/>
        <v>0</v>
      </c>
      <c r="N217" s="681">
        <f t="shared" si="75"/>
        <v>0</v>
      </c>
      <c r="O217" s="681">
        <f t="shared" si="75"/>
        <v>0</v>
      </c>
      <c r="P217" s="681">
        <f t="shared" si="75"/>
        <v>0</v>
      </c>
      <c r="Q217" s="801">
        <f t="shared" si="75"/>
        <v>0</v>
      </c>
    </row>
    <row r="218" spans="1:17" ht="24" x14ac:dyDescent="0.25">
      <c r="A218" s="675">
        <v>5234</v>
      </c>
      <c r="B218" s="713" t="s">
        <v>227</v>
      </c>
      <c r="C218" s="839">
        <f t="shared" si="61"/>
        <v>0</v>
      </c>
      <c r="D218" s="716"/>
      <c r="E218" s="716"/>
      <c r="F218" s="716"/>
      <c r="G218" s="799"/>
      <c r="H218" s="714">
        <f t="shared" si="62"/>
        <v>0</v>
      </c>
      <c r="I218" s="716"/>
      <c r="J218" s="716"/>
      <c r="K218" s="716"/>
      <c r="L218" s="800"/>
      <c r="M218" s="714">
        <f t="shared" si="74"/>
        <v>0</v>
      </c>
      <c r="N218" s="681">
        <f t="shared" si="75"/>
        <v>0</v>
      </c>
      <c r="O218" s="681">
        <f t="shared" si="75"/>
        <v>0</v>
      </c>
      <c r="P218" s="681">
        <f t="shared" si="75"/>
        <v>0</v>
      </c>
      <c r="Q218" s="801">
        <f t="shared" si="75"/>
        <v>0</v>
      </c>
    </row>
    <row r="219" spans="1:17" ht="14.25" customHeight="1" x14ac:dyDescent="0.25">
      <c r="A219" s="675">
        <v>5236</v>
      </c>
      <c r="B219" s="713" t="s">
        <v>228</v>
      </c>
      <c r="C219" s="839">
        <f t="shared" si="61"/>
        <v>0</v>
      </c>
      <c r="D219" s="716"/>
      <c r="E219" s="716"/>
      <c r="F219" s="716"/>
      <c r="G219" s="799"/>
      <c r="H219" s="714">
        <f t="shared" si="62"/>
        <v>0</v>
      </c>
      <c r="I219" s="716"/>
      <c r="J219" s="716"/>
      <c r="K219" s="716"/>
      <c r="L219" s="800"/>
      <c r="M219" s="714">
        <f t="shared" si="74"/>
        <v>0</v>
      </c>
      <c r="N219" s="681">
        <f t="shared" si="75"/>
        <v>0</v>
      </c>
      <c r="O219" s="681">
        <f t="shared" si="75"/>
        <v>0</v>
      </c>
      <c r="P219" s="681">
        <f t="shared" si="75"/>
        <v>0</v>
      </c>
      <c r="Q219" s="801">
        <f t="shared" si="75"/>
        <v>0</v>
      </c>
    </row>
    <row r="220" spans="1:17" ht="14.25" customHeight="1" x14ac:dyDescent="0.25">
      <c r="A220" s="675">
        <v>5237</v>
      </c>
      <c r="B220" s="713" t="s">
        <v>229</v>
      </c>
      <c r="C220" s="839">
        <f t="shared" si="61"/>
        <v>0</v>
      </c>
      <c r="D220" s="716"/>
      <c r="E220" s="716"/>
      <c r="F220" s="716"/>
      <c r="G220" s="799"/>
      <c r="H220" s="714">
        <f t="shared" si="62"/>
        <v>0</v>
      </c>
      <c r="I220" s="716"/>
      <c r="J220" s="716"/>
      <c r="K220" s="716"/>
      <c r="L220" s="800"/>
      <c r="M220" s="714">
        <f t="shared" si="74"/>
        <v>0</v>
      </c>
      <c r="N220" s="681">
        <f t="shared" si="75"/>
        <v>0</v>
      </c>
      <c r="O220" s="681">
        <f t="shared" si="75"/>
        <v>0</v>
      </c>
      <c r="P220" s="681">
        <f t="shared" si="75"/>
        <v>0</v>
      </c>
      <c r="Q220" s="801">
        <f t="shared" si="75"/>
        <v>0</v>
      </c>
    </row>
    <row r="221" spans="1:17" ht="24" x14ac:dyDescent="0.25">
      <c r="A221" s="675">
        <v>5238</v>
      </c>
      <c r="B221" s="713" t="s">
        <v>230</v>
      </c>
      <c r="C221" s="839">
        <f t="shared" si="61"/>
        <v>0</v>
      </c>
      <c r="D221" s="716"/>
      <c r="E221" s="716"/>
      <c r="F221" s="716"/>
      <c r="G221" s="799"/>
      <c r="H221" s="714">
        <f t="shared" si="62"/>
        <v>0</v>
      </c>
      <c r="I221" s="716"/>
      <c r="J221" s="716"/>
      <c r="K221" s="716"/>
      <c r="L221" s="800"/>
      <c r="M221" s="714">
        <f t="shared" si="74"/>
        <v>0</v>
      </c>
      <c r="N221" s="681">
        <f t="shared" si="75"/>
        <v>0</v>
      </c>
      <c r="O221" s="681">
        <f t="shared" si="75"/>
        <v>0</v>
      </c>
      <c r="P221" s="681">
        <f t="shared" si="75"/>
        <v>0</v>
      </c>
      <c r="Q221" s="801">
        <f t="shared" si="75"/>
        <v>0</v>
      </c>
    </row>
    <row r="222" spans="1:17" ht="24" x14ac:dyDescent="0.25">
      <c r="A222" s="675">
        <v>5239</v>
      </c>
      <c r="B222" s="713" t="s">
        <v>231</v>
      </c>
      <c r="C222" s="839">
        <f t="shared" si="61"/>
        <v>0</v>
      </c>
      <c r="D222" s="716"/>
      <c r="E222" s="716"/>
      <c r="F222" s="716"/>
      <c r="G222" s="799"/>
      <c r="H222" s="714">
        <f t="shared" si="62"/>
        <v>0</v>
      </c>
      <c r="I222" s="716"/>
      <c r="J222" s="716"/>
      <c r="K222" s="716"/>
      <c r="L222" s="800"/>
      <c r="M222" s="714">
        <f t="shared" si="74"/>
        <v>0</v>
      </c>
      <c r="N222" s="681">
        <f t="shared" si="75"/>
        <v>0</v>
      </c>
      <c r="O222" s="681">
        <f t="shared" si="75"/>
        <v>0</v>
      </c>
      <c r="P222" s="681">
        <f t="shared" si="75"/>
        <v>0</v>
      </c>
      <c r="Q222" s="801">
        <f t="shared" si="75"/>
        <v>0</v>
      </c>
    </row>
    <row r="223" spans="1:17" ht="24" x14ac:dyDescent="0.25">
      <c r="A223" s="802">
        <v>5240</v>
      </c>
      <c r="B223" s="713" t="s">
        <v>232</v>
      </c>
      <c r="C223" s="839">
        <f t="shared" si="61"/>
        <v>0</v>
      </c>
      <c r="D223" s="716"/>
      <c r="E223" s="716"/>
      <c r="F223" s="716"/>
      <c r="G223" s="799"/>
      <c r="H223" s="714">
        <f t="shared" si="62"/>
        <v>0</v>
      </c>
      <c r="I223" s="716"/>
      <c r="J223" s="716"/>
      <c r="K223" s="716"/>
      <c r="L223" s="800"/>
      <c r="M223" s="714">
        <f t="shared" si="74"/>
        <v>0</v>
      </c>
      <c r="N223" s="681">
        <f t="shared" si="75"/>
        <v>0</v>
      </c>
      <c r="O223" s="681">
        <f t="shared" si="75"/>
        <v>0</v>
      </c>
      <c r="P223" s="681">
        <f t="shared" si="75"/>
        <v>0</v>
      </c>
      <c r="Q223" s="801">
        <f t="shared" si="75"/>
        <v>0</v>
      </c>
    </row>
    <row r="224" spans="1:17" ht="22.5" customHeight="1" x14ac:dyDescent="0.25">
      <c r="A224" s="802">
        <v>5250</v>
      </c>
      <c r="B224" s="713" t="s">
        <v>233</v>
      </c>
      <c r="C224" s="839">
        <f t="shared" si="61"/>
        <v>0</v>
      </c>
      <c r="D224" s="716"/>
      <c r="E224" s="716"/>
      <c r="F224" s="716"/>
      <c r="G224" s="799"/>
      <c r="H224" s="714">
        <f t="shared" si="62"/>
        <v>0</v>
      </c>
      <c r="I224" s="716"/>
      <c r="J224" s="716"/>
      <c r="K224" s="716"/>
      <c r="L224" s="800"/>
      <c r="M224" s="714">
        <f t="shared" si="74"/>
        <v>0</v>
      </c>
      <c r="N224" s="681">
        <f t="shared" si="75"/>
        <v>0</v>
      </c>
      <c r="O224" s="681">
        <f t="shared" si="75"/>
        <v>0</v>
      </c>
      <c r="P224" s="681">
        <f t="shared" si="75"/>
        <v>0</v>
      </c>
      <c r="Q224" s="801">
        <f t="shared" si="75"/>
        <v>0</v>
      </c>
    </row>
    <row r="225" spans="1:17" x14ac:dyDescent="0.25">
      <c r="A225" s="802">
        <v>5260</v>
      </c>
      <c r="B225" s="713" t="s">
        <v>234</v>
      </c>
      <c r="C225" s="839">
        <f t="shared" si="61"/>
        <v>0</v>
      </c>
      <c r="D225" s="681">
        <f>SUM(D226)</f>
        <v>0</v>
      </c>
      <c r="E225" s="681">
        <f>SUM(E226)</f>
        <v>0</v>
      </c>
      <c r="F225" s="681">
        <f>SUM(F226)</f>
        <v>0</v>
      </c>
      <c r="G225" s="803">
        <f>SUM(G226)</f>
        <v>0</v>
      </c>
      <c r="H225" s="714">
        <f t="shared" si="62"/>
        <v>0</v>
      </c>
      <c r="I225" s="681">
        <f>SUM(I226)</f>
        <v>0</v>
      </c>
      <c r="J225" s="681">
        <f>SUM(J226)</f>
        <v>0</v>
      </c>
      <c r="K225" s="681">
        <f>SUM(K226)</f>
        <v>0</v>
      </c>
      <c r="L225" s="801">
        <f>SUM(L226)</f>
        <v>0</v>
      </c>
      <c r="M225" s="714">
        <f t="shared" si="74"/>
        <v>0</v>
      </c>
      <c r="N225" s="681">
        <f>SUM(N226)</f>
        <v>0</v>
      </c>
      <c r="O225" s="681">
        <f>SUM(O226)</f>
        <v>0</v>
      </c>
      <c r="P225" s="681">
        <f>SUM(P226)</f>
        <v>0</v>
      </c>
      <c r="Q225" s="801">
        <f>SUM(Q226)</f>
        <v>0</v>
      </c>
    </row>
    <row r="226" spans="1:17" ht="24" x14ac:dyDescent="0.25">
      <c r="A226" s="675">
        <v>5269</v>
      </c>
      <c r="B226" s="713" t="s">
        <v>235</v>
      </c>
      <c r="C226" s="839">
        <f t="shared" si="61"/>
        <v>0</v>
      </c>
      <c r="D226" s="716"/>
      <c r="E226" s="716"/>
      <c r="F226" s="716"/>
      <c r="G226" s="799"/>
      <c r="H226" s="714">
        <f t="shared" si="62"/>
        <v>0</v>
      </c>
      <c r="I226" s="716"/>
      <c r="J226" s="716"/>
      <c r="K226" s="716"/>
      <c r="L226" s="800"/>
      <c r="M226" s="714">
        <f t="shared" si="74"/>
        <v>0</v>
      </c>
      <c r="N226" s="681">
        <f t="shared" ref="N226:Q227" si="76">ROUNDUP(I226/$Q$15,0)</f>
        <v>0</v>
      </c>
      <c r="O226" s="681">
        <f t="shared" si="76"/>
        <v>0</v>
      </c>
      <c r="P226" s="681">
        <f t="shared" si="76"/>
        <v>0</v>
      </c>
      <c r="Q226" s="801">
        <f t="shared" si="76"/>
        <v>0</v>
      </c>
    </row>
    <row r="227" spans="1:17" ht="24" x14ac:dyDescent="0.25">
      <c r="A227" s="792">
        <v>5270</v>
      </c>
      <c r="B227" s="749" t="s">
        <v>236</v>
      </c>
      <c r="C227" s="840">
        <f t="shared" si="61"/>
        <v>0</v>
      </c>
      <c r="D227" s="804"/>
      <c r="E227" s="804"/>
      <c r="F227" s="804"/>
      <c r="G227" s="805"/>
      <c r="H227" s="757">
        <f t="shared" si="62"/>
        <v>0</v>
      </c>
      <c r="I227" s="804"/>
      <c r="J227" s="804"/>
      <c r="K227" s="804"/>
      <c r="L227" s="806"/>
      <c r="M227" s="757">
        <f t="shared" si="74"/>
        <v>0</v>
      </c>
      <c r="N227" s="793">
        <f t="shared" si="76"/>
        <v>0</v>
      </c>
      <c r="O227" s="793">
        <f t="shared" si="76"/>
        <v>0</v>
      </c>
      <c r="P227" s="793">
        <f t="shared" si="76"/>
        <v>0</v>
      </c>
      <c r="Q227" s="795">
        <f t="shared" si="76"/>
        <v>0</v>
      </c>
    </row>
    <row r="228" spans="1:17" ht="48" x14ac:dyDescent="0.25">
      <c r="A228" s="745">
        <v>5300</v>
      </c>
      <c r="B228" s="841" t="s">
        <v>237</v>
      </c>
      <c r="C228" s="842">
        <f t="shared" si="61"/>
        <v>0</v>
      </c>
      <c r="D228" s="723">
        <f>SUM(D229,D230)</f>
        <v>0</v>
      </c>
      <c r="E228" s="723">
        <f t="shared" ref="E228:G228" si="77">SUM(E229,E230)</f>
        <v>0</v>
      </c>
      <c r="F228" s="723">
        <f t="shared" si="77"/>
        <v>0</v>
      </c>
      <c r="G228" s="723">
        <f t="shared" si="77"/>
        <v>0</v>
      </c>
      <c r="H228" s="843">
        <f t="shared" si="62"/>
        <v>0</v>
      </c>
      <c r="I228" s="723">
        <f>SUM(I229,I230)</f>
        <v>0</v>
      </c>
      <c r="J228" s="723">
        <f t="shared" ref="J228:L228" si="78">SUM(J229,J230)</f>
        <v>0</v>
      </c>
      <c r="K228" s="723">
        <f t="shared" si="78"/>
        <v>0</v>
      </c>
      <c r="L228" s="811">
        <f t="shared" si="78"/>
        <v>0</v>
      </c>
      <c r="M228" s="843">
        <f t="shared" si="74"/>
        <v>0</v>
      </c>
      <c r="N228" s="723">
        <f>SUM(N229,N230)</f>
        <v>0</v>
      </c>
      <c r="O228" s="723">
        <f t="shared" ref="O228:Q228" si="79">SUM(O229,O230)</f>
        <v>0</v>
      </c>
      <c r="P228" s="723">
        <f t="shared" si="79"/>
        <v>0</v>
      </c>
      <c r="Q228" s="811">
        <f t="shared" si="79"/>
        <v>0</v>
      </c>
    </row>
    <row r="229" spans="1:17" ht="24" x14ac:dyDescent="0.25">
      <c r="A229" s="792">
        <v>5310</v>
      </c>
      <c r="B229" s="749" t="s">
        <v>238</v>
      </c>
      <c r="C229" s="840">
        <f t="shared" si="61"/>
        <v>0</v>
      </c>
      <c r="D229" s="804"/>
      <c r="E229" s="804"/>
      <c r="F229" s="804"/>
      <c r="G229" s="805"/>
      <c r="H229" s="757">
        <f t="shared" si="62"/>
        <v>0</v>
      </c>
      <c r="I229" s="804"/>
      <c r="J229" s="804"/>
      <c r="K229" s="804"/>
      <c r="L229" s="806"/>
      <c r="M229" s="757">
        <f t="shared" si="74"/>
        <v>0</v>
      </c>
      <c r="N229" s="793">
        <f t="shared" ref="N229:Q229" si="80">ROUNDUP(I229/$Q$15,0)</f>
        <v>0</v>
      </c>
      <c r="O229" s="793">
        <f t="shared" si="80"/>
        <v>0</v>
      </c>
      <c r="P229" s="793">
        <f t="shared" si="80"/>
        <v>0</v>
      </c>
      <c r="Q229" s="795">
        <f t="shared" si="80"/>
        <v>0</v>
      </c>
    </row>
    <row r="230" spans="1:17" ht="60" x14ac:dyDescent="0.25">
      <c r="A230" s="802">
        <v>5320</v>
      </c>
      <c r="B230" s="713" t="s">
        <v>239</v>
      </c>
      <c r="C230" s="839">
        <f t="shared" si="61"/>
        <v>0</v>
      </c>
      <c r="D230" s="681">
        <f>SUM(D231)</f>
        <v>0</v>
      </c>
      <c r="E230" s="681">
        <f t="shared" ref="E230:G230" si="81">SUM(E231)</f>
        <v>0</v>
      </c>
      <c r="F230" s="681">
        <f t="shared" si="81"/>
        <v>0</v>
      </c>
      <c r="G230" s="681">
        <f t="shared" si="81"/>
        <v>0</v>
      </c>
      <c r="H230" s="714">
        <f t="shared" si="62"/>
        <v>0</v>
      </c>
      <c r="I230" s="681">
        <f>SUM(I231)</f>
        <v>0</v>
      </c>
      <c r="J230" s="681">
        <f t="shared" ref="J230:L230" si="82">SUM(J231)</f>
        <v>0</v>
      </c>
      <c r="K230" s="681">
        <f t="shared" si="82"/>
        <v>0</v>
      </c>
      <c r="L230" s="813">
        <f t="shared" si="82"/>
        <v>0</v>
      </c>
      <c r="M230" s="714">
        <f t="shared" si="74"/>
        <v>0</v>
      </c>
      <c r="N230" s="681">
        <f>SUM(N231)</f>
        <v>0</v>
      </c>
      <c r="O230" s="681">
        <f t="shared" ref="O230:Q230" si="83">SUM(O231)</f>
        <v>0</v>
      </c>
      <c r="P230" s="681">
        <f t="shared" si="83"/>
        <v>0</v>
      </c>
      <c r="Q230" s="813">
        <f t="shared" si="83"/>
        <v>0</v>
      </c>
    </row>
    <row r="231" spans="1:17" ht="48" x14ac:dyDescent="0.25">
      <c r="A231" s="665">
        <v>5321</v>
      </c>
      <c r="B231" s="704" t="s">
        <v>240</v>
      </c>
      <c r="C231" s="840">
        <f t="shared" si="61"/>
        <v>0</v>
      </c>
      <c r="D231" s="707"/>
      <c r="E231" s="707"/>
      <c r="F231" s="707"/>
      <c r="G231" s="796"/>
      <c r="H231" s="757">
        <f t="shared" si="62"/>
        <v>0</v>
      </c>
      <c r="I231" s="707"/>
      <c r="J231" s="707"/>
      <c r="K231" s="707"/>
      <c r="L231" s="797"/>
      <c r="M231" s="757">
        <f t="shared" si="74"/>
        <v>0</v>
      </c>
      <c r="N231" s="731">
        <f t="shared" ref="N231:Q231" si="84">ROUNDUP(I231/$Q$15,0)</f>
        <v>0</v>
      </c>
      <c r="O231" s="731">
        <f t="shared" si="84"/>
        <v>0</v>
      </c>
      <c r="P231" s="731">
        <f t="shared" si="84"/>
        <v>0</v>
      </c>
      <c r="Q231" s="798">
        <f t="shared" si="84"/>
        <v>0</v>
      </c>
    </row>
    <row r="232" spans="1:17" x14ac:dyDescent="0.25">
      <c r="A232" s="784">
        <v>6000</v>
      </c>
      <c r="B232" s="784" t="s">
        <v>241</v>
      </c>
      <c r="C232" s="844">
        <f t="shared" si="61"/>
        <v>0</v>
      </c>
      <c r="D232" s="786">
        <f>D233+D251+D258</f>
        <v>0</v>
      </c>
      <c r="E232" s="786">
        <f>E233+E251+E258</f>
        <v>0</v>
      </c>
      <c r="F232" s="786">
        <f>F233+F251+F258</f>
        <v>0</v>
      </c>
      <c r="G232" s="787">
        <f>G233+G251+G258</f>
        <v>0</v>
      </c>
      <c r="H232" s="785">
        <f t="shared" si="62"/>
        <v>0</v>
      </c>
      <c r="I232" s="786">
        <f>I233+I251+I258</f>
        <v>0</v>
      </c>
      <c r="J232" s="786">
        <f>J233+J251+J258</f>
        <v>0</v>
      </c>
      <c r="K232" s="786">
        <f>K233+K251+K258</f>
        <v>0</v>
      </c>
      <c r="L232" s="788">
        <f>L233+L251+L258</f>
        <v>0</v>
      </c>
      <c r="M232" s="785">
        <f t="shared" si="74"/>
        <v>0</v>
      </c>
      <c r="N232" s="786">
        <f>N233+N251+N258</f>
        <v>0</v>
      </c>
      <c r="O232" s="786">
        <f>O233+O251+O258</f>
        <v>0</v>
      </c>
      <c r="P232" s="786">
        <f>P233+P251+P258</f>
        <v>0</v>
      </c>
      <c r="Q232" s="788">
        <f>Q233+Q251+Q258</f>
        <v>0</v>
      </c>
    </row>
    <row r="233" spans="1:17" ht="14.25" customHeight="1" x14ac:dyDescent="0.25">
      <c r="A233" s="735">
        <v>6200</v>
      </c>
      <c r="B233" s="820" t="s">
        <v>242</v>
      </c>
      <c r="C233" s="845">
        <f>SUM(D233:G233)</f>
        <v>0</v>
      </c>
      <c r="D233" s="832">
        <f>SUM(D234,D235,D238,D244,D245,D246)</f>
        <v>0</v>
      </c>
      <c r="E233" s="832">
        <f t="shared" ref="E233:G233" si="85">SUM(E234,E235,E238,E244,E245,E246)</f>
        <v>0</v>
      </c>
      <c r="F233" s="832">
        <f t="shared" si="85"/>
        <v>0</v>
      </c>
      <c r="G233" s="832">
        <f t="shared" si="85"/>
        <v>0</v>
      </c>
      <c r="H233" s="831">
        <f t="shared" si="62"/>
        <v>0</v>
      </c>
      <c r="I233" s="832">
        <f>SUM(I234,I235,I238,I244,I245,I246)</f>
        <v>0</v>
      </c>
      <c r="J233" s="832">
        <f t="shared" ref="J233:L233" si="86">SUM(J234,J235,J238,J244,J245,J246)</f>
        <v>0</v>
      </c>
      <c r="K233" s="832">
        <f t="shared" si="86"/>
        <v>0</v>
      </c>
      <c r="L233" s="791">
        <f t="shared" si="86"/>
        <v>0</v>
      </c>
      <c r="M233" s="831">
        <f t="shared" si="74"/>
        <v>0</v>
      </c>
      <c r="N233" s="832">
        <f>SUM(N234,N235,N238,N244,N245,N246)</f>
        <v>0</v>
      </c>
      <c r="O233" s="832">
        <f t="shared" ref="O233:Q233" si="87">SUM(O234,O235,O238,O244,O245,O246)</f>
        <v>0</v>
      </c>
      <c r="P233" s="832">
        <f t="shared" si="87"/>
        <v>0</v>
      </c>
      <c r="Q233" s="791">
        <f t="shared" si="87"/>
        <v>0</v>
      </c>
    </row>
    <row r="234" spans="1:17" ht="24" x14ac:dyDescent="0.25">
      <c r="A234" s="809">
        <v>6220</v>
      </c>
      <c r="B234" s="704" t="s">
        <v>243</v>
      </c>
      <c r="C234" s="846">
        <f t="shared" si="61"/>
        <v>0</v>
      </c>
      <c r="D234" s="707"/>
      <c r="E234" s="707"/>
      <c r="F234" s="707"/>
      <c r="G234" s="847"/>
      <c r="H234" s="848">
        <f t="shared" si="62"/>
        <v>0</v>
      </c>
      <c r="I234" s="707"/>
      <c r="J234" s="707"/>
      <c r="K234" s="707"/>
      <c r="L234" s="797"/>
      <c r="M234" s="848">
        <f t="shared" si="74"/>
        <v>0</v>
      </c>
      <c r="N234" s="731">
        <f t="shared" ref="N234:Q234" si="88">ROUNDUP(I234/$Q$15,0)</f>
        <v>0</v>
      </c>
      <c r="O234" s="731">
        <f t="shared" si="88"/>
        <v>0</v>
      </c>
      <c r="P234" s="731">
        <f t="shared" si="88"/>
        <v>0</v>
      </c>
      <c r="Q234" s="798">
        <f t="shared" si="88"/>
        <v>0</v>
      </c>
    </row>
    <row r="235" spans="1:17" ht="24" x14ac:dyDescent="0.25">
      <c r="A235" s="802">
        <v>6240</v>
      </c>
      <c r="B235" s="713" t="s">
        <v>244</v>
      </c>
      <c r="C235" s="839">
        <f>SUM(D235:G235)</f>
        <v>0</v>
      </c>
      <c r="D235" s="681">
        <f>SUM(D236:D237)</f>
        <v>0</v>
      </c>
      <c r="E235" s="681">
        <f>SUM(E236:E237)</f>
        <v>0</v>
      </c>
      <c r="F235" s="681">
        <f>SUM(F236:F237)</f>
        <v>0</v>
      </c>
      <c r="G235" s="803">
        <f>SUM(G236:G237)</f>
        <v>0</v>
      </c>
      <c r="H235" s="849">
        <f t="shared" si="62"/>
        <v>0</v>
      </c>
      <c r="I235" s="681">
        <f>SUM(I236:I237)</f>
        <v>0</v>
      </c>
      <c r="J235" s="681">
        <f>SUM(J236:J237)</f>
        <v>0</v>
      </c>
      <c r="K235" s="681">
        <f>SUM(K236:K237)</f>
        <v>0</v>
      </c>
      <c r="L235" s="801">
        <f>SUM(L236:L237)</f>
        <v>0</v>
      </c>
      <c r="M235" s="849">
        <f t="shared" si="74"/>
        <v>0</v>
      </c>
      <c r="N235" s="681">
        <f>SUM(N236:N237)</f>
        <v>0</v>
      </c>
      <c r="O235" s="681">
        <f>SUM(O236:O237)</f>
        <v>0</v>
      </c>
      <c r="P235" s="681">
        <f>SUM(P236:P237)</f>
        <v>0</v>
      </c>
      <c r="Q235" s="801">
        <f>SUM(Q236:Q237)</f>
        <v>0</v>
      </c>
    </row>
    <row r="236" spans="1:17" x14ac:dyDescent="0.25">
      <c r="A236" s="675">
        <v>6241</v>
      </c>
      <c r="B236" s="713" t="s">
        <v>245</v>
      </c>
      <c r="C236" s="839">
        <f>SUM(D236:G236)</f>
        <v>0</v>
      </c>
      <c r="D236" s="716"/>
      <c r="E236" s="716"/>
      <c r="F236" s="716"/>
      <c r="G236" s="799"/>
      <c r="H236" s="849">
        <f>SUM(I236:L236)</f>
        <v>0</v>
      </c>
      <c r="I236" s="716"/>
      <c r="J236" s="716"/>
      <c r="K236" s="716"/>
      <c r="L236" s="800"/>
      <c r="M236" s="849">
        <f>SUM(N236:Q236)</f>
        <v>0</v>
      </c>
      <c r="N236" s="681">
        <f t="shared" ref="N236:Q237" si="89">ROUNDUP(I236/$Q$15,0)</f>
        <v>0</v>
      </c>
      <c r="O236" s="681">
        <f t="shared" si="89"/>
        <v>0</v>
      </c>
      <c r="P236" s="681">
        <f t="shared" si="89"/>
        <v>0</v>
      </c>
      <c r="Q236" s="801">
        <f t="shared" si="89"/>
        <v>0</v>
      </c>
    </row>
    <row r="237" spans="1:17" x14ac:dyDescent="0.25">
      <c r="A237" s="675">
        <v>6242</v>
      </c>
      <c r="B237" s="713" t="s">
        <v>246</v>
      </c>
      <c r="C237" s="839">
        <f>SUM(D237:G237)</f>
        <v>0</v>
      </c>
      <c r="D237" s="716"/>
      <c r="E237" s="716"/>
      <c r="F237" s="716"/>
      <c r="G237" s="799"/>
      <c r="H237" s="849">
        <f t="shared" si="62"/>
        <v>0</v>
      </c>
      <c r="I237" s="716"/>
      <c r="J237" s="716"/>
      <c r="K237" s="716"/>
      <c r="L237" s="800"/>
      <c r="M237" s="849">
        <f t="shared" ref="M237:M255" si="90">SUM(N237:Q237)</f>
        <v>0</v>
      </c>
      <c r="N237" s="681">
        <f t="shared" si="89"/>
        <v>0</v>
      </c>
      <c r="O237" s="681">
        <f t="shared" si="89"/>
        <v>0</v>
      </c>
      <c r="P237" s="681">
        <f t="shared" si="89"/>
        <v>0</v>
      </c>
      <c r="Q237" s="801">
        <f t="shared" si="89"/>
        <v>0</v>
      </c>
    </row>
    <row r="238" spans="1:17" ht="25.5" customHeight="1" x14ac:dyDescent="0.25">
      <c r="A238" s="802">
        <v>6250</v>
      </c>
      <c r="B238" s="713" t="s">
        <v>247</v>
      </c>
      <c r="C238" s="839">
        <f>SUM(D238:G238)</f>
        <v>0</v>
      </c>
      <c r="D238" s="681">
        <f>SUM(D239:D243)</f>
        <v>0</v>
      </c>
      <c r="E238" s="681">
        <f>SUM(E239:E243)</f>
        <v>0</v>
      </c>
      <c r="F238" s="681">
        <f>SUM(F239:F243)</f>
        <v>0</v>
      </c>
      <c r="G238" s="803">
        <f>SUM(G239:G243)</f>
        <v>0</v>
      </c>
      <c r="H238" s="849">
        <f t="shared" si="62"/>
        <v>0</v>
      </c>
      <c r="I238" s="681">
        <f>SUM(I239:I243)</f>
        <v>0</v>
      </c>
      <c r="J238" s="681">
        <f>SUM(J239:J243)</f>
        <v>0</v>
      </c>
      <c r="K238" s="681">
        <f>SUM(K239:K243)</f>
        <v>0</v>
      </c>
      <c r="L238" s="801">
        <f>SUM(L239:L243)</f>
        <v>0</v>
      </c>
      <c r="M238" s="849">
        <f t="shared" si="90"/>
        <v>0</v>
      </c>
      <c r="N238" s="681">
        <f>SUM(N239:N243)</f>
        <v>0</v>
      </c>
      <c r="O238" s="681">
        <f>SUM(O239:O243)</f>
        <v>0</v>
      </c>
      <c r="P238" s="681">
        <f>SUM(P239:P243)</f>
        <v>0</v>
      </c>
      <c r="Q238" s="801">
        <f>SUM(Q239:Q243)</f>
        <v>0</v>
      </c>
    </row>
    <row r="239" spans="1:17" ht="14.25" customHeight="1" x14ac:dyDescent="0.25">
      <c r="A239" s="675">
        <v>6252</v>
      </c>
      <c r="B239" s="713" t="s">
        <v>248</v>
      </c>
      <c r="C239" s="839">
        <f>SUM(D239:G239)</f>
        <v>0</v>
      </c>
      <c r="D239" s="716"/>
      <c r="E239" s="716"/>
      <c r="F239" s="716"/>
      <c r="G239" s="799"/>
      <c r="H239" s="849">
        <f t="shared" si="62"/>
        <v>0</v>
      </c>
      <c r="I239" s="716"/>
      <c r="J239" s="716"/>
      <c r="K239" s="716"/>
      <c r="L239" s="800"/>
      <c r="M239" s="849">
        <f t="shared" si="90"/>
        <v>0</v>
      </c>
      <c r="N239" s="681">
        <f t="shared" ref="N239:Q245" si="91">ROUNDUP(I239/$Q$15,0)</f>
        <v>0</v>
      </c>
      <c r="O239" s="681">
        <f t="shared" si="91"/>
        <v>0</v>
      </c>
      <c r="P239" s="681">
        <f t="shared" si="91"/>
        <v>0</v>
      </c>
      <c r="Q239" s="801">
        <f t="shared" si="91"/>
        <v>0</v>
      </c>
    </row>
    <row r="240" spans="1:17" ht="14.25" customHeight="1" x14ac:dyDescent="0.25">
      <c r="A240" s="675">
        <v>6253</v>
      </c>
      <c r="B240" s="713" t="s">
        <v>249</v>
      </c>
      <c r="C240" s="839">
        <f t="shared" si="61"/>
        <v>0</v>
      </c>
      <c r="D240" s="716"/>
      <c r="E240" s="716"/>
      <c r="F240" s="716"/>
      <c r="G240" s="799"/>
      <c r="H240" s="849">
        <f t="shared" si="62"/>
        <v>0</v>
      </c>
      <c r="I240" s="716"/>
      <c r="J240" s="716"/>
      <c r="K240" s="716"/>
      <c r="L240" s="800"/>
      <c r="M240" s="849">
        <f t="shared" si="90"/>
        <v>0</v>
      </c>
      <c r="N240" s="681">
        <f t="shared" si="91"/>
        <v>0</v>
      </c>
      <c r="O240" s="681">
        <f t="shared" si="91"/>
        <v>0</v>
      </c>
      <c r="P240" s="681">
        <f t="shared" si="91"/>
        <v>0</v>
      </c>
      <c r="Q240" s="801">
        <f t="shared" si="91"/>
        <v>0</v>
      </c>
    </row>
    <row r="241" spans="1:17" ht="24" x14ac:dyDescent="0.25">
      <c r="A241" s="675">
        <v>6254</v>
      </c>
      <c r="B241" s="713" t="s">
        <v>250</v>
      </c>
      <c r="C241" s="839">
        <f t="shared" si="61"/>
        <v>0</v>
      </c>
      <c r="D241" s="716"/>
      <c r="E241" s="716"/>
      <c r="F241" s="716"/>
      <c r="G241" s="799"/>
      <c r="H241" s="849">
        <f t="shared" si="62"/>
        <v>0</v>
      </c>
      <c r="I241" s="716"/>
      <c r="J241" s="716"/>
      <c r="K241" s="716"/>
      <c r="L241" s="800"/>
      <c r="M241" s="849">
        <f t="shared" si="90"/>
        <v>0</v>
      </c>
      <c r="N241" s="681">
        <f t="shared" si="91"/>
        <v>0</v>
      </c>
      <c r="O241" s="681">
        <f t="shared" si="91"/>
        <v>0</v>
      </c>
      <c r="P241" s="681">
        <f t="shared" si="91"/>
        <v>0</v>
      </c>
      <c r="Q241" s="801">
        <f t="shared" si="91"/>
        <v>0</v>
      </c>
    </row>
    <row r="242" spans="1:17" ht="24" x14ac:dyDescent="0.25">
      <c r="A242" s="675">
        <v>6255</v>
      </c>
      <c r="B242" s="713" t="s">
        <v>251</v>
      </c>
      <c r="C242" s="839">
        <f t="shared" si="61"/>
        <v>0</v>
      </c>
      <c r="D242" s="716"/>
      <c r="E242" s="716"/>
      <c r="F242" s="716"/>
      <c r="G242" s="799"/>
      <c r="H242" s="849">
        <f t="shared" si="62"/>
        <v>0</v>
      </c>
      <c r="I242" s="716"/>
      <c r="J242" s="716"/>
      <c r="K242" s="716"/>
      <c r="L242" s="800"/>
      <c r="M242" s="849">
        <f t="shared" si="90"/>
        <v>0</v>
      </c>
      <c r="N242" s="681">
        <f t="shared" si="91"/>
        <v>0</v>
      </c>
      <c r="O242" s="681">
        <f t="shared" si="91"/>
        <v>0</v>
      </c>
      <c r="P242" s="681">
        <f t="shared" si="91"/>
        <v>0</v>
      </c>
      <c r="Q242" s="801">
        <f t="shared" si="91"/>
        <v>0</v>
      </c>
    </row>
    <row r="243" spans="1:17" x14ac:dyDescent="0.25">
      <c r="A243" s="675">
        <v>6259</v>
      </c>
      <c r="B243" s="713" t="s">
        <v>252</v>
      </c>
      <c r="C243" s="839">
        <f t="shared" si="61"/>
        <v>0</v>
      </c>
      <c r="D243" s="716"/>
      <c r="E243" s="716"/>
      <c r="F243" s="716"/>
      <c r="G243" s="799"/>
      <c r="H243" s="849">
        <f t="shared" si="62"/>
        <v>0</v>
      </c>
      <c r="I243" s="716"/>
      <c r="J243" s="716"/>
      <c r="K243" s="716"/>
      <c r="L243" s="800"/>
      <c r="M243" s="849">
        <f t="shared" si="90"/>
        <v>0</v>
      </c>
      <c r="N243" s="681">
        <f t="shared" si="91"/>
        <v>0</v>
      </c>
      <c r="O243" s="681">
        <f t="shared" si="91"/>
        <v>0</v>
      </c>
      <c r="P243" s="681">
        <f t="shared" si="91"/>
        <v>0</v>
      </c>
      <c r="Q243" s="801">
        <f t="shared" si="91"/>
        <v>0</v>
      </c>
    </row>
    <row r="244" spans="1:17" ht="24" x14ac:dyDescent="0.25">
      <c r="A244" s="802">
        <v>6260</v>
      </c>
      <c r="B244" s="713" t="s">
        <v>253</v>
      </c>
      <c r="C244" s="839">
        <f t="shared" si="61"/>
        <v>0</v>
      </c>
      <c r="D244" s="716"/>
      <c r="E244" s="716"/>
      <c r="F244" s="716"/>
      <c r="G244" s="799"/>
      <c r="H244" s="849">
        <f t="shared" si="62"/>
        <v>0</v>
      </c>
      <c r="I244" s="716"/>
      <c r="J244" s="716"/>
      <c r="K244" s="716"/>
      <c r="L244" s="800"/>
      <c r="M244" s="849">
        <f t="shared" si="90"/>
        <v>0</v>
      </c>
      <c r="N244" s="681">
        <f t="shared" si="91"/>
        <v>0</v>
      </c>
      <c r="O244" s="681">
        <f t="shared" si="91"/>
        <v>0</v>
      </c>
      <c r="P244" s="681">
        <f t="shared" si="91"/>
        <v>0</v>
      </c>
      <c r="Q244" s="801">
        <f t="shared" si="91"/>
        <v>0</v>
      </c>
    </row>
    <row r="245" spans="1:17" ht="17.25" customHeight="1" x14ac:dyDescent="0.25">
      <c r="A245" s="802">
        <v>6270</v>
      </c>
      <c r="B245" s="713" t="s">
        <v>254</v>
      </c>
      <c r="C245" s="839">
        <f t="shared" si="61"/>
        <v>0</v>
      </c>
      <c r="D245" s="716"/>
      <c r="E245" s="716"/>
      <c r="F245" s="716"/>
      <c r="G245" s="799"/>
      <c r="H245" s="849">
        <f t="shared" si="62"/>
        <v>0</v>
      </c>
      <c r="I245" s="716"/>
      <c r="J245" s="716"/>
      <c r="K245" s="716"/>
      <c r="L245" s="800"/>
      <c r="M245" s="849">
        <f t="shared" si="90"/>
        <v>0</v>
      </c>
      <c r="N245" s="681">
        <f t="shared" si="91"/>
        <v>0</v>
      </c>
      <c r="O245" s="681">
        <f t="shared" si="91"/>
        <v>0</v>
      </c>
      <c r="P245" s="681">
        <f t="shared" si="91"/>
        <v>0</v>
      </c>
      <c r="Q245" s="801">
        <f t="shared" si="91"/>
        <v>0</v>
      </c>
    </row>
    <row r="246" spans="1:17" ht="24.75" customHeight="1" x14ac:dyDescent="0.25">
      <c r="A246" s="809">
        <v>6290</v>
      </c>
      <c r="B246" s="704" t="s">
        <v>255</v>
      </c>
      <c r="C246" s="850">
        <f t="shared" si="61"/>
        <v>0</v>
      </c>
      <c r="D246" s="731">
        <f>SUM(D247:D250)</f>
        <v>0</v>
      </c>
      <c r="E246" s="731">
        <f t="shared" ref="E246:G246" si="92">SUM(E247:E250)</f>
        <v>0</v>
      </c>
      <c r="F246" s="731">
        <f t="shared" si="92"/>
        <v>0</v>
      </c>
      <c r="G246" s="851">
        <f t="shared" si="92"/>
        <v>0</v>
      </c>
      <c r="H246" s="850">
        <f t="shared" si="62"/>
        <v>0</v>
      </c>
      <c r="I246" s="731">
        <f>SUM(I247:I250)</f>
        <v>0</v>
      </c>
      <c r="J246" s="731">
        <f t="shared" ref="J246:L246" si="93">SUM(J247:J250)</f>
        <v>0</v>
      </c>
      <c r="K246" s="731">
        <f t="shared" si="93"/>
        <v>0</v>
      </c>
      <c r="L246" s="823">
        <f t="shared" si="93"/>
        <v>0</v>
      </c>
      <c r="M246" s="850">
        <f t="shared" si="90"/>
        <v>0</v>
      </c>
      <c r="N246" s="731">
        <f>SUM(N247:N250)</f>
        <v>0</v>
      </c>
      <c r="O246" s="731">
        <f t="shared" ref="O246:Q246" si="94">SUM(O247:O250)</f>
        <v>0</v>
      </c>
      <c r="P246" s="731">
        <f t="shared" si="94"/>
        <v>0</v>
      </c>
      <c r="Q246" s="823">
        <f t="shared" si="94"/>
        <v>0</v>
      </c>
    </row>
    <row r="247" spans="1:17" ht="17.25" customHeight="1" x14ac:dyDescent="0.25">
      <c r="A247" s="675">
        <v>6291</v>
      </c>
      <c r="B247" s="713" t="s">
        <v>256</v>
      </c>
      <c r="C247" s="839">
        <f t="shared" si="61"/>
        <v>0</v>
      </c>
      <c r="D247" s="716"/>
      <c r="E247" s="716"/>
      <c r="F247" s="716"/>
      <c r="G247" s="852"/>
      <c r="H247" s="839">
        <f t="shared" si="62"/>
        <v>0</v>
      </c>
      <c r="I247" s="716"/>
      <c r="J247" s="716"/>
      <c r="K247" s="716"/>
      <c r="L247" s="800"/>
      <c r="M247" s="839">
        <f t="shared" si="90"/>
        <v>0</v>
      </c>
      <c r="N247" s="681">
        <f t="shared" ref="N247:Q250" si="95">ROUNDUP(I247/$Q$15,0)</f>
        <v>0</v>
      </c>
      <c r="O247" s="681">
        <f t="shared" si="95"/>
        <v>0</v>
      </c>
      <c r="P247" s="681">
        <f t="shared" si="95"/>
        <v>0</v>
      </c>
      <c r="Q247" s="801">
        <f t="shared" si="95"/>
        <v>0</v>
      </c>
    </row>
    <row r="248" spans="1:17" ht="17.25" customHeight="1" x14ac:dyDescent="0.25">
      <c r="A248" s="675">
        <v>6292</v>
      </c>
      <c r="B248" s="713" t="s">
        <v>257</v>
      </c>
      <c r="C248" s="839">
        <f t="shared" si="61"/>
        <v>0</v>
      </c>
      <c r="D248" s="716"/>
      <c r="E248" s="716"/>
      <c r="F248" s="716"/>
      <c r="G248" s="852"/>
      <c r="H248" s="839">
        <f t="shared" si="62"/>
        <v>0</v>
      </c>
      <c r="I248" s="716"/>
      <c r="J248" s="716"/>
      <c r="K248" s="716"/>
      <c r="L248" s="800"/>
      <c r="M248" s="839">
        <f t="shared" si="90"/>
        <v>0</v>
      </c>
      <c r="N248" s="681">
        <f t="shared" si="95"/>
        <v>0</v>
      </c>
      <c r="O248" s="681">
        <f t="shared" si="95"/>
        <v>0</v>
      </c>
      <c r="P248" s="681">
        <f t="shared" si="95"/>
        <v>0</v>
      </c>
      <c r="Q248" s="801">
        <f t="shared" si="95"/>
        <v>0</v>
      </c>
    </row>
    <row r="249" spans="1:17" ht="78.75" customHeight="1" x14ac:dyDescent="0.25">
      <c r="A249" s="675">
        <v>6296</v>
      </c>
      <c r="B249" s="713" t="s">
        <v>258</v>
      </c>
      <c r="C249" s="839">
        <f t="shared" si="61"/>
        <v>0</v>
      </c>
      <c r="D249" s="716"/>
      <c r="E249" s="716"/>
      <c r="F249" s="716"/>
      <c r="G249" s="852"/>
      <c r="H249" s="839">
        <f t="shared" si="62"/>
        <v>0</v>
      </c>
      <c r="I249" s="716"/>
      <c r="J249" s="716"/>
      <c r="K249" s="716"/>
      <c r="L249" s="800"/>
      <c r="M249" s="839">
        <f t="shared" si="90"/>
        <v>0</v>
      </c>
      <c r="N249" s="681">
        <f t="shared" si="95"/>
        <v>0</v>
      </c>
      <c r="O249" s="681">
        <f t="shared" si="95"/>
        <v>0</v>
      </c>
      <c r="P249" s="681">
        <f t="shared" si="95"/>
        <v>0</v>
      </c>
      <c r="Q249" s="801">
        <f t="shared" si="95"/>
        <v>0</v>
      </c>
    </row>
    <row r="250" spans="1:17" ht="39.75" customHeight="1" x14ac:dyDescent="0.25">
      <c r="A250" s="675">
        <v>6299</v>
      </c>
      <c r="B250" s="713" t="s">
        <v>259</v>
      </c>
      <c r="C250" s="839">
        <f t="shared" si="61"/>
        <v>0</v>
      </c>
      <c r="D250" s="716"/>
      <c r="E250" s="716"/>
      <c r="F250" s="716"/>
      <c r="G250" s="852"/>
      <c r="H250" s="839">
        <f t="shared" si="62"/>
        <v>0</v>
      </c>
      <c r="I250" s="716"/>
      <c r="J250" s="716"/>
      <c r="K250" s="716"/>
      <c r="L250" s="800"/>
      <c r="M250" s="839">
        <f t="shared" si="90"/>
        <v>0</v>
      </c>
      <c r="N250" s="681">
        <f t="shared" si="95"/>
        <v>0</v>
      </c>
      <c r="O250" s="681">
        <f t="shared" si="95"/>
        <v>0</v>
      </c>
      <c r="P250" s="681">
        <f t="shared" si="95"/>
        <v>0</v>
      </c>
      <c r="Q250" s="801">
        <f t="shared" si="95"/>
        <v>0</v>
      </c>
    </row>
    <row r="251" spans="1:17" x14ac:dyDescent="0.25">
      <c r="A251" s="695">
        <v>6300</v>
      </c>
      <c r="B251" s="789" t="s">
        <v>260</v>
      </c>
      <c r="C251" s="821">
        <f t="shared" si="61"/>
        <v>0</v>
      </c>
      <c r="D251" s="702">
        <f>SUM(D252,D256,D257)</f>
        <v>0</v>
      </c>
      <c r="E251" s="702">
        <f t="shared" ref="E251:G251" si="96">SUM(E252,E256,E257)</f>
        <v>0</v>
      </c>
      <c r="F251" s="702">
        <f t="shared" si="96"/>
        <v>0</v>
      </c>
      <c r="G251" s="702">
        <f t="shared" si="96"/>
        <v>0</v>
      </c>
      <c r="H251" s="696">
        <f t="shared" si="62"/>
        <v>0</v>
      </c>
      <c r="I251" s="702">
        <f>SUM(I252,I256,I257)</f>
        <v>0</v>
      </c>
      <c r="J251" s="702">
        <f t="shared" ref="J251:L251" si="97">SUM(J252,J256,J257)</f>
        <v>0</v>
      </c>
      <c r="K251" s="702">
        <f t="shared" si="97"/>
        <v>0</v>
      </c>
      <c r="L251" s="811">
        <f t="shared" si="97"/>
        <v>0</v>
      </c>
      <c r="M251" s="696">
        <f t="shared" si="90"/>
        <v>0</v>
      </c>
      <c r="N251" s="702">
        <f>SUM(N252,N256,N257)</f>
        <v>0</v>
      </c>
      <c r="O251" s="702">
        <f t="shared" ref="O251:Q251" si="98">SUM(O252,O256,O257)</f>
        <v>0</v>
      </c>
      <c r="P251" s="702">
        <f t="shared" si="98"/>
        <v>0</v>
      </c>
      <c r="Q251" s="811">
        <f t="shared" si="98"/>
        <v>0</v>
      </c>
    </row>
    <row r="252" spans="1:17" ht="24" x14ac:dyDescent="0.25">
      <c r="A252" s="809">
        <v>6320</v>
      </c>
      <c r="B252" s="704" t="s">
        <v>261</v>
      </c>
      <c r="C252" s="850">
        <f t="shared" si="61"/>
        <v>0</v>
      </c>
      <c r="D252" s="731">
        <f>SUM(D253:D255)</f>
        <v>0</v>
      </c>
      <c r="E252" s="731">
        <f t="shared" ref="E252:G252" si="99">SUM(E253:E255)</f>
        <v>0</v>
      </c>
      <c r="F252" s="731">
        <f t="shared" si="99"/>
        <v>0</v>
      </c>
      <c r="G252" s="853">
        <f t="shared" si="99"/>
        <v>0</v>
      </c>
      <c r="H252" s="850">
        <f t="shared" si="62"/>
        <v>0</v>
      </c>
      <c r="I252" s="731">
        <f>SUM(I253:I255)</f>
        <v>0</v>
      </c>
      <c r="J252" s="731">
        <f t="shared" ref="J252:L252" si="100">SUM(J253:J255)</f>
        <v>0</v>
      </c>
      <c r="K252" s="731">
        <f t="shared" si="100"/>
        <v>0</v>
      </c>
      <c r="L252" s="854">
        <f t="shared" si="100"/>
        <v>0</v>
      </c>
      <c r="M252" s="850">
        <f t="shared" si="90"/>
        <v>0</v>
      </c>
      <c r="N252" s="731">
        <f>SUM(N253:N255)</f>
        <v>0</v>
      </c>
      <c r="O252" s="731">
        <f t="shared" ref="O252:Q252" si="101">SUM(O253:O255)</f>
        <v>0</v>
      </c>
      <c r="P252" s="731">
        <f t="shared" si="101"/>
        <v>0</v>
      </c>
      <c r="Q252" s="854">
        <f t="shared" si="101"/>
        <v>0</v>
      </c>
    </row>
    <row r="253" spans="1:17" x14ac:dyDescent="0.25">
      <c r="A253" s="675">
        <v>6322</v>
      </c>
      <c r="B253" s="713" t="s">
        <v>262</v>
      </c>
      <c r="C253" s="839">
        <f t="shared" si="61"/>
        <v>0</v>
      </c>
      <c r="D253" s="716"/>
      <c r="E253" s="716"/>
      <c r="F253" s="716"/>
      <c r="G253" s="852"/>
      <c r="H253" s="839">
        <f t="shared" si="62"/>
        <v>0</v>
      </c>
      <c r="I253" s="716"/>
      <c r="J253" s="716"/>
      <c r="K253" s="716"/>
      <c r="L253" s="800"/>
      <c r="M253" s="839">
        <f t="shared" si="90"/>
        <v>0</v>
      </c>
      <c r="N253" s="681">
        <f t="shared" ref="N253:Q257" si="102">ROUNDUP(I253/$Q$15,0)</f>
        <v>0</v>
      </c>
      <c r="O253" s="681">
        <f t="shared" si="102"/>
        <v>0</v>
      </c>
      <c r="P253" s="681">
        <f t="shared" si="102"/>
        <v>0</v>
      </c>
      <c r="Q253" s="801">
        <f t="shared" si="102"/>
        <v>0</v>
      </c>
    </row>
    <row r="254" spans="1:17" ht="24" x14ac:dyDescent="0.25">
      <c r="A254" s="675">
        <v>6323</v>
      </c>
      <c r="B254" s="713" t="s">
        <v>263</v>
      </c>
      <c r="C254" s="839">
        <f t="shared" si="61"/>
        <v>0</v>
      </c>
      <c r="D254" s="716"/>
      <c r="E254" s="716"/>
      <c r="F254" s="716"/>
      <c r="G254" s="852"/>
      <c r="H254" s="839">
        <f t="shared" si="62"/>
        <v>0</v>
      </c>
      <c r="I254" s="716"/>
      <c r="J254" s="716"/>
      <c r="K254" s="716"/>
      <c r="L254" s="800"/>
      <c r="M254" s="839">
        <f t="shared" si="90"/>
        <v>0</v>
      </c>
      <c r="N254" s="681">
        <f t="shared" si="102"/>
        <v>0</v>
      </c>
      <c r="O254" s="681">
        <f t="shared" si="102"/>
        <v>0</v>
      </c>
      <c r="P254" s="681">
        <f t="shared" si="102"/>
        <v>0</v>
      </c>
      <c r="Q254" s="801">
        <f t="shared" si="102"/>
        <v>0</v>
      </c>
    </row>
    <row r="255" spans="1:17" x14ac:dyDescent="0.25">
      <c r="A255" s="665">
        <v>6329</v>
      </c>
      <c r="B255" s="704" t="s">
        <v>264</v>
      </c>
      <c r="C255" s="846">
        <f t="shared" si="61"/>
        <v>0</v>
      </c>
      <c r="D255" s="707"/>
      <c r="E255" s="707"/>
      <c r="F255" s="707"/>
      <c r="G255" s="855"/>
      <c r="H255" s="846">
        <f t="shared" si="62"/>
        <v>0</v>
      </c>
      <c r="I255" s="707"/>
      <c r="J255" s="707"/>
      <c r="K255" s="707"/>
      <c r="L255" s="797"/>
      <c r="M255" s="846">
        <f t="shared" si="90"/>
        <v>0</v>
      </c>
      <c r="N255" s="731">
        <f t="shared" si="102"/>
        <v>0</v>
      </c>
      <c r="O255" s="731">
        <f t="shared" si="102"/>
        <v>0</v>
      </c>
      <c r="P255" s="731">
        <f t="shared" si="102"/>
        <v>0</v>
      </c>
      <c r="Q255" s="798">
        <f t="shared" si="102"/>
        <v>0</v>
      </c>
    </row>
    <row r="256" spans="1:17" ht="24" x14ac:dyDescent="0.25">
      <c r="A256" s="856">
        <v>6330</v>
      </c>
      <c r="B256" s="857" t="s">
        <v>265</v>
      </c>
      <c r="C256" s="850">
        <f>SUM(D256:G256)</f>
        <v>0</v>
      </c>
      <c r="D256" s="826"/>
      <c r="E256" s="826"/>
      <c r="F256" s="826"/>
      <c r="G256" s="852"/>
      <c r="H256" s="850">
        <f>SUM(I256:L256)</f>
        <v>0</v>
      </c>
      <c r="I256" s="826"/>
      <c r="J256" s="826"/>
      <c r="K256" s="826"/>
      <c r="L256" s="828"/>
      <c r="M256" s="850">
        <f>SUM(N256:Q256)</f>
        <v>0</v>
      </c>
      <c r="N256" s="829">
        <f t="shared" si="102"/>
        <v>0</v>
      </c>
      <c r="O256" s="829">
        <f t="shared" si="102"/>
        <v>0</v>
      </c>
      <c r="P256" s="829">
        <f t="shared" si="102"/>
        <v>0</v>
      </c>
      <c r="Q256" s="830">
        <f t="shared" si="102"/>
        <v>0</v>
      </c>
    </row>
    <row r="257" spans="1:17" x14ac:dyDescent="0.25">
      <c r="A257" s="802">
        <v>6360</v>
      </c>
      <c r="B257" s="713" t="s">
        <v>266</v>
      </c>
      <c r="C257" s="839">
        <f t="shared" si="61"/>
        <v>0</v>
      </c>
      <c r="D257" s="716"/>
      <c r="E257" s="716"/>
      <c r="F257" s="716"/>
      <c r="G257" s="799"/>
      <c r="H257" s="849">
        <f t="shared" si="62"/>
        <v>0</v>
      </c>
      <c r="I257" s="716"/>
      <c r="J257" s="716"/>
      <c r="K257" s="716"/>
      <c r="L257" s="800"/>
      <c r="M257" s="849">
        <f t="shared" ref="M257" si="103">SUM(N257:Q257)</f>
        <v>0</v>
      </c>
      <c r="N257" s="681">
        <f t="shared" si="102"/>
        <v>0</v>
      </c>
      <c r="O257" s="681">
        <f t="shared" si="102"/>
        <v>0</v>
      </c>
      <c r="P257" s="681">
        <f t="shared" si="102"/>
        <v>0</v>
      </c>
      <c r="Q257" s="801">
        <f t="shared" si="102"/>
        <v>0</v>
      </c>
    </row>
    <row r="258" spans="1:17" ht="36" x14ac:dyDescent="0.25">
      <c r="A258" s="695">
        <v>6400</v>
      </c>
      <c r="B258" s="789" t="s">
        <v>267</v>
      </c>
      <c r="C258" s="821">
        <f>SUM(D258:G258)</f>
        <v>0</v>
      </c>
      <c r="D258" s="702">
        <f>SUM(D259,D263)</f>
        <v>0</v>
      </c>
      <c r="E258" s="702">
        <f t="shared" ref="E258:G258" si="104">SUM(E259,E263)</f>
        <v>0</v>
      </c>
      <c r="F258" s="702">
        <f t="shared" si="104"/>
        <v>0</v>
      </c>
      <c r="G258" s="702">
        <f t="shared" si="104"/>
        <v>0</v>
      </c>
      <c r="H258" s="696">
        <f>SUM(I258:L258)</f>
        <v>0</v>
      </c>
      <c r="I258" s="702">
        <f>SUM(I259,I263)</f>
        <v>0</v>
      </c>
      <c r="J258" s="702">
        <f t="shared" ref="J258:L258" si="105">SUM(J259,J263)</f>
        <v>0</v>
      </c>
      <c r="K258" s="702">
        <f t="shared" si="105"/>
        <v>0</v>
      </c>
      <c r="L258" s="811">
        <f t="shared" si="105"/>
        <v>0</v>
      </c>
      <c r="M258" s="696">
        <f>SUM(N258:Q258)</f>
        <v>0</v>
      </c>
      <c r="N258" s="702">
        <f>SUM(N259,N263)</f>
        <v>0</v>
      </c>
      <c r="O258" s="702">
        <f t="shared" ref="O258:Q258" si="106">SUM(O259,O263)</f>
        <v>0</v>
      </c>
      <c r="P258" s="702">
        <f t="shared" si="106"/>
        <v>0</v>
      </c>
      <c r="Q258" s="811">
        <f t="shared" si="106"/>
        <v>0</v>
      </c>
    </row>
    <row r="259" spans="1:17" ht="24" x14ac:dyDescent="0.25">
      <c r="A259" s="809">
        <v>6410</v>
      </c>
      <c r="B259" s="704" t="s">
        <v>268</v>
      </c>
      <c r="C259" s="846">
        <f t="shared" si="61"/>
        <v>0</v>
      </c>
      <c r="D259" s="731">
        <f>SUM(D260:D262)</f>
        <v>0</v>
      </c>
      <c r="E259" s="731">
        <f t="shared" ref="E259:G259" si="107">SUM(E260:E262)</f>
        <v>0</v>
      </c>
      <c r="F259" s="731">
        <f t="shared" si="107"/>
        <v>0</v>
      </c>
      <c r="G259" s="858">
        <f t="shared" si="107"/>
        <v>0</v>
      </c>
      <c r="H259" s="846">
        <f t="shared" si="62"/>
        <v>0</v>
      </c>
      <c r="I259" s="731">
        <f>SUM(I260:I262)</f>
        <v>0</v>
      </c>
      <c r="J259" s="731">
        <f t="shared" ref="J259:L259" si="108">SUM(J260:J262)</f>
        <v>0</v>
      </c>
      <c r="K259" s="731">
        <f t="shared" si="108"/>
        <v>0</v>
      </c>
      <c r="L259" s="817">
        <f t="shared" si="108"/>
        <v>0</v>
      </c>
      <c r="M259" s="846">
        <f t="shared" ref="M259:M301" si="109">SUM(N259:Q259)</f>
        <v>0</v>
      </c>
      <c r="N259" s="731">
        <f>SUM(N260:N262)</f>
        <v>0</v>
      </c>
      <c r="O259" s="731">
        <f t="shared" ref="O259:Q259" si="110">SUM(O260:O262)</f>
        <v>0</v>
      </c>
      <c r="P259" s="731">
        <f t="shared" si="110"/>
        <v>0</v>
      </c>
      <c r="Q259" s="817">
        <f t="shared" si="110"/>
        <v>0</v>
      </c>
    </row>
    <row r="260" spans="1:17" x14ac:dyDescent="0.25">
      <c r="A260" s="675">
        <v>6411</v>
      </c>
      <c r="B260" s="859" t="s">
        <v>269</v>
      </c>
      <c r="C260" s="839">
        <f t="shared" si="61"/>
        <v>0</v>
      </c>
      <c r="D260" s="716"/>
      <c r="E260" s="716"/>
      <c r="F260" s="716"/>
      <c r="G260" s="799"/>
      <c r="H260" s="849">
        <f t="shared" si="62"/>
        <v>0</v>
      </c>
      <c r="I260" s="716"/>
      <c r="J260" s="716"/>
      <c r="K260" s="716"/>
      <c r="L260" s="800"/>
      <c r="M260" s="849">
        <f t="shared" si="109"/>
        <v>0</v>
      </c>
      <c r="N260" s="681">
        <f t="shared" ref="N260:Q262" si="111">ROUNDUP(I260/$Q$15,0)</f>
        <v>0</v>
      </c>
      <c r="O260" s="681">
        <f t="shared" si="111"/>
        <v>0</v>
      </c>
      <c r="P260" s="681">
        <f t="shared" si="111"/>
        <v>0</v>
      </c>
      <c r="Q260" s="801">
        <f t="shared" si="111"/>
        <v>0</v>
      </c>
    </row>
    <row r="261" spans="1:17" ht="36" x14ac:dyDescent="0.25">
      <c r="A261" s="675">
        <v>6412</v>
      </c>
      <c r="B261" s="713" t="s">
        <v>270</v>
      </c>
      <c r="C261" s="839">
        <f t="shared" si="61"/>
        <v>0</v>
      </c>
      <c r="D261" s="716"/>
      <c r="E261" s="716"/>
      <c r="F261" s="716"/>
      <c r="G261" s="799"/>
      <c r="H261" s="849">
        <f t="shared" si="62"/>
        <v>0</v>
      </c>
      <c r="I261" s="716"/>
      <c r="J261" s="716"/>
      <c r="K261" s="716"/>
      <c r="L261" s="800"/>
      <c r="M261" s="849">
        <f t="shared" si="109"/>
        <v>0</v>
      </c>
      <c r="N261" s="681">
        <f t="shared" si="111"/>
        <v>0</v>
      </c>
      <c r="O261" s="681">
        <f t="shared" si="111"/>
        <v>0</v>
      </c>
      <c r="P261" s="681">
        <f t="shared" si="111"/>
        <v>0</v>
      </c>
      <c r="Q261" s="801">
        <f t="shared" si="111"/>
        <v>0</v>
      </c>
    </row>
    <row r="262" spans="1:17" ht="36" x14ac:dyDescent="0.25">
      <c r="A262" s="675">
        <v>6419</v>
      </c>
      <c r="B262" s="713" t="s">
        <v>271</v>
      </c>
      <c r="C262" s="839">
        <f t="shared" si="61"/>
        <v>0</v>
      </c>
      <c r="D262" s="716"/>
      <c r="E262" s="716"/>
      <c r="F262" s="716"/>
      <c r="G262" s="799"/>
      <c r="H262" s="849">
        <f t="shared" si="62"/>
        <v>0</v>
      </c>
      <c r="I262" s="716"/>
      <c r="J262" s="716"/>
      <c r="K262" s="716"/>
      <c r="L262" s="800"/>
      <c r="M262" s="849">
        <f t="shared" si="109"/>
        <v>0</v>
      </c>
      <c r="N262" s="681">
        <f t="shared" si="111"/>
        <v>0</v>
      </c>
      <c r="O262" s="681">
        <f t="shared" si="111"/>
        <v>0</v>
      </c>
      <c r="P262" s="681">
        <f t="shared" si="111"/>
        <v>0</v>
      </c>
      <c r="Q262" s="801">
        <f t="shared" si="111"/>
        <v>0</v>
      </c>
    </row>
    <row r="263" spans="1:17" ht="36" x14ac:dyDescent="0.25">
      <c r="A263" s="802">
        <v>6420</v>
      </c>
      <c r="B263" s="713" t="s">
        <v>272</v>
      </c>
      <c r="C263" s="839">
        <f t="shared" si="61"/>
        <v>0</v>
      </c>
      <c r="D263" s="681">
        <f>SUM(D264:D266)</f>
        <v>0</v>
      </c>
      <c r="E263" s="681">
        <f t="shared" ref="E263:G263" si="112">SUM(E264:E266)</f>
        <v>0</v>
      </c>
      <c r="F263" s="681">
        <f t="shared" si="112"/>
        <v>0</v>
      </c>
      <c r="G263" s="860">
        <f t="shared" si="112"/>
        <v>0</v>
      </c>
      <c r="H263" s="839">
        <f t="shared" si="62"/>
        <v>0</v>
      </c>
      <c r="I263" s="681">
        <f>SUM(I264:I266)</f>
        <v>0</v>
      </c>
      <c r="J263" s="681">
        <f t="shared" ref="J263:L263" si="113">SUM(J264:J266)</f>
        <v>0</v>
      </c>
      <c r="K263" s="681">
        <f t="shared" si="113"/>
        <v>0</v>
      </c>
      <c r="L263" s="813">
        <f t="shared" si="113"/>
        <v>0</v>
      </c>
      <c r="M263" s="839">
        <f t="shared" si="109"/>
        <v>0</v>
      </c>
      <c r="N263" s="681">
        <f>SUM(N264:N266)</f>
        <v>0</v>
      </c>
      <c r="O263" s="681">
        <f t="shared" ref="O263:Q263" si="114">SUM(O264:O266)</f>
        <v>0</v>
      </c>
      <c r="P263" s="681">
        <f t="shared" si="114"/>
        <v>0</v>
      </c>
      <c r="Q263" s="813">
        <f t="shared" si="114"/>
        <v>0</v>
      </c>
    </row>
    <row r="264" spans="1:17" x14ac:dyDescent="0.25">
      <c r="A264" s="675">
        <v>6421</v>
      </c>
      <c r="B264" s="713" t="s">
        <v>273</v>
      </c>
      <c r="C264" s="839">
        <f t="shared" ref="C264:C301" si="115">SUM(D264:G264)</f>
        <v>0</v>
      </c>
      <c r="D264" s="716"/>
      <c r="E264" s="716"/>
      <c r="F264" s="716"/>
      <c r="G264" s="799"/>
      <c r="H264" s="849">
        <f t="shared" ref="H264:H301" si="116">SUM(I264:L264)</f>
        <v>0</v>
      </c>
      <c r="I264" s="716"/>
      <c r="J264" s="716"/>
      <c r="K264" s="716"/>
      <c r="L264" s="800"/>
      <c r="M264" s="849">
        <f t="shared" si="109"/>
        <v>0</v>
      </c>
      <c r="N264" s="681">
        <f t="shared" ref="N264:Q266" si="117">ROUNDUP(I264/$Q$15,0)</f>
        <v>0</v>
      </c>
      <c r="O264" s="681">
        <f t="shared" si="117"/>
        <v>0</v>
      </c>
      <c r="P264" s="681">
        <f t="shared" si="117"/>
        <v>0</v>
      </c>
      <c r="Q264" s="801">
        <f t="shared" si="117"/>
        <v>0</v>
      </c>
    </row>
    <row r="265" spans="1:17" x14ac:dyDescent="0.25">
      <c r="A265" s="675">
        <v>6422</v>
      </c>
      <c r="B265" s="713" t="s">
        <v>274</v>
      </c>
      <c r="C265" s="839">
        <f t="shared" si="115"/>
        <v>0</v>
      </c>
      <c r="D265" s="716"/>
      <c r="E265" s="716"/>
      <c r="F265" s="716"/>
      <c r="G265" s="799"/>
      <c r="H265" s="849">
        <f t="shared" si="116"/>
        <v>0</v>
      </c>
      <c r="I265" s="716"/>
      <c r="J265" s="716"/>
      <c r="K265" s="716"/>
      <c r="L265" s="800"/>
      <c r="M265" s="849">
        <f t="shared" si="109"/>
        <v>0</v>
      </c>
      <c r="N265" s="681">
        <f t="shared" si="117"/>
        <v>0</v>
      </c>
      <c r="O265" s="681">
        <f t="shared" si="117"/>
        <v>0</v>
      </c>
      <c r="P265" s="681">
        <f t="shared" si="117"/>
        <v>0</v>
      </c>
      <c r="Q265" s="801">
        <f t="shared" si="117"/>
        <v>0</v>
      </c>
    </row>
    <row r="266" spans="1:17" ht="14.25" customHeight="1" x14ac:dyDescent="0.25">
      <c r="A266" s="675">
        <v>6423</v>
      </c>
      <c r="B266" s="713" t="s">
        <v>275</v>
      </c>
      <c r="C266" s="839">
        <f t="shared" si="115"/>
        <v>0</v>
      </c>
      <c r="D266" s="716"/>
      <c r="E266" s="716"/>
      <c r="F266" s="716"/>
      <c r="G266" s="799"/>
      <c r="H266" s="849">
        <f t="shared" si="116"/>
        <v>0</v>
      </c>
      <c r="I266" s="716"/>
      <c r="J266" s="716"/>
      <c r="K266" s="716"/>
      <c r="L266" s="800"/>
      <c r="M266" s="849">
        <f t="shared" si="109"/>
        <v>0</v>
      </c>
      <c r="N266" s="681">
        <f t="shared" si="117"/>
        <v>0</v>
      </c>
      <c r="O266" s="681">
        <f t="shared" si="117"/>
        <v>0</v>
      </c>
      <c r="P266" s="681">
        <f t="shared" si="117"/>
        <v>0</v>
      </c>
      <c r="Q266" s="801">
        <f t="shared" si="117"/>
        <v>0</v>
      </c>
    </row>
    <row r="267" spans="1:17" ht="36" x14ac:dyDescent="0.25">
      <c r="A267" s="861">
        <v>7000</v>
      </c>
      <c r="B267" s="861" t="s">
        <v>276</v>
      </c>
      <c r="C267" s="862">
        <f t="shared" si="115"/>
        <v>0</v>
      </c>
      <c r="D267" s="863">
        <f>SUM(D268,D278)</f>
        <v>0</v>
      </c>
      <c r="E267" s="863">
        <f t="shared" ref="E267:G267" si="118">SUM(E268,E278)</f>
        <v>0</v>
      </c>
      <c r="F267" s="863">
        <f t="shared" si="118"/>
        <v>0</v>
      </c>
      <c r="G267" s="863">
        <f t="shared" si="118"/>
        <v>0</v>
      </c>
      <c r="H267" s="864">
        <f t="shared" si="116"/>
        <v>0</v>
      </c>
      <c r="I267" s="863">
        <f>SUM(I268,I278)</f>
        <v>0</v>
      </c>
      <c r="J267" s="863">
        <f t="shared" ref="J267:L267" si="119">SUM(J268,J278)</f>
        <v>0</v>
      </c>
      <c r="K267" s="863">
        <f t="shared" si="119"/>
        <v>0</v>
      </c>
      <c r="L267" s="865">
        <f t="shared" si="119"/>
        <v>0</v>
      </c>
      <c r="M267" s="864">
        <f t="shared" si="109"/>
        <v>0</v>
      </c>
      <c r="N267" s="863">
        <f>SUM(N268,N278)</f>
        <v>0</v>
      </c>
      <c r="O267" s="863">
        <f t="shared" ref="O267:Q267" si="120">SUM(O268,O278)</f>
        <v>0</v>
      </c>
      <c r="P267" s="863">
        <f t="shared" si="120"/>
        <v>0</v>
      </c>
      <c r="Q267" s="865">
        <f t="shared" si="120"/>
        <v>0</v>
      </c>
    </row>
    <row r="268" spans="1:17" ht="24" x14ac:dyDescent="0.25">
      <c r="A268" s="866">
        <v>7200</v>
      </c>
      <c r="B268" s="789" t="s">
        <v>277</v>
      </c>
      <c r="C268" s="821">
        <f t="shared" si="115"/>
        <v>0</v>
      </c>
      <c r="D268" s="702">
        <f>SUM(D269,D270,D273,D274,D277)</f>
        <v>0</v>
      </c>
      <c r="E268" s="702">
        <f t="shared" ref="E268:G268" si="121">SUM(E269,E270,E273,E274,E277)</f>
        <v>0</v>
      </c>
      <c r="F268" s="702">
        <f t="shared" si="121"/>
        <v>0</v>
      </c>
      <c r="G268" s="702">
        <f t="shared" si="121"/>
        <v>0</v>
      </c>
      <c r="H268" s="696">
        <f t="shared" si="116"/>
        <v>0</v>
      </c>
      <c r="I268" s="702">
        <f>SUM(I269,I270,I273,I274,I277)</f>
        <v>0</v>
      </c>
      <c r="J268" s="702">
        <f t="shared" ref="J268:L268" si="122">SUM(J269,J270,J273,J274,J277)</f>
        <v>0</v>
      </c>
      <c r="K268" s="702">
        <f t="shared" si="122"/>
        <v>0</v>
      </c>
      <c r="L268" s="791">
        <f t="shared" si="122"/>
        <v>0</v>
      </c>
      <c r="M268" s="696">
        <f t="shared" si="109"/>
        <v>0</v>
      </c>
      <c r="N268" s="702">
        <f>SUM(N269,N270,N273,N274,N277)</f>
        <v>0</v>
      </c>
      <c r="O268" s="702">
        <f t="shared" ref="O268:Q268" si="123">SUM(O269,O270,O273,O274,O277)</f>
        <v>0</v>
      </c>
      <c r="P268" s="702">
        <f t="shared" si="123"/>
        <v>0</v>
      </c>
      <c r="Q268" s="791">
        <f t="shared" si="123"/>
        <v>0</v>
      </c>
    </row>
    <row r="269" spans="1:17" ht="24" x14ac:dyDescent="0.25">
      <c r="A269" s="867">
        <v>7210</v>
      </c>
      <c r="B269" s="704" t="s">
        <v>278</v>
      </c>
      <c r="C269" s="846">
        <f t="shared" si="115"/>
        <v>0</v>
      </c>
      <c r="D269" s="707"/>
      <c r="E269" s="707"/>
      <c r="F269" s="707"/>
      <c r="G269" s="796"/>
      <c r="H269" s="705">
        <f t="shared" si="116"/>
        <v>0</v>
      </c>
      <c r="I269" s="707"/>
      <c r="J269" s="707"/>
      <c r="K269" s="707"/>
      <c r="L269" s="797"/>
      <c r="M269" s="710">
        <f t="shared" si="109"/>
        <v>0</v>
      </c>
      <c r="N269" s="671">
        <f t="shared" ref="N269:Q269" si="124">ROUNDUP(I269/$Q$15,0)</f>
        <v>0</v>
      </c>
      <c r="O269" s="671">
        <f t="shared" si="124"/>
        <v>0</v>
      </c>
      <c r="P269" s="671">
        <f t="shared" si="124"/>
        <v>0</v>
      </c>
      <c r="Q269" s="817">
        <f t="shared" si="124"/>
        <v>0</v>
      </c>
    </row>
    <row r="270" spans="1:17" s="868" customFormat="1" ht="36" x14ac:dyDescent="0.25">
      <c r="A270" s="867">
        <v>7220</v>
      </c>
      <c r="B270" s="704" t="s">
        <v>279</v>
      </c>
      <c r="C270" s="846">
        <f t="shared" si="115"/>
        <v>0</v>
      </c>
      <c r="D270" s="731">
        <f>SUM(D271:D272)</f>
        <v>0</v>
      </c>
      <c r="E270" s="731">
        <f t="shared" ref="E270:G270" si="125">SUM(E271:E272)</f>
        <v>0</v>
      </c>
      <c r="F270" s="731">
        <f t="shared" si="125"/>
        <v>0</v>
      </c>
      <c r="G270" s="731">
        <f t="shared" si="125"/>
        <v>0</v>
      </c>
      <c r="H270" s="705">
        <f t="shared" si="116"/>
        <v>0</v>
      </c>
      <c r="I270" s="731">
        <f>SUM(I271:I272)</f>
        <v>0</v>
      </c>
      <c r="J270" s="731">
        <f t="shared" ref="J270:L270" si="126">SUM(J271:J272)</f>
        <v>0</v>
      </c>
      <c r="K270" s="731">
        <f t="shared" si="126"/>
        <v>0</v>
      </c>
      <c r="L270" s="798">
        <f t="shared" si="126"/>
        <v>0</v>
      </c>
      <c r="M270" s="719">
        <f t="shared" si="109"/>
        <v>0</v>
      </c>
      <c r="N270" s="681">
        <f>SUM(N271:N272)</f>
        <v>0</v>
      </c>
      <c r="O270" s="681">
        <f t="shared" ref="O270:Q270" si="127">SUM(O271:O272)</f>
        <v>0</v>
      </c>
      <c r="P270" s="681">
        <f t="shared" si="127"/>
        <v>0</v>
      </c>
      <c r="Q270" s="813">
        <f t="shared" si="127"/>
        <v>0</v>
      </c>
    </row>
    <row r="271" spans="1:17" s="868" customFormat="1" ht="36" x14ac:dyDescent="0.25">
      <c r="A271" s="869">
        <v>7221</v>
      </c>
      <c r="B271" s="704" t="s">
        <v>280</v>
      </c>
      <c r="C271" s="846">
        <f t="shared" si="115"/>
        <v>0</v>
      </c>
      <c r="D271" s="707"/>
      <c r="E271" s="707"/>
      <c r="F271" s="707"/>
      <c r="G271" s="796"/>
      <c r="H271" s="705">
        <f t="shared" si="116"/>
        <v>0</v>
      </c>
      <c r="I271" s="707"/>
      <c r="J271" s="707"/>
      <c r="K271" s="707"/>
      <c r="L271" s="797"/>
      <c r="M271" s="719">
        <f t="shared" si="109"/>
        <v>0</v>
      </c>
      <c r="N271" s="681">
        <f t="shared" ref="N271:Q273" si="128">ROUNDUP(I271/$Q$15,0)</f>
        <v>0</v>
      </c>
      <c r="O271" s="681">
        <f t="shared" si="128"/>
        <v>0</v>
      </c>
      <c r="P271" s="681">
        <f t="shared" si="128"/>
        <v>0</v>
      </c>
      <c r="Q271" s="813">
        <f t="shared" si="128"/>
        <v>0</v>
      </c>
    </row>
    <row r="272" spans="1:17" s="868" customFormat="1" ht="36" x14ac:dyDescent="0.25">
      <c r="A272" s="869">
        <v>7222</v>
      </c>
      <c r="B272" s="704" t="s">
        <v>281</v>
      </c>
      <c r="C272" s="846">
        <f t="shared" si="115"/>
        <v>0</v>
      </c>
      <c r="D272" s="707"/>
      <c r="E272" s="707"/>
      <c r="F272" s="707"/>
      <c r="G272" s="796"/>
      <c r="H272" s="705">
        <f t="shared" si="116"/>
        <v>0</v>
      </c>
      <c r="I272" s="707"/>
      <c r="J272" s="707"/>
      <c r="K272" s="707"/>
      <c r="L272" s="797"/>
      <c r="M272" s="719">
        <f t="shared" si="109"/>
        <v>0</v>
      </c>
      <c r="N272" s="681">
        <f t="shared" si="128"/>
        <v>0</v>
      </c>
      <c r="O272" s="681">
        <f t="shared" si="128"/>
        <v>0</v>
      </c>
      <c r="P272" s="681">
        <f t="shared" si="128"/>
        <v>0</v>
      </c>
      <c r="Q272" s="813">
        <f t="shared" si="128"/>
        <v>0</v>
      </c>
    </row>
    <row r="273" spans="1:17" ht="24" x14ac:dyDescent="0.25">
      <c r="A273" s="870">
        <v>7230</v>
      </c>
      <c r="B273" s="713" t="s">
        <v>282</v>
      </c>
      <c r="C273" s="839">
        <f t="shared" si="115"/>
        <v>0</v>
      </c>
      <c r="D273" s="716"/>
      <c r="E273" s="716"/>
      <c r="F273" s="716"/>
      <c r="G273" s="799"/>
      <c r="H273" s="714">
        <f t="shared" si="116"/>
        <v>0</v>
      </c>
      <c r="I273" s="716"/>
      <c r="J273" s="716"/>
      <c r="K273" s="716"/>
      <c r="L273" s="800"/>
      <c r="M273" s="719">
        <f t="shared" si="109"/>
        <v>0</v>
      </c>
      <c r="N273" s="681">
        <f t="shared" si="128"/>
        <v>0</v>
      </c>
      <c r="O273" s="681">
        <f t="shared" si="128"/>
        <v>0</v>
      </c>
      <c r="P273" s="681">
        <f t="shared" si="128"/>
        <v>0</v>
      </c>
      <c r="Q273" s="813">
        <f t="shared" si="128"/>
        <v>0</v>
      </c>
    </row>
    <row r="274" spans="1:17" ht="24" x14ac:dyDescent="0.25">
      <c r="A274" s="870">
        <v>7240</v>
      </c>
      <c r="B274" s="713" t="s">
        <v>283</v>
      </c>
      <c r="C274" s="839">
        <f t="shared" si="115"/>
        <v>0</v>
      </c>
      <c r="D274" s="681">
        <f>SUM(D275:D276)</f>
        <v>0</v>
      </c>
      <c r="E274" s="681">
        <f>SUM(E275:E276)</f>
        <v>0</v>
      </c>
      <c r="F274" s="681">
        <f>SUM(F275:F276)</f>
        <v>0</v>
      </c>
      <c r="G274" s="803">
        <f>SUM(G275:G276)</f>
        <v>0</v>
      </c>
      <c r="H274" s="714">
        <f t="shared" si="116"/>
        <v>0</v>
      </c>
      <c r="I274" s="681">
        <f>SUM(I275:I276)</f>
        <v>0</v>
      </c>
      <c r="J274" s="681">
        <f>SUM(J275:J276)</f>
        <v>0</v>
      </c>
      <c r="K274" s="681">
        <f>SUM(K275:K276)</f>
        <v>0</v>
      </c>
      <c r="L274" s="801">
        <f>SUM(L275:L276)</f>
        <v>0</v>
      </c>
      <c r="M274" s="719">
        <f t="shared" si="109"/>
        <v>0</v>
      </c>
      <c r="N274" s="681">
        <f>SUM(N275:N276)</f>
        <v>0</v>
      </c>
      <c r="O274" s="681">
        <f>SUM(O275:O276)</f>
        <v>0</v>
      </c>
      <c r="P274" s="681">
        <f>SUM(P275:P276)</f>
        <v>0</v>
      </c>
      <c r="Q274" s="813">
        <f>SUM(Q275:Q276)</f>
        <v>0</v>
      </c>
    </row>
    <row r="275" spans="1:17" ht="48" x14ac:dyDescent="0.25">
      <c r="A275" s="871">
        <v>7245</v>
      </c>
      <c r="B275" s="713" t="s">
        <v>284</v>
      </c>
      <c r="C275" s="839">
        <f t="shared" si="115"/>
        <v>0</v>
      </c>
      <c r="D275" s="716"/>
      <c r="E275" s="716"/>
      <c r="F275" s="716"/>
      <c r="G275" s="799"/>
      <c r="H275" s="714">
        <f t="shared" si="116"/>
        <v>0</v>
      </c>
      <c r="I275" s="716"/>
      <c r="J275" s="716"/>
      <c r="K275" s="716"/>
      <c r="L275" s="800"/>
      <c r="M275" s="719">
        <f t="shared" si="109"/>
        <v>0</v>
      </c>
      <c r="N275" s="681">
        <f t="shared" ref="N275:Q277" si="129">ROUNDUP(I275/$Q$15,0)</f>
        <v>0</v>
      </c>
      <c r="O275" s="681">
        <f t="shared" si="129"/>
        <v>0</v>
      </c>
      <c r="P275" s="681">
        <f t="shared" si="129"/>
        <v>0</v>
      </c>
      <c r="Q275" s="813">
        <f t="shared" si="129"/>
        <v>0</v>
      </c>
    </row>
    <row r="276" spans="1:17" ht="87.75" customHeight="1" x14ac:dyDescent="0.25">
      <c r="A276" s="871">
        <v>7246</v>
      </c>
      <c r="B276" s="713" t="s">
        <v>285</v>
      </c>
      <c r="C276" s="839">
        <f t="shared" si="115"/>
        <v>0</v>
      </c>
      <c r="D276" s="716"/>
      <c r="E276" s="716"/>
      <c r="F276" s="716"/>
      <c r="G276" s="799"/>
      <c r="H276" s="714">
        <f t="shared" si="116"/>
        <v>0</v>
      </c>
      <c r="I276" s="716"/>
      <c r="J276" s="716"/>
      <c r="K276" s="716"/>
      <c r="L276" s="800"/>
      <c r="M276" s="719">
        <f t="shared" si="109"/>
        <v>0</v>
      </c>
      <c r="N276" s="681">
        <f t="shared" si="129"/>
        <v>0</v>
      </c>
      <c r="O276" s="681">
        <f t="shared" si="129"/>
        <v>0</v>
      </c>
      <c r="P276" s="681">
        <f t="shared" si="129"/>
        <v>0</v>
      </c>
      <c r="Q276" s="813">
        <f t="shared" si="129"/>
        <v>0</v>
      </c>
    </row>
    <row r="277" spans="1:17" ht="24" x14ac:dyDescent="0.25">
      <c r="A277" s="872">
        <v>7260</v>
      </c>
      <c r="B277" s="704" t="s">
        <v>286</v>
      </c>
      <c r="C277" s="846">
        <f t="shared" si="115"/>
        <v>0</v>
      </c>
      <c r="D277" s="707"/>
      <c r="E277" s="707"/>
      <c r="F277" s="707"/>
      <c r="G277" s="796"/>
      <c r="H277" s="705">
        <f t="shared" si="116"/>
        <v>0</v>
      </c>
      <c r="I277" s="707"/>
      <c r="J277" s="707"/>
      <c r="K277" s="707"/>
      <c r="L277" s="797"/>
      <c r="M277" s="705">
        <f t="shared" si="109"/>
        <v>0</v>
      </c>
      <c r="N277" s="731">
        <f t="shared" si="129"/>
        <v>0</v>
      </c>
      <c r="O277" s="731">
        <f t="shared" si="129"/>
        <v>0</v>
      </c>
      <c r="P277" s="731">
        <f t="shared" si="129"/>
        <v>0</v>
      </c>
      <c r="Q277" s="798">
        <f t="shared" si="129"/>
        <v>0</v>
      </c>
    </row>
    <row r="278" spans="1:17" x14ac:dyDescent="0.25">
      <c r="A278" s="873">
        <v>7700</v>
      </c>
      <c r="B278" s="841" t="s">
        <v>287</v>
      </c>
      <c r="C278" s="842">
        <f t="shared" si="115"/>
        <v>0</v>
      </c>
      <c r="D278" s="723">
        <f>SUM(D279,D282)</f>
        <v>0</v>
      </c>
      <c r="E278" s="723">
        <f t="shared" ref="E278:G278" si="130">SUM(E279,E282)</f>
        <v>0</v>
      </c>
      <c r="F278" s="723">
        <f t="shared" si="130"/>
        <v>0</v>
      </c>
      <c r="G278" s="723">
        <f t="shared" si="130"/>
        <v>0</v>
      </c>
      <c r="H278" s="843">
        <f t="shared" si="116"/>
        <v>0</v>
      </c>
      <c r="I278" s="723">
        <f>SUM(I279,I282)</f>
        <v>0</v>
      </c>
      <c r="J278" s="723">
        <f t="shared" ref="J278:L278" si="131">SUM(J279,J282)</f>
        <v>0</v>
      </c>
      <c r="K278" s="723">
        <f t="shared" si="131"/>
        <v>0</v>
      </c>
      <c r="L278" s="811">
        <f t="shared" si="131"/>
        <v>0</v>
      </c>
      <c r="M278" s="843">
        <f t="shared" si="109"/>
        <v>0</v>
      </c>
      <c r="N278" s="723">
        <f>SUM(N279,N282)</f>
        <v>0</v>
      </c>
      <c r="O278" s="723">
        <f t="shared" ref="O278:Q278" si="132">SUM(O279,O282)</f>
        <v>0</v>
      </c>
      <c r="P278" s="723">
        <f t="shared" si="132"/>
        <v>0</v>
      </c>
      <c r="Q278" s="811">
        <f t="shared" si="132"/>
        <v>0</v>
      </c>
    </row>
    <row r="279" spans="1:17" ht="24" x14ac:dyDescent="0.25">
      <c r="A279" s="874">
        <v>7710</v>
      </c>
      <c r="B279" s="749" t="s">
        <v>288</v>
      </c>
      <c r="C279" s="840">
        <f t="shared" si="115"/>
        <v>0</v>
      </c>
      <c r="D279" s="793">
        <f>SUM(D280:D281)</f>
        <v>0</v>
      </c>
      <c r="E279" s="793">
        <f>SUM(E280:E281)</f>
        <v>0</v>
      </c>
      <c r="F279" s="793">
        <f>SUM(F280:F281)</f>
        <v>0</v>
      </c>
      <c r="G279" s="794">
        <f>SUM(G280:G281)</f>
        <v>0</v>
      </c>
      <c r="H279" s="757">
        <f t="shared" si="116"/>
        <v>0</v>
      </c>
      <c r="I279" s="793">
        <f>SUM(I280:I281)</f>
        <v>0</v>
      </c>
      <c r="J279" s="793">
        <f>SUM(J280:J281)</f>
        <v>0</v>
      </c>
      <c r="K279" s="793">
        <f>SUM(K280:K281)</f>
        <v>0</v>
      </c>
      <c r="L279" s="795">
        <f>SUM(L280:L281)</f>
        <v>0</v>
      </c>
      <c r="M279" s="757">
        <f t="shared" si="109"/>
        <v>0</v>
      </c>
      <c r="N279" s="793">
        <f>SUM(N280:N281)</f>
        <v>0</v>
      </c>
      <c r="O279" s="793">
        <f>SUM(O280:O281)</f>
        <v>0</v>
      </c>
      <c r="P279" s="793">
        <f>SUM(P280:P281)</f>
        <v>0</v>
      </c>
      <c r="Q279" s="795">
        <f>SUM(Q280:Q281)</f>
        <v>0</v>
      </c>
    </row>
    <row r="280" spans="1:17" ht="48" x14ac:dyDescent="0.25">
      <c r="A280" s="871">
        <v>7711</v>
      </c>
      <c r="B280" s="713" t="s">
        <v>289</v>
      </c>
      <c r="C280" s="839">
        <f t="shared" si="115"/>
        <v>0</v>
      </c>
      <c r="D280" s="716"/>
      <c r="E280" s="716"/>
      <c r="F280" s="716"/>
      <c r="G280" s="799"/>
      <c r="H280" s="714">
        <f t="shared" si="116"/>
        <v>0</v>
      </c>
      <c r="I280" s="716"/>
      <c r="J280" s="716"/>
      <c r="K280" s="716"/>
      <c r="L280" s="800"/>
      <c r="M280" s="714">
        <f t="shared" si="109"/>
        <v>0</v>
      </c>
      <c r="N280" s="681">
        <f t="shared" ref="N280:Q282" si="133">ROUNDUP(I280/$Q$15,0)</f>
        <v>0</v>
      </c>
      <c r="O280" s="681">
        <f t="shared" si="133"/>
        <v>0</v>
      </c>
      <c r="P280" s="681">
        <f t="shared" si="133"/>
        <v>0</v>
      </c>
      <c r="Q280" s="801">
        <f t="shared" si="133"/>
        <v>0</v>
      </c>
    </row>
    <row r="281" spans="1:17" ht="48" x14ac:dyDescent="0.25">
      <c r="A281" s="875">
        <v>7712</v>
      </c>
      <c r="B281" s="857" t="s">
        <v>290</v>
      </c>
      <c r="C281" s="850">
        <f t="shared" si="115"/>
        <v>0</v>
      </c>
      <c r="D281" s="826"/>
      <c r="E281" s="826"/>
      <c r="F281" s="826"/>
      <c r="G281" s="876"/>
      <c r="H281" s="822">
        <f t="shared" si="116"/>
        <v>0</v>
      </c>
      <c r="I281" s="826"/>
      <c r="J281" s="826"/>
      <c r="K281" s="826"/>
      <c r="L281" s="828"/>
      <c r="M281" s="822">
        <f t="shared" si="109"/>
        <v>0</v>
      </c>
      <c r="N281" s="829">
        <f t="shared" si="133"/>
        <v>0</v>
      </c>
      <c r="O281" s="829">
        <f t="shared" si="133"/>
        <v>0</v>
      </c>
      <c r="P281" s="829">
        <f t="shared" si="133"/>
        <v>0</v>
      </c>
      <c r="Q281" s="830">
        <f t="shared" si="133"/>
        <v>0</v>
      </c>
    </row>
    <row r="282" spans="1:17" x14ac:dyDescent="0.2">
      <c r="A282" s="877">
        <v>7720</v>
      </c>
      <c r="B282" s="878" t="s">
        <v>291</v>
      </c>
      <c r="C282" s="850">
        <f t="shared" si="115"/>
        <v>0</v>
      </c>
      <c r="D282" s="879"/>
      <c r="E282" s="879"/>
      <c r="F282" s="879"/>
      <c r="G282" s="880"/>
      <c r="H282" s="822">
        <f t="shared" si="116"/>
        <v>0</v>
      </c>
      <c r="I282" s="879"/>
      <c r="J282" s="879"/>
      <c r="K282" s="879"/>
      <c r="L282" s="881"/>
      <c r="M282" s="822">
        <f t="shared" si="109"/>
        <v>0</v>
      </c>
      <c r="N282" s="723">
        <f t="shared" si="133"/>
        <v>0</v>
      </c>
      <c r="O282" s="723">
        <f t="shared" si="133"/>
        <v>0</v>
      </c>
      <c r="P282" s="723">
        <f t="shared" si="133"/>
        <v>0</v>
      </c>
      <c r="Q282" s="882">
        <f t="shared" si="133"/>
        <v>0</v>
      </c>
    </row>
    <row r="283" spans="1:17" ht="36" x14ac:dyDescent="0.25">
      <c r="A283" s="883">
        <v>8000</v>
      </c>
      <c r="B283" s="884" t="s">
        <v>292</v>
      </c>
      <c r="C283" s="885">
        <f t="shared" si="115"/>
        <v>0</v>
      </c>
      <c r="D283" s="886">
        <f>SUM(D284:D286)</f>
        <v>0</v>
      </c>
      <c r="E283" s="886">
        <f t="shared" ref="E283:G283" si="134">SUM(E284:E286)</f>
        <v>0</v>
      </c>
      <c r="F283" s="886">
        <f t="shared" si="134"/>
        <v>0</v>
      </c>
      <c r="G283" s="886">
        <f t="shared" si="134"/>
        <v>0</v>
      </c>
      <c r="H283" s="885">
        <f t="shared" si="116"/>
        <v>0</v>
      </c>
      <c r="I283" s="886">
        <f>SUM(I284:I286)</f>
        <v>0</v>
      </c>
      <c r="J283" s="886">
        <f t="shared" ref="J283:L283" si="135">SUM(J284:J286)</f>
        <v>0</v>
      </c>
      <c r="K283" s="886">
        <f t="shared" si="135"/>
        <v>0</v>
      </c>
      <c r="L283" s="887">
        <f t="shared" si="135"/>
        <v>0</v>
      </c>
      <c r="M283" s="885">
        <f t="shared" si="109"/>
        <v>0</v>
      </c>
      <c r="N283" s="886">
        <f>SUM(N284:N286)</f>
        <v>0</v>
      </c>
      <c r="O283" s="886">
        <f t="shared" ref="O283:Q283" si="136">SUM(O284:O286)</f>
        <v>0</v>
      </c>
      <c r="P283" s="886">
        <f t="shared" si="136"/>
        <v>0</v>
      </c>
      <c r="Q283" s="887">
        <f t="shared" si="136"/>
        <v>0</v>
      </c>
    </row>
    <row r="284" spans="1:17" ht="15.75" customHeight="1" x14ac:dyDescent="0.25">
      <c r="A284" s="888">
        <v>8100</v>
      </c>
      <c r="B284" s="749" t="s">
        <v>293</v>
      </c>
      <c r="C284" s="846">
        <f t="shared" si="115"/>
        <v>0</v>
      </c>
      <c r="D284" s="804"/>
      <c r="E284" s="804"/>
      <c r="F284" s="804"/>
      <c r="G284" s="805"/>
      <c r="H284" s="705">
        <f t="shared" si="116"/>
        <v>0</v>
      </c>
      <c r="I284" s="804"/>
      <c r="J284" s="804"/>
      <c r="K284" s="804"/>
      <c r="L284" s="806"/>
      <c r="M284" s="705">
        <f t="shared" si="109"/>
        <v>0</v>
      </c>
      <c r="N284" s="793">
        <f t="shared" ref="N284:Q286" si="137">ROUNDUP(I284/$Q$15,0)</f>
        <v>0</v>
      </c>
      <c r="O284" s="793">
        <f t="shared" si="137"/>
        <v>0</v>
      </c>
      <c r="P284" s="793">
        <f t="shared" si="137"/>
        <v>0</v>
      </c>
      <c r="Q284" s="795">
        <f t="shared" si="137"/>
        <v>0</v>
      </c>
    </row>
    <row r="285" spans="1:17" ht="24" x14ac:dyDescent="0.25">
      <c r="A285" s="889">
        <v>8600</v>
      </c>
      <c r="B285" s="713" t="s">
        <v>294</v>
      </c>
      <c r="C285" s="850">
        <f t="shared" si="115"/>
        <v>0</v>
      </c>
      <c r="D285" s="716"/>
      <c r="E285" s="716"/>
      <c r="F285" s="716"/>
      <c r="G285" s="799"/>
      <c r="H285" s="822">
        <f t="shared" si="116"/>
        <v>0</v>
      </c>
      <c r="I285" s="716"/>
      <c r="J285" s="716"/>
      <c r="K285" s="716"/>
      <c r="L285" s="800"/>
      <c r="M285" s="822">
        <f t="shared" si="109"/>
        <v>0</v>
      </c>
      <c r="N285" s="681">
        <f t="shared" si="137"/>
        <v>0</v>
      </c>
      <c r="O285" s="681">
        <f t="shared" si="137"/>
        <v>0</v>
      </c>
      <c r="P285" s="681">
        <f t="shared" si="137"/>
        <v>0</v>
      </c>
      <c r="Q285" s="801">
        <f t="shared" si="137"/>
        <v>0</v>
      </c>
    </row>
    <row r="286" spans="1:17" ht="48" x14ac:dyDescent="0.25">
      <c r="A286" s="890">
        <v>8900</v>
      </c>
      <c r="B286" s="857" t="s">
        <v>295</v>
      </c>
      <c r="C286" s="850">
        <f t="shared" si="115"/>
        <v>0</v>
      </c>
      <c r="D286" s="826"/>
      <c r="E286" s="826"/>
      <c r="F286" s="826"/>
      <c r="G286" s="876"/>
      <c r="H286" s="822">
        <f t="shared" si="116"/>
        <v>0</v>
      </c>
      <c r="I286" s="826"/>
      <c r="J286" s="826"/>
      <c r="K286" s="826"/>
      <c r="L286" s="828"/>
      <c r="M286" s="822">
        <f t="shared" si="109"/>
        <v>0</v>
      </c>
      <c r="N286" s="829">
        <f t="shared" si="137"/>
        <v>0</v>
      </c>
      <c r="O286" s="829">
        <f t="shared" si="137"/>
        <v>0</v>
      </c>
      <c r="P286" s="829">
        <f t="shared" si="137"/>
        <v>0</v>
      </c>
      <c r="Q286" s="830">
        <f t="shared" si="137"/>
        <v>0</v>
      </c>
    </row>
    <row r="287" spans="1:17" x14ac:dyDescent="0.25">
      <c r="A287" s="883">
        <v>9000</v>
      </c>
      <c r="B287" s="884" t="s">
        <v>296</v>
      </c>
      <c r="C287" s="891">
        <f t="shared" si="115"/>
        <v>0</v>
      </c>
      <c r="D287" s="886">
        <f>SUM(D288)</f>
        <v>0</v>
      </c>
      <c r="E287" s="886">
        <f t="shared" ref="E287:G287" si="138">SUM(E288)</f>
        <v>0</v>
      </c>
      <c r="F287" s="886">
        <f t="shared" si="138"/>
        <v>0</v>
      </c>
      <c r="G287" s="886">
        <f t="shared" si="138"/>
        <v>0</v>
      </c>
      <c r="H287" s="892">
        <f t="shared" si="116"/>
        <v>0</v>
      </c>
      <c r="I287" s="886">
        <f>SUM(I288)</f>
        <v>0</v>
      </c>
      <c r="J287" s="886">
        <f t="shared" ref="J287:L287" si="139">SUM(J288)</f>
        <v>0</v>
      </c>
      <c r="K287" s="886">
        <f t="shared" si="139"/>
        <v>0</v>
      </c>
      <c r="L287" s="887">
        <f t="shared" si="139"/>
        <v>0</v>
      </c>
      <c r="M287" s="892">
        <f t="shared" si="109"/>
        <v>0</v>
      </c>
      <c r="N287" s="886">
        <f>SUM(N288)</f>
        <v>0</v>
      </c>
      <c r="O287" s="886">
        <f t="shared" ref="O287:Q287" si="140">SUM(O288)</f>
        <v>0</v>
      </c>
      <c r="P287" s="886">
        <f t="shared" si="140"/>
        <v>0</v>
      </c>
      <c r="Q287" s="887">
        <f t="shared" si="140"/>
        <v>0</v>
      </c>
    </row>
    <row r="288" spans="1:17" ht="24" x14ac:dyDescent="0.25">
      <c r="A288" s="893">
        <v>9200</v>
      </c>
      <c r="B288" s="820" t="s">
        <v>297</v>
      </c>
      <c r="C288" s="845">
        <f t="shared" si="115"/>
        <v>0</v>
      </c>
      <c r="D288" s="832">
        <f>SUM(D289,D290,D293,D294,D298)</f>
        <v>0</v>
      </c>
      <c r="E288" s="832">
        <f t="shared" ref="E288:G288" si="141">SUM(E289,E290,E293,E294,E298)</f>
        <v>0</v>
      </c>
      <c r="F288" s="832">
        <f t="shared" si="141"/>
        <v>0</v>
      </c>
      <c r="G288" s="832">
        <f t="shared" si="141"/>
        <v>0</v>
      </c>
      <c r="H288" s="831">
        <f t="shared" si="116"/>
        <v>0</v>
      </c>
      <c r="I288" s="832">
        <f>SUM(I289,I290,I293,I294,I298)</f>
        <v>0</v>
      </c>
      <c r="J288" s="832">
        <f t="shared" ref="J288:L288" si="142">SUM(J289,J290,J293,J294,J298)</f>
        <v>0</v>
      </c>
      <c r="K288" s="832">
        <f t="shared" si="142"/>
        <v>0</v>
      </c>
      <c r="L288" s="791">
        <f t="shared" si="142"/>
        <v>0</v>
      </c>
      <c r="M288" s="831">
        <f t="shared" si="109"/>
        <v>0</v>
      </c>
      <c r="N288" s="832">
        <f>SUM(N289,N290,N293,N294,N298)</f>
        <v>0</v>
      </c>
      <c r="O288" s="832">
        <f t="shared" ref="O288:Q288" si="143">SUM(O289,O290,O293,O294,O298)</f>
        <v>0</v>
      </c>
      <c r="P288" s="832">
        <f t="shared" si="143"/>
        <v>0</v>
      </c>
      <c r="Q288" s="791">
        <f t="shared" si="143"/>
        <v>0</v>
      </c>
    </row>
    <row r="289" spans="1:17" ht="24" x14ac:dyDescent="0.25">
      <c r="A289" s="874">
        <v>9230</v>
      </c>
      <c r="B289" s="749" t="s">
        <v>298</v>
      </c>
      <c r="C289" s="846">
        <f t="shared" si="115"/>
        <v>0</v>
      </c>
      <c r="D289" s="804"/>
      <c r="E289" s="804"/>
      <c r="F289" s="804"/>
      <c r="G289" s="805"/>
      <c r="H289" s="705">
        <f t="shared" si="116"/>
        <v>0</v>
      </c>
      <c r="I289" s="804"/>
      <c r="J289" s="804"/>
      <c r="K289" s="804"/>
      <c r="L289" s="806"/>
      <c r="M289" s="705">
        <f t="shared" si="109"/>
        <v>0</v>
      </c>
      <c r="N289" s="793">
        <f t="shared" ref="N289:Q289" si="144">ROUNDUP(I289/$Q$15,0)</f>
        <v>0</v>
      </c>
      <c r="O289" s="793">
        <f t="shared" si="144"/>
        <v>0</v>
      </c>
      <c r="P289" s="793">
        <f t="shared" si="144"/>
        <v>0</v>
      </c>
      <c r="Q289" s="795">
        <f t="shared" si="144"/>
        <v>0</v>
      </c>
    </row>
    <row r="290" spans="1:17" ht="36" x14ac:dyDescent="0.25">
      <c r="A290" s="870">
        <v>9240</v>
      </c>
      <c r="B290" s="713" t="s">
        <v>299</v>
      </c>
      <c r="C290" s="850">
        <f t="shared" si="115"/>
        <v>0</v>
      </c>
      <c r="D290" s="681">
        <f>SUM(D291:D292)</f>
        <v>0</v>
      </c>
      <c r="E290" s="681">
        <f t="shared" ref="E290:G290" si="145">SUM(E291:E292)</f>
        <v>0</v>
      </c>
      <c r="F290" s="681">
        <f t="shared" si="145"/>
        <v>0</v>
      </c>
      <c r="G290" s="681">
        <f t="shared" si="145"/>
        <v>0</v>
      </c>
      <c r="H290" s="822">
        <f t="shared" si="116"/>
        <v>0</v>
      </c>
      <c r="I290" s="681">
        <f>SUM(I291:I292)</f>
        <v>0</v>
      </c>
      <c r="J290" s="681">
        <f t="shared" ref="J290:L290" si="146">SUM(J291:J292)</f>
        <v>0</v>
      </c>
      <c r="K290" s="681">
        <f t="shared" si="146"/>
        <v>0</v>
      </c>
      <c r="L290" s="813">
        <f t="shared" si="146"/>
        <v>0</v>
      </c>
      <c r="M290" s="822">
        <f t="shared" si="109"/>
        <v>0</v>
      </c>
      <c r="N290" s="681">
        <f>SUM(N291:N292)</f>
        <v>0</v>
      </c>
      <c r="O290" s="681">
        <f t="shared" ref="O290:Q290" si="147">SUM(O291:O292)</f>
        <v>0</v>
      </c>
      <c r="P290" s="681">
        <f t="shared" si="147"/>
        <v>0</v>
      </c>
      <c r="Q290" s="813">
        <f t="shared" si="147"/>
        <v>0</v>
      </c>
    </row>
    <row r="291" spans="1:17" ht="36" x14ac:dyDescent="0.25">
      <c r="A291" s="871">
        <v>9241</v>
      </c>
      <c r="B291" s="713" t="s">
        <v>300</v>
      </c>
      <c r="C291" s="850">
        <f t="shared" si="115"/>
        <v>0</v>
      </c>
      <c r="D291" s="716"/>
      <c r="E291" s="716"/>
      <c r="F291" s="716"/>
      <c r="G291" s="799"/>
      <c r="H291" s="822">
        <f t="shared" si="116"/>
        <v>0</v>
      </c>
      <c r="I291" s="716"/>
      <c r="J291" s="716"/>
      <c r="K291" s="716"/>
      <c r="L291" s="800"/>
      <c r="M291" s="822">
        <f t="shared" si="109"/>
        <v>0</v>
      </c>
      <c r="N291" s="681">
        <f t="shared" ref="N291:Q293" si="148">ROUNDUP(I291/$Q$15,0)</f>
        <v>0</v>
      </c>
      <c r="O291" s="681">
        <f t="shared" si="148"/>
        <v>0</v>
      </c>
      <c r="P291" s="681">
        <f t="shared" si="148"/>
        <v>0</v>
      </c>
      <c r="Q291" s="801">
        <f t="shared" si="148"/>
        <v>0</v>
      </c>
    </row>
    <row r="292" spans="1:17" ht="36" x14ac:dyDescent="0.25">
      <c r="A292" s="871">
        <v>9242</v>
      </c>
      <c r="B292" s="713" t="s">
        <v>301</v>
      </c>
      <c r="C292" s="850">
        <f t="shared" si="115"/>
        <v>0</v>
      </c>
      <c r="D292" s="716"/>
      <c r="E292" s="716"/>
      <c r="F292" s="716"/>
      <c r="G292" s="799"/>
      <c r="H292" s="822">
        <f t="shared" si="116"/>
        <v>0</v>
      </c>
      <c r="I292" s="716"/>
      <c r="J292" s="716"/>
      <c r="K292" s="716"/>
      <c r="L292" s="800"/>
      <c r="M292" s="822">
        <f t="shared" si="109"/>
        <v>0</v>
      </c>
      <c r="N292" s="681">
        <f t="shared" si="148"/>
        <v>0</v>
      </c>
      <c r="O292" s="681">
        <f t="shared" si="148"/>
        <v>0</v>
      </c>
      <c r="P292" s="681">
        <f t="shared" si="148"/>
        <v>0</v>
      </c>
      <c r="Q292" s="801">
        <f t="shared" si="148"/>
        <v>0</v>
      </c>
    </row>
    <row r="293" spans="1:17" ht="24" x14ac:dyDescent="0.25">
      <c r="A293" s="870">
        <v>9250</v>
      </c>
      <c r="B293" s="713" t="s">
        <v>302</v>
      </c>
      <c r="C293" s="850">
        <f t="shared" si="115"/>
        <v>0</v>
      </c>
      <c r="D293" s="716"/>
      <c r="E293" s="716"/>
      <c r="F293" s="716"/>
      <c r="G293" s="799"/>
      <c r="H293" s="822">
        <f t="shared" si="116"/>
        <v>0</v>
      </c>
      <c r="I293" s="716"/>
      <c r="J293" s="716"/>
      <c r="K293" s="716"/>
      <c r="L293" s="800"/>
      <c r="M293" s="822">
        <f t="shared" si="109"/>
        <v>0</v>
      </c>
      <c r="N293" s="681">
        <f t="shared" si="148"/>
        <v>0</v>
      </c>
      <c r="O293" s="681">
        <f t="shared" si="148"/>
        <v>0</v>
      </c>
      <c r="P293" s="681">
        <f t="shared" si="148"/>
        <v>0</v>
      </c>
      <c r="Q293" s="801">
        <f t="shared" si="148"/>
        <v>0</v>
      </c>
    </row>
    <row r="294" spans="1:17" ht="24" x14ac:dyDescent="0.25">
      <c r="A294" s="870">
        <v>9260</v>
      </c>
      <c r="B294" s="713" t="s">
        <v>303</v>
      </c>
      <c r="C294" s="850">
        <f t="shared" si="115"/>
        <v>0</v>
      </c>
      <c r="D294" s="681">
        <f>SUM(D295:D297)</f>
        <v>0</v>
      </c>
      <c r="E294" s="681">
        <f t="shared" ref="E294:G294" si="149">SUM(E295:E297)</f>
        <v>0</v>
      </c>
      <c r="F294" s="681">
        <f t="shared" si="149"/>
        <v>0</v>
      </c>
      <c r="G294" s="681">
        <f t="shared" si="149"/>
        <v>0</v>
      </c>
      <c r="H294" s="822">
        <f t="shared" si="116"/>
        <v>0</v>
      </c>
      <c r="I294" s="681">
        <f>SUM(I295:I297)</f>
        <v>0</v>
      </c>
      <c r="J294" s="681">
        <f t="shared" ref="J294:L294" si="150">SUM(J295:J297)</f>
        <v>0</v>
      </c>
      <c r="K294" s="681">
        <f t="shared" si="150"/>
        <v>0</v>
      </c>
      <c r="L294" s="813">
        <f t="shared" si="150"/>
        <v>0</v>
      </c>
      <c r="M294" s="822">
        <f t="shared" si="109"/>
        <v>0</v>
      </c>
      <c r="N294" s="681">
        <f>SUM(N295:N297)</f>
        <v>0</v>
      </c>
      <c r="O294" s="681">
        <f t="shared" ref="O294:Q294" si="151">SUM(O295:O297)</f>
        <v>0</v>
      </c>
      <c r="P294" s="681">
        <f t="shared" si="151"/>
        <v>0</v>
      </c>
      <c r="Q294" s="813">
        <f t="shared" si="151"/>
        <v>0</v>
      </c>
    </row>
    <row r="295" spans="1:17" ht="27.75" customHeight="1" x14ac:dyDescent="0.25">
      <c r="A295" s="871">
        <v>9261</v>
      </c>
      <c r="B295" s="713" t="s">
        <v>304</v>
      </c>
      <c r="C295" s="850">
        <f t="shared" si="115"/>
        <v>0</v>
      </c>
      <c r="D295" s="716"/>
      <c r="E295" s="716"/>
      <c r="F295" s="716"/>
      <c r="G295" s="799"/>
      <c r="H295" s="822">
        <f t="shared" si="116"/>
        <v>0</v>
      </c>
      <c r="I295" s="716"/>
      <c r="J295" s="716"/>
      <c r="K295" s="716"/>
      <c r="L295" s="800"/>
      <c r="M295" s="822">
        <f t="shared" si="109"/>
        <v>0</v>
      </c>
      <c r="N295" s="681">
        <f t="shared" ref="N295:Q298" si="152">ROUNDUP(I295/$Q$15,0)</f>
        <v>0</v>
      </c>
      <c r="O295" s="681">
        <f t="shared" si="152"/>
        <v>0</v>
      </c>
      <c r="P295" s="681">
        <f t="shared" si="152"/>
        <v>0</v>
      </c>
      <c r="Q295" s="801">
        <f t="shared" si="152"/>
        <v>0</v>
      </c>
    </row>
    <row r="296" spans="1:17" ht="48" x14ac:dyDescent="0.25">
      <c r="A296" s="871">
        <v>9262</v>
      </c>
      <c r="B296" s="713" t="s">
        <v>305</v>
      </c>
      <c r="C296" s="850">
        <f t="shared" si="115"/>
        <v>0</v>
      </c>
      <c r="D296" s="716"/>
      <c r="E296" s="716"/>
      <c r="F296" s="716"/>
      <c r="G296" s="799"/>
      <c r="H296" s="822">
        <f t="shared" si="116"/>
        <v>0</v>
      </c>
      <c r="I296" s="716"/>
      <c r="J296" s="716"/>
      <c r="K296" s="716"/>
      <c r="L296" s="800"/>
      <c r="M296" s="822">
        <f t="shared" si="109"/>
        <v>0</v>
      </c>
      <c r="N296" s="681">
        <f t="shared" si="152"/>
        <v>0</v>
      </c>
      <c r="O296" s="681">
        <f t="shared" si="152"/>
        <v>0</v>
      </c>
      <c r="P296" s="681">
        <f t="shared" si="152"/>
        <v>0</v>
      </c>
      <c r="Q296" s="801">
        <f t="shared" si="152"/>
        <v>0</v>
      </c>
    </row>
    <row r="297" spans="1:17" ht="87.75" customHeight="1" x14ac:dyDescent="0.25">
      <c r="A297" s="871">
        <v>9263</v>
      </c>
      <c r="B297" s="713" t="s">
        <v>306</v>
      </c>
      <c r="C297" s="850">
        <f t="shared" si="115"/>
        <v>0</v>
      </c>
      <c r="D297" s="716"/>
      <c r="E297" s="716"/>
      <c r="F297" s="716"/>
      <c r="G297" s="799"/>
      <c r="H297" s="822">
        <f t="shared" si="116"/>
        <v>0</v>
      </c>
      <c r="I297" s="716"/>
      <c r="J297" s="716"/>
      <c r="K297" s="716"/>
      <c r="L297" s="800"/>
      <c r="M297" s="822">
        <f t="shared" si="109"/>
        <v>0</v>
      </c>
      <c r="N297" s="681">
        <f t="shared" si="152"/>
        <v>0</v>
      </c>
      <c r="O297" s="681">
        <f t="shared" si="152"/>
        <v>0</v>
      </c>
      <c r="P297" s="681">
        <f t="shared" si="152"/>
        <v>0</v>
      </c>
      <c r="Q297" s="801">
        <f t="shared" si="152"/>
        <v>0</v>
      </c>
    </row>
    <row r="298" spans="1:17" ht="60" x14ac:dyDescent="0.25">
      <c r="A298" s="870">
        <v>9270</v>
      </c>
      <c r="B298" s="713" t="s">
        <v>307</v>
      </c>
      <c r="C298" s="850">
        <f t="shared" si="115"/>
        <v>0</v>
      </c>
      <c r="D298" s="716"/>
      <c r="E298" s="716"/>
      <c r="F298" s="716"/>
      <c r="G298" s="799"/>
      <c r="H298" s="822">
        <f t="shared" si="116"/>
        <v>0</v>
      </c>
      <c r="I298" s="716"/>
      <c r="J298" s="716"/>
      <c r="K298" s="716"/>
      <c r="L298" s="800"/>
      <c r="M298" s="822">
        <f t="shared" si="109"/>
        <v>0</v>
      </c>
      <c r="N298" s="681">
        <f t="shared" si="152"/>
        <v>0</v>
      </c>
      <c r="O298" s="681">
        <f t="shared" si="152"/>
        <v>0</v>
      </c>
      <c r="P298" s="681">
        <f t="shared" si="152"/>
        <v>0</v>
      </c>
      <c r="Q298" s="801">
        <f t="shared" si="152"/>
        <v>0</v>
      </c>
    </row>
    <row r="299" spans="1:17" x14ac:dyDescent="0.25">
      <c r="A299" s="859"/>
      <c r="B299" s="713" t="s">
        <v>308</v>
      </c>
      <c r="C299" s="839">
        <f t="shared" si="115"/>
        <v>0</v>
      </c>
      <c r="D299" s="681">
        <f>SUM(D300:D301)</f>
        <v>0</v>
      </c>
      <c r="E299" s="681">
        <f>SUM(E300:E301)</f>
        <v>0</v>
      </c>
      <c r="F299" s="681">
        <f>SUM(F300:F301)</f>
        <v>0</v>
      </c>
      <c r="G299" s="803">
        <f>SUM(G300:G301)</f>
        <v>0</v>
      </c>
      <c r="H299" s="714">
        <f t="shared" si="116"/>
        <v>0</v>
      </c>
      <c r="I299" s="681">
        <f>SUM(I300:I301)</f>
        <v>0</v>
      </c>
      <c r="J299" s="681">
        <f>SUM(J300:J301)</f>
        <v>0</v>
      </c>
      <c r="K299" s="681">
        <f>SUM(K300:K301)</f>
        <v>0</v>
      </c>
      <c r="L299" s="801">
        <f>SUM(L300:L301)</f>
        <v>0</v>
      </c>
      <c r="M299" s="714">
        <f t="shared" si="109"/>
        <v>0</v>
      </c>
      <c r="N299" s="681">
        <f>SUM(N300:N301)</f>
        <v>0</v>
      </c>
      <c r="O299" s="681">
        <f>SUM(O300:O301)</f>
        <v>0</v>
      </c>
      <c r="P299" s="681">
        <f>SUM(P300:P301)</f>
        <v>0</v>
      </c>
      <c r="Q299" s="801">
        <f>SUM(Q300:Q301)</f>
        <v>0</v>
      </c>
    </row>
    <row r="300" spans="1:17" x14ac:dyDescent="0.25">
      <c r="A300" s="859"/>
      <c r="B300" s="675" t="s">
        <v>34</v>
      </c>
      <c r="C300" s="839">
        <f t="shared" si="115"/>
        <v>0</v>
      </c>
      <c r="D300" s="716"/>
      <c r="E300" s="716"/>
      <c r="F300" s="716"/>
      <c r="G300" s="799"/>
      <c r="H300" s="714">
        <f t="shared" si="116"/>
        <v>0</v>
      </c>
      <c r="I300" s="716"/>
      <c r="J300" s="716"/>
      <c r="K300" s="716"/>
      <c r="L300" s="800"/>
      <c r="M300" s="714">
        <f t="shared" si="109"/>
        <v>0</v>
      </c>
      <c r="N300" s="681">
        <f t="shared" ref="N300:Q301" si="153">ROUNDUP(I300/$Q$15,0)</f>
        <v>0</v>
      </c>
      <c r="O300" s="681">
        <f t="shared" si="153"/>
        <v>0</v>
      </c>
      <c r="P300" s="681">
        <f t="shared" si="153"/>
        <v>0</v>
      </c>
      <c r="Q300" s="801">
        <f t="shared" si="153"/>
        <v>0</v>
      </c>
    </row>
    <row r="301" spans="1:17" x14ac:dyDescent="0.25">
      <c r="A301" s="894"/>
      <c r="B301" s="895" t="s">
        <v>35</v>
      </c>
      <c r="C301" s="846">
        <f t="shared" si="115"/>
        <v>0</v>
      </c>
      <c r="D301" s="707"/>
      <c r="E301" s="707"/>
      <c r="F301" s="707"/>
      <c r="G301" s="796"/>
      <c r="H301" s="705">
        <f t="shared" si="116"/>
        <v>0</v>
      </c>
      <c r="I301" s="707"/>
      <c r="J301" s="707"/>
      <c r="K301" s="707"/>
      <c r="L301" s="797"/>
      <c r="M301" s="705">
        <f t="shared" si="109"/>
        <v>0</v>
      </c>
      <c r="N301" s="731">
        <f t="shared" si="153"/>
        <v>0</v>
      </c>
      <c r="O301" s="731">
        <f t="shared" si="153"/>
        <v>0</v>
      </c>
      <c r="P301" s="731">
        <f t="shared" si="153"/>
        <v>0</v>
      </c>
      <c r="Q301" s="798">
        <f t="shared" si="153"/>
        <v>0</v>
      </c>
    </row>
    <row r="302" spans="1:17" x14ac:dyDescent="0.25">
      <c r="A302" s="896"/>
      <c r="B302" s="897" t="s">
        <v>309</v>
      </c>
      <c r="C302" s="898">
        <f t="shared" ref="C302:Q302" si="154">SUM(C299,C287,C283,C267,C232,C193,C185,C171,C74,C53)</f>
        <v>168169</v>
      </c>
      <c r="D302" s="898">
        <f t="shared" si="154"/>
        <v>168169</v>
      </c>
      <c r="E302" s="898">
        <f t="shared" si="154"/>
        <v>0</v>
      </c>
      <c r="F302" s="898">
        <f t="shared" si="154"/>
        <v>0</v>
      </c>
      <c r="G302" s="899">
        <f t="shared" si="154"/>
        <v>0</v>
      </c>
      <c r="H302" s="900">
        <f t="shared" si="154"/>
        <v>100790</v>
      </c>
      <c r="I302" s="898">
        <f t="shared" si="154"/>
        <v>100790</v>
      </c>
      <c r="J302" s="898">
        <f t="shared" si="154"/>
        <v>0</v>
      </c>
      <c r="K302" s="898">
        <f t="shared" si="154"/>
        <v>0</v>
      </c>
      <c r="L302" s="791">
        <f t="shared" si="154"/>
        <v>0</v>
      </c>
      <c r="M302" s="900">
        <f t="shared" si="154"/>
        <v>143414</v>
      </c>
      <c r="N302" s="898">
        <f t="shared" si="154"/>
        <v>143414</v>
      </c>
      <c r="O302" s="898">
        <f t="shared" si="154"/>
        <v>0</v>
      </c>
      <c r="P302" s="898">
        <f t="shared" si="154"/>
        <v>0</v>
      </c>
      <c r="Q302" s="791">
        <f t="shared" si="154"/>
        <v>0</v>
      </c>
    </row>
    <row r="303" spans="1:17" ht="3" customHeight="1" x14ac:dyDescent="0.25">
      <c r="A303" s="896"/>
      <c r="B303" s="896"/>
      <c r="C303" s="831"/>
      <c r="D303" s="832"/>
      <c r="E303" s="832"/>
      <c r="F303" s="832"/>
      <c r="G303" s="901"/>
      <c r="H303" s="831"/>
      <c r="I303" s="832"/>
      <c r="J303" s="832"/>
      <c r="K303" s="832"/>
      <c r="L303" s="902"/>
      <c r="M303" s="831"/>
      <c r="N303" s="832"/>
      <c r="O303" s="832"/>
      <c r="P303" s="832"/>
      <c r="Q303" s="902"/>
    </row>
    <row r="304" spans="1:17" s="651" customFormat="1" x14ac:dyDescent="0.25">
      <c r="A304" s="1056" t="s">
        <v>310</v>
      </c>
      <c r="B304" s="1057"/>
      <c r="C304" s="903">
        <f>SUM(D304:G304)</f>
        <v>0</v>
      </c>
      <c r="D304" s="904">
        <f>SUM(D25,D26,D42)-D51</f>
        <v>0</v>
      </c>
      <c r="E304" s="904">
        <f>SUM(E25,E26,E42)-E51</f>
        <v>0</v>
      </c>
      <c r="F304" s="904">
        <f>F27-F51</f>
        <v>0</v>
      </c>
      <c r="G304" s="905">
        <f>G45-G51</f>
        <v>0</v>
      </c>
      <c r="H304" s="903">
        <f>SUM(I304:L304)</f>
        <v>0</v>
      </c>
      <c r="I304" s="904">
        <f>SUM(I25,I26,I42)-I51</f>
        <v>0</v>
      </c>
      <c r="J304" s="904">
        <f>SUM(J25,J26,J42)-J51</f>
        <v>0</v>
      </c>
      <c r="K304" s="904">
        <f>K27-K51</f>
        <v>0</v>
      </c>
      <c r="L304" s="906">
        <f>L45-L51</f>
        <v>0</v>
      </c>
      <c r="M304" s="903">
        <f>SUM(N304:Q304)</f>
        <v>0</v>
      </c>
      <c r="N304" s="904">
        <f>SUM(N25,N26,N42)-N51</f>
        <v>0</v>
      </c>
      <c r="O304" s="904">
        <f>SUM(O25,O26,O42)-O51</f>
        <v>0</v>
      </c>
      <c r="P304" s="904">
        <f>P27-P51</f>
        <v>0</v>
      </c>
      <c r="Q304" s="906">
        <f>Q45-Q51</f>
        <v>0</v>
      </c>
    </row>
    <row r="305" spans="1:17" ht="3" customHeight="1" x14ac:dyDescent="0.25">
      <c r="A305" s="907"/>
      <c r="B305" s="907"/>
      <c r="C305" s="831"/>
      <c r="D305" s="832"/>
      <c r="E305" s="832"/>
      <c r="F305" s="832"/>
      <c r="G305" s="901"/>
      <c r="H305" s="831"/>
      <c r="I305" s="832"/>
      <c r="J305" s="832"/>
      <c r="K305" s="832"/>
      <c r="L305" s="902"/>
      <c r="M305" s="831"/>
      <c r="N305" s="832"/>
      <c r="O305" s="832"/>
      <c r="P305" s="832"/>
      <c r="Q305" s="902"/>
    </row>
    <row r="306" spans="1:17" s="651" customFormat="1" x14ac:dyDescent="0.25">
      <c r="A306" s="1056" t="s">
        <v>311</v>
      </c>
      <c r="B306" s="1057"/>
      <c r="C306" s="903">
        <f t="shared" ref="C306:Q306" si="155">SUM(C307,C309)-C317+C319</f>
        <v>0</v>
      </c>
      <c r="D306" s="904">
        <f t="shared" si="155"/>
        <v>0</v>
      </c>
      <c r="E306" s="904">
        <f t="shared" si="155"/>
        <v>0</v>
      </c>
      <c r="F306" s="904">
        <f t="shared" si="155"/>
        <v>0</v>
      </c>
      <c r="G306" s="905">
        <f t="shared" si="155"/>
        <v>0</v>
      </c>
      <c r="H306" s="908">
        <f t="shared" si="155"/>
        <v>0</v>
      </c>
      <c r="I306" s="904">
        <f t="shared" si="155"/>
        <v>0</v>
      </c>
      <c r="J306" s="904">
        <f t="shared" si="155"/>
        <v>0</v>
      </c>
      <c r="K306" s="904">
        <f t="shared" si="155"/>
        <v>0</v>
      </c>
      <c r="L306" s="909">
        <f t="shared" si="155"/>
        <v>0</v>
      </c>
      <c r="M306" s="908">
        <f t="shared" si="155"/>
        <v>0</v>
      </c>
      <c r="N306" s="904">
        <f t="shared" si="155"/>
        <v>0</v>
      </c>
      <c r="O306" s="904">
        <f t="shared" si="155"/>
        <v>0</v>
      </c>
      <c r="P306" s="904">
        <f t="shared" si="155"/>
        <v>0</v>
      </c>
      <c r="Q306" s="909">
        <f t="shared" si="155"/>
        <v>0</v>
      </c>
    </row>
    <row r="307" spans="1:17" s="651" customFormat="1" x14ac:dyDescent="0.25">
      <c r="A307" s="910" t="s">
        <v>312</v>
      </c>
      <c r="B307" s="910" t="s">
        <v>313</v>
      </c>
      <c r="C307" s="903">
        <f t="shared" ref="C307:Q307" si="156">C22-C299</f>
        <v>0</v>
      </c>
      <c r="D307" s="904">
        <f t="shared" si="156"/>
        <v>0</v>
      </c>
      <c r="E307" s="904">
        <f t="shared" si="156"/>
        <v>0</v>
      </c>
      <c r="F307" s="904">
        <f t="shared" si="156"/>
        <v>0</v>
      </c>
      <c r="G307" s="911">
        <f t="shared" si="156"/>
        <v>0</v>
      </c>
      <c r="H307" s="908">
        <f t="shared" si="156"/>
        <v>0</v>
      </c>
      <c r="I307" s="904">
        <f t="shared" si="156"/>
        <v>0</v>
      </c>
      <c r="J307" s="904">
        <f t="shared" si="156"/>
        <v>0</v>
      </c>
      <c r="K307" s="904">
        <f t="shared" si="156"/>
        <v>0</v>
      </c>
      <c r="L307" s="909">
        <f t="shared" si="156"/>
        <v>0</v>
      </c>
      <c r="M307" s="908">
        <f t="shared" si="156"/>
        <v>0</v>
      </c>
      <c r="N307" s="904">
        <f t="shared" si="156"/>
        <v>0</v>
      </c>
      <c r="O307" s="904">
        <f t="shared" si="156"/>
        <v>0</v>
      </c>
      <c r="P307" s="904">
        <f t="shared" si="156"/>
        <v>0</v>
      </c>
      <c r="Q307" s="909">
        <f t="shared" si="156"/>
        <v>0</v>
      </c>
    </row>
    <row r="308" spans="1:17" ht="3" customHeight="1" x14ac:dyDescent="0.25">
      <c r="A308" s="896"/>
      <c r="B308" s="896"/>
      <c r="C308" s="831"/>
      <c r="D308" s="832"/>
      <c r="E308" s="832"/>
      <c r="F308" s="832"/>
      <c r="G308" s="901"/>
      <c r="H308" s="831"/>
      <c r="I308" s="832"/>
      <c r="J308" s="832"/>
      <c r="K308" s="832"/>
      <c r="L308" s="902"/>
      <c r="M308" s="831"/>
      <c r="N308" s="832"/>
      <c r="O308" s="832"/>
      <c r="P308" s="832"/>
      <c r="Q308" s="902"/>
    </row>
    <row r="309" spans="1:17" s="651" customFormat="1" x14ac:dyDescent="0.25">
      <c r="A309" s="912" t="s">
        <v>314</v>
      </c>
      <c r="B309" s="912" t="s">
        <v>315</v>
      </c>
      <c r="C309" s="903">
        <f t="shared" ref="C309:Q309" si="157">SUM(C310,C312,C314)-SUM(C311,C313,C315)</f>
        <v>0</v>
      </c>
      <c r="D309" s="904">
        <f t="shared" si="157"/>
        <v>0</v>
      </c>
      <c r="E309" s="904">
        <f t="shared" si="157"/>
        <v>0</v>
      </c>
      <c r="F309" s="904">
        <f t="shared" si="157"/>
        <v>0</v>
      </c>
      <c r="G309" s="911">
        <f t="shared" si="157"/>
        <v>0</v>
      </c>
      <c r="H309" s="908">
        <f t="shared" si="157"/>
        <v>0</v>
      </c>
      <c r="I309" s="904">
        <f t="shared" si="157"/>
        <v>0</v>
      </c>
      <c r="J309" s="904">
        <f t="shared" si="157"/>
        <v>0</v>
      </c>
      <c r="K309" s="904">
        <f t="shared" si="157"/>
        <v>0</v>
      </c>
      <c r="L309" s="909">
        <f t="shared" si="157"/>
        <v>0</v>
      </c>
      <c r="M309" s="908">
        <f t="shared" si="157"/>
        <v>0</v>
      </c>
      <c r="N309" s="904">
        <f t="shared" si="157"/>
        <v>0</v>
      </c>
      <c r="O309" s="904">
        <f t="shared" si="157"/>
        <v>0</v>
      </c>
      <c r="P309" s="904">
        <f t="shared" si="157"/>
        <v>0</v>
      </c>
      <c r="Q309" s="909">
        <f t="shared" si="157"/>
        <v>0</v>
      </c>
    </row>
    <row r="310" spans="1:17" x14ac:dyDescent="0.25">
      <c r="A310" s="913" t="s">
        <v>316</v>
      </c>
      <c r="B310" s="756" t="s">
        <v>317</v>
      </c>
      <c r="C310" s="727">
        <f t="shared" ref="C310:C315" si="158">SUM(D310:G310)</f>
        <v>0</v>
      </c>
      <c r="D310" s="728"/>
      <c r="E310" s="728"/>
      <c r="F310" s="728"/>
      <c r="G310" s="914"/>
      <c r="H310" s="727">
        <f t="shared" ref="H310:H315" si="159">SUM(I310:L310)</f>
        <v>0</v>
      </c>
      <c r="I310" s="728"/>
      <c r="J310" s="728"/>
      <c r="K310" s="728"/>
      <c r="L310" s="915"/>
      <c r="M310" s="727">
        <f t="shared" ref="M310:M315" si="160">SUM(N310:Q310)</f>
        <v>0</v>
      </c>
      <c r="N310" s="671">
        <f t="shared" ref="N310:Q315" si="161">ROUNDUP(I310/$Q$15,0)</f>
        <v>0</v>
      </c>
      <c r="O310" s="671">
        <f t="shared" si="161"/>
        <v>0</v>
      </c>
      <c r="P310" s="671">
        <f t="shared" si="161"/>
        <v>0</v>
      </c>
      <c r="Q310" s="916">
        <f t="shared" si="161"/>
        <v>0</v>
      </c>
    </row>
    <row r="311" spans="1:17" ht="24" x14ac:dyDescent="0.25">
      <c r="A311" s="859" t="s">
        <v>318</v>
      </c>
      <c r="B311" s="674" t="s">
        <v>319</v>
      </c>
      <c r="C311" s="714">
        <f t="shared" si="158"/>
        <v>0</v>
      </c>
      <c r="D311" s="716"/>
      <c r="E311" s="716"/>
      <c r="F311" s="716"/>
      <c r="G311" s="799"/>
      <c r="H311" s="714">
        <f t="shared" si="159"/>
        <v>0</v>
      </c>
      <c r="I311" s="716"/>
      <c r="J311" s="716"/>
      <c r="K311" s="716"/>
      <c r="L311" s="800"/>
      <c r="M311" s="714">
        <f t="shared" si="160"/>
        <v>0</v>
      </c>
      <c r="N311" s="681">
        <f t="shared" si="161"/>
        <v>0</v>
      </c>
      <c r="O311" s="681">
        <f t="shared" si="161"/>
        <v>0</v>
      </c>
      <c r="P311" s="681">
        <f t="shared" si="161"/>
        <v>0</v>
      </c>
      <c r="Q311" s="801">
        <f t="shared" si="161"/>
        <v>0</v>
      </c>
    </row>
    <row r="312" spans="1:17" x14ac:dyDescent="0.25">
      <c r="A312" s="859" t="s">
        <v>320</v>
      </c>
      <c r="B312" s="674" t="s">
        <v>321</v>
      </c>
      <c r="C312" s="714">
        <f t="shared" si="158"/>
        <v>0</v>
      </c>
      <c r="D312" s="716"/>
      <c r="E312" s="716"/>
      <c r="F312" s="716"/>
      <c r="G312" s="799"/>
      <c r="H312" s="714">
        <f t="shared" si="159"/>
        <v>0</v>
      </c>
      <c r="I312" s="716"/>
      <c r="J312" s="716"/>
      <c r="K312" s="716"/>
      <c r="L312" s="800"/>
      <c r="M312" s="714">
        <f t="shared" si="160"/>
        <v>0</v>
      </c>
      <c r="N312" s="681">
        <f t="shared" si="161"/>
        <v>0</v>
      </c>
      <c r="O312" s="681">
        <f t="shared" si="161"/>
        <v>0</v>
      </c>
      <c r="P312" s="681">
        <f t="shared" si="161"/>
        <v>0</v>
      </c>
      <c r="Q312" s="801">
        <f t="shared" si="161"/>
        <v>0</v>
      </c>
    </row>
    <row r="313" spans="1:17" ht="24" x14ac:dyDescent="0.25">
      <c r="A313" s="859" t="s">
        <v>322</v>
      </c>
      <c r="B313" s="674" t="s">
        <v>323</v>
      </c>
      <c r="C313" s="714">
        <f t="shared" si="158"/>
        <v>0</v>
      </c>
      <c r="D313" s="716"/>
      <c r="E313" s="716"/>
      <c r="F313" s="716"/>
      <c r="G313" s="799"/>
      <c r="H313" s="714">
        <f t="shared" si="159"/>
        <v>0</v>
      </c>
      <c r="I313" s="716"/>
      <c r="J313" s="716"/>
      <c r="K313" s="716"/>
      <c r="L313" s="800"/>
      <c r="M313" s="714">
        <f t="shared" si="160"/>
        <v>0</v>
      </c>
      <c r="N313" s="681">
        <f t="shared" si="161"/>
        <v>0</v>
      </c>
      <c r="O313" s="681">
        <f t="shared" si="161"/>
        <v>0</v>
      </c>
      <c r="P313" s="681">
        <f t="shared" si="161"/>
        <v>0</v>
      </c>
      <c r="Q313" s="801">
        <f t="shared" si="161"/>
        <v>0</v>
      </c>
    </row>
    <row r="314" spans="1:17" x14ac:dyDescent="0.25">
      <c r="A314" s="859" t="s">
        <v>324</v>
      </c>
      <c r="B314" s="674" t="s">
        <v>325</v>
      </c>
      <c r="C314" s="714">
        <f t="shared" si="158"/>
        <v>0</v>
      </c>
      <c r="D314" s="716"/>
      <c r="E314" s="716"/>
      <c r="F314" s="716"/>
      <c r="G314" s="799"/>
      <c r="H314" s="714">
        <f t="shared" si="159"/>
        <v>0</v>
      </c>
      <c r="I314" s="716"/>
      <c r="J314" s="716"/>
      <c r="K314" s="716"/>
      <c r="L314" s="800"/>
      <c r="M314" s="714">
        <f t="shared" si="160"/>
        <v>0</v>
      </c>
      <c r="N314" s="681">
        <f t="shared" si="161"/>
        <v>0</v>
      </c>
      <c r="O314" s="681">
        <f t="shared" si="161"/>
        <v>0</v>
      </c>
      <c r="P314" s="681">
        <f t="shared" si="161"/>
        <v>0</v>
      </c>
      <c r="Q314" s="801">
        <f t="shared" si="161"/>
        <v>0</v>
      </c>
    </row>
    <row r="315" spans="1:17" ht="24" x14ac:dyDescent="0.25">
      <c r="A315" s="917" t="s">
        <v>326</v>
      </c>
      <c r="B315" s="918" t="s">
        <v>327</v>
      </c>
      <c r="C315" s="822">
        <f t="shared" si="158"/>
        <v>0</v>
      </c>
      <c r="D315" s="826"/>
      <c r="E315" s="826"/>
      <c r="F315" s="826"/>
      <c r="G315" s="876"/>
      <c r="H315" s="822">
        <f t="shared" si="159"/>
        <v>0</v>
      </c>
      <c r="I315" s="826"/>
      <c r="J315" s="826"/>
      <c r="K315" s="826"/>
      <c r="L315" s="828"/>
      <c r="M315" s="822">
        <f t="shared" si="160"/>
        <v>0</v>
      </c>
      <c r="N315" s="829">
        <f t="shared" si="161"/>
        <v>0</v>
      </c>
      <c r="O315" s="829">
        <f t="shared" si="161"/>
        <v>0</v>
      </c>
      <c r="P315" s="829">
        <f t="shared" si="161"/>
        <v>0</v>
      </c>
      <c r="Q315" s="830">
        <f t="shared" si="161"/>
        <v>0</v>
      </c>
    </row>
    <row r="316" spans="1:17" ht="3" customHeight="1" x14ac:dyDescent="0.25">
      <c r="A316" s="896"/>
      <c r="B316" s="896"/>
      <c r="C316" s="831"/>
      <c r="D316" s="832"/>
      <c r="E316" s="832"/>
      <c r="F316" s="832"/>
      <c r="G316" s="901"/>
      <c r="H316" s="831"/>
      <c r="I316" s="832"/>
      <c r="J316" s="832"/>
      <c r="K316" s="832"/>
      <c r="L316" s="902"/>
      <c r="M316" s="831"/>
      <c r="N316" s="832"/>
      <c r="O316" s="832"/>
      <c r="P316" s="832"/>
      <c r="Q316" s="902"/>
    </row>
    <row r="317" spans="1:17" s="651" customFormat="1" x14ac:dyDescent="0.25">
      <c r="A317" s="912" t="s">
        <v>328</v>
      </c>
      <c r="B317" s="912" t="s">
        <v>329</v>
      </c>
      <c r="C317" s="919">
        <f>SUM(D317:G317)</f>
        <v>0</v>
      </c>
      <c r="D317" s="920"/>
      <c r="E317" s="920"/>
      <c r="F317" s="920"/>
      <c r="G317" s="921"/>
      <c r="H317" s="919">
        <f>SUM(I317:L317)</f>
        <v>0</v>
      </c>
      <c r="I317" s="920"/>
      <c r="J317" s="920"/>
      <c r="K317" s="920"/>
      <c r="L317" s="922"/>
      <c r="M317" s="919">
        <f>SUM(N317:Q317)</f>
        <v>0</v>
      </c>
      <c r="N317" s="904">
        <f t="shared" ref="N317:Q317" si="162">ROUNDUP(I317/$Q$15,0)</f>
        <v>0</v>
      </c>
      <c r="O317" s="904">
        <f t="shared" si="162"/>
        <v>0</v>
      </c>
      <c r="P317" s="904">
        <f t="shared" si="162"/>
        <v>0</v>
      </c>
      <c r="Q317" s="909">
        <f t="shared" si="162"/>
        <v>0</v>
      </c>
    </row>
    <row r="318" spans="1:17" s="651" customFormat="1" ht="3" customHeight="1" x14ac:dyDescent="0.25">
      <c r="A318" s="923"/>
      <c r="B318" s="924"/>
      <c r="C318" s="925"/>
      <c r="D318" s="926"/>
      <c r="E318" s="926"/>
      <c r="F318" s="926"/>
      <c r="G318" s="927"/>
      <c r="H318" s="925"/>
      <c r="I318" s="926"/>
      <c r="J318" s="781"/>
      <c r="K318" s="781"/>
      <c r="L318" s="783"/>
      <c r="M318" s="925"/>
      <c r="N318" s="926"/>
      <c r="O318" s="781"/>
      <c r="P318" s="781"/>
      <c r="Q318" s="783"/>
    </row>
    <row r="319" spans="1:17" s="651" customFormat="1" ht="48" x14ac:dyDescent="0.25">
      <c r="A319" s="923" t="s">
        <v>330</v>
      </c>
      <c r="B319" s="928" t="s">
        <v>331</v>
      </c>
      <c r="C319" s="929">
        <f>SUM(D319:G319)</f>
        <v>0</v>
      </c>
      <c r="D319" s="814"/>
      <c r="E319" s="814"/>
      <c r="F319" s="814"/>
      <c r="G319" s="815"/>
      <c r="H319" s="929">
        <f>SUM(I319:L319)</f>
        <v>0</v>
      </c>
      <c r="I319" s="814"/>
      <c r="J319" s="930"/>
      <c r="K319" s="930"/>
      <c r="L319" s="931"/>
      <c r="M319" s="938">
        <f>SUM(N319:Q319)</f>
        <v>0</v>
      </c>
      <c r="N319" s="832">
        <f t="shared" ref="N319:Q319" si="163">ROUNDUP(I319/$Q$15,0)</f>
        <v>0</v>
      </c>
      <c r="O319" s="832">
        <f t="shared" si="163"/>
        <v>0</v>
      </c>
      <c r="P319" s="832">
        <f t="shared" si="163"/>
        <v>0</v>
      </c>
      <c r="Q319" s="902">
        <f t="shared" si="163"/>
        <v>0</v>
      </c>
    </row>
    <row r="320" spans="1:17" hidden="1" x14ac:dyDescent="0.25">
      <c r="A320" s="932"/>
      <c r="B320" s="933"/>
      <c r="C320" s="933"/>
      <c r="D320" s="933"/>
      <c r="E320" s="933"/>
      <c r="F320" s="933"/>
      <c r="G320" s="933"/>
      <c r="H320" s="933"/>
      <c r="I320" s="933"/>
      <c r="J320" s="933"/>
      <c r="K320" s="933"/>
      <c r="L320" s="933"/>
      <c r="M320" s="1058"/>
      <c r="N320" s="1059"/>
      <c r="O320" s="1059"/>
      <c r="P320" s="1059"/>
      <c r="Q320" s="1060"/>
    </row>
    <row r="321" spans="1:17" hidden="1" x14ac:dyDescent="0.25">
      <c r="A321" s="932"/>
      <c r="B321" s="933"/>
      <c r="C321" s="933"/>
      <c r="D321" s="933"/>
      <c r="E321" s="933"/>
      <c r="F321" s="933"/>
      <c r="G321" s="933"/>
      <c r="H321" s="933"/>
      <c r="I321" s="933"/>
      <c r="J321" s="933"/>
      <c r="K321" s="933"/>
      <c r="L321" s="933"/>
      <c r="M321" s="1058"/>
      <c r="N321" s="1059"/>
      <c r="O321" s="1059"/>
      <c r="P321" s="1059"/>
      <c r="Q321" s="1060"/>
    </row>
    <row r="322" spans="1:17" ht="12.75" hidden="1" customHeight="1" x14ac:dyDescent="0.25">
      <c r="A322" s="933" t="s">
        <v>332</v>
      </c>
      <c r="C322" s="933" t="s">
        <v>333</v>
      </c>
      <c r="D322" s="933"/>
      <c r="E322" s="933"/>
      <c r="F322" s="933"/>
      <c r="G322" s="933"/>
      <c r="H322" s="933" t="s">
        <v>334</v>
      </c>
      <c r="I322" s="933"/>
      <c r="J322" s="933"/>
      <c r="K322" s="933"/>
      <c r="L322" s="933"/>
      <c r="M322" s="1058"/>
      <c r="N322" s="1059"/>
      <c r="O322" s="1059"/>
      <c r="P322" s="1059"/>
      <c r="Q322" s="1060"/>
    </row>
    <row r="323" spans="1:17" hidden="1" x14ac:dyDescent="0.25">
      <c r="A323" s="932"/>
      <c r="B323" s="933"/>
      <c r="C323" s="933"/>
      <c r="D323" s="933"/>
      <c r="E323" s="933"/>
      <c r="F323" s="933"/>
      <c r="G323" s="933"/>
      <c r="H323" s="933"/>
      <c r="I323" s="933"/>
      <c r="J323" s="933"/>
      <c r="K323" s="933"/>
      <c r="L323" s="933"/>
      <c r="M323" s="1058"/>
      <c r="N323" s="1059"/>
      <c r="O323" s="1059"/>
      <c r="P323" s="1059"/>
      <c r="Q323" s="1060"/>
    </row>
    <row r="324" spans="1:17" hidden="1" x14ac:dyDescent="0.25">
      <c r="A324" s="933" t="s">
        <v>335</v>
      </c>
      <c r="C324" s="933" t="s">
        <v>333</v>
      </c>
      <c r="D324" s="933"/>
      <c r="E324" s="933"/>
      <c r="F324" s="933"/>
      <c r="G324" s="933"/>
      <c r="H324" s="933" t="s">
        <v>334</v>
      </c>
      <c r="I324" s="933"/>
      <c r="J324" s="933"/>
      <c r="K324" s="933"/>
      <c r="L324" s="933"/>
      <c r="M324" s="1058"/>
      <c r="N324" s="1059"/>
      <c r="O324" s="1059"/>
      <c r="P324" s="1059"/>
      <c r="Q324" s="1060"/>
    </row>
    <row r="325" spans="1:17" hidden="1" x14ac:dyDescent="0.25">
      <c r="A325" s="932"/>
      <c r="B325" s="933"/>
      <c r="C325" s="933"/>
      <c r="D325" s="933"/>
      <c r="E325" s="933"/>
      <c r="F325" s="933"/>
      <c r="G325" s="933"/>
      <c r="H325" s="933"/>
      <c r="I325" s="933"/>
      <c r="J325" s="933"/>
      <c r="K325" s="933"/>
      <c r="L325" s="933"/>
      <c r="M325" s="1058"/>
      <c r="N325" s="1059"/>
      <c r="O325" s="1059"/>
      <c r="P325" s="1059"/>
      <c r="Q325" s="1060"/>
    </row>
    <row r="326" spans="1:17" ht="12.75" hidden="1" thickBot="1" x14ac:dyDescent="0.3">
      <c r="A326" s="935"/>
      <c r="B326" s="936"/>
      <c r="C326" s="936"/>
      <c r="D326" s="936"/>
      <c r="E326" s="936"/>
      <c r="F326" s="936"/>
      <c r="G326" s="936"/>
      <c r="H326" s="936"/>
      <c r="I326" s="936"/>
      <c r="J326" s="936"/>
      <c r="K326" s="936"/>
      <c r="L326" s="936"/>
      <c r="M326" s="1061"/>
      <c r="N326" s="1062"/>
      <c r="O326" s="1062"/>
      <c r="P326" s="1062"/>
      <c r="Q326" s="1063"/>
    </row>
    <row r="327" spans="1:17" hidden="1" x14ac:dyDescent="0.25">
      <c r="A327" s="625"/>
      <c r="B327" s="625"/>
      <c r="C327" s="625"/>
      <c r="D327" s="625"/>
      <c r="E327" s="625"/>
      <c r="F327" s="625"/>
      <c r="G327" s="625"/>
      <c r="H327" s="625"/>
      <c r="I327" s="625"/>
      <c r="J327" s="625"/>
      <c r="K327" s="625"/>
      <c r="L327" s="625"/>
    </row>
    <row r="328" spans="1:17" x14ac:dyDescent="0.25">
      <c r="A328" s="625"/>
      <c r="B328" s="625"/>
      <c r="C328" s="625"/>
      <c r="D328" s="625"/>
      <c r="E328" s="625"/>
      <c r="F328" s="625"/>
      <c r="G328" s="625"/>
      <c r="H328" s="625"/>
      <c r="I328" s="625"/>
      <c r="J328" s="625"/>
      <c r="K328" s="625"/>
      <c r="L328" s="625"/>
    </row>
    <row r="329" spans="1:17" x14ac:dyDescent="0.25">
      <c r="A329" s="625"/>
      <c r="B329" s="625"/>
      <c r="C329" s="625"/>
      <c r="D329" s="625"/>
      <c r="E329" s="625"/>
      <c r="F329" s="625"/>
      <c r="G329" s="625"/>
      <c r="H329" s="625"/>
      <c r="I329" s="625"/>
      <c r="J329" s="625"/>
      <c r="K329" s="625"/>
      <c r="L329" s="625"/>
    </row>
    <row r="330" spans="1:17" x14ac:dyDescent="0.25">
      <c r="A330" s="625"/>
      <c r="B330" s="625"/>
      <c r="C330" s="625"/>
      <c r="D330" s="625"/>
      <c r="E330" s="625"/>
      <c r="F330" s="625"/>
      <c r="G330" s="625"/>
      <c r="H330" s="625"/>
      <c r="I330" s="625"/>
      <c r="J330" s="625"/>
      <c r="K330" s="625"/>
      <c r="L330" s="625"/>
    </row>
    <row r="331" spans="1:17" x14ac:dyDescent="0.25">
      <c r="A331" s="625"/>
      <c r="B331" s="625"/>
      <c r="C331" s="625"/>
      <c r="D331" s="625"/>
      <c r="E331" s="625"/>
      <c r="F331" s="625"/>
      <c r="G331" s="625"/>
      <c r="H331" s="625"/>
      <c r="I331" s="625"/>
      <c r="J331" s="625"/>
      <c r="K331" s="625"/>
      <c r="L331" s="625"/>
    </row>
    <row r="332" spans="1:17" x14ac:dyDescent="0.25">
      <c r="A332" s="625"/>
      <c r="B332" s="625"/>
      <c r="C332" s="625"/>
      <c r="D332" s="625"/>
      <c r="E332" s="625"/>
      <c r="F332" s="625"/>
      <c r="G332" s="625"/>
      <c r="H332" s="625"/>
      <c r="I332" s="625"/>
      <c r="J332" s="625"/>
      <c r="K332" s="625"/>
      <c r="L332" s="625"/>
    </row>
    <row r="333" spans="1:17" x14ac:dyDescent="0.25">
      <c r="A333" s="625"/>
      <c r="B333" s="625"/>
      <c r="C333" s="625"/>
      <c r="D333" s="625"/>
      <c r="E333" s="625"/>
      <c r="F333" s="625"/>
      <c r="G333" s="625"/>
      <c r="H333" s="625"/>
      <c r="I333" s="625"/>
      <c r="J333" s="625"/>
      <c r="K333" s="625"/>
      <c r="L333" s="625"/>
    </row>
    <row r="334" spans="1:17" x14ac:dyDescent="0.25">
      <c r="A334" s="625"/>
      <c r="B334" s="625"/>
      <c r="C334" s="625"/>
      <c r="D334" s="625"/>
      <c r="E334" s="625"/>
      <c r="F334" s="625"/>
      <c r="G334" s="625"/>
      <c r="H334" s="625"/>
      <c r="I334" s="625"/>
      <c r="J334" s="625"/>
      <c r="K334" s="625"/>
      <c r="L334" s="625"/>
    </row>
    <row r="335" spans="1:17" x14ac:dyDescent="0.25">
      <c r="A335" s="625"/>
      <c r="B335" s="625"/>
      <c r="C335" s="625"/>
      <c r="D335" s="625"/>
      <c r="E335" s="625"/>
      <c r="F335" s="625"/>
      <c r="G335" s="625"/>
      <c r="H335" s="625"/>
      <c r="I335" s="625"/>
      <c r="J335" s="625"/>
      <c r="K335" s="625"/>
      <c r="L335" s="625"/>
    </row>
    <row r="336" spans="1:17" x14ac:dyDescent="0.25">
      <c r="A336" s="625"/>
      <c r="B336" s="625"/>
      <c r="C336" s="625"/>
      <c r="D336" s="625"/>
      <c r="E336" s="625"/>
      <c r="F336" s="625"/>
      <c r="G336" s="625"/>
      <c r="H336" s="625"/>
      <c r="I336" s="625"/>
      <c r="J336" s="625"/>
      <c r="K336" s="625"/>
      <c r="L336" s="625"/>
    </row>
    <row r="337" spans="1:12" x14ac:dyDescent="0.25">
      <c r="A337" s="625"/>
      <c r="B337" s="625"/>
      <c r="C337" s="625"/>
      <c r="D337" s="625"/>
      <c r="E337" s="625"/>
      <c r="F337" s="625"/>
      <c r="G337" s="625"/>
      <c r="H337" s="625"/>
      <c r="I337" s="625"/>
      <c r="J337" s="625"/>
      <c r="K337" s="625"/>
      <c r="L337" s="625"/>
    </row>
    <row r="338" spans="1:12" x14ac:dyDescent="0.25">
      <c r="A338" s="625"/>
      <c r="B338" s="625"/>
      <c r="C338" s="625"/>
      <c r="D338" s="625"/>
      <c r="E338" s="625"/>
      <c r="F338" s="625"/>
      <c r="G338" s="625"/>
      <c r="H338" s="625"/>
      <c r="I338" s="625"/>
      <c r="J338" s="625"/>
      <c r="K338" s="625"/>
      <c r="L338" s="625"/>
    </row>
    <row r="339" spans="1:12" x14ac:dyDescent="0.25">
      <c r="A339" s="625"/>
      <c r="B339" s="625"/>
      <c r="C339" s="625"/>
      <c r="D339" s="625"/>
      <c r="E339" s="625"/>
      <c r="F339" s="625"/>
      <c r="G339" s="625"/>
      <c r="H339" s="625"/>
      <c r="I339" s="625"/>
      <c r="J339" s="625"/>
      <c r="K339" s="625"/>
      <c r="L339" s="625"/>
    </row>
    <row r="340" spans="1:12" x14ac:dyDescent="0.25">
      <c r="A340" s="625"/>
      <c r="B340" s="625"/>
      <c r="C340" s="625"/>
      <c r="D340" s="625"/>
      <c r="E340" s="625"/>
      <c r="F340" s="625"/>
      <c r="G340" s="625"/>
      <c r="H340" s="625"/>
      <c r="I340" s="625"/>
      <c r="J340" s="625"/>
      <c r="K340" s="625"/>
      <c r="L340" s="625"/>
    </row>
    <row r="341" spans="1:12" x14ac:dyDescent="0.25">
      <c r="A341" s="625"/>
      <c r="B341" s="625"/>
      <c r="C341" s="625"/>
      <c r="D341" s="625"/>
      <c r="E341" s="625"/>
      <c r="F341" s="625"/>
      <c r="G341" s="625"/>
      <c r="H341" s="625"/>
      <c r="I341" s="625"/>
      <c r="J341" s="625"/>
      <c r="K341" s="625"/>
      <c r="L341" s="625"/>
    </row>
    <row r="342" spans="1:12" x14ac:dyDescent="0.25">
      <c r="A342" s="625"/>
      <c r="B342" s="625"/>
      <c r="C342" s="625"/>
      <c r="D342" s="625"/>
      <c r="E342" s="625"/>
      <c r="F342" s="625"/>
      <c r="G342" s="625"/>
      <c r="H342" s="625"/>
      <c r="I342" s="625"/>
      <c r="J342" s="625"/>
      <c r="K342" s="625"/>
      <c r="L342" s="625"/>
    </row>
    <row r="343" spans="1:12" x14ac:dyDescent="0.25">
      <c r="A343" s="625"/>
      <c r="B343" s="625"/>
      <c r="C343" s="625"/>
      <c r="D343" s="625"/>
      <c r="E343" s="625"/>
      <c r="F343" s="625"/>
      <c r="G343" s="625"/>
      <c r="H343" s="625"/>
      <c r="I343" s="625"/>
      <c r="J343" s="625"/>
      <c r="K343" s="625"/>
      <c r="L343" s="625"/>
    </row>
    <row r="344" spans="1:12" x14ac:dyDescent="0.25">
      <c r="A344" s="625"/>
      <c r="B344" s="625"/>
      <c r="C344" s="625"/>
      <c r="D344" s="625"/>
      <c r="E344" s="625"/>
      <c r="F344" s="625"/>
      <c r="G344" s="625"/>
      <c r="H344" s="625"/>
      <c r="I344" s="625"/>
      <c r="J344" s="625"/>
      <c r="K344" s="625"/>
      <c r="L344" s="625"/>
    </row>
    <row r="345" spans="1:12" x14ac:dyDescent="0.25">
      <c r="A345" s="625"/>
      <c r="B345" s="625"/>
      <c r="C345" s="625"/>
      <c r="D345" s="625"/>
      <c r="E345" s="625"/>
      <c r="F345" s="625"/>
      <c r="G345" s="625"/>
      <c r="H345" s="625"/>
      <c r="I345" s="625"/>
      <c r="J345" s="625"/>
      <c r="K345" s="625"/>
      <c r="L345" s="625"/>
    </row>
  </sheetData>
  <sheetProtection password="CA5B" sheet="1" objects="1" scenarios="1"/>
  <mergeCells count="38"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abSelected="1" zoomScaleNormal="100" workbookViewId="0">
      <selection activeCell="R10" sqref="R10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371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/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359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356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360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361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100000</v>
      </c>
      <c r="D21" s="343">
        <f>SUM(D22,D25,D26,D42,D43)</f>
        <v>100000</v>
      </c>
      <c r="E21" s="343">
        <f>SUM(E22,E25,E43)</f>
        <v>0</v>
      </c>
      <c r="F21" s="343">
        <f>SUM(F22,F27,F43)</f>
        <v>0</v>
      </c>
      <c r="G21" s="344">
        <f>SUM(G22,G45)</f>
        <v>0</v>
      </c>
      <c r="H21" s="342">
        <f>SUM(I21:L21)</f>
        <v>80000</v>
      </c>
      <c r="I21" s="343">
        <f>SUM(I22,I25,I26,I42,I43)</f>
        <v>80000</v>
      </c>
      <c r="J21" s="343">
        <f>SUM(J22,J25,J43)</f>
        <v>0</v>
      </c>
      <c r="K21" s="343">
        <f>SUM(K22,K27,K43)</f>
        <v>0</v>
      </c>
      <c r="L21" s="345">
        <f>SUM(L22,L45)</f>
        <v>0</v>
      </c>
      <c r="M21" s="342">
        <f>SUM(N21:Q21)</f>
        <v>113830</v>
      </c>
      <c r="N21" s="343">
        <f>SUM(N22,N25,N26,N42,N43)</f>
        <v>113830</v>
      </c>
      <c r="O21" s="343">
        <f>SUM(O22,O25,O43)</f>
        <v>0</v>
      </c>
      <c r="P21" s="343">
        <f>SUM(P22,P27,P43)</f>
        <v>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ref="H22:H47" si="1">SUM(I22:L22)</f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ref="M22:M41" si="2">SUM(N22:Q22)</f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100000</v>
      </c>
      <c r="D25" s="374">
        <f>SUM(D51)</f>
        <v>100000</v>
      </c>
      <c r="E25" s="374"/>
      <c r="F25" s="375" t="s">
        <v>37</v>
      </c>
      <c r="G25" s="376" t="s">
        <v>37</v>
      </c>
      <c r="H25" s="373">
        <f>SUM(I25:L25)</f>
        <v>80000</v>
      </c>
      <c r="I25" s="374">
        <f>SUM(I51)</f>
        <v>80000</v>
      </c>
      <c r="J25" s="374"/>
      <c r="K25" s="375" t="s">
        <v>37</v>
      </c>
      <c r="L25" s="377" t="s">
        <v>37</v>
      </c>
      <c r="M25" s="378">
        <f>SUM(N25:Q25)</f>
        <v>113830</v>
      </c>
      <c r="N25" s="379">
        <f>ROUND(I25/$Q$15,0)</f>
        <v>113830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0</v>
      </c>
      <c r="D27" s="386" t="s">
        <v>37</v>
      </c>
      <c r="E27" s="386" t="s">
        <v>37</v>
      </c>
      <c r="F27" s="390">
        <f>SUM(F28,F32,F34,F37)</f>
        <v>0</v>
      </c>
      <c r="G27" s="387" t="s">
        <v>37</v>
      </c>
      <c r="H27" s="384">
        <f t="shared" si="1"/>
        <v>0</v>
      </c>
      <c r="I27" s="386" t="s">
        <v>37</v>
      </c>
      <c r="J27" s="386" t="s">
        <v>37</v>
      </c>
      <c r="K27" s="390">
        <f>SUM(K28,K32,K34,K37)</f>
        <v>0</v>
      </c>
      <c r="L27" s="389" t="s">
        <v>37</v>
      </c>
      <c r="M27" s="384">
        <f t="shared" si="2"/>
        <v>0</v>
      </c>
      <c r="N27" s="386" t="s">
        <v>37</v>
      </c>
      <c r="O27" s="386" t="s">
        <v>37</v>
      </c>
      <c r="P27" s="390">
        <f>SUM(P28,P32,P34,P37)</f>
        <v>0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0</v>
      </c>
      <c r="D37" s="386" t="s">
        <v>37</v>
      </c>
      <c r="E37" s="386" t="s">
        <v>37</v>
      </c>
      <c r="F37" s="390">
        <f>SUM(F38:F41)</f>
        <v>0</v>
      </c>
      <c r="G37" s="387" t="s">
        <v>37</v>
      </c>
      <c r="H37" s="384">
        <f t="shared" si="1"/>
        <v>0</v>
      </c>
      <c r="I37" s="386" t="s">
        <v>37</v>
      </c>
      <c r="J37" s="386" t="s">
        <v>37</v>
      </c>
      <c r="K37" s="390">
        <f>SUM(K38:K41)</f>
        <v>0</v>
      </c>
      <c r="L37" s="389" t="s">
        <v>37</v>
      </c>
      <c r="M37" s="384">
        <f t="shared" si="2"/>
        <v>0</v>
      </c>
      <c r="N37" s="386" t="s">
        <v>37</v>
      </c>
      <c r="O37" s="386" t="s">
        <v>37</v>
      </c>
      <c r="P37" s="390">
        <f>SUM(P38:P41)</f>
        <v>0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0</v>
      </c>
      <c r="D41" s="403" t="s">
        <v>37</v>
      </c>
      <c r="E41" s="403" t="s">
        <v>37</v>
      </c>
      <c r="F41" s="404"/>
      <c r="G41" s="405" t="s">
        <v>37</v>
      </c>
      <c r="H41" s="402">
        <f t="shared" si="1"/>
        <v>0</v>
      </c>
      <c r="I41" s="403" t="s">
        <v>37</v>
      </c>
      <c r="J41" s="403" t="s">
        <v>37</v>
      </c>
      <c r="K41" s="404"/>
      <c r="L41" s="406" t="s">
        <v>37</v>
      </c>
      <c r="M41" s="402">
        <f t="shared" si="2"/>
        <v>0</v>
      </c>
      <c r="N41" s="403" t="s">
        <v>37</v>
      </c>
      <c r="O41" s="403" t="s">
        <v>37</v>
      </c>
      <c r="P41" s="369">
        <f>ROUND(K41/$Q$15,0)</f>
        <v>0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100000</v>
      </c>
      <c r="D50" s="458">
        <f>SUM(D51,D299)</f>
        <v>100000</v>
      </c>
      <c r="E50" s="458">
        <f>SUM(E51,E299)</f>
        <v>0</v>
      </c>
      <c r="F50" s="458">
        <f>SUM(F51,F299)</f>
        <v>0</v>
      </c>
      <c r="G50" s="459">
        <f>SUM(G51,G299)</f>
        <v>0</v>
      </c>
      <c r="H50" s="457">
        <f>SUM(I50:L50)</f>
        <v>80000</v>
      </c>
      <c r="I50" s="458">
        <f>SUM(I51,I299)</f>
        <v>80000</v>
      </c>
      <c r="J50" s="458">
        <f>SUM(J51,J299)</f>
        <v>0</v>
      </c>
      <c r="K50" s="458">
        <f>SUM(K51,K299)</f>
        <v>0</v>
      </c>
      <c r="L50" s="460">
        <f>SUM(L51,L299)</f>
        <v>0</v>
      </c>
      <c r="M50" s="457">
        <f>SUM(N50:Q50)</f>
        <v>113830</v>
      </c>
      <c r="N50" s="458">
        <f>SUM(N51,N299)</f>
        <v>113830</v>
      </c>
      <c r="O50" s="458">
        <f>SUM(O51,O299)</f>
        <v>0</v>
      </c>
      <c r="P50" s="458">
        <f>SUM(P51,P299)</f>
        <v>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100000</v>
      </c>
      <c r="D51" s="464">
        <f>SUM(D52,D192)</f>
        <v>100000</v>
      </c>
      <c r="E51" s="464">
        <f>SUM(E52,E192)</f>
        <v>0</v>
      </c>
      <c r="F51" s="464">
        <f>SUM(F52,F192)</f>
        <v>0</v>
      </c>
      <c r="G51" s="465">
        <f>SUM(G52,G192)</f>
        <v>0</v>
      </c>
      <c r="H51" s="463">
        <f>SUM(I51:L51)</f>
        <v>80000</v>
      </c>
      <c r="I51" s="464">
        <f>SUM(I52,I192)</f>
        <v>80000</v>
      </c>
      <c r="J51" s="464">
        <f>SUM(J52,J192)</f>
        <v>0</v>
      </c>
      <c r="K51" s="464">
        <f>SUM(K52,K192)</f>
        <v>0</v>
      </c>
      <c r="L51" s="466">
        <f>SUM(L52,L192)</f>
        <v>0</v>
      </c>
      <c r="M51" s="463">
        <f>SUM(N51:Q51)</f>
        <v>113830</v>
      </c>
      <c r="N51" s="464">
        <f>SUM(N52,N192)</f>
        <v>113830</v>
      </c>
      <c r="O51" s="464">
        <f>SUM(O52,O192)</f>
        <v>0</v>
      </c>
      <c r="P51" s="464">
        <f>SUM(P52,P192)</f>
        <v>0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100000</v>
      </c>
      <c r="D52" s="469">
        <f>SUM(D53,D74,D171,D185)</f>
        <v>100000</v>
      </c>
      <c r="E52" s="469">
        <f>SUM(E53,E74,E171,E185)</f>
        <v>0</v>
      </c>
      <c r="F52" s="469">
        <f>SUM(F53,F74,F171,F185)</f>
        <v>0</v>
      </c>
      <c r="G52" s="470">
        <f>SUM(G53,G74,G171,G185)</f>
        <v>0</v>
      </c>
      <c r="H52" s="468">
        <f>SUM(I52:L52)</f>
        <v>80000</v>
      </c>
      <c r="I52" s="469">
        <f>SUM(I53,I74,I171,I185)</f>
        <v>80000</v>
      </c>
      <c r="J52" s="469">
        <f>SUM(J53,J74,J171,J185)</f>
        <v>0</v>
      </c>
      <c r="K52" s="469">
        <f>SUM(K53,K74,K171,K185)</f>
        <v>0</v>
      </c>
      <c r="L52" s="471">
        <f>SUM(L53,L74,L171,L185)</f>
        <v>0</v>
      </c>
      <c r="M52" s="468">
        <f>SUM(N52:Q52)</f>
        <v>113830</v>
      </c>
      <c r="N52" s="469">
        <f>SUM(N53,N74,N171,N185)</f>
        <v>113830</v>
      </c>
      <c r="O52" s="469">
        <f>SUM(O53,O74,O171,O185)</f>
        <v>0</v>
      </c>
      <c r="P52" s="469">
        <f>SUM(P53,P74,P171,P185)</f>
        <v>0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0</v>
      </c>
      <c r="D53" s="474">
        <f>SUM(D54,D67)</f>
        <v>0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ref="H53:H112" si="10">SUM(I53:L53)</f>
        <v>0</v>
      </c>
      <c r="I53" s="474">
        <f>SUM(I54,I67)</f>
        <v>0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ref="M53:M73" si="11">SUM(N53:Q53)</f>
        <v>0</v>
      </c>
      <c r="N53" s="474">
        <f>SUM(N54,N67)</f>
        <v>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0</v>
      </c>
      <c r="D54" s="390">
        <f>SUM(D55,D58,D66)</f>
        <v>0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0</v>
      </c>
      <c r="I54" s="390">
        <f>SUM(I55,I58,I66)</f>
        <v>0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0</v>
      </c>
      <c r="N54" s="390">
        <f>SUM(N55,N58,N66)</f>
        <v>0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0</v>
      </c>
      <c r="D55" s="481">
        <f>SUM(D56:D57)</f>
        <v>0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0</v>
      </c>
      <c r="I55" s="481">
        <f>SUM(I56:I57)</f>
        <v>0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0</v>
      </c>
      <c r="N55" s="481">
        <f>SUM(N56:N57)</f>
        <v>0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0</v>
      </c>
      <c r="D57" s="404"/>
      <c r="E57" s="404"/>
      <c r="F57" s="404"/>
      <c r="G57" s="487"/>
      <c r="H57" s="402">
        <f t="shared" si="10"/>
        <v>0</v>
      </c>
      <c r="I57" s="404"/>
      <c r="J57" s="404"/>
      <c r="K57" s="404"/>
      <c r="L57" s="488"/>
      <c r="M57" s="402">
        <f t="shared" si="11"/>
        <v>0</v>
      </c>
      <c r="N57" s="369">
        <f t="shared" ref="N57" si="13">ROUNDUP(I57/$Q$15,0)</f>
        <v>0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0</v>
      </c>
      <c r="D58" s="369">
        <f>SUM(D59:D65)</f>
        <v>0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0</v>
      </c>
      <c r="I58" s="369">
        <f>SUM(I59:I65)</f>
        <v>0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0</v>
      </c>
      <c r="N58" s="369">
        <f>SUM(N59:N65)</f>
        <v>0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4">ROUNDUP(I59/$Q$15,0)</f>
        <v>0</v>
      </c>
      <c r="O59" s="369">
        <f t="shared" si="14"/>
        <v>0</v>
      </c>
      <c r="P59" s="369">
        <f t="shared" si="14"/>
        <v>0</v>
      </c>
      <c r="Q59" s="489">
        <f t="shared" si="14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0</v>
      </c>
      <c r="D60" s="404"/>
      <c r="E60" s="404"/>
      <c r="F60" s="404"/>
      <c r="G60" s="487"/>
      <c r="H60" s="402">
        <f t="shared" si="10"/>
        <v>0</v>
      </c>
      <c r="I60" s="404"/>
      <c r="J60" s="404"/>
      <c r="K60" s="404"/>
      <c r="L60" s="488"/>
      <c r="M60" s="402">
        <f t="shared" si="11"/>
        <v>0</v>
      </c>
      <c r="N60" s="369">
        <f t="shared" si="14"/>
        <v>0</v>
      </c>
      <c r="O60" s="369">
        <f t="shared" si="14"/>
        <v>0</v>
      </c>
      <c r="P60" s="369">
        <f t="shared" si="14"/>
        <v>0</v>
      </c>
      <c r="Q60" s="489">
        <f t="shared" si="14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4"/>
        <v>0</v>
      </c>
      <c r="O61" s="369">
        <f t="shared" si="14"/>
        <v>0</v>
      </c>
      <c r="P61" s="369">
        <f t="shared" si="14"/>
        <v>0</v>
      </c>
      <c r="Q61" s="489">
        <f t="shared" si="14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/>
      <c r="J62" s="404"/>
      <c r="K62" s="404"/>
      <c r="L62" s="488"/>
      <c r="M62" s="402">
        <f t="shared" si="11"/>
        <v>0</v>
      </c>
      <c r="N62" s="369">
        <f t="shared" si="14"/>
        <v>0</v>
      </c>
      <c r="O62" s="369">
        <f t="shared" si="14"/>
        <v>0</v>
      </c>
      <c r="P62" s="369">
        <f t="shared" si="14"/>
        <v>0</v>
      </c>
      <c r="Q62" s="489">
        <f t="shared" si="14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0</v>
      </c>
      <c r="D63" s="404"/>
      <c r="E63" s="404"/>
      <c r="F63" s="404"/>
      <c r="G63" s="487"/>
      <c r="H63" s="402">
        <f t="shared" si="10"/>
        <v>0</v>
      </c>
      <c r="I63" s="404"/>
      <c r="J63" s="404"/>
      <c r="K63" s="404"/>
      <c r="L63" s="488"/>
      <c r="M63" s="402">
        <f t="shared" si="11"/>
        <v>0</v>
      </c>
      <c r="N63" s="369">
        <f t="shared" si="14"/>
        <v>0</v>
      </c>
      <c r="O63" s="369">
        <f t="shared" si="14"/>
        <v>0</v>
      </c>
      <c r="P63" s="369">
        <f t="shared" si="14"/>
        <v>0</v>
      </c>
      <c r="Q63" s="489">
        <f t="shared" si="14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4"/>
        <v>0</v>
      </c>
      <c r="O64" s="369">
        <f t="shared" si="14"/>
        <v>0</v>
      </c>
      <c r="P64" s="369">
        <f t="shared" si="14"/>
        <v>0</v>
      </c>
      <c r="Q64" s="489">
        <f t="shared" si="14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4"/>
        <v>0</v>
      </c>
      <c r="O65" s="369">
        <f t="shared" si="14"/>
        <v>0</v>
      </c>
      <c r="P65" s="369">
        <f t="shared" si="14"/>
        <v>0</v>
      </c>
      <c r="Q65" s="489">
        <f t="shared" si="14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/>
      <c r="J66" s="492"/>
      <c r="K66" s="492"/>
      <c r="L66" s="494"/>
      <c r="M66" s="445">
        <f t="shared" si="11"/>
        <v>0</v>
      </c>
      <c r="N66" s="369">
        <f t="shared" si="14"/>
        <v>0</v>
      </c>
      <c r="O66" s="481">
        <f t="shared" si="14"/>
        <v>0</v>
      </c>
      <c r="P66" s="481">
        <f t="shared" si="14"/>
        <v>0</v>
      </c>
      <c r="Q66" s="483">
        <f t="shared" si="14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0</v>
      </c>
      <c r="D67" s="390">
        <f>SUM(D68:D69)</f>
        <v>0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0</v>
      </c>
      <c r="I67" s="390">
        <f>SUM(I68:I69)</f>
        <v>0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0</v>
      </c>
      <c r="N67" s="390">
        <f>SUM(N68:N69)</f>
        <v>0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0</v>
      </c>
      <c r="D68" s="395"/>
      <c r="E68" s="395"/>
      <c r="F68" s="395"/>
      <c r="G68" s="484"/>
      <c r="H68" s="393">
        <f t="shared" si="10"/>
        <v>0</v>
      </c>
      <c r="I68" s="395"/>
      <c r="J68" s="395"/>
      <c r="K68" s="395"/>
      <c r="L68" s="485"/>
      <c r="M68" s="393">
        <f t="shared" si="11"/>
        <v>0</v>
      </c>
      <c r="N68" s="419">
        <f t="shared" ref="N68:Q68" si="15">ROUNDUP(I68/$Q$15,0)</f>
        <v>0</v>
      </c>
      <c r="O68" s="419">
        <f t="shared" si="15"/>
        <v>0</v>
      </c>
      <c r="P68" s="419">
        <f t="shared" si="15"/>
        <v>0</v>
      </c>
      <c r="Q68" s="486">
        <f t="shared" si="15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0</v>
      </c>
      <c r="D69" s="369">
        <f>SUM(D70:D73)</f>
        <v>0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0</v>
      </c>
      <c r="I69" s="369">
        <f>SUM(I70:I73)</f>
        <v>0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0</v>
      </c>
      <c r="N69" s="369">
        <f>SUM(N70:N73)</f>
        <v>0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0</v>
      </c>
      <c r="D70" s="404"/>
      <c r="E70" s="404"/>
      <c r="F70" s="404"/>
      <c r="G70" s="487"/>
      <c r="H70" s="402">
        <f t="shared" si="10"/>
        <v>0</v>
      </c>
      <c r="I70" s="404"/>
      <c r="J70" s="404"/>
      <c r="K70" s="404"/>
      <c r="L70" s="488"/>
      <c r="M70" s="402">
        <f t="shared" si="11"/>
        <v>0</v>
      </c>
      <c r="N70" s="369">
        <f t="shared" ref="N70:Q73" si="16">ROUNDUP(I70/$Q$15,0)</f>
        <v>0</v>
      </c>
      <c r="O70" s="369">
        <f t="shared" si="16"/>
        <v>0</v>
      </c>
      <c r="P70" s="369">
        <f t="shared" si="16"/>
        <v>0</v>
      </c>
      <c r="Q70" s="489">
        <f t="shared" si="16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0</v>
      </c>
      <c r="D71" s="404"/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6"/>
        <v>0</v>
      </c>
      <c r="O71" s="369">
        <f t="shared" si="16"/>
        <v>0</v>
      </c>
      <c r="P71" s="369">
        <f t="shared" si="16"/>
        <v>0</v>
      </c>
      <c r="Q71" s="489">
        <f t="shared" si="16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0</v>
      </c>
      <c r="D72" s="404"/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6"/>
        <v>0</v>
      </c>
      <c r="O72" s="369">
        <f t="shared" si="16"/>
        <v>0</v>
      </c>
      <c r="P72" s="369">
        <f t="shared" si="16"/>
        <v>0</v>
      </c>
      <c r="Q72" s="489">
        <f t="shared" si="16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6"/>
        <v>0</v>
      </c>
      <c r="O73" s="369">
        <f t="shared" si="16"/>
        <v>0</v>
      </c>
      <c r="P73" s="369">
        <f t="shared" si="16"/>
        <v>0</v>
      </c>
      <c r="Q73" s="489">
        <f t="shared" si="16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100000</v>
      </c>
      <c r="D74" s="474">
        <f>SUM(D75,D82,D129,D162,D163,D170)</f>
        <v>100000</v>
      </c>
      <c r="E74" s="474">
        <f>SUM(E75,E82,E129,E162,E163,E170)</f>
        <v>0</v>
      </c>
      <c r="F74" s="474">
        <f>SUM(F75,F82,F129,F162,F163,F170)</f>
        <v>0</v>
      </c>
      <c r="G74" s="475">
        <f>SUM(G75,G82,G129,G162,G163,G170)</f>
        <v>0</v>
      </c>
      <c r="H74" s="473">
        <f>SUM(I74:L74)</f>
        <v>80000</v>
      </c>
      <c r="I74" s="474">
        <f>SUM(I75,I82,I129,I162,I163,I170)</f>
        <v>80000</v>
      </c>
      <c r="J74" s="474">
        <f>SUM(J75,J82,J129,J162,J163,J170)</f>
        <v>0</v>
      </c>
      <c r="K74" s="474">
        <f>SUM(K75,K82,K129,K162,K163,K170)</f>
        <v>0</v>
      </c>
      <c r="L74" s="476">
        <f>SUM(L75,L82,L129,L162,L163,L170)</f>
        <v>0</v>
      </c>
      <c r="M74" s="473">
        <f>SUM(N74:Q74)</f>
        <v>113830</v>
      </c>
      <c r="N74" s="474">
        <f>SUM(N75,N82,N129,N162,N163,N170)</f>
        <v>113830</v>
      </c>
      <c r="O74" s="474">
        <f>SUM(O75,O82,O129,O162,O163,O170)</f>
        <v>0</v>
      </c>
      <c r="P74" s="474">
        <f>SUM(P75,P82,P129,P162,P163,P170)</f>
        <v>0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0</v>
      </c>
      <c r="D75" s="390">
        <f>SUM(D76,D79)</f>
        <v>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0</v>
      </c>
      <c r="I75" s="390">
        <f>SUM(I76,I79)</f>
        <v>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ref="M75:M112" si="17">SUM(N75:Q75)</f>
        <v>0</v>
      </c>
      <c r="N75" s="390">
        <f>SUM(N76,N79)</f>
        <v>0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0</v>
      </c>
      <c r="D76" s="419">
        <f>SUM(D77:D78)</f>
        <v>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7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0</v>
      </c>
      <c r="D77" s="404"/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7"/>
        <v>0</v>
      </c>
      <c r="N77" s="369">
        <f t="shared" ref="N77:Q78" si="18">ROUNDUP(I77/$Q$15,0)</f>
        <v>0</v>
      </c>
      <c r="O77" s="369">
        <f t="shared" si="18"/>
        <v>0</v>
      </c>
      <c r="P77" s="369">
        <f t="shared" si="18"/>
        <v>0</v>
      </c>
      <c r="Q77" s="489">
        <f t="shared" si="18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7"/>
        <v>0</v>
      </c>
      <c r="N78" s="369">
        <f t="shared" si="18"/>
        <v>0</v>
      </c>
      <c r="O78" s="369">
        <f t="shared" si="18"/>
        <v>0</v>
      </c>
      <c r="P78" s="369">
        <f t="shared" si="18"/>
        <v>0</v>
      </c>
      <c r="Q78" s="489">
        <f t="shared" si="18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0</v>
      </c>
      <c r="D79" s="369">
        <f>SUM(D80:D81)</f>
        <v>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0</v>
      </c>
      <c r="I79" s="369">
        <f>SUM(I80:I81)</f>
        <v>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7"/>
        <v>0</v>
      </c>
      <c r="N79" s="369">
        <f>SUM(N80:N81)</f>
        <v>0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0</v>
      </c>
      <c r="D80" s="404"/>
      <c r="E80" s="404"/>
      <c r="F80" s="404"/>
      <c r="G80" s="487"/>
      <c r="H80" s="402">
        <f t="shared" si="10"/>
        <v>0</v>
      </c>
      <c r="I80" s="404"/>
      <c r="J80" s="404"/>
      <c r="K80" s="404"/>
      <c r="L80" s="488"/>
      <c r="M80" s="402">
        <f t="shared" si="17"/>
        <v>0</v>
      </c>
      <c r="N80" s="369">
        <f t="shared" ref="N80:Q81" si="19">ROUNDUP(I80/$Q$15,0)</f>
        <v>0</v>
      </c>
      <c r="O80" s="369">
        <f t="shared" si="19"/>
        <v>0</v>
      </c>
      <c r="P80" s="369">
        <f t="shared" si="19"/>
        <v>0</v>
      </c>
      <c r="Q80" s="489">
        <f t="shared" si="19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0</v>
      </c>
      <c r="D81" s="404"/>
      <c r="E81" s="404"/>
      <c r="F81" s="404"/>
      <c r="G81" s="487"/>
      <c r="H81" s="402">
        <f t="shared" si="10"/>
        <v>0</v>
      </c>
      <c r="I81" s="404"/>
      <c r="J81" s="404"/>
      <c r="K81" s="404"/>
      <c r="L81" s="488"/>
      <c r="M81" s="402">
        <f t="shared" si="17"/>
        <v>0</v>
      </c>
      <c r="N81" s="369">
        <f t="shared" si="19"/>
        <v>0</v>
      </c>
      <c r="O81" s="369">
        <f t="shared" si="19"/>
        <v>0</v>
      </c>
      <c r="P81" s="369">
        <f t="shared" si="19"/>
        <v>0</v>
      </c>
      <c r="Q81" s="489">
        <f t="shared" si="19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100000</v>
      </c>
      <c r="D82" s="390">
        <f>SUM(D83,D88,D94,D102,D111,D115,D121,D127)</f>
        <v>100000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>SUM(I82:L82)</f>
        <v>80000</v>
      </c>
      <c r="I82" s="390">
        <f>SUM(I83,I88,I94,I102,I111,I115,I121,I127)</f>
        <v>80000</v>
      </c>
      <c r="J82" s="390">
        <f>SUM(J83,J88,J94,J102,J111,J115,J121,J127)</f>
        <v>0</v>
      </c>
      <c r="K82" s="390">
        <f>SUM(K83,K88,K94,K102,K111,K115,K121,K127)</f>
        <v>0</v>
      </c>
      <c r="L82" s="499">
        <f>SUM(L83,L88,L94,L102,L111,L115,L121,L127)</f>
        <v>0</v>
      </c>
      <c r="M82" s="384">
        <f>SUM(N82:Q82)</f>
        <v>113830</v>
      </c>
      <c r="N82" s="390">
        <f>SUM(N83,N88,N94,N102,N111,N115,N121,N127)</f>
        <v>113830</v>
      </c>
      <c r="O82" s="390">
        <f>SUM(O83,O88,O94,O102,O111,O115,O121,O127)</f>
        <v>0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7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7"/>
        <v>0</v>
      </c>
      <c r="N84" s="419">
        <f t="shared" ref="N84:Q87" si="20">ROUNDUP(I84/$Q$15,0)</f>
        <v>0</v>
      </c>
      <c r="O84" s="419">
        <f t="shared" si="20"/>
        <v>0</v>
      </c>
      <c r="P84" s="419">
        <f t="shared" si="20"/>
        <v>0</v>
      </c>
      <c r="Q84" s="486">
        <f t="shared" si="20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7"/>
        <v>0</v>
      </c>
      <c r="N85" s="369">
        <f t="shared" si="20"/>
        <v>0</v>
      </c>
      <c r="O85" s="369">
        <f t="shared" si="20"/>
        <v>0</v>
      </c>
      <c r="P85" s="369">
        <f t="shared" si="20"/>
        <v>0</v>
      </c>
      <c r="Q85" s="489">
        <f t="shared" si="20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7"/>
        <v>0</v>
      </c>
      <c r="N86" s="369">
        <f t="shared" si="20"/>
        <v>0</v>
      </c>
      <c r="O86" s="369">
        <f t="shared" si="20"/>
        <v>0</v>
      </c>
      <c r="P86" s="369">
        <f t="shared" si="20"/>
        <v>0</v>
      </c>
      <c r="Q86" s="489">
        <f t="shared" si="20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/>
      <c r="J87" s="404"/>
      <c r="K87" s="404"/>
      <c r="L87" s="488"/>
      <c r="M87" s="402">
        <f t="shared" si="17"/>
        <v>0</v>
      </c>
      <c r="N87" s="369">
        <f t="shared" si="20"/>
        <v>0</v>
      </c>
      <c r="O87" s="369">
        <f t="shared" si="20"/>
        <v>0</v>
      </c>
      <c r="P87" s="369">
        <f t="shared" si="20"/>
        <v>0</v>
      </c>
      <c r="Q87" s="489">
        <f t="shared" si="20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7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7"/>
        <v>0</v>
      </c>
      <c r="N89" s="369">
        <f t="shared" ref="N89:Q93" si="21">ROUNDUP(I89/$Q$15,0)</f>
        <v>0</v>
      </c>
      <c r="O89" s="369">
        <f t="shared" si="21"/>
        <v>0</v>
      </c>
      <c r="P89" s="369">
        <f t="shared" si="21"/>
        <v>0</v>
      </c>
      <c r="Q89" s="489">
        <f t="shared" si="21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7"/>
        <v>0</v>
      </c>
      <c r="N90" s="369">
        <f t="shared" si="21"/>
        <v>0</v>
      </c>
      <c r="O90" s="369">
        <f t="shared" si="21"/>
        <v>0</v>
      </c>
      <c r="P90" s="369">
        <f t="shared" si="21"/>
        <v>0</v>
      </c>
      <c r="Q90" s="489">
        <f t="shared" si="21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7"/>
        <v>0</v>
      </c>
      <c r="N91" s="369">
        <f t="shared" si="21"/>
        <v>0</v>
      </c>
      <c r="O91" s="369">
        <f t="shared" si="21"/>
        <v>0</v>
      </c>
      <c r="P91" s="369">
        <f t="shared" si="21"/>
        <v>0</v>
      </c>
      <c r="Q91" s="489">
        <f t="shared" si="21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7"/>
        <v>0</v>
      </c>
      <c r="N92" s="369">
        <f t="shared" si="21"/>
        <v>0</v>
      </c>
      <c r="O92" s="369">
        <f t="shared" si="21"/>
        <v>0</v>
      </c>
      <c r="P92" s="369">
        <f t="shared" si="21"/>
        <v>0</v>
      </c>
      <c r="Q92" s="489">
        <f t="shared" si="21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7"/>
        <v>0</v>
      </c>
      <c r="N93" s="369">
        <f t="shared" si="21"/>
        <v>0</v>
      </c>
      <c r="O93" s="369">
        <f t="shared" si="21"/>
        <v>0</v>
      </c>
      <c r="P93" s="369">
        <f t="shared" si="21"/>
        <v>0</v>
      </c>
      <c r="Q93" s="489">
        <f t="shared" si="21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0</v>
      </c>
      <c r="D94" s="369">
        <f>SUM(D95:D101)</f>
        <v>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0</v>
      </c>
      <c r="I94" s="369">
        <f>SUM(I95:I101)</f>
        <v>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7"/>
        <v>0</v>
      </c>
      <c r="N94" s="369">
        <f>SUM(N95:N101)</f>
        <v>0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0</v>
      </c>
      <c r="D95" s="404"/>
      <c r="E95" s="404"/>
      <c r="F95" s="404"/>
      <c r="G95" s="487"/>
      <c r="H95" s="402">
        <f t="shared" si="10"/>
        <v>0</v>
      </c>
      <c r="I95" s="404"/>
      <c r="J95" s="404"/>
      <c r="K95" s="404"/>
      <c r="L95" s="488"/>
      <c r="M95" s="402">
        <f t="shared" si="17"/>
        <v>0</v>
      </c>
      <c r="N95" s="369">
        <f t="shared" ref="N95:Q101" si="22">ROUNDUP(I95/$Q$15,0)</f>
        <v>0</v>
      </c>
      <c r="O95" s="369">
        <f t="shared" si="22"/>
        <v>0</v>
      </c>
      <c r="P95" s="369">
        <f t="shared" si="22"/>
        <v>0</v>
      </c>
      <c r="Q95" s="489">
        <f t="shared" si="22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0</v>
      </c>
      <c r="D96" s="404"/>
      <c r="E96" s="404"/>
      <c r="F96" s="404"/>
      <c r="G96" s="487"/>
      <c r="H96" s="402">
        <f t="shared" si="10"/>
        <v>0</v>
      </c>
      <c r="I96" s="404"/>
      <c r="J96" s="404"/>
      <c r="K96" s="404"/>
      <c r="L96" s="488"/>
      <c r="M96" s="402">
        <f t="shared" si="17"/>
        <v>0</v>
      </c>
      <c r="N96" s="369">
        <f t="shared" si="22"/>
        <v>0</v>
      </c>
      <c r="O96" s="369">
        <f t="shared" si="22"/>
        <v>0</v>
      </c>
      <c r="P96" s="369">
        <f t="shared" si="22"/>
        <v>0</v>
      </c>
      <c r="Q96" s="489">
        <f t="shared" si="22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7"/>
        <v>0</v>
      </c>
      <c r="N97" s="419">
        <f t="shared" si="22"/>
        <v>0</v>
      </c>
      <c r="O97" s="419">
        <f t="shared" si="22"/>
        <v>0</v>
      </c>
      <c r="P97" s="419">
        <f t="shared" si="22"/>
        <v>0</v>
      </c>
      <c r="Q97" s="486">
        <f t="shared" si="22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7"/>
        <v>0</v>
      </c>
      <c r="N98" s="369">
        <f t="shared" si="22"/>
        <v>0</v>
      </c>
      <c r="O98" s="369">
        <f t="shared" si="22"/>
        <v>0</v>
      </c>
      <c r="P98" s="369">
        <f t="shared" si="22"/>
        <v>0</v>
      </c>
      <c r="Q98" s="489">
        <f t="shared" si="22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7"/>
        <v>0</v>
      </c>
      <c r="N99" s="369">
        <f t="shared" si="22"/>
        <v>0</v>
      </c>
      <c r="O99" s="369">
        <f t="shared" si="22"/>
        <v>0</v>
      </c>
      <c r="P99" s="369">
        <f t="shared" si="22"/>
        <v>0</v>
      </c>
      <c r="Q99" s="489">
        <f t="shared" si="22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/>
      <c r="J100" s="404"/>
      <c r="K100" s="404"/>
      <c r="L100" s="488"/>
      <c r="M100" s="402">
        <f t="shared" si="17"/>
        <v>0</v>
      </c>
      <c r="N100" s="369">
        <f t="shared" si="22"/>
        <v>0</v>
      </c>
      <c r="O100" s="369">
        <f t="shared" si="22"/>
        <v>0</v>
      </c>
      <c r="P100" s="369">
        <f t="shared" si="22"/>
        <v>0</v>
      </c>
      <c r="Q100" s="489">
        <f t="shared" si="22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0</v>
      </c>
      <c r="D101" s="404"/>
      <c r="E101" s="404"/>
      <c r="F101" s="404"/>
      <c r="G101" s="487"/>
      <c r="H101" s="402">
        <f t="shared" si="10"/>
        <v>0</v>
      </c>
      <c r="I101" s="404"/>
      <c r="J101" s="404"/>
      <c r="K101" s="404"/>
      <c r="L101" s="488"/>
      <c r="M101" s="402">
        <f t="shared" si="17"/>
        <v>0</v>
      </c>
      <c r="N101" s="369">
        <f t="shared" si="22"/>
        <v>0</v>
      </c>
      <c r="O101" s="369">
        <f t="shared" si="22"/>
        <v>0</v>
      </c>
      <c r="P101" s="369">
        <f t="shared" si="22"/>
        <v>0</v>
      </c>
      <c r="Q101" s="489">
        <f t="shared" si="22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0</v>
      </c>
      <c r="D102" s="369">
        <f>SUM(D103:D110)</f>
        <v>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0</v>
      </c>
      <c r="I102" s="369">
        <f>SUM(I103:I110)</f>
        <v>0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7"/>
        <v>0</v>
      </c>
      <c r="N102" s="369">
        <f>SUM(N103:N110)</f>
        <v>0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7"/>
        <v>0</v>
      </c>
      <c r="N103" s="369">
        <f t="shared" ref="N103:Q110" si="23">ROUNDUP(I103/$Q$15,0)</f>
        <v>0</v>
      </c>
      <c r="O103" s="369">
        <f t="shared" si="23"/>
        <v>0</v>
      </c>
      <c r="P103" s="369">
        <f t="shared" si="23"/>
        <v>0</v>
      </c>
      <c r="Q103" s="489">
        <f t="shared" si="23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7"/>
        <v>0</v>
      </c>
      <c r="N104" s="369">
        <f t="shared" si="23"/>
        <v>0</v>
      </c>
      <c r="O104" s="369">
        <f t="shared" si="23"/>
        <v>0</v>
      </c>
      <c r="P104" s="369">
        <f t="shared" si="23"/>
        <v>0</v>
      </c>
      <c r="Q104" s="489">
        <f t="shared" si="23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7"/>
        <v>0</v>
      </c>
      <c r="N105" s="369">
        <f t="shared" si="23"/>
        <v>0</v>
      </c>
      <c r="O105" s="369">
        <f t="shared" si="23"/>
        <v>0</v>
      </c>
      <c r="P105" s="369">
        <f t="shared" si="23"/>
        <v>0</v>
      </c>
      <c r="Q105" s="489">
        <f t="shared" si="23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7"/>
        <v>0</v>
      </c>
      <c r="N106" s="369">
        <f t="shared" si="23"/>
        <v>0</v>
      </c>
      <c r="O106" s="369">
        <f t="shared" si="23"/>
        <v>0</v>
      </c>
      <c r="P106" s="369">
        <f t="shared" si="23"/>
        <v>0</v>
      </c>
      <c r="Q106" s="489">
        <f t="shared" si="23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7"/>
        <v>0</v>
      </c>
      <c r="N107" s="369">
        <f t="shared" si="23"/>
        <v>0</v>
      </c>
      <c r="O107" s="369">
        <f t="shared" si="23"/>
        <v>0</v>
      </c>
      <c r="P107" s="369">
        <f t="shared" si="23"/>
        <v>0</v>
      </c>
      <c r="Q107" s="489">
        <f t="shared" si="23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0</v>
      </c>
      <c r="D108" s="404"/>
      <c r="E108" s="404"/>
      <c r="F108" s="404"/>
      <c r="G108" s="487"/>
      <c r="H108" s="402">
        <f t="shared" si="10"/>
        <v>0</v>
      </c>
      <c r="I108" s="404"/>
      <c r="J108" s="404"/>
      <c r="K108" s="404"/>
      <c r="L108" s="488"/>
      <c r="M108" s="402">
        <f t="shared" si="17"/>
        <v>0</v>
      </c>
      <c r="N108" s="369">
        <f t="shared" si="23"/>
        <v>0</v>
      </c>
      <c r="O108" s="369">
        <f t="shared" si="23"/>
        <v>0</v>
      </c>
      <c r="P108" s="369">
        <f t="shared" si="23"/>
        <v>0</v>
      </c>
      <c r="Q108" s="489">
        <f t="shared" si="23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7"/>
        <v>0</v>
      </c>
      <c r="N109" s="369">
        <f t="shared" si="23"/>
        <v>0</v>
      </c>
      <c r="O109" s="369">
        <f t="shared" si="23"/>
        <v>0</v>
      </c>
      <c r="P109" s="369">
        <f t="shared" si="23"/>
        <v>0</v>
      </c>
      <c r="Q109" s="489">
        <f t="shared" si="23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7"/>
        <v>0</v>
      </c>
      <c r="N110" s="369">
        <f t="shared" si="23"/>
        <v>0</v>
      </c>
      <c r="O110" s="369">
        <f t="shared" si="23"/>
        <v>0</v>
      </c>
      <c r="P110" s="369">
        <f t="shared" si="23"/>
        <v>0</v>
      </c>
      <c r="Q110" s="489">
        <f t="shared" si="23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7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7"/>
        <v>0</v>
      </c>
      <c r="N112" s="369">
        <f t="shared" ref="N112:Q114" si="24">ROUNDUP(I112/$Q$15,0)</f>
        <v>0</v>
      </c>
      <c r="O112" s="369">
        <f t="shared" si="24"/>
        <v>0</v>
      </c>
      <c r="P112" s="369">
        <f t="shared" si="24"/>
        <v>0</v>
      </c>
      <c r="Q112" s="489">
        <f t="shared" si="24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4"/>
        <v>0</v>
      </c>
      <c r="O113" s="369">
        <f t="shared" si="24"/>
        <v>0</v>
      </c>
      <c r="P113" s="369">
        <f t="shared" si="24"/>
        <v>0</v>
      </c>
      <c r="Q113" s="489">
        <f t="shared" si="24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4"/>
        <v>0</v>
      </c>
      <c r="O114" s="369">
        <f t="shared" si="24"/>
        <v>0</v>
      </c>
      <c r="P114" s="369">
        <f t="shared" si="24"/>
        <v>0</v>
      </c>
      <c r="Q114" s="489">
        <f t="shared" si="24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5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6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7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5"/>
        <v>0</v>
      </c>
      <c r="D116" s="404"/>
      <c r="E116" s="404"/>
      <c r="F116" s="404"/>
      <c r="G116" s="487"/>
      <c r="H116" s="402">
        <f t="shared" si="26"/>
        <v>0</v>
      </c>
      <c r="I116" s="404"/>
      <c r="J116" s="404"/>
      <c r="K116" s="404"/>
      <c r="L116" s="488"/>
      <c r="M116" s="402">
        <f t="shared" si="27"/>
        <v>0</v>
      </c>
      <c r="N116" s="369">
        <f t="shared" ref="N116:Q120" si="28">ROUNDUP(I116/$Q$15,0)</f>
        <v>0</v>
      </c>
      <c r="O116" s="369">
        <f t="shared" si="28"/>
        <v>0</v>
      </c>
      <c r="P116" s="369">
        <f t="shared" si="28"/>
        <v>0</v>
      </c>
      <c r="Q116" s="489">
        <f t="shared" si="28"/>
        <v>0</v>
      </c>
    </row>
    <row r="117" spans="1:17" x14ac:dyDescent="0.25">
      <c r="A117" s="363">
        <v>2262</v>
      </c>
      <c r="B117" s="401" t="s">
        <v>126</v>
      </c>
      <c r="C117" s="402">
        <f t="shared" si="25"/>
        <v>0</v>
      </c>
      <c r="D117" s="404"/>
      <c r="E117" s="404"/>
      <c r="F117" s="404"/>
      <c r="G117" s="487"/>
      <c r="H117" s="402">
        <f t="shared" si="26"/>
        <v>0</v>
      </c>
      <c r="I117" s="404"/>
      <c r="J117" s="404"/>
      <c r="K117" s="404"/>
      <c r="L117" s="488"/>
      <c r="M117" s="402">
        <f t="shared" si="27"/>
        <v>0</v>
      </c>
      <c r="N117" s="369">
        <f t="shared" si="28"/>
        <v>0</v>
      </c>
      <c r="O117" s="369">
        <f t="shared" si="28"/>
        <v>0</v>
      </c>
      <c r="P117" s="369">
        <f t="shared" si="28"/>
        <v>0</v>
      </c>
      <c r="Q117" s="489">
        <f t="shared" si="28"/>
        <v>0</v>
      </c>
    </row>
    <row r="118" spans="1:17" x14ac:dyDescent="0.25">
      <c r="A118" s="363">
        <v>2263</v>
      </c>
      <c r="B118" s="401" t="s">
        <v>127</v>
      </c>
      <c r="C118" s="402">
        <f t="shared" si="25"/>
        <v>0</v>
      </c>
      <c r="D118" s="404"/>
      <c r="E118" s="404"/>
      <c r="F118" s="404"/>
      <c r="G118" s="487"/>
      <c r="H118" s="402">
        <f t="shared" si="26"/>
        <v>0</v>
      </c>
      <c r="I118" s="404"/>
      <c r="J118" s="404"/>
      <c r="K118" s="404"/>
      <c r="L118" s="488"/>
      <c r="M118" s="402">
        <f t="shared" si="27"/>
        <v>0</v>
      </c>
      <c r="N118" s="369">
        <f t="shared" si="28"/>
        <v>0</v>
      </c>
      <c r="O118" s="369">
        <f t="shared" si="28"/>
        <v>0</v>
      </c>
      <c r="P118" s="369">
        <f t="shared" si="28"/>
        <v>0</v>
      </c>
      <c r="Q118" s="489">
        <f t="shared" si="28"/>
        <v>0</v>
      </c>
    </row>
    <row r="119" spans="1:17" x14ac:dyDescent="0.25">
      <c r="A119" s="363">
        <v>2264</v>
      </c>
      <c r="B119" s="401" t="s">
        <v>128</v>
      </c>
      <c r="C119" s="402">
        <f t="shared" si="25"/>
        <v>0</v>
      </c>
      <c r="D119" s="404"/>
      <c r="E119" s="404"/>
      <c r="F119" s="404"/>
      <c r="G119" s="487"/>
      <c r="H119" s="402">
        <f t="shared" si="26"/>
        <v>0</v>
      </c>
      <c r="I119" s="404"/>
      <c r="J119" s="404"/>
      <c r="K119" s="404"/>
      <c r="L119" s="488"/>
      <c r="M119" s="402">
        <f t="shared" si="27"/>
        <v>0</v>
      </c>
      <c r="N119" s="369">
        <f t="shared" si="28"/>
        <v>0</v>
      </c>
      <c r="O119" s="369">
        <f t="shared" si="28"/>
        <v>0</v>
      </c>
      <c r="P119" s="369">
        <f t="shared" si="28"/>
        <v>0</v>
      </c>
      <c r="Q119" s="489">
        <f t="shared" si="28"/>
        <v>0</v>
      </c>
    </row>
    <row r="120" spans="1:17" x14ac:dyDescent="0.25">
      <c r="A120" s="363">
        <v>2269</v>
      </c>
      <c r="B120" s="401" t="s">
        <v>129</v>
      </c>
      <c r="C120" s="402">
        <f t="shared" si="25"/>
        <v>0</v>
      </c>
      <c r="D120" s="404"/>
      <c r="E120" s="404"/>
      <c r="F120" s="404"/>
      <c r="G120" s="487"/>
      <c r="H120" s="402">
        <f t="shared" si="26"/>
        <v>0</v>
      </c>
      <c r="I120" s="404"/>
      <c r="J120" s="404"/>
      <c r="K120" s="404"/>
      <c r="L120" s="488"/>
      <c r="M120" s="402">
        <f t="shared" si="27"/>
        <v>0</v>
      </c>
      <c r="N120" s="369">
        <f t="shared" si="28"/>
        <v>0</v>
      </c>
      <c r="O120" s="369">
        <f t="shared" si="28"/>
        <v>0</v>
      </c>
      <c r="P120" s="369">
        <f t="shared" si="28"/>
        <v>0</v>
      </c>
      <c r="Q120" s="489">
        <f t="shared" si="28"/>
        <v>0</v>
      </c>
    </row>
    <row r="121" spans="1:17" x14ac:dyDescent="0.25">
      <c r="A121" s="490">
        <v>2270</v>
      </c>
      <c r="B121" s="401" t="s">
        <v>130</v>
      </c>
      <c r="C121" s="402">
        <f t="shared" si="25"/>
        <v>100000</v>
      </c>
      <c r="D121" s="369">
        <f>SUM(D122:D126)</f>
        <v>100000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>SUM(I121:L121)</f>
        <v>80000</v>
      </c>
      <c r="I121" s="369">
        <f>SUM(I122:I126)</f>
        <v>80000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>SUM(N121:Q121)</f>
        <v>113830</v>
      </c>
      <c r="N121" s="369">
        <f>SUM(N122:N126)</f>
        <v>113830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5"/>
        <v>0</v>
      </c>
      <c r="D122" s="404"/>
      <c r="E122" s="404"/>
      <c r="F122" s="404"/>
      <c r="G122" s="487"/>
      <c r="H122" s="402">
        <f t="shared" si="26"/>
        <v>0</v>
      </c>
      <c r="I122" s="404"/>
      <c r="J122" s="404"/>
      <c r="K122" s="404"/>
      <c r="L122" s="488"/>
      <c r="M122" s="402">
        <f t="shared" si="27"/>
        <v>0</v>
      </c>
      <c r="N122" s="369">
        <f t="shared" ref="N122:Q126" si="29">ROUNDUP(I122/$Q$15,0)</f>
        <v>0</v>
      </c>
      <c r="O122" s="369">
        <f t="shared" si="29"/>
        <v>0</v>
      </c>
      <c r="P122" s="369">
        <f t="shared" si="29"/>
        <v>0</v>
      </c>
      <c r="Q122" s="489">
        <f t="shared" si="29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5"/>
        <v>100000</v>
      </c>
      <c r="D123" s="404">
        <v>100000</v>
      </c>
      <c r="E123" s="404"/>
      <c r="F123" s="404"/>
      <c r="G123" s="487"/>
      <c r="H123" s="402">
        <f>SUM(I123:L123)</f>
        <v>80000</v>
      </c>
      <c r="I123" s="404">
        <v>80000</v>
      </c>
      <c r="J123" s="404"/>
      <c r="K123" s="404"/>
      <c r="L123" s="488"/>
      <c r="M123" s="402">
        <f>SUM(N123:Q123)</f>
        <v>113830</v>
      </c>
      <c r="N123" s="369">
        <f>ROUNDUP(I123/$Q$15,0)</f>
        <v>113830</v>
      </c>
      <c r="O123" s="369">
        <f t="shared" si="29"/>
        <v>0</v>
      </c>
      <c r="P123" s="369">
        <f t="shared" si="29"/>
        <v>0</v>
      </c>
      <c r="Q123" s="489">
        <f t="shared" si="29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5"/>
        <v>0</v>
      </c>
      <c r="D124" s="404"/>
      <c r="E124" s="404"/>
      <c r="F124" s="404"/>
      <c r="G124" s="487"/>
      <c r="H124" s="402">
        <f t="shared" si="26"/>
        <v>0</v>
      </c>
      <c r="I124" s="404"/>
      <c r="J124" s="404"/>
      <c r="K124" s="404"/>
      <c r="L124" s="488"/>
      <c r="M124" s="402">
        <f t="shared" si="27"/>
        <v>0</v>
      </c>
      <c r="N124" s="369">
        <f t="shared" si="29"/>
        <v>0</v>
      </c>
      <c r="O124" s="369">
        <f t="shared" si="29"/>
        <v>0</v>
      </c>
      <c r="P124" s="369">
        <f t="shared" si="29"/>
        <v>0</v>
      </c>
      <c r="Q124" s="489">
        <f t="shared" si="29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5"/>
        <v>0</v>
      </c>
      <c r="D125" s="404"/>
      <c r="E125" s="404"/>
      <c r="F125" s="404"/>
      <c r="G125" s="487"/>
      <c r="H125" s="402">
        <f t="shared" si="26"/>
        <v>0</v>
      </c>
      <c r="I125" s="404"/>
      <c r="J125" s="404"/>
      <c r="K125" s="404"/>
      <c r="L125" s="488"/>
      <c r="M125" s="402">
        <f t="shared" si="27"/>
        <v>0</v>
      </c>
      <c r="N125" s="369">
        <f t="shared" si="29"/>
        <v>0</v>
      </c>
      <c r="O125" s="369">
        <f t="shared" si="29"/>
        <v>0</v>
      </c>
      <c r="P125" s="369">
        <f t="shared" si="29"/>
        <v>0</v>
      </c>
      <c r="Q125" s="489">
        <f t="shared" si="29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5"/>
        <v>0</v>
      </c>
      <c r="D126" s="404"/>
      <c r="E126" s="404"/>
      <c r="F126" s="404"/>
      <c r="G126" s="487"/>
      <c r="H126" s="402">
        <f t="shared" si="26"/>
        <v>0</v>
      </c>
      <c r="I126" s="404"/>
      <c r="J126" s="404"/>
      <c r="K126" s="404"/>
      <c r="L126" s="488"/>
      <c r="M126" s="402">
        <f t="shared" si="27"/>
        <v>0</v>
      </c>
      <c r="N126" s="369">
        <f t="shared" si="29"/>
        <v>0</v>
      </c>
      <c r="O126" s="369">
        <f t="shared" si="29"/>
        <v>0</v>
      </c>
      <c r="P126" s="369">
        <f t="shared" si="29"/>
        <v>0</v>
      </c>
      <c r="Q126" s="489">
        <f t="shared" si="29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30">SUM(C128)</f>
        <v>0</v>
      </c>
      <c r="D127" s="419">
        <f t="shared" si="30"/>
        <v>0</v>
      </c>
      <c r="E127" s="419">
        <f t="shared" si="30"/>
        <v>0</v>
      </c>
      <c r="F127" s="419">
        <f t="shared" si="30"/>
        <v>0</v>
      </c>
      <c r="G127" s="419">
        <f t="shared" si="30"/>
        <v>0</v>
      </c>
      <c r="H127" s="393">
        <f t="shared" si="30"/>
        <v>0</v>
      </c>
      <c r="I127" s="419">
        <f t="shared" si="30"/>
        <v>0</v>
      </c>
      <c r="J127" s="419">
        <f t="shared" si="30"/>
        <v>0</v>
      </c>
      <c r="K127" s="419">
        <f t="shared" si="30"/>
        <v>0</v>
      </c>
      <c r="L127" s="501">
        <f t="shared" si="30"/>
        <v>0</v>
      </c>
      <c r="M127" s="393">
        <f t="shared" si="30"/>
        <v>0</v>
      </c>
      <c r="N127" s="419">
        <f t="shared" si="30"/>
        <v>0</v>
      </c>
      <c r="O127" s="419">
        <f t="shared" si="30"/>
        <v>0</v>
      </c>
      <c r="P127" s="419">
        <f t="shared" si="30"/>
        <v>0</v>
      </c>
      <c r="Q127" s="501">
        <f t="shared" si="30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1">ROUNDUP(I128/$Q$15,0)</f>
        <v>0</v>
      </c>
      <c r="O128" s="369">
        <f t="shared" si="31"/>
        <v>0</v>
      </c>
      <c r="P128" s="369">
        <f t="shared" si="31"/>
        <v>0</v>
      </c>
      <c r="Q128" s="489">
        <f t="shared" si="31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5"/>
        <v>0</v>
      </c>
      <c r="D129" s="390">
        <f>SUM(D130,D134,D138,D139,D142,D149,D157,D158,D161)</f>
        <v>0</v>
      </c>
      <c r="E129" s="390">
        <f>SUM(E130,E134,E138,E139,E142,E149,E157,E158,E161)</f>
        <v>0</v>
      </c>
      <c r="F129" s="390">
        <f>SUM(F130,F134,F138,F139,F142,F149,F157,F158,F161)</f>
        <v>0</v>
      </c>
      <c r="G129" s="495">
        <f>SUM(G130,G134,G138,G139,G142,G149,G157,G158,G161)</f>
        <v>0</v>
      </c>
      <c r="H129" s="384">
        <f t="shared" si="26"/>
        <v>0</v>
      </c>
      <c r="I129" s="390">
        <f>SUM(I130,I134,I138,I139,I142,I149,I157,I158,I161)</f>
        <v>0</v>
      </c>
      <c r="J129" s="390">
        <f>SUM(J130,J134,J138,J139,J142,J149,J157,J158,J161)</f>
        <v>0</v>
      </c>
      <c r="K129" s="390">
        <f>SUM(K130,K134,K138,K139,K142,K149,K157,K158,K161)</f>
        <v>0</v>
      </c>
      <c r="L129" s="496">
        <f>SUM(L130,L134,L138,L139,L142,L149,L157,L158,L161)</f>
        <v>0</v>
      </c>
      <c r="M129" s="384">
        <f t="shared" ref="M129:M173" si="32">SUM(N129:Q129)</f>
        <v>0</v>
      </c>
      <c r="N129" s="390">
        <f>SUM(N130,N134,N138,N139,N142,N149,N157,N158,N161)</f>
        <v>0</v>
      </c>
      <c r="O129" s="390">
        <f>SUM(O130,O134,O138,O139,O142,O149,O157,O158,O161)</f>
        <v>0</v>
      </c>
      <c r="P129" s="390">
        <f>SUM(P130,P134,P138,P139,P142,P149,P157,P158,P161)</f>
        <v>0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5"/>
        <v>0</v>
      </c>
      <c r="D130" s="419">
        <f>SUM(D131:D133)</f>
        <v>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6"/>
        <v>0</v>
      </c>
      <c r="I130" s="419">
        <f>SUM(I131:I133)</f>
        <v>0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2"/>
        <v>0</v>
      </c>
      <c r="N130" s="419">
        <f>SUM(N131:N133)</f>
        <v>0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5"/>
        <v>0</v>
      </c>
      <c r="D131" s="404"/>
      <c r="E131" s="404"/>
      <c r="F131" s="404"/>
      <c r="G131" s="487"/>
      <c r="H131" s="402">
        <f t="shared" si="26"/>
        <v>0</v>
      </c>
      <c r="I131" s="404"/>
      <c r="J131" s="404"/>
      <c r="K131" s="404"/>
      <c r="L131" s="488"/>
      <c r="M131" s="402">
        <f t="shared" si="32"/>
        <v>0</v>
      </c>
      <c r="N131" s="369">
        <f t="shared" ref="N131:Q133" si="33">ROUNDUP(I131/$Q$15,0)</f>
        <v>0</v>
      </c>
      <c r="O131" s="369">
        <f t="shared" si="33"/>
        <v>0</v>
      </c>
      <c r="P131" s="369">
        <f t="shared" si="33"/>
        <v>0</v>
      </c>
      <c r="Q131" s="489">
        <f t="shared" si="33"/>
        <v>0</v>
      </c>
    </row>
    <row r="132" spans="1:17" x14ac:dyDescent="0.25">
      <c r="A132" s="363">
        <v>2312</v>
      </c>
      <c r="B132" s="401" t="s">
        <v>141</v>
      </c>
      <c r="C132" s="402">
        <f t="shared" si="25"/>
        <v>0</v>
      </c>
      <c r="D132" s="404"/>
      <c r="E132" s="404"/>
      <c r="F132" s="404"/>
      <c r="G132" s="487"/>
      <c r="H132" s="402">
        <f t="shared" si="26"/>
        <v>0</v>
      </c>
      <c r="I132" s="404"/>
      <c r="J132" s="404"/>
      <c r="K132" s="404"/>
      <c r="L132" s="488"/>
      <c r="M132" s="402">
        <f t="shared" si="32"/>
        <v>0</v>
      </c>
      <c r="N132" s="369">
        <f t="shared" si="33"/>
        <v>0</v>
      </c>
      <c r="O132" s="369">
        <f t="shared" si="33"/>
        <v>0</v>
      </c>
      <c r="P132" s="369">
        <f t="shared" si="33"/>
        <v>0</v>
      </c>
      <c r="Q132" s="489">
        <f t="shared" si="33"/>
        <v>0</v>
      </c>
    </row>
    <row r="133" spans="1:17" x14ac:dyDescent="0.25">
      <c r="A133" s="363">
        <v>2313</v>
      </c>
      <c r="B133" s="401" t="s">
        <v>142</v>
      </c>
      <c r="C133" s="402">
        <f t="shared" si="25"/>
        <v>0</v>
      </c>
      <c r="D133" s="404"/>
      <c r="E133" s="404"/>
      <c r="F133" s="404"/>
      <c r="G133" s="487"/>
      <c r="H133" s="402">
        <f t="shared" si="26"/>
        <v>0</v>
      </c>
      <c r="I133" s="404"/>
      <c r="J133" s="404"/>
      <c r="K133" s="404"/>
      <c r="L133" s="488"/>
      <c r="M133" s="402">
        <f t="shared" si="32"/>
        <v>0</v>
      </c>
      <c r="N133" s="369">
        <f t="shared" si="33"/>
        <v>0</v>
      </c>
      <c r="O133" s="369">
        <f t="shared" si="33"/>
        <v>0</v>
      </c>
      <c r="P133" s="369">
        <f t="shared" si="33"/>
        <v>0</v>
      </c>
      <c r="Q133" s="489">
        <f t="shared" si="33"/>
        <v>0</v>
      </c>
    </row>
    <row r="134" spans="1:17" x14ac:dyDescent="0.25">
      <c r="A134" s="490">
        <v>2320</v>
      </c>
      <c r="B134" s="401" t="s">
        <v>143</v>
      </c>
      <c r="C134" s="402">
        <f t="shared" si="25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6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2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5"/>
        <v>0</v>
      </c>
      <c r="D135" s="404"/>
      <c r="E135" s="404"/>
      <c r="F135" s="404"/>
      <c r="G135" s="487"/>
      <c r="H135" s="402">
        <f t="shared" si="26"/>
        <v>0</v>
      </c>
      <c r="I135" s="404"/>
      <c r="J135" s="404"/>
      <c r="K135" s="404"/>
      <c r="L135" s="488"/>
      <c r="M135" s="402">
        <f t="shared" si="32"/>
        <v>0</v>
      </c>
      <c r="N135" s="369">
        <f t="shared" ref="N135:Q138" si="34">ROUNDUP(I135/$Q$15,0)</f>
        <v>0</v>
      </c>
      <c r="O135" s="369">
        <f t="shared" si="34"/>
        <v>0</v>
      </c>
      <c r="P135" s="369">
        <f t="shared" si="34"/>
        <v>0</v>
      </c>
      <c r="Q135" s="489">
        <f t="shared" si="34"/>
        <v>0</v>
      </c>
    </row>
    <row r="136" spans="1:17" x14ac:dyDescent="0.25">
      <c r="A136" s="363">
        <v>2322</v>
      </c>
      <c r="B136" s="401" t="s">
        <v>145</v>
      </c>
      <c r="C136" s="402">
        <f t="shared" si="25"/>
        <v>0</v>
      </c>
      <c r="D136" s="404"/>
      <c r="E136" s="404"/>
      <c r="F136" s="404"/>
      <c r="G136" s="487"/>
      <c r="H136" s="402">
        <f t="shared" si="26"/>
        <v>0</v>
      </c>
      <c r="I136" s="404"/>
      <c r="J136" s="404"/>
      <c r="K136" s="404"/>
      <c r="L136" s="488"/>
      <c r="M136" s="402">
        <f t="shared" si="32"/>
        <v>0</v>
      </c>
      <c r="N136" s="369">
        <f t="shared" si="34"/>
        <v>0</v>
      </c>
      <c r="O136" s="369">
        <f t="shared" si="34"/>
        <v>0</v>
      </c>
      <c r="P136" s="369">
        <f t="shared" si="34"/>
        <v>0</v>
      </c>
      <c r="Q136" s="489">
        <f t="shared" si="34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5"/>
        <v>0</v>
      </c>
      <c r="D137" s="404"/>
      <c r="E137" s="404"/>
      <c r="F137" s="404"/>
      <c r="G137" s="487"/>
      <c r="H137" s="402">
        <f t="shared" si="26"/>
        <v>0</v>
      </c>
      <c r="I137" s="404"/>
      <c r="J137" s="404"/>
      <c r="K137" s="404"/>
      <c r="L137" s="488"/>
      <c r="M137" s="402">
        <f t="shared" si="32"/>
        <v>0</v>
      </c>
      <c r="N137" s="369">
        <f t="shared" si="34"/>
        <v>0</v>
      </c>
      <c r="O137" s="369">
        <f t="shared" si="34"/>
        <v>0</v>
      </c>
      <c r="P137" s="369">
        <f t="shared" si="34"/>
        <v>0</v>
      </c>
      <c r="Q137" s="489">
        <f t="shared" si="34"/>
        <v>0</v>
      </c>
    </row>
    <row r="138" spans="1:17" x14ac:dyDescent="0.25">
      <c r="A138" s="490">
        <v>2330</v>
      </c>
      <c r="B138" s="401" t="s">
        <v>147</v>
      </c>
      <c r="C138" s="402">
        <f t="shared" si="25"/>
        <v>0</v>
      </c>
      <c r="D138" s="404"/>
      <c r="E138" s="404"/>
      <c r="F138" s="404"/>
      <c r="G138" s="487"/>
      <c r="H138" s="402">
        <f t="shared" si="26"/>
        <v>0</v>
      </c>
      <c r="I138" s="404"/>
      <c r="J138" s="404"/>
      <c r="K138" s="404"/>
      <c r="L138" s="488"/>
      <c r="M138" s="402">
        <f t="shared" si="32"/>
        <v>0</v>
      </c>
      <c r="N138" s="369">
        <f t="shared" si="34"/>
        <v>0</v>
      </c>
      <c r="O138" s="369">
        <f t="shared" si="34"/>
        <v>0</v>
      </c>
      <c r="P138" s="369">
        <f t="shared" si="34"/>
        <v>0</v>
      </c>
      <c r="Q138" s="489">
        <f t="shared" si="34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5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6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2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5"/>
        <v>0</v>
      </c>
      <c r="D140" s="404"/>
      <c r="E140" s="404"/>
      <c r="F140" s="404"/>
      <c r="G140" s="487"/>
      <c r="H140" s="402">
        <f t="shared" si="26"/>
        <v>0</v>
      </c>
      <c r="I140" s="404"/>
      <c r="J140" s="404"/>
      <c r="K140" s="404"/>
      <c r="L140" s="488"/>
      <c r="M140" s="402">
        <f t="shared" si="32"/>
        <v>0</v>
      </c>
      <c r="N140" s="369">
        <f t="shared" ref="N140:Q141" si="35">ROUNDUP(I140/$Q$15,0)</f>
        <v>0</v>
      </c>
      <c r="O140" s="369">
        <f t="shared" si="35"/>
        <v>0</v>
      </c>
      <c r="P140" s="369">
        <f t="shared" si="35"/>
        <v>0</v>
      </c>
      <c r="Q140" s="489">
        <f t="shared" si="35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5"/>
        <v>0</v>
      </c>
      <c r="D141" s="404"/>
      <c r="E141" s="404"/>
      <c r="F141" s="404"/>
      <c r="G141" s="487"/>
      <c r="H141" s="402">
        <f t="shared" si="26"/>
        <v>0</v>
      </c>
      <c r="I141" s="404"/>
      <c r="J141" s="404"/>
      <c r="K141" s="404"/>
      <c r="L141" s="488"/>
      <c r="M141" s="402">
        <f t="shared" si="32"/>
        <v>0</v>
      </c>
      <c r="N141" s="369">
        <f t="shared" si="35"/>
        <v>0</v>
      </c>
      <c r="O141" s="369">
        <f t="shared" si="35"/>
        <v>0</v>
      </c>
      <c r="P141" s="369">
        <f t="shared" si="35"/>
        <v>0</v>
      </c>
      <c r="Q141" s="489">
        <f t="shared" si="35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5"/>
        <v>0</v>
      </c>
      <c r="D142" s="481">
        <f>SUM(D143:D148)</f>
        <v>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6"/>
        <v>0</v>
      </c>
      <c r="I142" s="481">
        <f>SUM(I143:I148)</f>
        <v>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2"/>
        <v>0</v>
      </c>
      <c r="N142" s="481">
        <f>SUM(N143:N148)</f>
        <v>0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5"/>
        <v>0</v>
      </c>
      <c r="D143" s="395"/>
      <c r="E143" s="395"/>
      <c r="F143" s="395"/>
      <c r="G143" s="484"/>
      <c r="H143" s="393">
        <f t="shared" si="26"/>
        <v>0</v>
      </c>
      <c r="I143" s="395"/>
      <c r="J143" s="395"/>
      <c r="K143" s="395"/>
      <c r="L143" s="485"/>
      <c r="M143" s="393">
        <f t="shared" si="32"/>
        <v>0</v>
      </c>
      <c r="N143" s="419">
        <f t="shared" ref="N143:Q148" si="36">ROUNDUP(I143/$Q$15,0)</f>
        <v>0</v>
      </c>
      <c r="O143" s="419">
        <f t="shared" si="36"/>
        <v>0</v>
      </c>
      <c r="P143" s="419">
        <f t="shared" si="36"/>
        <v>0</v>
      </c>
      <c r="Q143" s="486">
        <f t="shared" si="36"/>
        <v>0</v>
      </c>
    </row>
    <row r="144" spans="1:17" x14ac:dyDescent="0.25">
      <c r="A144" s="363">
        <v>2352</v>
      </c>
      <c r="B144" s="401" t="s">
        <v>153</v>
      </c>
      <c r="C144" s="402">
        <f t="shared" si="25"/>
        <v>0</v>
      </c>
      <c r="D144" s="404"/>
      <c r="E144" s="404"/>
      <c r="F144" s="404"/>
      <c r="G144" s="487"/>
      <c r="H144" s="402">
        <f t="shared" si="26"/>
        <v>0</v>
      </c>
      <c r="I144" s="404"/>
      <c r="J144" s="404"/>
      <c r="K144" s="404"/>
      <c r="L144" s="488"/>
      <c r="M144" s="402">
        <f t="shared" si="32"/>
        <v>0</v>
      </c>
      <c r="N144" s="369">
        <f t="shared" si="36"/>
        <v>0</v>
      </c>
      <c r="O144" s="369">
        <f t="shared" si="36"/>
        <v>0</v>
      </c>
      <c r="P144" s="369">
        <f t="shared" si="36"/>
        <v>0</v>
      </c>
      <c r="Q144" s="489">
        <f t="shared" si="36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5"/>
        <v>0</v>
      </c>
      <c r="D145" s="404"/>
      <c r="E145" s="404"/>
      <c r="F145" s="404"/>
      <c r="G145" s="487"/>
      <c r="H145" s="402">
        <f t="shared" si="26"/>
        <v>0</v>
      </c>
      <c r="I145" s="404"/>
      <c r="J145" s="404"/>
      <c r="K145" s="404"/>
      <c r="L145" s="488"/>
      <c r="M145" s="402">
        <f t="shared" si="32"/>
        <v>0</v>
      </c>
      <c r="N145" s="369">
        <f t="shared" si="36"/>
        <v>0</v>
      </c>
      <c r="O145" s="369">
        <f t="shared" si="36"/>
        <v>0</v>
      </c>
      <c r="P145" s="369">
        <f t="shared" si="36"/>
        <v>0</v>
      </c>
      <c r="Q145" s="489">
        <f t="shared" si="36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5"/>
        <v>0</v>
      </c>
      <c r="D146" s="404"/>
      <c r="E146" s="404"/>
      <c r="F146" s="404"/>
      <c r="G146" s="487"/>
      <c r="H146" s="402">
        <f t="shared" si="26"/>
        <v>0</v>
      </c>
      <c r="I146" s="404"/>
      <c r="J146" s="404"/>
      <c r="K146" s="404"/>
      <c r="L146" s="488"/>
      <c r="M146" s="402">
        <f t="shared" si="32"/>
        <v>0</v>
      </c>
      <c r="N146" s="369">
        <f t="shared" si="36"/>
        <v>0</v>
      </c>
      <c r="O146" s="369">
        <f t="shared" si="36"/>
        <v>0</v>
      </c>
      <c r="P146" s="369">
        <f t="shared" si="36"/>
        <v>0</v>
      </c>
      <c r="Q146" s="489">
        <f t="shared" si="36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5"/>
        <v>0</v>
      </c>
      <c r="D147" s="404"/>
      <c r="E147" s="404"/>
      <c r="F147" s="404"/>
      <c r="G147" s="487"/>
      <c r="H147" s="402">
        <f t="shared" si="26"/>
        <v>0</v>
      </c>
      <c r="I147" s="404"/>
      <c r="J147" s="404"/>
      <c r="K147" s="404"/>
      <c r="L147" s="488"/>
      <c r="M147" s="402">
        <f t="shared" si="32"/>
        <v>0</v>
      </c>
      <c r="N147" s="369">
        <f t="shared" si="36"/>
        <v>0</v>
      </c>
      <c r="O147" s="369">
        <f t="shared" si="36"/>
        <v>0</v>
      </c>
      <c r="P147" s="369">
        <f t="shared" si="36"/>
        <v>0</v>
      </c>
      <c r="Q147" s="489">
        <f t="shared" si="36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5"/>
        <v>0</v>
      </c>
      <c r="D148" s="404"/>
      <c r="E148" s="404"/>
      <c r="F148" s="404"/>
      <c r="G148" s="487"/>
      <c r="H148" s="402">
        <f t="shared" si="26"/>
        <v>0</v>
      </c>
      <c r="I148" s="404"/>
      <c r="J148" s="404"/>
      <c r="K148" s="404"/>
      <c r="L148" s="488"/>
      <c r="M148" s="402">
        <f t="shared" si="32"/>
        <v>0</v>
      </c>
      <c r="N148" s="369">
        <f t="shared" si="36"/>
        <v>0</v>
      </c>
      <c r="O148" s="369">
        <f t="shared" si="36"/>
        <v>0</v>
      </c>
      <c r="P148" s="369">
        <f t="shared" si="36"/>
        <v>0</v>
      </c>
      <c r="Q148" s="489">
        <f t="shared" si="36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5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6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2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5"/>
        <v>0</v>
      </c>
      <c r="D150" s="404"/>
      <c r="E150" s="404"/>
      <c r="F150" s="404"/>
      <c r="G150" s="487"/>
      <c r="H150" s="402">
        <f t="shared" si="26"/>
        <v>0</v>
      </c>
      <c r="I150" s="404"/>
      <c r="J150" s="404"/>
      <c r="K150" s="404"/>
      <c r="L150" s="488"/>
      <c r="M150" s="402">
        <f t="shared" si="32"/>
        <v>0</v>
      </c>
      <c r="N150" s="369">
        <f t="shared" ref="N150:Q157" si="37">ROUNDUP(I150/$Q$15,0)</f>
        <v>0</v>
      </c>
      <c r="O150" s="369">
        <f t="shared" si="37"/>
        <v>0</v>
      </c>
      <c r="P150" s="369">
        <f t="shared" si="37"/>
        <v>0</v>
      </c>
      <c r="Q150" s="489">
        <f t="shared" si="37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5"/>
        <v>0</v>
      </c>
      <c r="D151" s="404"/>
      <c r="E151" s="404"/>
      <c r="F151" s="404"/>
      <c r="G151" s="487"/>
      <c r="H151" s="402">
        <f t="shared" si="26"/>
        <v>0</v>
      </c>
      <c r="I151" s="404"/>
      <c r="J151" s="404"/>
      <c r="K151" s="404"/>
      <c r="L151" s="488"/>
      <c r="M151" s="402">
        <f t="shared" si="32"/>
        <v>0</v>
      </c>
      <c r="N151" s="369">
        <f t="shared" si="37"/>
        <v>0</v>
      </c>
      <c r="O151" s="369">
        <f t="shared" si="37"/>
        <v>0</v>
      </c>
      <c r="P151" s="369">
        <f t="shared" si="37"/>
        <v>0</v>
      </c>
      <c r="Q151" s="489">
        <f t="shared" si="37"/>
        <v>0</v>
      </c>
    </row>
    <row r="152" spans="1:17" x14ac:dyDescent="0.25">
      <c r="A152" s="362">
        <v>2363</v>
      </c>
      <c r="B152" s="401" t="s">
        <v>161</v>
      </c>
      <c r="C152" s="402">
        <f t="shared" si="25"/>
        <v>0</v>
      </c>
      <c r="D152" s="404"/>
      <c r="E152" s="404"/>
      <c r="F152" s="404"/>
      <c r="G152" s="487"/>
      <c r="H152" s="402">
        <f t="shared" si="26"/>
        <v>0</v>
      </c>
      <c r="I152" s="404"/>
      <c r="J152" s="404"/>
      <c r="K152" s="404"/>
      <c r="L152" s="488"/>
      <c r="M152" s="402">
        <f t="shared" si="32"/>
        <v>0</v>
      </c>
      <c r="N152" s="369">
        <f t="shared" si="37"/>
        <v>0</v>
      </c>
      <c r="O152" s="369">
        <f t="shared" si="37"/>
        <v>0</v>
      </c>
      <c r="P152" s="369">
        <f t="shared" si="37"/>
        <v>0</v>
      </c>
      <c r="Q152" s="489">
        <f t="shared" si="37"/>
        <v>0</v>
      </c>
    </row>
    <row r="153" spans="1:17" x14ac:dyDescent="0.25">
      <c r="A153" s="362">
        <v>2364</v>
      </c>
      <c r="B153" s="401" t="s">
        <v>162</v>
      </c>
      <c r="C153" s="402">
        <f t="shared" si="25"/>
        <v>0</v>
      </c>
      <c r="D153" s="404"/>
      <c r="E153" s="404"/>
      <c r="F153" s="404"/>
      <c r="G153" s="487"/>
      <c r="H153" s="402">
        <f t="shared" si="26"/>
        <v>0</v>
      </c>
      <c r="I153" s="404"/>
      <c r="J153" s="404"/>
      <c r="K153" s="404"/>
      <c r="L153" s="488"/>
      <c r="M153" s="402">
        <f t="shared" si="32"/>
        <v>0</v>
      </c>
      <c r="N153" s="369">
        <f t="shared" si="37"/>
        <v>0</v>
      </c>
      <c r="O153" s="369">
        <f t="shared" si="37"/>
        <v>0</v>
      </c>
      <c r="P153" s="369">
        <f t="shared" si="37"/>
        <v>0</v>
      </c>
      <c r="Q153" s="489">
        <f t="shared" si="37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5"/>
        <v>0</v>
      </c>
      <c r="D154" s="404"/>
      <c r="E154" s="404"/>
      <c r="F154" s="404"/>
      <c r="G154" s="487"/>
      <c r="H154" s="402">
        <f t="shared" si="26"/>
        <v>0</v>
      </c>
      <c r="I154" s="404"/>
      <c r="J154" s="404"/>
      <c r="K154" s="404"/>
      <c r="L154" s="488"/>
      <c r="M154" s="402">
        <f t="shared" si="32"/>
        <v>0</v>
      </c>
      <c r="N154" s="369">
        <f t="shared" si="37"/>
        <v>0</v>
      </c>
      <c r="O154" s="369">
        <f t="shared" si="37"/>
        <v>0</v>
      </c>
      <c r="P154" s="369">
        <f t="shared" si="37"/>
        <v>0</v>
      </c>
      <c r="Q154" s="489">
        <f t="shared" si="37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5"/>
        <v>0</v>
      </c>
      <c r="D155" s="404"/>
      <c r="E155" s="404"/>
      <c r="F155" s="404"/>
      <c r="G155" s="487"/>
      <c r="H155" s="402">
        <f t="shared" si="26"/>
        <v>0</v>
      </c>
      <c r="I155" s="404"/>
      <c r="J155" s="404"/>
      <c r="K155" s="404"/>
      <c r="L155" s="488"/>
      <c r="M155" s="402">
        <f t="shared" si="32"/>
        <v>0</v>
      </c>
      <c r="N155" s="369">
        <f t="shared" si="37"/>
        <v>0</v>
      </c>
      <c r="O155" s="369">
        <f t="shared" si="37"/>
        <v>0</v>
      </c>
      <c r="P155" s="369">
        <f t="shared" si="37"/>
        <v>0</v>
      </c>
      <c r="Q155" s="489">
        <f t="shared" si="37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5"/>
        <v>0</v>
      </c>
      <c r="D156" s="404"/>
      <c r="E156" s="404"/>
      <c r="F156" s="404"/>
      <c r="G156" s="487"/>
      <c r="H156" s="402">
        <f t="shared" si="26"/>
        <v>0</v>
      </c>
      <c r="I156" s="404"/>
      <c r="J156" s="404"/>
      <c r="K156" s="404"/>
      <c r="L156" s="488"/>
      <c r="M156" s="402">
        <f t="shared" si="32"/>
        <v>0</v>
      </c>
      <c r="N156" s="369">
        <f t="shared" si="37"/>
        <v>0</v>
      </c>
      <c r="O156" s="369">
        <f t="shared" si="37"/>
        <v>0</v>
      </c>
      <c r="P156" s="369">
        <f t="shared" si="37"/>
        <v>0</v>
      </c>
      <c r="Q156" s="489">
        <f t="shared" si="37"/>
        <v>0</v>
      </c>
    </row>
    <row r="157" spans="1:17" x14ac:dyDescent="0.25">
      <c r="A157" s="480">
        <v>2370</v>
      </c>
      <c r="B157" s="437" t="s">
        <v>166</v>
      </c>
      <c r="C157" s="445">
        <f t="shared" si="25"/>
        <v>0</v>
      </c>
      <c r="D157" s="492"/>
      <c r="E157" s="492"/>
      <c r="F157" s="492"/>
      <c r="G157" s="493"/>
      <c r="H157" s="445">
        <f t="shared" si="26"/>
        <v>0</v>
      </c>
      <c r="I157" s="492"/>
      <c r="J157" s="492"/>
      <c r="K157" s="492"/>
      <c r="L157" s="494"/>
      <c r="M157" s="445">
        <f t="shared" si="32"/>
        <v>0</v>
      </c>
      <c r="N157" s="481">
        <f t="shared" si="37"/>
        <v>0</v>
      </c>
      <c r="O157" s="481">
        <f t="shared" si="37"/>
        <v>0</v>
      </c>
      <c r="P157" s="481">
        <f t="shared" si="37"/>
        <v>0</v>
      </c>
      <c r="Q157" s="483">
        <f t="shared" si="37"/>
        <v>0</v>
      </c>
    </row>
    <row r="158" spans="1:17" x14ac:dyDescent="0.25">
      <c r="A158" s="480">
        <v>2380</v>
      </c>
      <c r="B158" s="437" t="s">
        <v>167</v>
      </c>
      <c r="C158" s="445">
        <f t="shared" si="25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6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2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5"/>
        <v>0</v>
      </c>
      <c r="D159" s="395"/>
      <c r="E159" s="395"/>
      <c r="F159" s="395"/>
      <c r="G159" s="484"/>
      <c r="H159" s="393">
        <f t="shared" si="26"/>
        <v>0</v>
      </c>
      <c r="I159" s="395"/>
      <c r="J159" s="395"/>
      <c r="K159" s="395"/>
      <c r="L159" s="485"/>
      <c r="M159" s="393">
        <f t="shared" si="32"/>
        <v>0</v>
      </c>
      <c r="N159" s="419">
        <f t="shared" ref="N159:Q162" si="38">ROUNDUP(I159/$Q$15,0)</f>
        <v>0</v>
      </c>
      <c r="O159" s="419">
        <f t="shared" si="38"/>
        <v>0</v>
      </c>
      <c r="P159" s="419">
        <f t="shared" si="38"/>
        <v>0</v>
      </c>
      <c r="Q159" s="486">
        <f t="shared" si="38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5"/>
        <v>0</v>
      </c>
      <c r="D160" s="404"/>
      <c r="E160" s="404"/>
      <c r="F160" s="404"/>
      <c r="G160" s="487"/>
      <c r="H160" s="402">
        <f t="shared" si="26"/>
        <v>0</v>
      </c>
      <c r="I160" s="404"/>
      <c r="J160" s="404"/>
      <c r="K160" s="404"/>
      <c r="L160" s="488"/>
      <c r="M160" s="402">
        <f t="shared" si="32"/>
        <v>0</v>
      </c>
      <c r="N160" s="369">
        <f t="shared" si="38"/>
        <v>0</v>
      </c>
      <c r="O160" s="369">
        <f t="shared" si="38"/>
        <v>0</v>
      </c>
      <c r="P160" s="369">
        <f t="shared" si="38"/>
        <v>0</v>
      </c>
      <c r="Q160" s="489">
        <f t="shared" si="38"/>
        <v>0</v>
      </c>
    </row>
    <row r="161" spans="1:17" x14ac:dyDescent="0.25">
      <c r="A161" s="480">
        <v>2390</v>
      </c>
      <c r="B161" s="437" t="s">
        <v>170</v>
      </c>
      <c r="C161" s="445">
        <f t="shared" si="25"/>
        <v>0</v>
      </c>
      <c r="D161" s="492"/>
      <c r="E161" s="492"/>
      <c r="F161" s="492"/>
      <c r="G161" s="493"/>
      <c r="H161" s="445">
        <f t="shared" si="26"/>
        <v>0</v>
      </c>
      <c r="I161" s="492"/>
      <c r="J161" s="492"/>
      <c r="K161" s="492"/>
      <c r="L161" s="494"/>
      <c r="M161" s="445">
        <f t="shared" si="32"/>
        <v>0</v>
      </c>
      <c r="N161" s="481">
        <f t="shared" si="38"/>
        <v>0</v>
      </c>
      <c r="O161" s="481">
        <f t="shared" si="38"/>
        <v>0</v>
      </c>
      <c r="P161" s="481">
        <f t="shared" si="38"/>
        <v>0</v>
      </c>
      <c r="Q161" s="483">
        <f t="shared" si="38"/>
        <v>0</v>
      </c>
    </row>
    <row r="162" spans="1:17" x14ac:dyDescent="0.25">
      <c r="A162" s="383">
        <v>2400</v>
      </c>
      <c r="B162" s="477" t="s">
        <v>171</v>
      </c>
      <c r="C162" s="384">
        <f t="shared" si="25"/>
        <v>0</v>
      </c>
      <c r="D162" s="502"/>
      <c r="E162" s="502"/>
      <c r="F162" s="502"/>
      <c r="G162" s="503"/>
      <c r="H162" s="384">
        <f t="shared" si="26"/>
        <v>0</v>
      </c>
      <c r="I162" s="502"/>
      <c r="J162" s="502"/>
      <c r="K162" s="502"/>
      <c r="L162" s="504"/>
      <c r="M162" s="384">
        <f t="shared" si="32"/>
        <v>0</v>
      </c>
      <c r="N162" s="390">
        <f t="shared" si="38"/>
        <v>0</v>
      </c>
      <c r="O162" s="390">
        <f t="shared" si="38"/>
        <v>0</v>
      </c>
      <c r="P162" s="390">
        <f t="shared" si="38"/>
        <v>0</v>
      </c>
      <c r="Q162" s="496">
        <f t="shared" si="38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5"/>
        <v>0</v>
      </c>
      <c r="D163" s="390">
        <f>SUM(D164,D169)</f>
        <v>0</v>
      </c>
      <c r="E163" s="390">
        <f t="shared" ref="E163:G163" si="39">SUM(E164,E169)</f>
        <v>0</v>
      </c>
      <c r="F163" s="390">
        <f t="shared" si="39"/>
        <v>0</v>
      </c>
      <c r="G163" s="390">
        <f t="shared" si="39"/>
        <v>0</v>
      </c>
      <c r="H163" s="384">
        <f t="shared" si="26"/>
        <v>0</v>
      </c>
      <c r="I163" s="390">
        <f>SUM(I164,I169)</f>
        <v>0</v>
      </c>
      <c r="J163" s="390">
        <f t="shared" ref="J163:L163" si="40">SUM(J164,J169)</f>
        <v>0</v>
      </c>
      <c r="K163" s="390">
        <f t="shared" si="40"/>
        <v>0</v>
      </c>
      <c r="L163" s="479">
        <f t="shared" si="40"/>
        <v>0</v>
      </c>
      <c r="M163" s="384">
        <f t="shared" si="32"/>
        <v>0</v>
      </c>
      <c r="N163" s="390">
        <f>SUM(N164,N169)</f>
        <v>0</v>
      </c>
      <c r="O163" s="390">
        <f t="shared" ref="O163:Q163" si="41">SUM(O164,O169)</f>
        <v>0</v>
      </c>
      <c r="P163" s="390">
        <f t="shared" si="41"/>
        <v>0</v>
      </c>
      <c r="Q163" s="479">
        <f t="shared" si="41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5"/>
        <v>0</v>
      </c>
      <c r="D164" s="419">
        <f>SUM(D165:D168)</f>
        <v>0</v>
      </c>
      <c r="E164" s="419">
        <f t="shared" ref="E164:G164" si="42">SUM(E165:E168)</f>
        <v>0</v>
      </c>
      <c r="F164" s="419">
        <f t="shared" si="42"/>
        <v>0</v>
      </c>
      <c r="G164" s="419">
        <f t="shared" si="42"/>
        <v>0</v>
      </c>
      <c r="H164" s="393">
        <f t="shared" si="26"/>
        <v>0</v>
      </c>
      <c r="I164" s="419">
        <f>SUM(I165:I168)</f>
        <v>0</v>
      </c>
      <c r="J164" s="419">
        <f t="shared" ref="J164:L164" si="43">SUM(J165:J168)</f>
        <v>0</v>
      </c>
      <c r="K164" s="419">
        <f t="shared" si="43"/>
        <v>0</v>
      </c>
      <c r="L164" s="505">
        <f t="shared" si="43"/>
        <v>0</v>
      </c>
      <c r="M164" s="393">
        <f t="shared" si="32"/>
        <v>0</v>
      </c>
      <c r="N164" s="419">
        <f>SUM(N165:N168)</f>
        <v>0</v>
      </c>
      <c r="O164" s="419">
        <f t="shared" ref="O164:Q164" si="44">SUM(O165:O168)</f>
        <v>0</v>
      </c>
      <c r="P164" s="419">
        <f t="shared" si="44"/>
        <v>0</v>
      </c>
      <c r="Q164" s="505">
        <f t="shared" si="44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5"/>
        <v>0</v>
      </c>
      <c r="D165" s="404"/>
      <c r="E165" s="404"/>
      <c r="F165" s="404"/>
      <c r="G165" s="487"/>
      <c r="H165" s="402">
        <f t="shared" si="26"/>
        <v>0</v>
      </c>
      <c r="I165" s="404"/>
      <c r="J165" s="404"/>
      <c r="K165" s="404"/>
      <c r="L165" s="488"/>
      <c r="M165" s="402">
        <f t="shared" si="32"/>
        <v>0</v>
      </c>
      <c r="N165" s="369">
        <f t="shared" ref="N165:Q170" si="45">ROUNDUP(I165/$Q$15,0)</f>
        <v>0</v>
      </c>
      <c r="O165" s="369">
        <f t="shared" si="45"/>
        <v>0</v>
      </c>
      <c r="P165" s="369">
        <f t="shared" si="45"/>
        <v>0</v>
      </c>
      <c r="Q165" s="489">
        <f t="shared" si="45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5"/>
        <v>0</v>
      </c>
      <c r="D166" s="404"/>
      <c r="E166" s="404"/>
      <c r="F166" s="404"/>
      <c r="G166" s="487"/>
      <c r="H166" s="402">
        <f t="shared" si="26"/>
        <v>0</v>
      </c>
      <c r="I166" s="404"/>
      <c r="J166" s="404"/>
      <c r="K166" s="404"/>
      <c r="L166" s="488"/>
      <c r="M166" s="402">
        <f t="shared" si="32"/>
        <v>0</v>
      </c>
      <c r="N166" s="369">
        <f t="shared" si="45"/>
        <v>0</v>
      </c>
      <c r="O166" s="369">
        <f t="shared" si="45"/>
        <v>0</v>
      </c>
      <c r="P166" s="369">
        <f t="shared" si="45"/>
        <v>0</v>
      </c>
      <c r="Q166" s="489">
        <f t="shared" si="45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5"/>
        <v>0</v>
      </c>
      <c r="D167" s="404"/>
      <c r="E167" s="404"/>
      <c r="F167" s="404"/>
      <c r="G167" s="487"/>
      <c r="H167" s="402">
        <f t="shared" si="26"/>
        <v>0</v>
      </c>
      <c r="I167" s="404"/>
      <c r="J167" s="404"/>
      <c r="K167" s="404"/>
      <c r="L167" s="488"/>
      <c r="M167" s="402">
        <f t="shared" si="32"/>
        <v>0</v>
      </c>
      <c r="N167" s="369">
        <f t="shared" si="45"/>
        <v>0</v>
      </c>
      <c r="O167" s="369">
        <f t="shared" si="45"/>
        <v>0</v>
      </c>
      <c r="P167" s="369">
        <f t="shared" si="45"/>
        <v>0</v>
      </c>
      <c r="Q167" s="489">
        <f t="shared" si="45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5"/>
        <v>0</v>
      </c>
      <c r="D168" s="404"/>
      <c r="E168" s="404"/>
      <c r="F168" s="404"/>
      <c r="G168" s="487"/>
      <c r="H168" s="402">
        <f t="shared" si="26"/>
        <v>0</v>
      </c>
      <c r="I168" s="404"/>
      <c r="J168" s="404"/>
      <c r="K168" s="404"/>
      <c r="L168" s="488"/>
      <c r="M168" s="402">
        <f t="shared" si="32"/>
        <v>0</v>
      </c>
      <c r="N168" s="369">
        <f t="shared" si="45"/>
        <v>0</v>
      </c>
      <c r="O168" s="369">
        <f t="shared" si="45"/>
        <v>0</v>
      </c>
      <c r="P168" s="369">
        <f t="shared" si="45"/>
        <v>0</v>
      </c>
      <c r="Q168" s="489">
        <f t="shared" si="45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5"/>
        <v>0</v>
      </c>
      <c r="D169" s="404"/>
      <c r="E169" s="404"/>
      <c r="F169" s="404"/>
      <c r="G169" s="487"/>
      <c r="H169" s="402">
        <f t="shared" si="26"/>
        <v>0</v>
      </c>
      <c r="I169" s="404"/>
      <c r="J169" s="404"/>
      <c r="K169" s="404"/>
      <c r="L169" s="488"/>
      <c r="M169" s="402">
        <f t="shared" si="32"/>
        <v>0</v>
      </c>
      <c r="N169" s="369">
        <f t="shared" si="45"/>
        <v>0</v>
      </c>
      <c r="O169" s="369">
        <f t="shared" si="45"/>
        <v>0</v>
      </c>
      <c r="P169" s="369">
        <f t="shared" si="45"/>
        <v>0</v>
      </c>
      <c r="Q169" s="489">
        <f t="shared" si="45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5"/>
        <v>0</v>
      </c>
      <c r="D170" s="355"/>
      <c r="E170" s="355"/>
      <c r="F170" s="355"/>
      <c r="G170" s="356"/>
      <c r="H170" s="393">
        <f t="shared" si="26"/>
        <v>0</v>
      </c>
      <c r="I170" s="355"/>
      <c r="J170" s="355"/>
      <c r="K170" s="355"/>
      <c r="L170" s="357"/>
      <c r="M170" s="393">
        <f t="shared" si="32"/>
        <v>0</v>
      </c>
      <c r="N170" s="431">
        <f t="shared" si="45"/>
        <v>0</v>
      </c>
      <c r="O170" s="431">
        <f t="shared" si="45"/>
        <v>0</v>
      </c>
      <c r="P170" s="431">
        <f t="shared" si="45"/>
        <v>0</v>
      </c>
      <c r="Q170" s="506">
        <f t="shared" si="45"/>
        <v>0</v>
      </c>
    </row>
    <row r="171" spans="1:17" x14ac:dyDescent="0.25">
      <c r="A171" s="472">
        <v>3000</v>
      </c>
      <c r="B171" s="472" t="s">
        <v>180</v>
      </c>
      <c r="C171" s="473">
        <f t="shared" si="25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6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2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5"/>
        <v>0</v>
      </c>
      <c r="D172" s="390">
        <f>SUM(D173,D177)</f>
        <v>0</v>
      </c>
      <c r="E172" s="390">
        <f t="shared" ref="E172:G172" si="46">SUM(E173,E177)</f>
        <v>0</v>
      </c>
      <c r="F172" s="390">
        <f t="shared" si="46"/>
        <v>0</v>
      </c>
      <c r="G172" s="390">
        <f t="shared" si="46"/>
        <v>0</v>
      </c>
      <c r="H172" s="384">
        <f t="shared" si="26"/>
        <v>0</v>
      </c>
      <c r="I172" s="390">
        <f>SUM(I173,I177)</f>
        <v>0</v>
      </c>
      <c r="J172" s="390">
        <f t="shared" ref="J172:L172" si="47">SUM(J173,J177)</f>
        <v>0</v>
      </c>
      <c r="K172" s="390">
        <f t="shared" si="47"/>
        <v>0</v>
      </c>
      <c r="L172" s="479">
        <f t="shared" si="47"/>
        <v>0</v>
      </c>
      <c r="M172" s="384">
        <f t="shared" si="32"/>
        <v>0</v>
      </c>
      <c r="N172" s="390">
        <f>SUM(N173,N177)</f>
        <v>0</v>
      </c>
      <c r="O172" s="390">
        <f t="shared" ref="O172:Q172" si="48">SUM(O173,O177)</f>
        <v>0</v>
      </c>
      <c r="P172" s="390">
        <f t="shared" si="48"/>
        <v>0</v>
      </c>
      <c r="Q172" s="479">
        <f t="shared" si="48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5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6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2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9">ROUNDUP(I174/$Q$15,0)</f>
        <v>0</v>
      </c>
      <c r="O174" s="369">
        <f t="shared" si="49"/>
        <v>0</v>
      </c>
      <c r="P174" s="369">
        <f t="shared" si="49"/>
        <v>0</v>
      </c>
      <c r="Q174" s="489">
        <f t="shared" si="49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9"/>
        <v>0</v>
      </c>
      <c r="O175" s="369">
        <f t="shared" si="49"/>
        <v>0</v>
      </c>
      <c r="P175" s="369">
        <f t="shared" si="49"/>
        <v>0</v>
      </c>
      <c r="Q175" s="489">
        <f t="shared" si="49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9"/>
        <v>0</v>
      </c>
      <c r="O176" s="369">
        <f t="shared" si="49"/>
        <v>0</v>
      </c>
      <c r="P176" s="369">
        <f t="shared" si="49"/>
        <v>0</v>
      </c>
      <c r="Q176" s="489">
        <f t="shared" si="49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50">SUM(D177:G177)</f>
        <v>0</v>
      </c>
      <c r="D177" s="419">
        <f>SUM(D178:D181)</f>
        <v>0</v>
      </c>
      <c r="E177" s="419">
        <f t="shared" ref="E177:G177" si="51">SUM(E178:E181)</f>
        <v>0</v>
      </c>
      <c r="F177" s="419">
        <f t="shared" si="51"/>
        <v>0</v>
      </c>
      <c r="G177" s="419">
        <f t="shared" si="51"/>
        <v>0</v>
      </c>
      <c r="H177" s="510">
        <f t="shared" ref="H177:H181" si="52">SUM(I177:L177)</f>
        <v>0</v>
      </c>
      <c r="I177" s="419">
        <f>SUM(I178:I181)</f>
        <v>0</v>
      </c>
      <c r="J177" s="419">
        <f t="shared" ref="J177:L177" si="53">SUM(J178:J181)</f>
        <v>0</v>
      </c>
      <c r="K177" s="419">
        <f t="shared" si="53"/>
        <v>0</v>
      </c>
      <c r="L177" s="511">
        <f t="shared" si="53"/>
        <v>0</v>
      </c>
      <c r="M177" s="510">
        <f t="shared" ref="M177:M207" si="54">SUM(N177:Q177)</f>
        <v>0</v>
      </c>
      <c r="N177" s="419">
        <f>SUM(N178:N181)</f>
        <v>0</v>
      </c>
      <c r="O177" s="419">
        <f t="shared" ref="O177:Q177" si="55">SUM(O178:O181)</f>
        <v>0</v>
      </c>
      <c r="P177" s="419">
        <f t="shared" si="55"/>
        <v>0</v>
      </c>
      <c r="Q177" s="511">
        <f t="shared" si="55"/>
        <v>0</v>
      </c>
    </row>
    <row r="178" spans="1:17" ht="72" x14ac:dyDescent="0.25">
      <c r="A178" s="363">
        <v>3291</v>
      </c>
      <c r="B178" s="401" t="s">
        <v>187</v>
      </c>
      <c r="C178" s="402">
        <f t="shared" si="50"/>
        <v>0</v>
      </c>
      <c r="D178" s="404"/>
      <c r="E178" s="404"/>
      <c r="F178" s="404"/>
      <c r="G178" s="512"/>
      <c r="H178" s="402">
        <f t="shared" si="52"/>
        <v>0</v>
      </c>
      <c r="I178" s="404"/>
      <c r="J178" s="404"/>
      <c r="K178" s="404"/>
      <c r="L178" s="488"/>
      <c r="M178" s="402">
        <f t="shared" si="54"/>
        <v>0</v>
      </c>
      <c r="N178" s="369">
        <f t="shared" ref="N178:Q181" si="56">ROUNDUP(I178/$Q$15,0)</f>
        <v>0</v>
      </c>
      <c r="O178" s="369">
        <f t="shared" si="56"/>
        <v>0</v>
      </c>
      <c r="P178" s="369">
        <f t="shared" si="56"/>
        <v>0</v>
      </c>
      <c r="Q178" s="489">
        <f t="shared" si="56"/>
        <v>0</v>
      </c>
    </row>
    <row r="179" spans="1:17" ht="60" x14ac:dyDescent="0.25">
      <c r="A179" s="363">
        <v>3292</v>
      </c>
      <c r="B179" s="401" t="s">
        <v>188</v>
      </c>
      <c r="C179" s="402">
        <f t="shared" si="50"/>
        <v>0</v>
      </c>
      <c r="D179" s="404"/>
      <c r="E179" s="404"/>
      <c r="F179" s="404"/>
      <c r="G179" s="512"/>
      <c r="H179" s="402">
        <f t="shared" si="52"/>
        <v>0</v>
      </c>
      <c r="I179" s="404"/>
      <c r="J179" s="404"/>
      <c r="K179" s="404"/>
      <c r="L179" s="488"/>
      <c r="M179" s="402">
        <f t="shared" si="54"/>
        <v>0</v>
      </c>
      <c r="N179" s="369">
        <f t="shared" si="56"/>
        <v>0</v>
      </c>
      <c r="O179" s="369">
        <f t="shared" si="56"/>
        <v>0</v>
      </c>
      <c r="P179" s="369">
        <f t="shared" si="56"/>
        <v>0</v>
      </c>
      <c r="Q179" s="489">
        <f t="shared" si="56"/>
        <v>0</v>
      </c>
    </row>
    <row r="180" spans="1:17" ht="48" x14ac:dyDescent="0.25">
      <c r="A180" s="363">
        <v>3293</v>
      </c>
      <c r="B180" s="401" t="s">
        <v>189</v>
      </c>
      <c r="C180" s="402">
        <f t="shared" si="50"/>
        <v>0</v>
      </c>
      <c r="D180" s="404"/>
      <c r="E180" s="404"/>
      <c r="F180" s="404"/>
      <c r="G180" s="512"/>
      <c r="H180" s="402">
        <f t="shared" si="52"/>
        <v>0</v>
      </c>
      <c r="I180" s="404"/>
      <c r="J180" s="404"/>
      <c r="K180" s="404"/>
      <c r="L180" s="488"/>
      <c r="M180" s="402">
        <f t="shared" si="54"/>
        <v>0</v>
      </c>
      <c r="N180" s="369">
        <f t="shared" si="56"/>
        <v>0</v>
      </c>
      <c r="O180" s="369">
        <f t="shared" si="56"/>
        <v>0</v>
      </c>
      <c r="P180" s="369">
        <f t="shared" si="56"/>
        <v>0</v>
      </c>
      <c r="Q180" s="489">
        <f t="shared" si="56"/>
        <v>0</v>
      </c>
    </row>
    <row r="181" spans="1:17" ht="60" x14ac:dyDescent="0.25">
      <c r="A181" s="513">
        <v>3294</v>
      </c>
      <c r="B181" s="401" t="s">
        <v>190</v>
      </c>
      <c r="C181" s="510">
        <f t="shared" si="50"/>
        <v>0</v>
      </c>
      <c r="D181" s="514"/>
      <c r="E181" s="514"/>
      <c r="F181" s="514"/>
      <c r="G181" s="515"/>
      <c r="H181" s="510">
        <f t="shared" si="52"/>
        <v>0</v>
      </c>
      <c r="I181" s="514"/>
      <c r="J181" s="514"/>
      <c r="K181" s="514"/>
      <c r="L181" s="516"/>
      <c r="M181" s="510">
        <f t="shared" si="54"/>
        <v>0</v>
      </c>
      <c r="N181" s="517">
        <f t="shared" si="56"/>
        <v>0</v>
      </c>
      <c r="O181" s="517">
        <f t="shared" si="56"/>
        <v>0</v>
      </c>
      <c r="P181" s="517">
        <f t="shared" si="56"/>
        <v>0</v>
      </c>
      <c r="Q181" s="518">
        <f t="shared" si="56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5"/>
        <v>0</v>
      </c>
      <c r="D182" s="520">
        <f>SUM(D183:D184)</f>
        <v>0</v>
      </c>
      <c r="E182" s="520">
        <f t="shared" ref="E182:G182" si="57">SUM(E183:E184)</f>
        <v>0</v>
      </c>
      <c r="F182" s="520">
        <f t="shared" si="57"/>
        <v>0</v>
      </c>
      <c r="G182" s="520">
        <f t="shared" si="57"/>
        <v>0</v>
      </c>
      <c r="H182" s="519">
        <f t="shared" si="26"/>
        <v>0</v>
      </c>
      <c r="I182" s="520">
        <f>SUM(I183:I184)</f>
        <v>0</v>
      </c>
      <c r="J182" s="520">
        <f t="shared" ref="J182:L182" si="58">SUM(J183:J184)</f>
        <v>0</v>
      </c>
      <c r="K182" s="520">
        <f t="shared" si="58"/>
        <v>0</v>
      </c>
      <c r="L182" s="479">
        <f t="shared" si="58"/>
        <v>0</v>
      </c>
      <c r="M182" s="519">
        <f t="shared" si="54"/>
        <v>0</v>
      </c>
      <c r="N182" s="520">
        <f>SUM(N183:N184)</f>
        <v>0</v>
      </c>
      <c r="O182" s="520">
        <f t="shared" ref="O182:Q182" si="59">SUM(O183:O184)</f>
        <v>0</v>
      </c>
      <c r="P182" s="520">
        <f t="shared" si="59"/>
        <v>0</v>
      </c>
      <c r="Q182" s="479">
        <f t="shared" si="59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5"/>
        <v>0</v>
      </c>
      <c r="D183" s="492"/>
      <c r="E183" s="492"/>
      <c r="F183" s="492"/>
      <c r="G183" s="493"/>
      <c r="H183" s="521">
        <f t="shared" si="26"/>
        <v>0</v>
      </c>
      <c r="I183" s="492"/>
      <c r="J183" s="492"/>
      <c r="K183" s="492"/>
      <c r="L183" s="494"/>
      <c r="M183" s="521">
        <f t="shared" si="54"/>
        <v>0</v>
      </c>
      <c r="N183" s="481">
        <f t="shared" ref="N183:Q184" si="60">ROUNDUP(I183/$Q$15,0)</f>
        <v>0</v>
      </c>
      <c r="O183" s="481">
        <f t="shared" si="60"/>
        <v>0</v>
      </c>
      <c r="P183" s="481">
        <f t="shared" si="60"/>
        <v>0</v>
      </c>
      <c r="Q183" s="483">
        <f t="shared" si="60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5"/>
        <v>0</v>
      </c>
      <c r="D184" s="395"/>
      <c r="E184" s="395"/>
      <c r="F184" s="395"/>
      <c r="G184" s="484"/>
      <c r="H184" s="393">
        <f t="shared" si="26"/>
        <v>0</v>
      </c>
      <c r="I184" s="395"/>
      <c r="J184" s="395"/>
      <c r="K184" s="395"/>
      <c r="L184" s="485"/>
      <c r="M184" s="393">
        <f t="shared" si="54"/>
        <v>0</v>
      </c>
      <c r="N184" s="419">
        <f t="shared" si="60"/>
        <v>0</v>
      </c>
      <c r="O184" s="419">
        <f t="shared" si="60"/>
        <v>0</v>
      </c>
      <c r="P184" s="419">
        <f t="shared" si="60"/>
        <v>0</v>
      </c>
      <c r="Q184" s="486">
        <f t="shared" si="60"/>
        <v>0</v>
      </c>
    </row>
    <row r="185" spans="1:17" x14ac:dyDescent="0.25">
      <c r="A185" s="522">
        <v>4000</v>
      </c>
      <c r="B185" s="472" t="s">
        <v>194</v>
      </c>
      <c r="C185" s="473">
        <f t="shared" si="25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6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4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6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4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1">SUM(D187:G187)</f>
        <v>0</v>
      </c>
      <c r="D187" s="395"/>
      <c r="E187" s="395"/>
      <c r="F187" s="395"/>
      <c r="G187" s="484"/>
      <c r="H187" s="393">
        <f t="shared" ref="H187:H263" si="62">SUM(I187:L187)</f>
        <v>0</v>
      </c>
      <c r="I187" s="395"/>
      <c r="J187" s="395"/>
      <c r="K187" s="395"/>
      <c r="L187" s="485"/>
      <c r="M187" s="393">
        <f t="shared" si="54"/>
        <v>0</v>
      </c>
      <c r="N187" s="419">
        <f t="shared" ref="N187:Q188" si="63">ROUNDUP(I187/$Q$15,0)</f>
        <v>0</v>
      </c>
      <c r="O187" s="419">
        <f t="shared" si="63"/>
        <v>0</v>
      </c>
      <c r="P187" s="419">
        <f t="shared" si="63"/>
        <v>0</v>
      </c>
      <c r="Q187" s="486">
        <f t="shared" si="63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1"/>
        <v>0</v>
      </c>
      <c r="D188" s="404"/>
      <c r="E188" s="404"/>
      <c r="F188" s="404"/>
      <c r="G188" s="487"/>
      <c r="H188" s="402">
        <f t="shared" si="62"/>
        <v>0</v>
      </c>
      <c r="I188" s="404"/>
      <c r="J188" s="404"/>
      <c r="K188" s="404"/>
      <c r="L188" s="488"/>
      <c r="M188" s="402">
        <f t="shared" si="54"/>
        <v>0</v>
      </c>
      <c r="N188" s="369">
        <f t="shared" si="63"/>
        <v>0</v>
      </c>
      <c r="O188" s="369">
        <f t="shared" si="63"/>
        <v>0</v>
      </c>
      <c r="P188" s="369">
        <f t="shared" si="63"/>
        <v>0</v>
      </c>
      <c r="Q188" s="489">
        <f t="shared" si="63"/>
        <v>0</v>
      </c>
    </row>
    <row r="189" spans="1:17" x14ac:dyDescent="0.25">
      <c r="A189" s="383">
        <v>4300</v>
      </c>
      <c r="B189" s="477" t="s">
        <v>198</v>
      </c>
      <c r="C189" s="384">
        <f t="shared" si="61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2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4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2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4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1"/>
        <v>0</v>
      </c>
      <c r="D191" s="404"/>
      <c r="E191" s="404"/>
      <c r="F191" s="404"/>
      <c r="G191" s="487"/>
      <c r="H191" s="402">
        <f t="shared" si="62"/>
        <v>0</v>
      </c>
      <c r="I191" s="404"/>
      <c r="J191" s="404"/>
      <c r="K191" s="404"/>
      <c r="L191" s="488"/>
      <c r="M191" s="402">
        <f t="shared" si="54"/>
        <v>0</v>
      </c>
      <c r="N191" s="369">
        <f t="shared" ref="N191:Q191" si="64">ROUNDUP(I191/$Q$15,0)</f>
        <v>0</v>
      </c>
      <c r="O191" s="369">
        <f t="shared" si="64"/>
        <v>0</v>
      </c>
      <c r="P191" s="369">
        <f t="shared" si="64"/>
        <v>0</v>
      </c>
      <c r="Q191" s="489">
        <f t="shared" si="64"/>
        <v>0</v>
      </c>
    </row>
    <row r="192" spans="1:17" s="339" customFormat="1" ht="24" x14ac:dyDescent="0.25">
      <c r="A192" s="524"/>
      <c r="B192" s="334" t="s">
        <v>201</v>
      </c>
      <c r="C192" s="468">
        <f t="shared" si="61"/>
        <v>0</v>
      </c>
      <c r="D192" s="469">
        <f>SUM(D193,D232,D267,D283,D287)</f>
        <v>0</v>
      </c>
      <c r="E192" s="469">
        <f t="shared" ref="E192:G192" si="65">SUM(E193,E232,E267,E283,E287)</f>
        <v>0</v>
      </c>
      <c r="F192" s="469">
        <f t="shared" si="65"/>
        <v>0</v>
      </c>
      <c r="G192" s="469">
        <f t="shared" si="65"/>
        <v>0</v>
      </c>
      <c r="H192" s="468">
        <f t="shared" si="62"/>
        <v>0</v>
      </c>
      <c r="I192" s="469">
        <f>SUM(I193,I232,I267,I283,I287)</f>
        <v>0</v>
      </c>
      <c r="J192" s="469">
        <f t="shared" ref="J192:L192" si="66">SUM(J193,J232,J267,J283,J287)</f>
        <v>0</v>
      </c>
      <c r="K192" s="469">
        <f t="shared" si="66"/>
        <v>0</v>
      </c>
      <c r="L192" s="525">
        <f t="shared" si="66"/>
        <v>0</v>
      </c>
      <c r="M192" s="468">
        <f t="shared" si="54"/>
        <v>0</v>
      </c>
      <c r="N192" s="469">
        <f>SUM(N193,N232,N267,N283,N287)</f>
        <v>0</v>
      </c>
      <c r="O192" s="469">
        <f t="shared" ref="O192:Q192" si="67">SUM(O193,O232,O267,O283,O287)</f>
        <v>0</v>
      </c>
      <c r="P192" s="469">
        <f t="shared" si="67"/>
        <v>0</v>
      </c>
      <c r="Q192" s="525">
        <f t="shared" si="67"/>
        <v>0</v>
      </c>
    </row>
    <row r="193" spans="1:17" x14ac:dyDescent="0.25">
      <c r="A193" s="472">
        <v>5000</v>
      </c>
      <c r="B193" s="472" t="s">
        <v>202</v>
      </c>
      <c r="C193" s="473">
        <f t="shared" si="61"/>
        <v>0</v>
      </c>
      <c r="D193" s="474">
        <f>D194+D202+D228</f>
        <v>0</v>
      </c>
      <c r="E193" s="474">
        <f t="shared" ref="E193:G193" si="68">E194+E202+E228</f>
        <v>0</v>
      </c>
      <c r="F193" s="474">
        <f t="shared" si="68"/>
        <v>0</v>
      </c>
      <c r="G193" s="474">
        <f t="shared" si="68"/>
        <v>0</v>
      </c>
      <c r="H193" s="473">
        <f t="shared" si="62"/>
        <v>0</v>
      </c>
      <c r="I193" s="474">
        <f>I194+I202+I228</f>
        <v>0</v>
      </c>
      <c r="J193" s="474">
        <f t="shared" ref="J193:L193" si="69">J194+J202+J228</f>
        <v>0</v>
      </c>
      <c r="K193" s="474">
        <f t="shared" si="69"/>
        <v>0</v>
      </c>
      <c r="L193" s="526">
        <f t="shared" si="69"/>
        <v>0</v>
      </c>
      <c r="M193" s="473">
        <f t="shared" si="54"/>
        <v>0</v>
      </c>
      <c r="N193" s="474">
        <f>N194+N202+N228</f>
        <v>0</v>
      </c>
      <c r="O193" s="474">
        <f t="shared" ref="O193:Q193" si="70">O194+O202+O228</f>
        <v>0</v>
      </c>
      <c r="P193" s="474">
        <f t="shared" si="70"/>
        <v>0</v>
      </c>
      <c r="Q193" s="526">
        <f t="shared" si="70"/>
        <v>0</v>
      </c>
    </row>
    <row r="194" spans="1:17" x14ac:dyDescent="0.25">
      <c r="A194" s="383">
        <v>5100</v>
      </c>
      <c r="B194" s="477" t="s">
        <v>203</v>
      </c>
      <c r="C194" s="384">
        <f t="shared" si="61"/>
        <v>0</v>
      </c>
      <c r="D194" s="390">
        <f>D195+D196+D199+D200+D201</f>
        <v>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2"/>
        <v>0</v>
      </c>
      <c r="I194" s="390">
        <f>I195+I196+I199+I200+I201</f>
        <v>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4"/>
        <v>0</v>
      </c>
      <c r="N194" s="390">
        <f>N195+N196+N199+N200+N201</f>
        <v>0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1"/>
        <v>0</v>
      </c>
      <c r="D195" s="395"/>
      <c r="E195" s="395"/>
      <c r="F195" s="395"/>
      <c r="G195" s="484"/>
      <c r="H195" s="393">
        <f t="shared" si="62"/>
        <v>0</v>
      </c>
      <c r="I195" s="395"/>
      <c r="J195" s="395"/>
      <c r="K195" s="395"/>
      <c r="L195" s="485"/>
      <c r="M195" s="393">
        <f t="shared" si="54"/>
        <v>0</v>
      </c>
      <c r="N195" s="419">
        <f t="shared" ref="N195:Q195" si="71">ROUNDUP(I195/$Q$15,0)</f>
        <v>0</v>
      </c>
      <c r="O195" s="419">
        <f t="shared" si="71"/>
        <v>0</v>
      </c>
      <c r="P195" s="419">
        <f t="shared" si="71"/>
        <v>0</v>
      </c>
      <c r="Q195" s="486">
        <f t="shared" si="71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1"/>
        <v>0</v>
      </c>
      <c r="D196" s="369">
        <f>D197+D198</f>
        <v>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2"/>
        <v>0</v>
      </c>
      <c r="I196" s="369">
        <f>I197+I198</f>
        <v>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4"/>
        <v>0</v>
      </c>
      <c r="N196" s="369">
        <f>N197+N198</f>
        <v>0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1"/>
        <v>0</v>
      </c>
      <c r="D197" s="404"/>
      <c r="E197" s="404"/>
      <c r="F197" s="404"/>
      <c r="G197" s="487"/>
      <c r="H197" s="402">
        <f t="shared" si="62"/>
        <v>0</v>
      </c>
      <c r="I197" s="404"/>
      <c r="J197" s="404"/>
      <c r="K197" s="404"/>
      <c r="L197" s="488"/>
      <c r="M197" s="402">
        <f t="shared" si="54"/>
        <v>0</v>
      </c>
      <c r="N197" s="369">
        <f t="shared" ref="N197:Q201" si="72">ROUNDUP(I197/$Q$15,0)</f>
        <v>0</v>
      </c>
      <c r="O197" s="369">
        <f t="shared" si="72"/>
        <v>0</v>
      </c>
      <c r="P197" s="369">
        <f t="shared" si="72"/>
        <v>0</v>
      </c>
      <c r="Q197" s="489">
        <f t="shared" si="72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1"/>
        <v>0</v>
      </c>
      <c r="D198" s="404"/>
      <c r="E198" s="404"/>
      <c r="F198" s="404"/>
      <c r="G198" s="487"/>
      <c r="H198" s="402">
        <f t="shared" si="62"/>
        <v>0</v>
      </c>
      <c r="I198" s="404"/>
      <c r="J198" s="404"/>
      <c r="K198" s="404"/>
      <c r="L198" s="488"/>
      <c r="M198" s="402">
        <f t="shared" si="54"/>
        <v>0</v>
      </c>
      <c r="N198" s="369">
        <f t="shared" si="72"/>
        <v>0</v>
      </c>
      <c r="O198" s="369">
        <f t="shared" si="72"/>
        <v>0</v>
      </c>
      <c r="P198" s="369">
        <f t="shared" si="72"/>
        <v>0</v>
      </c>
      <c r="Q198" s="489">
        <f t="shared" si="72"/>
        <v>0</v>
      </c>
    </row>
    <row r="199" spans="1:17" x14ac:dyDescent="0.25">
      <c r="A199" s="490">
        <v>5130</v>
      </c>
      <c r="B199" s="401" t="s">
        <v>208</v>
      </c>
      <c r="C199" s="402">
        <f t="shared" si="61"/>
        <v>0</v>
      </c>
      <c r="D199" s="404"/>
      <c r="E199" s="404"/>
      <c r="F199" s="404"/>
      <c r="G199" s="487"/>
      <c r="H199" s="402">
        <f t="shared" si="62"/>
        <v>0</v>
      </c>
      <c r="I199" s="404"/>
      <c r="J199" s="404"/>
      <c r="K199" s="404"/>
      <c r="L199" s="488"/>
      <c r="M199" s="402">
        <f t="shared" si="54"/>
        <v>0</v>
      </c>
      <c r="N199" s="369">
        <f t="shared" si="72"/>
        <v>0</v>
      </c>
      <c r="O199" s="369">
        <f t="shared" si="72"/>
        <v>0</v>
      </c>
      <c r="P199" s="369">
        <f t="shared" si="72"/>
        <v>0</v>
      </c>
      <c r="Q199" s="489">
        <f t="shared" si="72"/>
        <v>0</v>
      </c>
    </row>
    <row r="200" spans="1:17" x14ac:dyDescent="0.25">
      <c r="A200" s="490">
        <v>5140</v>
      </c>
      <c r="B200" s="401" t="s">
        <v>209</v>
      </c>
      <c r="C200" s="402">
        <f t="shared" si="61"/>
        <v>0</v>
      </c>
      <c r="D200" s="404"/>
      <c r="E200" s="404"/>
      <c r="F200" s="404"/>
      <c r="G200" s="487"/>
      <c r="H200" s="402">
        <f t="shared" si="62"/>
        <v>0</v>
      </c>
      <c r="I200" s="404"/>
      <c r="J200" s="404"/>
      <c r="K200" s="404"/>
      <c r="L200" s="488"/>
      <c r="M200" s="402">
        <f t="shared" si="54"/>
        <v>0</v>
      </c>
      <c r="N200" s="369">
        <f t="shared" si="72"/>
        <v>0</v>
      </c>
      <c r="O200" s="369">
        <f t="shared" si="72"/>
        <v>0</v>
      </c>
      <c r="P200" s="369">
        <f t="shared" si="72"/>
        <v>0</v>
      </c>
      <c r="Q200" s="489">
        <f t="shared" si="72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1"/>
        <v>0</v>
      </c>
      <c r="D201" s="404"/>
      <c r="E201" s="404"/>
      <c r="F201" s="404"/>
      <c r="G201" s="487"/>
      <c r="H201" s="402">
        <f t="shared" si="62"/>
        <v>0</v>
      </c>
      <c r="I201" s="404"/>
      <c r="J201" s="404"/>
      <c r="K201" s="404"/>
      <c r="L201" s="488"/>
      <c r="M201" s="402">
        <f t="shared" si="54"/>
        <v>0</v>
      </c>
      <c r="N201" s="369">
        <f t="shared" si="72"/>
        <v>0</v>
      </c>
      <c r="O201" s="369">
        <f t="shared" si="72"/>
        <v>0</v>
      </c>
      <c r="P201" s="369">
        <f t="shared" si="72"/>
        <v>0</v>
      </c>
      <c r="Q201" s="489">
        <f t="shared" si="72"/>
        <v>0</v>
      </c>
    </row>
    <row r="202" spans="1:17" x14ac:dyDescent="0.25">
      <c r="A202" s="383">
        <v>5200</v>
      </c>
      <c r="B202" s="477" t="s">
        <v>211</v>
      </c>
      <c r="C202" s="384">
        <f t="shared" si="61"/>
        <v>0</v>
      </c>
      <c r="D202" s="390">
        <f>D203+D213+D214+D223+D224+D225+D227</f>
        <v>0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2"/>
        <v>0</v>
      </c>
      <c r="I202" s="390">
        <f>I203+I213+I214+I223+I224+I225+I227</f>
        <v>0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4"/>
        <v>0</v>
      </c>
      <c r="N202" s="390">
        <f>N203+N213+N214+N223+N224+N225+N227</f>
        <v>0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1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2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4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1"/>
        <v>0</v>
      </c>
      <c r="D204" s="395"/>
      <c r="E204" s="395"/>
      <c r="F204" s="395"/>
      <c r="G204" s="484"/>
      <c r="H204" s="393">
        <f t="shared" si="62"/>
        <v>0</v>
      </c>
      <c r="I204" s="395"/>
      <c r="J204" s="395"/>
      <c r="K204" s="395"/>
      <c r="L204" s="485"/>
      <c r="M204" s="393">
        <f t="shared" si="54"/>
        <v>0</v>
      </c>
      <c r="N204" s="419">
        <f t="shared" ref="N204:Q213" si="73">ROUNDUP(I204/$Q$15,0)</f>
        <v>0</v>
      </c>
      <c r="O204" s="419">
        <f t="shared" si="73"/>
        <v>0</v>
      </c>
      <c r="P204" s="419">
        <f t="shared" si="73"/>
        <v>0</v>
      </c>
      <c r="Q204" s="486">
        <f t="shared" si="73"/>
        <v>0</v>
      </c>
    </row>
    <row r="205" spans="1:17" x14ac:dyDescent="0.25">
      <c r="A205" s="363">
        <v>5212</v>
      </c>
      <c r="B205" s="401" t="s">
        <v>214</v>
      </c>
      <c r="C205" s="402">
        <f t="shared" si="61"/>
        <v>0</v>
      </c>
      <c r="D205" s="404"/>
      <c r="E205" s="404"/>
      <c r="F205" s="404"/>
      <c r="G205" s="487"/>
      <c r="H205" s="402">
        <f t="shared" si="62"/>
        <v>0</v>
      </c>
      <c r="I205" s="404"/>
      <c r="J205" s="404"/>
      <c r="K205" s="404"/>
      <c r="L205" s="488"/>
      <c r="M205" s="402">
        <f t="shared" si="54"/>
        <v>0</v>
      </c>
      <c r="N205" s="369">
        <f t="shared" si="73"/>
        <v>0</v>
      </c>
      <c r="O205" s="369">
        <f t="shared" si="73"/>
        <v>0</v>
      </c>
      <c r="P205" s="369">
        <f t="shared" si="73"/>
        <v>0</v>
      </c>
      <c r="Q205" s="489">
        <f t="shared" si="73"/>
        <v>0</v>
      </c>
    </row>
    <row r="206" spans="1:17" x14ac:dyDescent="0.25">
      <c r="A206" s="363">
        <v>5213</v>
      </c>
      <c r="B206" s="401" t="s">
        <v>215</v>
      </c>
      <c r="C206" s="402">
        <f t="shared" si="61"/>
        <v>0</v>
      </c>
      <c r="D206" s="404"/>
      <c r="E206" s="404"/>
      <c r="F206" s="404"/>
      <c r="G206" s="487"/>
      <c r="H206" s="402">
        <f t="shared" si="62"/>
        <v>0</v>
      </c>
      <c r="I206" s="404"/>
      <c r="J206" s="404"/>
      <c r="K206" s="404"/>
      <c r="L206" s="488"/>
      <c r="M206" s="402">
        <f t="shared" si="54"/>
        <v>0</v>
      </c>
      <c r="N206" s="369">
        <f t="shared" si="73"/>
        <v>0</v>
      </c>
      <c r="O206" s="369">
        <f t="shared" si="73"/>
        <v>0</v>
      </c>
      <c r="P206" s="369">
        <f t="shared" si="73"/>
        <v>0</v>
      </c>
      <c r="Q206" s="489">
        <f t="shared" si="73"/>
        <v>0</v>
      </c>
    </row>
    <row r="207" spans="1:17" x14ac:dyDescent="0.25">
      <c r="A207" s="363">
        <v>5214</v>
      </c>
      <c r="B207" s="401" t="s">
        <v>216</v>
      </c>
      <c r="C207" s="402">
        <f t="shared" si="61"/>
        <v>0</v>
      </c>
      <c r="D207" s="404"/>
      <c r="E207" s="404"/>
      <c r="F207" s="404"/>
      <c r="G207" s="487"/>
      <c r="H207" s="402">
        <f t="shared" si="62"/>
        <v>0</v>
      </c>
      <c r="I207" s="404"/>
      <c r="J207" s="404"/>
      <c r="K207" s="404"/>
      <c r="L207" s="488"/>
      <c r="M207" s="402">
        <f t="shared" si="54"/>
        <v>0</v>
      </c>
      <c r="N207" s="369">
        <f t="shared" si="73"/>
        <v>0</v>
      </c>
      <c r="O207" s="369">
        <f t="shared" si="73"/>
        <v>0</v>
      </c>
      <c r="P207" s="369">
        <f t="shared" si="73"/>
        <v>0</v>
      </c>
      <c r="Q207" s="489">
        <f t="shared" si="73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3"/>
        <v>0</v>
      </c>
      <c r="O208" s="369">
        <f t="shared" si="73"/>
        <v>0</v>
      </c>
      <c r="P208" s="369">
        <f t="shared" si="73"/>
        <v>0</v>
      </c>
      <c r="Q208" s="489">
        <f t="shared" si="73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1"/>
        <v>0</v>
      </c>
      <c r="D209" s="404"/>
      <c r="E209" s="404"/>
      <c r="F209" s="404"/>
      <c r="G209" s="487"/>
      <c r="H209" s="402">
        <f t="shared" si="62"/>
        <v>0</v>
      </c>
      <c r="I209" s="404"/>
      <c r="J209" s="404"/>
      <c r="K209" s="404"/>
      <c r="L209" s="488"/>
      <c r="M209" s="402">
        <f t="shared" ref="M209:M235" si="74">SUM(N209:Q209)</f>
        <v>0</v>
      </c>
      <c r="N209" s="369">
        <f t="shared" si="73"/>
        <v>0</v>
      </c>
      <c r="O209" s="369">
        <f t="shared" si="73"/>
        <v>0</v>
      </c>
      <c r="P209" s="369">
        <f t="shared" si="73"/>
        <v>0</v>
      </c>
      <c r="Q209" s="489">
        <f t="shared" si="73"/>
        <v>0</v>
      </c>
    </row>
    <row r="210" spans="1:17" x14ac:dyDescent="0.25">
      <c r="A210" s="363">
        <v>5217</v>
      </c>
      <c r="B210" s="401" t="s">
        <v>219</v>
      </c>
      <c r="C210" s="402">
        <f t="shared" si="61"/>
        <v>0</v>
      </c>
      <c r="D210" s="404"/>
      <c r="E210" s="404"/>
      <c r="F210" s="404"/>
      <c r="G210" s="487"/>
      <c r="H210" s="402">
        <f t="shared" si="62"/>
        <v>0</v>
      </c>
      <c r="I210" s="404"/>
      <c r="J210" s="404"/>
      <c r="K210" s="404"/>
      <c r="L210" s="488"/>
      <c r="M210" s="402">
        <f t="shared" si="74"/>
        <v>0</v>
      </c>
      <c r="N210" s="369">
        <f t="shared" si="73"/>
        <v>0</v>
      </c>
      <c r="O210" s="369">
        <f t="shared" si="73"/>
        <v>0</v>
      </c>
      <c r="P210" s="369">
        <f t="shared" si="73"/>
        <v>0</v>
      </c>
      <c r="Q210" s="489">
        <f t="shared" si="73"/>
        <v>0</v>
      </c>
    </row>
    <row r="211" spans="1:17" x14ac:dyDescent="0.25">
      <c r="A211" s="363">
        <v>5218</v>
      </c>
      <c r="B211" s="401" t="s">
        <v>220</v>
      </c>
      <c r="C211" s="402">
        <f t="shared" si="61"/>
        <v>0</v>
      </c>
      <c r="D211" s="404"/>
      <c r="E211" s="404"/>
      <c r="F211" s="404"/>
      <c r="G211" s="487"/>
      <c r="H211" s="402">
        <f t="shared" si="62"/>
        <v>0</v>
      </c>
      <c r="I211" s="404"/>
      <c r="J211" s="404"/>
      <c r="K211" s="404"/>
      <c r="L211" s="488"/>
      <c r="M211" s="402">
        <f t="shared" si="74"/>
        <v>0</v>
      </c>
      <c r="N211" s="369">
        <f t="shared" si="73"/>
        <v>0</v>
      </c>
      <c r="O211" s="369">
        <f t="shared" si="73"/>
        <v>0</v>
      </c>
      <c r="P211" s="369">
        <f t="shared" si="73"/>
        <v>0</v>
      </c>
      <c r="Q211" s="489">
        <f t="shared" si="73"/>
        <v>0</v>
      </c>
    </row>
    <row r="212" spans="1:17" x14ac:dyDescent="0.25">
      <c r="A212" s="363">
        <v>5219</v>
      </c>
      <c r="B212" s="401" t="s">
        <v>221</v>
      </c>
      <c r="C212" s="402">
        <f t="shared" si="61"/>
        <v>0</v>
      </c>
      <c r="D212" s="404"/>
      <c r="E212" s="404"/>
      <c r="F212" s="404"/>
      <c r="G212" s="487"/>
      <c r="H212" s="402">
        <f t="shared" si="62"/>
        <v>0</v>
      </c>
      <c r="I212" s="404"/>
      <c r="J212" s="404"/>
      <c r="K212" s="404"/>
      <c r="L212" s="488"/>
      <c r="M212" s="402">
        <f t="shared" si="74"/>
        <v>0</v>
      </c>
      <c r="N212" s="369">
        <f t="shared" si="73"/>
        <v>0</v>
      </c>
      <c r="O212" s="369">
        <f t="shared" si="73"/>
        <v>0</v>
      </c>
      <c r="P212" s="369">
        <f t="shared" si="73"/>
        <v>0</v>
      </c>
      <c r="Q212" s="489">
        <f t="shared" si="73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1"/>
        <v>0</v>
      </c>
      <c r="D213" s="404"/>
      <c r="E213" s="404"/>
      <c r="F213" s="404"/>
      <c r="G213" s="487"/>
      <c r="H213" s="402">
        <f t="shared" si="62"/>
        <v>0</v>
      </c>
      <c r="I213" s="404"/>
      <c r="J213" s="404"/>
      <c r="K213" s="404"/>
      <c r="L213" s="488"/>
      <c r="M213" s="402">
        <f t="shared" si="74"/>
        <v>0</v>
      </c>
      <c r="N213" s="369">
        <f t="shared" si="73"/>
        <v>0</v>
      </c>
      <c r="O213" s="369">
        <f t="shared" si="73"/>
        <v>0</v>
      </c>
      <c r="P213" s="369">
        <f t="shared" si="73"/>
        <v>0</v>
      </c>
      <c r="Q213" s="489">
        <f t="shared" si="73"/>
        <v>0</v>
      </c>
    </row>
    <row r="214" spans="1:17" x14ac:dyDescent="0.25">
      <c r="A214" s="490">
        <v>5230</v>
      </c>
      <c r="B214" s="401" t="s">
        <v>223</v>
      </c>
      <c r="C214" s="402">
        <f t="shared" si="61"/>
        <v>0</v>
      </c>
      <c r="D214" s="369">
        <f>SUM(D215:D222)</f>
        <v>0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2"/>
        <v>0</v>
      </c>
      <c r="I214" s="369">
        <f>SUM(I215:I222)</f>
        <v>0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4"/>
        <v>0</v>
      </c>
      <c r="N214" s="369">
        <f>SUM(N215:N222)</f>
        <v>0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1"/>
        <v>0</v>
      </c>
      <c r="D215" s="404"/>
      <c r="E215" s="404"/>
      <c r="F215" s="404"/>
      <c r="G215" s="487"/>
      <c r="H215" s="402">
        <f t="shared" si="62"/>
        <v>0</v>
      </c>
      <c r="I215" s="404"/>
      <c r="J215" s="404"/>
      <c r="K215" s="404"/>
      <c r="L215" s="488"/>
      <c r="M215" s="402">
        <f t="shared" si="74"/>
        <v>0</v>
      </c>
      <c r="N215" s="369">
        <f t="shared" ref="N215:Q224" si="75">ROUNDUP(I215/$Q$15,0)</f>
        <v>0</v>
      </c>
      <c r="O215" s="369">
        <f t="shared" si="75"/>
        <v>0</v>
      </c>
      <c r="P215" s="369">
        <f t="shared" si="75"/>
        <v>0</v>
      </c>
      <c r="Q215" s="489">
        <f t="shared" si="75"/>
        <v>0</v>
      </c>
    </row>
    <row r="216" spans="1:17" x14ac:dyDescent="0.25">
      <c r="A216" s="363">
        <v>5232</v>
      </c>
      <c r="B216" s="401" t="s">
        <v>225</v>
      </c>
      <c r="C216" s="402">
        <f t="shared" si="61"/>
        <v>0</v>
      </c>
      <c r="D216" s="404"/>
      <c r="E216" s="404"/>
      <c r="F216" s="404"/>
      <c r="G216" s="487"/>
      <c r="H216" s="402">
        <f t="shared" si="62"/>
        <v>0</v>
      </c>
      <c r="I216" s="404"/>
      <c r="J216" s="404"/>
      <c r="K216" s="404"/>
      <c r="L216" s="488"/>
      <c r="M216" s="402">
        <f t="shared" si="74"/>
        <v>0</v>
      </c>
      <c r="N216" s="369">
        <f t="shared" si="75"/>
        <v>0</v>
      </c>
      <c r="O216" s="369">
        <f t="shared" si="75"/>
        <v>0</v>
      </c>
      <c r="P216" s="369">
        <f t="shared" si="75"/>
        <v>0</v>
      </c>
      <c r="Q216" s="489">
        <f t="shared" si="75"/>
        <v>0</v>
      </c>
    </row>
    <row r="217" spans="1:17" x14ac:dyDescent="0.25">
      <c r="A217" s="363">
        <v>5233</v>
      </c>
      <c r="B217" s="401" t="s">
        <v>226</v>
      </c>
      <c r="C217" s="527">
        <f t="shared" si="61"/>
        <v>0</v>
      </c>
      <c r="D217" s="404"/>
      <c r="E217" s="404"/>
      <c r="F217" s="404"/>
      <c r="G217" s="487"/>
      <c r="H217" s="402">
        <f t="shared" si="62"/>
        <v>0</v>
      </c>
      <c r="I217" s="404"/>
      <c r="J217" s="404"/>
      <c r="K217" s="404"/>
      <c r="L217" s="488"/>
      <c r="M217" s="402">
        <f t="shared" si="74"/>
        <v>0</v>
      </c>
      <c r="N217" s="369">
        <f t="shared" si="75"/>
        <v>0</v>
      </c>
      <c r="O217" s="369">
        <f t="shared" si="75"/>
        <v>0</v>
      </c>
      <c r="P217" s="369">
        <f t="shared" si="75"/>
        <v>0</v>
      </c>
      <c r="Q217" s="489">
        <f t="shared" si="75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1"/>
        <v>0</v>
      </c>
      <c r="D218" s="404"/>
      <c r="E218" s="404"/>
      <c r="F218" s="404"/>
      <c r="G218" s="487"/>
      <c r="H218" s="402">
        <f t="shared" si="62"/>
        <v>0</v>
      </c>
      <c r="I218" s="404"/>
      <c r="J218" s="404"/>
      <c r="K218" s="404"/>
      <c r="L218" s="488"/>
      <c r="M218" s="402">
        <f t="shared" si="74"/>
        <v>0</v>
      </c>
      <c r="N218" s="369">
        <f t="shared" si="75"/>
        <v>0</v>
      </c>
      <c r="O218" s="369">
        <f t="shared" si="75"/>
        <v>0</v>
      </c>
      <c r="P218" s="369">
        <f t="shared" si="75"/>
        <v>0</v>
      </c>
      <c r="Q218" s="489">
        <f t="shared" si="75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1"/>
        <v>0</v>
      </c>
      <c r="D219" s="404"/>
      <c r="E219" s="404"/>
      <c r="F219" s="404"/>
      <c r="G219" s="487"/>
      <c r="H219" s="402">
        <f t="shared" si="62"/>
        <v>0</v>
      </c>
      <c r="I219" s="404"/>
      <c r="J219" s="404"/>
      <c r="K219" s="404"/>
      <c r="L219" s="488"/>
      <c r="M219" s="402">
        <f t="shared" si="74"/>
        <v>0</v>
      </c>
      <c r="N219" s="369">
        <f t="shared" si="75"/>
        <v>0</v>
      </c>
      <c r="O219" s="369">
        <f t="shared" si="75"/>
        <v>0</v>
      </c>
      <c r="P219" s="369">
        <f t="shared" si="75"/>
        <v>0</v>
      </c>
      <c r="Q219" s="489">
        <f t="shared" si="75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1"/>
        <v>0</v>
      </c>
      <c r="D220" s="404"/>
      <c r="E220" s="404"/>
      <c r="F220" s="404"/>
      <c r="G220" s="487"/>
      <c r="H220" s="402">
        <f t="shared" si="62"/>
        <v>0</v>
      </c>
      <c r="I220" s="404"/>
      <c r="J220" s="404"/>
      <c r="K220" s="404"/>
      <c r="L220" s="488"/>
      <c r="M220" s="402">
        <f t="shared" si="74"/>
        <v>0</v>
      </c>
      <c r="N220" s="369">
        <f t="shared" si="75"/>
        <v>0</v>
      </c>
      <c r="O220" s="369">
        <f t="shared" si="75"/>
        <v>0</v>
      </c>
      <c r="P220" s="369">
        <f t="shared" si="75"/>
        <v>0</v>
      </c>
      <c r="Q220" s="489">
        <f t="shared" si="75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1"/>
        <v>0</v>
      </c>
      <c r="D221" s="404"/>
      <c r="E221" s="404"/>
      <c r="F221" s="404"/>
      <c r="G221" s="487"/>
      <c r="H221" s="402">
        <f t="shared" si="62"/>
        <v>0</v>
      </c>
      <c r="I221" s="404"/>
      <c r="J221" s="404"/>
      <c r="K221" s="404"/>
      <c r="L221" s="488"/>
      <c r="M221" s="402">
        <f t="shared" si="74"/>
        <v>0</v>
      </c>
      <c r="N221" s="369">
        <f t="shared" si="75"/>
        <v>0</v>
      </c>
      <c r="O221" s="369">
        <f t="shared" si="75"/>
        <v>0</v>
      </c>
      <c r="P221" s="369">
        <f t="shared" si="75"/>
        <v>0</v>
      </c>
      <c r="Q221" s="489">
        <f t="shared" si="75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1"/>
        <v>0</v>
      </c>
      <c r="D222" s="404"/>
      <c r="E222" s="404"/>
      <c r="F222" s="404"/>
      <c r="G222" s="487"/>
      <c r="H222" s="402">
        <f t="shared" si="62"/>
        <v>0</v>
      </c>
      <c r="I222" s="404"/>
      <c r="J222" s="404"/>
      <c r="K222" s="404"/>
      <c r="L222" s="488"/>
      <c r="M222" s="402">
        <f t="shared" si="74"/>
        <v>0</v>
      </c>
      <c r="N222" s="369">
        <f t="shared" si="75"/>
        <v>0</v>
      </c>
      <c r="O222" s="369">
        <f t="shared" si="75"/>
        <v>0</v>
      </c>
      <c r="P222" s="369">
        <f t="shared" si="75"/>
        <v>0</v>
      </c>
      <c r="Q222" s="489">
        <f t="shared" si="75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1"/>
        <v>0</v>
      </c>
      <c r="D223" s="404"/>
      <c r="E223" s="404"/>
      <c r="F223" s="404"/>
      <c r="G223" s="487"/>
      <c r="H223" s="402">
        <f t="shared" si="62"/>
        <v>0</v>
      </c>
      <c r="I223" s="404"/>
      <c r="J223" s="404"/>
      <c r="K223" s="404"/>
      <c r="L223" s="488"/>
      <c r="M223" s="402">
        <f t="shared" si="74"/>
        <v>0</v>
      </c>
      <c r="N223" s="369">
        <f t="shared" si="75"/>
        <v>0</v>
      </c>
      <c r="O223" s="369">
        <f t="shared" si="75"/>
        <v>0</v>
      </c>
      <c r="P223" s="369">
        <f t="shared" si="75"/>
        <v>0</v>
      </c>
      <c r="Q223" s="489">
        <f t="shared" si="75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1"/>
        <v>0</v>
      </c>
      <c r="D224" s="404"/>
      <c r="E224" s="404"/>
      <c r="F224" s="404"/>
      <c r="G224" s="487"/>
      <c r="H224" s="402">
        <f t="shared" si="62"/>
        <v>0</v>
      </c>
      <c r="I224" s="404"/>
      <c r="J224" s="404"/>
      <c r="K224" s="404"/>
      <c r="L224" s="488"/>
      <c r="M224" s="402">
        <f t="shared" si="74"/>
        <v>0</v>
      </c>
      <c r="N224" s="369">
        <f t="shared" si="75"/>
        <v>0</v>
      </c>
      <c r="O224" s="369">
        <f t="shared" si="75"/>
        <v>0</v>
      </c>
      <c r="P224" s="369">
        <f t="shared" si="75"/>
        <v>0</v>
      </c>
      <c r="Q224" s="489">
        <f t="shared" si="75"/>
        <v>0</v>
      </c>
    </row>
    <row r="225" spans="1:17" x14ac:dyDescent="0.25">
      <c r="A225" s="490">
        <v>5260</v>
      </c>
      <c r="B225" s="401" t="s">
        <v>234</v>
      </c>
      <c r="C225" s="527">
        <f t="shared" si="61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2"/>
        <v>0</v>
      </c>
      <c r="I225" s="369">
        <f>SUM(I226)</f>
        <v>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4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1"/>
        <v>0</v>
      </c>
      <c r="D226" s="404"/>
      <c r="E226" s="404"/>
      <c r="F226" s="404"/>
      <c r="G226" s="487"/>
      <c r="H226" s="402">
        <f t="shared" si="62"/>
        <v>0</v>
      </c>
      <c r="I226" s="404"/>
      <c r="J226" s="404"/>
      <c r="K226" s="404"/>
      <c r="L226" s="488"/>
      <c r="M226" s="402">
        <f t="shared" si="74"/>
        <v>0</v>
      </c>
      <c r="N226" s="369">
        <f t="shared" ref="N226:Q227" si="76">ROUNDUP(I226/$Q$15,0)</f>
        <v>0</v>
      </c>
      <c r="O226" s="369">
        <f t="shared" si="76"/>
        <v>0</v>
      </c>
      <c r="P226" s="369">
        <f t="shared" si="76"/>
        <v>0</v>
      </c>
      <c r="Q226" s="489">
        <f t="shared" si="76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1"/>
        <v>0</v>
      </c>
      <c r="D227" s="492"/>
      <c r="E227" s="492"/>
      <c r="F227" s="492"/>
      <c r="G227" s="493"/>
      <c r="H227" s="445">
        <f t="shared" si="62"/>
        <v>0</v>
      </c>
      <c r="I227" s="492"/>
      <c r="J227" s="492"/>
      <c r="K227" s="492"/>
      <c r="L227" s="494"/>
      <c r="M227" s="445">
        <f t="shared" si="74"/>
        <v>0</v>
      </c>
      <c r="N227" s="481">
        <f t="shared" si="76"/>
        <v>0</v>
      </c>
      <c r="O227" s="481">
        <f t="shared" si="76"/>
        <v>0</v>
      </c>
      <c r="P227" s="481">
        <f t="shared" si="76"/>
        <v>0</v>
      </c>
      <c r="Q227" s="483">
        <f t="shared" si="76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1"/>
        <v>0</v>
      </c>
      <c r="D228" s="411">
        <f>SUM(D229,D230)</f>
        <v>0</v>
      </c>
      <c r="E228" s="411">
        <f t="shared" ref="E228:G228" si="77">SUM(E229,E230)</f>
        <v>0</v>
      </c>
      <c r="F228" s="411">
        <f t="shared" si="77"/>
        <v>0</v>
      </c>
      <c r="G228" s="411">
        <f t="shared" si="77"/>
        <v>0</v>
      </c>
      <c r="H228" s="531">
        <f t="shared" si="62"/>
        <v>0</v>
      </c>
      <c r="I228" s="411">
        <f>SUM(I229,I230)</f>
        <v>0</v>
      </c>
      <c r="J228" s="411">
        <f t="shared" ref="J228:L228" si="78">SUM(J229,J230)</f>
        <v>0</v>
      </c>
      <c r="K228" s="411">
        <f t="shared" si="78"/>
        <v>0</v>
      </c>
      <c r="L228" s="499">
        <f t="shared" si="78"/>
        <v>0</v>
      </c>
      <c r="M228" s="531">
        <f t="shared" si="74"/>
        <v>0</v>
      </c>
      <c r="N228" s="411">
        <f>SUM(N229,N230)</f>
        <v>0</v>
      </c>
      <c r="O228" s="411">
        <f t="shared" ref="O228:Q228" si="79">SUM(O229,O230)</f>
        <v>0</v>
      </c>
      <c r="P228" s="411">
        <f t="shared" si="79"/>
        <v>0</v>
      </c>
      <c r="Q228" s="499">
        <f t="shared" si="79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1"/>
        <v>0</v>
      </c>
      <c r="D229" s="492"/>
      <c r="E229" s="492"/>
      <c r="F229" s="492"/>
      <c r="G229" s="493"/>
      <c r="H229" s="445">
        <f t="shared" si="62"/>
        <v>0</v>
      </c>
      <c r="I229" s="492"/>
      <c r="J229" s="492"/>
      <c r="K229" s="492"/>
      <c r="L229" s="494"/>
      <c r="M229" s="445">
        <f t="shared" si="74"/>
        <v>0</v>
      </c>
      <c r="N229" s="481">
        <f t="shared" ref="N229:Q229" si="80">ROUNDUP(I229/$Q$15,0)</f>
        <v>0</v>
      </c>
      <c r="O229" s="481">
        <f t="shared" si="80"/>
        <v>0</v>
      </c>
      <c r="P229" s="481">
        <f t="shared" si="80"/>
        <v>0</v>
      </c>
      <c r="Q229" s="483">
        <f t="shared" si="80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1"/>
        <v>0</v>
      </c>
      <c r="D230" s="369">
        <f>SUM(D231)</f>
        <v>0</v>
      </c>
      <c r="E230" s="369">
        <f t="shared" ref="E230:G230" si="81">SUM(E231)</f>
        <v>0</v>
      </c>
      <c r="F230" s="369">
        <f t="shared" si="81"/>
        <v>0</v>
      </c>
      <c r="G230" s="369">
        <f t="shared" si="81"/>
        <v>0</v>
      </c>
      <c r="H230" s="402">
        <f t="shared" si="62"/>
        <v>0</v>
      </c>
      <c r="I230" s="369">
        <f>SUM(I231)</f>
        <v>0</v>
      </c>
      <c r="J230" s="369">
        <f t="shared" ref="J230:L230" si="82">SUM(J231)</f>
        <v>0</v>
      </c>
      <c r="K230" s="369">
        <f t="shared" si="82"/>
        <v>0</v>
      </c>
      <c r="L230" s="501">
        <f t="shared" si="82"/>
        <v>0</v>
      </c>
      <c r="M230" s="402">
        <f t="shared" si="74"/>
        <v>0</v>
      </c>
      <c r="N230" s="369">
        <f>SUM(N231)</f>
        <v>0</v>
      </c>
      <c r="O230" s="369">
        <f t="shared" ref="O230:Q230" si="83">SUM(O231)</f>
        <v>0</v>
      </c>
      <c r="P230" s="369">
        <f t="shared" si="83"/>
        <v>0</v>
      </c>
      <c r="Q230" s="501">
        <f t="shared" si="83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1"/>
        <v>0</v>
      </c>
      <c r="D231" s="395"/>
      <c r="E231" s="395"/>
      <c r="F231" s="395"/>
      <c r="G231" s="484"/>
      <c r="H231" s="445">
        <f t="shared" si="62"/>
        <v>0</v>
      </c>
      <c r="I231" s="395"/>
      <c r="J231" s="395"/>
      <c r="K231" s="395"/>
      <c r="L231" s="485"/>
      <c r="M231" s="445">
        <f t="shared" si="74"/>
        <v>0</v>
      </c>
      <c r="N231" s="419">
        <f t="shared" ref="N231:Q231" si="84">ROUNDUP(I231/$Q$15,0)</f>
        <v>0</v>
      </c>
      <c r="O231" s="419">
        <f t="shared" si="84"/>
        <v>0</v>
      </c>
      <c r="P231" s="419">
        <f t="shared" si="84"/>
        <v>0</v>
      </c>
      <c r="Q231" s="486">
        <f t="shared" si="84"/>
        <v>0</v>
      </c>
    </row>
    <row r="232" spans="1:17" x14ac:dyDescent="0.25">
      <c r="A232" s="472">
        <v>6000</v>
      </c>
      <c r="B232" s="472" t="s">
        <v>241</v>
      </c>
      <c r="C232" s="532">
        <f t="shared" si="61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2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4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5">SUM(E234,E235,E238,E244,E245,E246)</f>
        <v>0</v>
      </c>
      <c r="F233" s="520">
        <f t="shared" si="85"/>
        <v>0</v>
      </c>
      <c r="G233" s="520">
        <f t="shared" si="85"/>
        <v>0</v>
      </c>
      <c r="H233" s="519">
        <f t="shared" si="62"/>
        <v>0</v>
      </c>
      <c r="I233" s="520">
        <f>SUM(I234,I235,I238,I244,I245,I246)</f>
        <v>0</v>
      </c>
      <c r="J233" s="520">
        <f t="shared" ref="J233:L233" si="86">SUM(J234,J235,J238,J244,J245,J246)</f>
        <v>0</v>
      </c>
      <c r="K233" s="520">
        <f t="shared" si="86"/>
        <v>0</v>
      </c>
      <c r="L233" s="479">
        <f t="shared" si="86"/>
        <v>0</v>
      </c>
      <c r="M233" s="519">
        <f t="shared" si="74"/>
        <v>0</v>
      </c>
      <c r="N233" s="520">
        <f>SUM(N234,N235,N238,N244,N245,N246)</f>
        <v>0</v>
      </c>
      <c r="O233" s="520">
        <f t="shared" ref="O233:Q233" si="87">SUM(O234,O235,O238,O244,O245,O246)</f>
        <v>0</v>
      </c>
      <c r="P233" s="520">
        <f t="shared" si="87"/>
        <v>0</v>
      </c>
      <c r="Q233" s="479">
        <f t="shared" si="87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1"/>
        <v>0</v>
      </c>
      <c r="D234" s="395"/>
      <c r="E234" s="395"/>
      <c r="F234" s="395"/>
      <c r="G234" s="535"/>
      <c r="H234" s="536">
        <f t="shared" si="62"/>
        <v>0</v>
      </c>
      <c r="I234" s="395"/>
      <c r="J234" s="395"/>
      <c r="K234" s="395"/>
      <c r="L234" s="485"/>
      <c r="M234" s="536">
        <f t="shared" si="74"/>
        <v>0</v>
      </c>
      <c r="N234" s="419">
        <f t="shared" ref="N234:Q234" si="88">ROUNDUP(I234/$Q$15,0)</f>
        <v>0</v>
      </c>
      <c r="O234" s="419">
        <f t="shared" si="88"/>
        <v>0</v>
      </c>
      <c r="P234" s="419">
        <f t="shared" si="88"/>
        <v>0</v>
      </c>
      <c r="Q234" s="486">
        <f t="shared" si="88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2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4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9">ROUNDUP(I236/$Q$15,0)</f>
        <v>0</v>
      </c>
      <c r="O236" s="369">
        <f t="shared" si="89"/>
        <v>0</v>
      </c>
      <c r="P236" s="369">
        <f t="shared" si="89"/>
        <v>0</v>
      </c>
      <c r="Q236" s="489">
        <f t="shared" si="89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2"/>
        <v>0</v>
      </c>
      <c r="I237" s="404"/>
      <c r="J237" s="404"/>
      <c r="K237" s="404"/>
      <c r="L237" s="488"/>
      <c r="M237" s="537">
        <f t="shared" ref="M237:M255" si="90">SUM(N237:Q237)</f>
        <v>0</v>
      </c>
      <c r="N237" s="369">
        <f t="shared" si="89"/>
        <v>0</v>
      </c>
      <c r="O237" s="369">
        <f t="shared" si="89"/>
        <v>0</v>
      </c>
      <c r="P237" s="369">
        <f t="shared" si="89"/>
        <v>0</v>
      </c>
      <c r="Q237" s="489">
        <f t="shared" si="89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2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90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2"/>
        <v>0</v>
      </c>
      <c r="I239" s="404"/>
      <c r="J239" s="404"/>
      <c r="K239" s="404"/>
      <c r="L239" s="488"/>
      <c r="M239" s="537">
        <f t="shared" si="90"/>
        <v>0</v>
      </c>
      <c r="N239" s="369">
        <f t="shared" ref="N239:Q245" si="91">ROUNDUP(I239/$Q$15,0)</f>
        <v>0</v>
      </c>
      <c r="O239" s="369">
        <f t="shared" si="91"/>
        <v>0</v>
      </c>
      <c r="P239" s="369">
        <f t="shared" si="91"/>
        <v>0</v>
      </c>
      <c r="Q239" s="489">
        <f t="shared" si="91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1"/>
        <v>0</v>
      </c>
      <c r="D240" s="404"/>
      <c r="E240" s="404"/>
      <c r="F240" s="404"/>
      <c r="G240" s="487"/>
      <c r="H240" s="537">
        <f t="shared" si="62"/>
        <v>0</v>
      </c>
      <c r="I240" s="404"/>
      <c r="J240" s="404"/>
      <c r="K240" s="404"/>
      <c r="L240" s="488"/>
      <c r="M240" s="537">
        <f t="shared" si="90"/>
        <v>0</v>
      </c>
      <c r="N240" s="369">
        <f t="shared" si="91"/>
        <v>0</v>
      </c>
      <c r="O240" s="369">
        <f t="shared" si="91"/>
        <v>0</v>
      </c>
      <c r="P240" s="369">
        <f t="shared" si="91"/>
        <v>0</v>
      </c>
      <c r="Q240" s="489">
        <f t="shared" si="91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1"/>
        <v>0</v>
      </c>
      <c r="D241" s="404"/>
      <c r="E241" s="404"/>
      <c r="F241" s="404"/>
      <c r="G241" s="487"/>
      <c r="H241" s="537">
        <f t="shared" si="62"/>
        <v>0</v>
      </c>
      <c r="I241" s="404"/>
      <c r="J241" s="404"/>
      <c r="K241" s="404"/>
      <c r="L241" s="488"/>
      <c r="M241" s="537">
        <f t="shared" si="90"/>
        <v>0</v>
      </c>
      <c r="N241" s="369">
        <f t="shared" si="91"/>
        <v>0</v>
      </c>
      <c r="O241" s="369">
        <f t="shared" si="91"/>
        <v>0</v>
      </c>
      <c r="P241" s="369">
        <f t="shared" si="91"/>
        <v>0</v>
      </c>
      <c r="Q241" s="489">
        <f t="shared" si="91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1"/>
        <v>0</v>
      </c>
      <c r="D242" s="404"/>
      <c r="E242" s="404"/>
      <c r="F242" s="404"/>
      <c r="G242" s="487"/>
      <c r="H242" s="537">
        <f t="shared" si="62"/>
        <v>0</v>
      </c>
      <c r="I242" s="404"/>
      <c r="J242" s="404"/>
      <c r="K242" s="404"/>
      <c r="L242" s="488"/>
      <c r="M242" s="537">
        <f t="shared" si="90"/>
        <v>0</v>
      </c>
      <c r="N242" s="369">
        <f t="shared" si="91"/>
        <v>0</v>
      </c>
      <c r="O242" s="369">
        <f t="shared" si="91"/>
        <v>0</v>
      </c>
      <c r="P242" s="369">
        <f t="shared" si="91"/>
        <v>0</v>
      </c>
      <c r="Q242" s="489">
        <f t="shared" si="91"/>
        <v>0</v>
      </c>
    </row>
    <row r="243" spans="1:17" x14ac:dyDescent="0.25">
      <c r="A243" s="363">
        <v>6259</v>
      </c>
      <c r="B243" s="401" t="s">
        <v>252</v>
      </c>
      <c r="C243" s="527">
        <f t="shared" si="61"/>
        <v>0</v>
      </c>
      <c r="D243" s="404"/>
      <c r="E243" s="404"/>
      <c r="F243" s="404"/>
      <c r="G243" s="487"/>
      <c r="H243" s="537">
        <f t="shared" si="62"/>
        <v>0</v>
      </c>
      <c r="I243" s="404"/>
      <c r="J243" s="404"/>
      <c r="K243" s="404"/>
      <c r="L243" s="488"/>
      <c r="M243" s="537">
        <f t="shared" si="90"/>
        <v>0</v>
      </c>
      <c r="N243" s="369">
        <f t="shared" si="91"/>
        <v>0</v>
      </c>
      <c r="O243" s="369">
        <f t="shared" si="91"/>
        <v>0</v>
      </c>
      <c r="P243" s="369">
        <f t="shared" si="91"/>
        <v>0</v>
      </c>
      <c r="Q243" s="489">
        <f t="shared" si="91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1"/>
        <v>0</v>
      </c>
      <c r="D244" s="404"/>
      <c r="E244" s="404"/>
      <c r="F244" s="404"/>
      <c r="G244" s="487"/>
      <c r="H244" s="537">
        <f t="shared" si="62"/>
        <v>0</v>
      </c>
      <c r="I244" s="404"/>
      <c r="J244" s="404"/>
      <c r="K244" s="404"/>
      <c r="L244" s="488"/>
      <c r="M244" s="537">
        <f t="shared" si="90"/>
        <v>0</v>
      </c>
      <c r="N244" s="369">
        <f t="shared" si="91"/>
        <v>0</v>
      </c>
      <c r="O244" s="369">
        <f t="shared" si="91"/>
        <v>0</v>
      </c>
      <c r="P244" s="369">
        <f t="shared" si="91"/>
        <v>0</v>
      </c>
      <c r="Q244" s="489">
        <f t="shared" si="91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1"/>
        <v>0</v>
      </c>
      <c r="D245" s="404"/>
      <c r="E245" s="404"/>
      <c r="F245" s="404"/>
      <c r="G245" s="487"/>
      <c r="H245" s="537">
        <f t="shared" si="62"/>
        <v>0</v>
      </c>
      <c r="I245" s="404"/>
      <c r="J245" s="404"/>
      <c r="K245" s="404"/>
      <c r="L245" s="488"/>
      <c r="M245" s="537">
        <f t="shared" si="90"/>
        <v>0</v>
      </c>
      <c r="N245" s="369">
        <f t="shared" si="91"/>
        <v>0</v>
      </c>
      <c r="O245" s="369">
        <f t="shared" si="91"/>
        <v>0</v>
      </c>
      <c r="P245" s="369">
        <f t="shared" si="91"/>
        <v>0</v>
      </c>
      <c r="Q245" s="489">
        <f t="shared" si="91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1"/>
        <v>0</v>
      </c>
      <c r="D246" s="419">
        <f>SUM(D247:D250)</f>
        <v>0</v>
      </c>
      <c r="E246" s="419">
        <f t="shared" ref="E246:G246" si="92">SUM(E247:E250)</f>
        <v>0</v>
      </c>
      <c r="F246" s="419">
        <f t="shared" si="92"/>
        <v>0</v>
      </c>
      <c r="G246" s="539">
        <f t="shared" si="92"/>
        <v>0</v>
      </c>
      <c r="H246" s="538">
        <f t="shared" si="62"/>
        <v>0</v>
      </c>
      <c r="I246" s="419">
        <f>SUM(I247:I250)</f>
        <v>0</v>
      </c>
      <c r="J246" s="419">
        <f t="shared" ref="J246:L246" si="93">SUM(J247:J250)</f>
        <v>0</v>
      </c>
      <c r="K246" s="419">
        <f t="shared" si="93"/>
        <v>0</v>
      </c>
      <c r="L246" s="511">
        <f t="shared" si="93"/>
        <v>0</v>
      </c>
      <c r="M246" s="538">
        <f t="shared" si="90"/>
        <v>0</v>
      </c>
      <c r="N246" s="419">
        <f>SUM(N247:N250)</f>
        <v>0</v>
      </c>
      <c r="O246" s="419">
        <f t="shared" ref="O246:Q246" si="94">SUM(O247:O250)</f>
        <v>0</v>
      </c>
      <c r="P246" s="419">
        <f t="shared" si="94"/>
        <v>0</v>
      </c>
      <c r="Q246" s="511">
        <f t="shared" si="94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1"/>
        <v>0</v>
      </c>
      <c r="D247" s="404"/>
      <c r="E247" s="404"/>
      <c r="F247" s="404"/>
      <c r="G247" s="540"/>
      <c r="H247" s="527">
        <f t="shared" si="62"/>
        <v>0</v>
      </c>
      <c r="I247" s="404"/>
      <c r="J247" s="404"/>
      <c r="K247" s="404"/>
      <c r="L247" s="488"/>
      <c r="M247" s="527">
        <f t="shared" si="90"/>
        <v>0</v>
      </c>
      <c r="N247" s="369">
        <f t="shared" ref="N247:Q250" si="95">ROUNDUP(I247/$Q$15,0)</f>
        <v>0</v>
      </c>
      <c r="O247" s="369">
        <f t="shared" si="95"/>
        <v>0</v>
      </c>
      <c r="P247" s="369">
        <f t="shared" si="95"/>
        <v>0</v>
      </c>
      <c r="Q247" s="489">
        <f t="shared" si="95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1"/>
        <v>0</v>
      </c>
      <c r="D248" s="404"/>
      <c r="E248" s="404"/>
      <c r="F248" s="404"/>
      <c r="G248" s="540"/>
      <c r="H248" s="527">
        <f t="shared" si="62"/>
        <v>0</v>
      </c>
      <c r="I248" s="404"/>
      <c r="J248" s="404"/>
      <c r="K248" s="404"/>
      <c r="L248" s="488"/>
      <c r="M248" s="527">
        <f t="shared" si="90"/>
        <v>0</v>
      </c>
      <c r="N248" s="369">
        <f t="shared" si="95"/>
        <v>0</v>
      </c>
      <c r="O248" s="369">
        <f t="shared" si="95"/>
        <v>0</v>
      </c>
      <c r="P248" s="369">
        <f t="shared" si="95"/>
        <v>0</v>
      </c>
      <c r="Q248" s="489">
        <f t="shared" si="95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1"/>
        <v>0</v>
      </c>
      <c r="D249" s="404"/>
      <c r="E249" s="404"/>
      <c r="F249" s="404"/>
      <c r="G249" s="540"/>
      <c r="H249" s="527">
        <f t="shared" si="62"/>
        <v>0</v>
      </c>
      <c r="I249" s="404"/>
      <c r="J249" s="404"/>
      <c r="K249" s="404"/>
      <c r="L249" s="488"/>
      <c r="M249" s="527">
        <f t="shared" si="90"/>
        <v>0</v>
      </c>
      <c r="N249" s="369">
        <f t="shared" si="95"/>
        <v>0</v>
      </c>
      <c r="O249" s="369">
        <f t="shared" si="95"/>
        <v>0</v>
      </c>
      <c r="P249" s="369">
        <f t="shared" si="95"/>
        <v>0</v>
      </c>
      <c r="Q249" s="489">
        <f t="shared" si="95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1"/>
        <v>0</v>
      </c>
      <c r="D250" s="404"/>
      <c r="E250" s="404"/>
      <c r="F250" s="404"/>
      <c r="G250" s="540"/>
      <c r="H250" s="527">
        <f t="shared" si="62"/>
        <v>0</v>
      </c>
      <c r="I250" s="404"/>
      <c r="J250" s="404"/>
      <c r="K250" s="404"/>
      <c r="L250" s="488"/>
      <c r="M250" s="527">
        <f t="shared" si="90"/>
        <v>0</v>
      </c>
      <c r="N250" s="369">
        <f t="shared" si="95"/>
        <v>0</v>
      </c>
      <c r="O250" s="369">
        <f t="shared" si="95"/>
        <v>0</v>
      </c>
      <c r="P250" s="369">
        <f t="shared" si="95"/>
        <v>0</v>
      </c>
      <c r="Q250" s="489">
        <f t="shared" si="95"/>
        <v>0</v>
      </c>
    </row>
    <row r="251" spans="1:17" x14ac:dyDescent="0.25">
      <c r="A251" s="383">
        <v>6300</v>
      </c>
      <c r="B251" s="477" t="s">
        <v>260</v>
      </c>
      <c r="C251" s="509">
        <f t="shared" si="61"/>
        <v>0</v>
      </c>
      <c r="D251" s="390">
        <f>SUM(D252,D256,D257)</f>
        <v>0</v>
      </c>
      <c r="E251" s="390">
        <f t="shared" ref="E251:G251" si="96">SUM(E252,E256,E257)</f>
        <v>0</v>
      </c>
      <c r="F251" s="390">
        <f t="shared" si="96"/>
        <v>0</v>
      </c>
      <c r="G251" s="390">
        <f t="shared" si="96"/>
        <v>0</v>
      </c>
      <c r="H251" s="384">
        <f t="shared" si="62"/>
        <v>0</v>
      </c>
      <c r="I251" s="390">
        <f>SUM(I252,I256,I257)</f>
        <v>0</v>
      </c>
      <c r="J251" s="390">
        <f t="shared" ref="J251:L251" si="97">SUM(J252,J256,J257)</f>
        <v>0</v>
      </c>
      <c r="K251" s="390">
        <f t="shared" si="97"/>
        <v>0</v>
      </c>
      <c r="L251" s="499">
        <f t="shared" si="97"/>
        <v>0</v>
      </c>
      <c r="M251" s="384">
        <f t="shared" si="90"/>
        <v>0</v>
      </c>
      <c r="N251" s="390">
        <f>SUM(N252,N256,N257)</f>
        <v>0</v>
      </c>
      <c r="O251" s="390">
        <f t="shared" ref="O251:Q251" si="98">SUM(O252,O256,O257)</f>
        <v>0</v>
      </c>
      <c r="P251" s="390">
        <f t="shared" si="98"/>
        <v>0</v>
      </c>
      <c r="Q251" s="499">
        <f t="shared" si="98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1"/>
        <v>0</v>
      </c>
      <c r="D252" s="419">
        <f>SUM(D253:D255)</f>
        <v>0</v>
      </c>
      <c r="E252" s="419">
        <f t="shared" ref="E252:G252" si="99">SUM(E253:E255)</f>
        <v>0</v>
      </c>
      <c r="F252" s="419">
        <f t="shared" si="99"/>
        <v>0</v>
      </c>
      <c r="G252" s="541">
        <f t="shared" si="99"/>
        <v>0</v>
      </c>
      <c r="H252" s="538">
        <f t="shared" si="62"/>
        <v>0</v>
      </c>
      <c r="I252" s="419">
        <f>SUM(I253:I255)</f>
        <v>0</v>
      </c>
      <c r="J252" s="419">
        <f t="shared" ref="J252:L252" si="100">SUM(J253:J255)</f>
        <v>0</v>
      </c>
      <c r="K252" s="419">
        <f t="shared" si="100"/>
        <v>0</v>
      </c>
      <c r="L252" s="542">
        <f t="shared" si="100"/>
        <v>0</v>
      </c>
      <c r="M252" s="538">
        <f t="shared" si="90"/>
        <v>0</v>
      </c>
      <c r="N252" s="419">
        <f>SUM(N253:N255)</f>
        <v>0</v>
      </c>
      <c r="O252" s="419">
        <f t="shared" ref="O252:Q252" si="101">SUM(O253:O255)</f>
        <v>0</v>
      </c>
      <c r="P252" s="419">
        <f t="shared" si="101"/>
        <v>0</v>
      </c>
      <c r="Q252" s="542">
        <f t="shared" si="101"/>
        <v>0</v>
      </c>
    </row>
    <row r="253" spans="1:17" x14ac:dyDescent="0.25">
      <c r="A253" s="363">
        <v>6322</v>
      </c>
      <c r="B253" s="401" t="s">
        <v>262</v>
      </c>
      <c r="C253" s="527">
        <f t="shared" si="61"/>
        <v>0</v>
      </c>
      <c r="D253" s="404"/>
      <c r="E253" s="404"/>
      <c r="F253" s="404"/>
      <c r="G253" s="540"/>
      <c r="H253" s="527">
        <f t="shared" si="62"/>
        <v>0</v>
      </c>
      <c r="I253" s="404"/>
      <c r="J253" s="404"/>
      <c r="K253" s="404"/>
      <c r="L253" s="488"/>
      <c r="M253" s="527">
        <f t="shared" si="90"/>
        <v>0</v>
      </c>
      <c r="N253" s="369">
        <f t="shared" ref="N253:Q257" si="102">ROUNDUP(I253/$Q$15,0)</f>
        <v>0</v>
      </c>
      <c r="O253" s="369">
        <f t="shared" si="102"/>
        <v>0</v>
      </c>
      <c r="P253" s="369">
        <f t="shared" si="102"/>
        <v>0</v>
      </c>
      <c r="Q253" s="489">
        <f t="shared" si="102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1"/>
        <v>0</v>
      </c>
      <c r="D254" s="404"/>
      <c r="E254" s="404"/>
      <c r="F254" s="404"/>
      <c r="G254" s="540"/>
      <c r="H254" s="527">
        <f t="shared" si="62"/>
        <v>0</v>
      </c>
      <c r="I254" s="404"/>
      <c r="J254" s="404"/>
      <c r="K254" s="404"/>
      <c r="L254" s="488"/>
      <c r="M254" s="527">
        <f t="shared" si="90"/>
        <v>0</v>
      </c>
      <c r="N254" s="369">
        <f t="shared" si="102"/>
        <v>0</v>
      </c>
      <c r="O254" s="369">
        <f t="shared" si="102"/>
        <v>0</v>
      </c>
      <c r="P254" s="369">
        <f t="shared" si="102"/>
        <v>0</v>
      </c>
      <c r="Q254" s="489">
        <f t="shared" si="102"/>
        <v>0</v>
      </c>
    </row>
    <row r="255" spans="1:17" x14ac:dyDescent="0.25">
      <c r="A255" s="353">
        <v>6329</v>
      </c>
      <c r="B255" s="392" t="s">
        <v>264</v>
      </c>
      <c r="C255" s="534">
        <f t="shared" si="61"/>
        <v>0</v>
      </c>
      <c r="D255" s="395"/>
      <c r="E255" s="395"/>
      <c r="F255" s="395"/>
      <c r="G255" s="543"/>
      <c r="H255" s="534">
        <f t="shared" si="62"/>
        <v>0</v>
      </c>
      <c r="I255" s="395"/>
      <c r="J255" s="395"/>
      <c r="K255" s="395"/>
      <c r="L255" s="485"/>
      <c r="M255" s="534">
        <f t="shared" si="90"/>
        <v>0</v>
      </c>
      <c r="N255" s="419">
        <f t="shared" si="102"/>
        <v>0</v>
      </c>
      <c r="O255" s="419">
        <f t="shared" si="102"/>
        <v>0</v>
      </c>
      <c r="P255" s="419">
        <f t="shared" si="102"/>
        <v>0</v>
      </c>
      <c r="Q255" s="486">
        <f t="shared" si="102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2"/>
        <v>0</v>
      </c>
      <c r="O256" s="517">
        <f t="shared" si="102"/>
        <v>0</v>
      </c>
      <c r="P256" s="517">
        <f t="shared" si="102"/>
        <v>0</v>
      </c>
      <c r="Q256" s="518">
        <f t="shared" si="102"/>
        <v>0</v>
      </c>
    </row>
    <row r="257" spans="1:17" x14ac:dyDescent="0.25">
      <c r="A257" s="490">
        <v>6360</v>
      </c>
      <c r="B257" s="401" t="s">
        <v>266</v>
      </c>
      <c r="C257" s="527">
        <f t="shared" si="61"/>
        <v>0</v>
      </c>
      <c r="D257" s="404"/>
      <c r="E257" s="404"/>
      <c r="F257" s="404"/>
      <c r="G257" s="487"/>
      <c r="H257" s="537">
        <f t="shared" si="62"/>
        <v>0</v>
      </c>
      <c r="I257" s="404"/>
      <c r="J257" s="404"/>
      <c r="K257" s="404"/>
      <c r="L257" s="488"/>
      <c r="M257" s="537">
        <f t="shared" ref="M257" si="103">SUM(N257:Q257)</f>
        <v>0</v>
      </c>
      <c r="N257" s="369">
        <f t="shared" si="102"/>
        <v>0</v>
      </c>
      <c r="O257" s="369">
        <f t="shared" si="102"/>
        <v>0</v>
      </c>
      <c r="P257" s="369">
        <f t="shared" si="102"/>
        <v>0</v>
      </c>
      <c r="Q257" s="489">
        <f t="shared" si="102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4">SUM(E259,E263)</f>
        <v>0</v>
      </c>
      <c r="F258" s="390">
        <f t="shared" si="104"/>
        <v>0</v>
      </c>
      <c r="G258" s="390">
        <f t="shared" si="104"/>
        <v>0</v>
      </c>
      <c r="H258" s="384">
        <f>SUM(I258:L258)</f>
        <v>0</v>
      </c>
      <c r="I258" s="390">
        <f>SUM(I259,I263)</f>
        <v>0</v>
      </c>
      <c r="J258" s="390">
        <f t="shared" ref="J258:L258" si="105">SUM(J259,J263)</f>
        <v>0</v>
      </c>
      <c r="K258" s="390">
        <f t="shared" si="105"/>
        <v>0</v>
      </c>
      <c r="L258" s="499">
        <f t="shared" si="105"/>
        <v>0</v>
      </c>
      <c r="M258" s="384">
        <f>SUM(N258:Q258)</f>
        <v>0</v>
      </c>
      <c r="N258" s="390">
        <f>SUM(N259,N263)</f>
        <v>0</v>
      </c>
      <c r="O258" s="390">
        <f t="shared" ref="O258:Q258" si="106">SUM(O259,O263)</f>
        <v>0</v>
      </c>
      <c r="P258" s="390">
        <f t="shared" si="106"/>
        <v>0</v>
      </c>
      <c r="Q258" s="499">
        <f t="shared" si="106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1"/>
        <v>0</v>
      </c>
      <c r="D259" s="419">
        <f>SUM(D260:D262)</f>
        <v>0</v>
      </c>
      <c r="E259" s="419">
        <f t="shared" ref="E259:G259" si="107">SUM(E260:E262)</f>
        <v>0</v>
      </c>
      <c r="F259" s="419">
        <f t="shared" si="107"/>
        <v>0</v>
      </c>
      <c r="G259" s="546">
        <f t="shared" si="107"/>
        <v>0</v>
      </c>
      <c r="H259" s="534">
        <f t="shared" si="62"/>
        <v>0</v>
      </c>
      <c r="I259" s="419">
        <f>SUM(I260:I262)</f>
        <v>0</v>
      </c>
      <c r="J259" s="419">
        <f t="shared" ref="J259:L259" si="108">SUM(J260:J262)</f>
        <v>0</v>
      </c>
      <c r="K259" s="419">
        <f t="shared" si="108"/>
        <v>0</v>
      </c>
      <c r="L259" s="505">
        <f t="shared" si="108"/>
        <v>0</v>
      </c>
      <c r="M259" s="534">
        <f t="shared" ref="M259:M301" si="109">SUM(N259:Q259)</f>
        <v>0</v>
      </c>
      <c r="N259" s="419">
        <f>SUM(N260:N262)</f>
        <v>0</v>
      </c>
      <c r="O259" s="419">
        <f t="shared" ref="O259:Q259" si="110">SUM(O260:O262)</f>
        <v>0</v>
      </c>
      <c r="P259" s="419">
        <f t="shared" si="110"/>
        <v>0</v>
      </c>
      <c r="Q259" s="505">
        <f t="shared" si="110"/>
        <v>0</v>
      </c>
    </row>
    <row r="260" spans="1:17" x14ac:dyDescent="0.25">
      <c r="A260" s="363">
        <v>6411</v>
      </c>
      <c r="B260" s="547" t="s">
        <v>269</v>
      </c>
      <c r="C260" s="527">
        <f t="shared" si="61"/>
        <v>0</v>
      </c>
      <c r="D260" s="404"/>
      <c r="E260" s="404"/>
      <c r="F260" s="404"/>
      <c r="G260" s="487"/>
      <c r="H260" s="537">
        <f t="shared" si="62"/>
        <v>0</v>
      </c>
      <c r="I260" s="404"/>
      <c r="J260" s="404"/>
      <c r="K260" s="404"/>
      <c r="L260" s="488"/>
      <c r="M260" s="537">
        <f t="shared" si="109"/>
        <v>0</v>
      </c>
      <c r="N260" s="369">
        <f t="shared" ref="N260:Q262" si="111">ROUNDUP(I260/$Q$15,0)</f>
        <v>0</v>
      </c>
      <c r="O260" s="369">
        <f t="shared" si="111"/>
        <v>0</v>
      </c>
      <c r="P260" s="369">
        <f t="shared" si="111"/>
        <v>0</v>
      </c>
      <c r="Q260" s="489">
        <f t="shared" si="111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1"/>
        <v>0</v>
      </c>
      <c r="D261" s="404"/>
      <c r="E261" s="404"/>
      <c r="F261" s="404"/>
      <c r="G261" s="487"/>
      <c r="H261" s="537">
        <f t="shared" si="62"/>
        <v>0</v>
      </c>
      <c r="I261" s="404"/>
      <c r="J261" s="404"/>
      <c r="K261" s="404"/>
      <c r="L261" s="488"/>
      <c r="M261" s="537">
        <f t="shared" si="109"/>
        <v>0</v>
      </c>
      <c r="N261" s="369">
        <f t="shared" si="111"/>
        <v>0</v>
      </c>
      <c r="O261" s="369">
        <f t="shared" si="111"/>
        <v>0</v>
      </c>
      <c r="P261" s="369">
        <f t="shared" si="111"/>
        <v>0</v>
      </c>
      <c r="Q261" s="489">
        <f t="shared" si="111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1"/>
        <v>0</v>
      </c>
      <c r="D262" s="404"/>
      <c r="E262" s="404"/>
      <c r="F262" s="404"/>
      <c r="G262" s="487"/>
      <c r="H262" s="537">
        <f t="shared" si="62"/>
        <v>0</v>
      </c>
      <c r="I262" s="404"/>
      <c r="J262" s="404"/>
      <c r="K262" s="404"/>
      <c r="L262" s="488"/>
      <c r="M262" s="537">
        <f t="shared" si="109"/>
        <v>0</v>
      </c>
      <c r="N262" s="369">
        <f t="shared" si="111"/>
        <v>0</v>
      </c>
      <c r="O262" s="369">
        <f t="shared" si="111"/>
        <v>0</v>
      </c>
      <c r="P262" s="369">
        <f t="shared" si="111"/>
        <v>0</v>
      </c>
      <c r="Q262" s="489">
        <f t="shared" si="111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1"/>
        <v>0</v>
      </c>
      <c r="D263" s="369">
        <f>SUM(D264:D266)</f>
        <v>0</v>
      </c>
      <c r="E263" s="369">
        <f t="shared" ref="E263:G263" si="112">SUM(E264:E266)</f>
        <v>0</v>
      </c>
      <c r="F263" s="369">
        <f t="shared" si="112"/>
        <v>0</v>
      </c>
      <c r="G263" s="548">
        <f t="shared" si="112"/>
        <v>0</v>
      </c>
      <c r="H263" s="527">
        <f t="shared" si="62"/>
        <v>0</v>
      </c>
      <c r="I263" s="369">
        <f>SUM(I264:I266)</f>
        <v>0</v>
      </c>
      <c r="J263" s="369">
        <f t="shared" ref="J263:L263" si="113">SUM(J264:J266)</f>
        <v>0</v>
      </c>
      <c r="K263" s="369">
        <f t="shared" si="113"/>
        <v>0</v>
      </c>
      <c r="L263" s="501">
        <f t="shared" si="113"/>
        <v>0</v>
      </c>
      <c r="M263" s="527">
        <f t="shared" si="109"/>
        <v>0</v>
      </c>
      <c r="N263" s="369">
        <f>SUM(N264:N266)</f>
        <v>0</v>
      </c>
      <c r="O263" s="369">
        <f t="shared" ref="O263:Q263" si="114">SUM(O264:O266)</f>
        <v>0</v>
      </c>
      <c r="P263" s="369">
        <f t="shared" si="114"/>
        <v>0</v>
      </c>
      <c r="Q263" s="501">
        <f t="shared" si="114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5">SUM(D264:G264)</f>
        <v>0</v>
      </c>
      <c r="D264" s="404"/>
      <c r="E264" s="404"/>
      <c r="F264" s="404"/>
      <c r="G264" s="487"/>
      <c r="H264" s="537">
        <f t="shared" ref="H264:H301" si="116">SUM(I264:L264)</f>
        <v>0</v>
      </c>
      <c r="I264" s="404"/>
      <c r="J264" s="404"/>
      <c r="K264" s="404"/>
      <c r="L264" s="488"/>
      <c r="M264" s="537">
        <f t="shared" si="109"/>
        <v>0</v>
      </c>
      <c r="N264" s="369">
        <f t="shared" ref="N264:Q266" si="117">ROUNDUP(I264/$Q$15,0)</f>
        <v>0</v>
      </c>
      <c r="O264" s="369">
        <f t="shared" si="117"/>
        <v>0</v>
      </c>
      <c r="P264" s="369">
        <f t="shared" si="117"/>
        <v>0</v>
      </c>
      <c r="Q264" s="489">
        <f t="shared" si="117"/>
        <v>0</v>
      </c>
    </row>
    <row r="265" spans="1:17" x14ac:dyDescent="0.25">
      <c r="A265" s="363">
        <v>6422</v>
      </c>
      <c r="B265" s="401" t="s">
        <v>274</v>
      </c>
      <c r="C265" s="527">
        <f t="shared" si="115"/>
        <v>0</v>
      </c>
      <c r="D265" s="404"/>
      <c r="E265" s="404"/>
      <c r="F265" s="404"/>
      <c r="G265" s="487"/>
      <c r="H265" s="537">
        <f t="shared" si="116"/>
        <v>0</v>
      </c>
      <c r="I265" s="404"/>
      <c r="J265" s="404"/>
      <c r="K265" s="404"/>
      <c r="L265" s="488"/>
      <c r="M265" s="537">
        <f t="shared" si="109"/>
        <v>0</v>
      </c>
      <c r="N265" s="369">
        <f t="shared" si="117"/>
        <v>0</v>
      </c>
      <c r="O265" s="369">
        <f t="shared" si="117"/>
        <v>0</v>
      </c>
      <c r="P265" s="369">
        <f t="shared" si="117"/>
        <v>0</v>
      </c>
      <c r="Q265" s="489">
        <f t="shared" si="117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5"/>
        <v>0</v>
      </c>
      <c r="D266" s="404"/>
      <c r="E266" s="404"/>
      <c r="F266" s="404"/>
      <c r="G266" s="487"/>
      <c r="H266" s="537">
        <f t="shared" si="116"/>
        <v>0</v>
      </c>
      <c r="I266" s="404"/>
      <c r="J266" s="404"/>
      <c r="K266" s="404"/>
      <c r="L266" s="488"/>
      <c r="M266" s="537">
        <f t="shared" si="109"/>
        <v>0</v>
      </c>
      <c r="N266" s="369">
        <f t="shared" si="117"/>
        <v>0</v>
      </c>
      <c r="O266" s="369">
        <f t="shared" si="117"/>
        <v>0</v>
      </c>
      <c r="P266" s="369">
        <f t="shared" si="117"/>
        <v>0</v>
      </c>
      <c r="Q266" s="489">
        <f t="shared" si="117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5"/>
        <v>0</v>
      </c>
      <c r="D267" s="551">
        <f>SUM(D268,D278)</f>
        <v>0</v>
      </c>
      <c r="E267" s="551">
        <f t="shared" ref="E267:G267" si="118">SUM(E268,E278)</f>
        <v>0</v>
      </c>
      <c r="F267" s="551">
        <f t="shared" si="118"/>
        <v>0</v>
      </c>
      <c r="G267" s="551">
        <f t="shared" si="118"/>
        <v>0</v>
      </c>
      <c r="H267" s="552">
        <f t="shared" si="116"/>
        <v>0</v>
      </c>
      <c r="I267" s="551">
        <f>SUM(I268,I278)</f>
        <v>0</v>
      </c>
      <c r="J267" s="551">
        <f t="shared" ref="J267:L267" si="119">SUM(J268,J278)</f>
        <v>0</v>
      </c>
      <c r="K267" s="551">
        <f t="shared" si="119"/>
        <v>0</v>
      </c>
      <c r="L267" s="553">
        <f t="shared" si="119"/>
        <v>0</v>
      </c>
      <c r="M267" s="552">
        <f t="shared" si="109"/>
        <v>0</v>
      </c>
      <c r="N267" s="551">
        <f>SUM(N268,N278)</f>
        <v>0</v>
      </c>
      <c r="O267" s="551">
        <f t="shared" ref="O267:Q267" si="120">SUM(O268,O278)</f>
        <v>0</v>
      </c>
      <c r="P267" s="551">
        <f t="shared" si="120"/>
        <v>0</v>
      </c>
      <c r="Q267" s="553">
        <f t="shared" si="120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5"/>
        <v>0</v>
      </c>
      <c r="D268" s="390">
        <f>SUM(D269,D270,D273,D274,D277)</f>
        <v>0</v>
      </c>
      <c r="E268" s="390">
        <f t="shared" ref="E268:G268" si="121">SUM(E269,E270,E273,E274,E277)</f>
        <v>0</v>
      </c>
      <c r="F268" s="390">
        <f t="shared" si="121"/>
        <v>0</v>
      </c>
      <c r="G268" s="390">
        <f t="shared" si="121"/>
        <v>0</v>
      </c>
      <c r="H268" s="384">
        <f t="shared" si="116"/>
        <v>0</v>
      </c>
      <c r="I268" s="390">
        <f>SUM(I269,I270,I273,I274,I277)</f>
        <v>0</v>
      </c>
      <c r="J268" s="390">
        <f t="shared" ref="J268:L268" si="122">SUM(J269,J270,J273,J274,J277)</f>
        <v>0</v>
      </c>
      <c r="K268" s="390">
        <f t="shared" si="122"/>
        <v>0</v>
      </c>
      <c r="L268" s="479">
        <f t="shared" si="122"/>
        <v>0</v>
      </c>
      <c r="M268" s="384">
        <f t="shared" si="109"/>
        <v>0</v>
      </c>
      <c r="N268" s="390">
        <f>SUM(N269,N270,N273,N274,N277)</f>
        <v>0</v>
      </c>
      <c r="O268" s="390">
        <f t="shared" ref="O268:Q268" si="123">SUM(O269,O270,O273,O274,O277)</f>
        <v>0</v>
      </c>
      <c r="P268" s="390">
        <f t="shared" si="123"/>
        <v>0</v>
      </c>
      <c r="Q268" s="479">
        <f t="shared" si="123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5"/>
        <v>0</v>
      </c>
      <c r="D269" s="395"/>
      <c r="E269" s="395"/>
      <c r="F269" s="395"/>
      <c r="G269" s="484"/>
      <c r="H269" s="393">
        <f t="shared" si="116"/>
        <v>0</v>
      </c>
      <c r="I269" s="395"/>
      <c r="J269" s="395"/>
      <c r="K269" s="395"/>
      <c r="L269" s="485"/>
      <c r="M269" s="398">
        <f t="shared" si="109"/>
        <v>0</v>
      </c>
      <c r="N269" s="359">
        <f t="shared" ref="N269:Q269" si="124">ROUNDUP(I269/$Q$15,0)</f>
        <v>0</v>
      </c>
      <c r="O269" s="359">
        <f t="shared" si="124"/>
        <v>0</v>
      </c>
      <c r="P269" s="359">
        <f t="shared" si="124"/>
        <v>0</v>
      </c>
      <c r="Q269" s="505">
        <f t="shared" si="124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5"/>
        <v>0</v>
      </c>
      <c r="D270" s="419">
        <f>SUM(D271:D272)</f>
        <v>0</v>
      </c>
      <c r="E270" s="419">
        <f t="shared" ref="E270:G270" si="125">SUM(E271:E272)</f>
        <v>0</v>
      </c>
      <c r="F270" s="419">
        <f t="shared" si="125"/>
        <v>0</v>
      </c>
      <c r="G270" s="419">
        <f t="shared" si="125"/>
        <v>0</v>
      </c>
      <c r="H270" s="393">
        <f t="shared" si="116"/>
        <v>0</v>
      </c>
      <c r="I270" s="419">
        <f>SUM(I271:I272)</f>
        <v>0</v>
      </c>
      <c r="J270" s="419">
        <f t="shared" ref="J270:L270" si="126">SUM(J271:J272)</f>
        <v>0</v>
      </c>
      <c r="K270" s="419">
        <f t="shared" si="126"/>
        <v>0</v>
      </c>
      <c r="L270" s="486">
        <f t="shared" si="126"/>
        <v>0</v>
      </c>
      <c r="M270" s="407">
        <f t="shared" si="109"/>
        <v>0</v>
      </c>
      <c r="N270" s="369">
        <f>SUM(N271:N272)</f>
        <v>0</v>
      </c>
      <c r="O270" s="369">
        <f t="shared" ref="O270:Q270" si="127">SUM(O271:O272)</f>
        <v>0</v>
      </c>
      <c r="P270" s="369">
        <f t="shared" si="127"/>
        <v>0</v>
      </c>
      <c r="Q270" s="501">
        <f t="shared" si="127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5"/>
        <v>0</v>
      </c>
      <c r="D271" s="395"/>
      <c r="E271" s="395"/>
      <c r="F271" s="395"/>
      <c r="G271" s="484"/>
      <c r="H271" s="393">
        <f t="shared" si="116"/>
        <v>0</v>
      </c>
      <c r="I271" s="395"/>
      <c r="J271" s="395"/>
      <c r="K271" s="395"/>
      <c r="L271" s="485"/>
      <c r="M271" s="407">
        <f t="shared" si="109"/>
        <v>0</v>
      </c>
      <c r="N271" s="369">
        <f t="shared" ref="N271:Q273" si="128">ROUNDUP(I271/$Q$15,0)</f>
        <v>0</v>
      </c>
      <c r="O271" s="369">
        <f t="shared" si="128"/>
        <v>0</v>
      </c>
      <c r="P271" s="369">
        <f t="shared" si="128"/>
        <v>0</v>
      </c>
      <c r="Q271" s="501">
        <f t="shared" si="128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5"/>
        <v>0</v>
      </c>
      <c r="D272" s="395"/>
      <c r="E272" s="395"/>
      <c r="F272" s="395"/>
      <c r="G272" s="484"/>
      <c r="H272" s="393">
        <f t="shared" si="116"/>
        <v>0</v>
      </c>
      <c r="I272" s="395"/>
      <c r="J272" s="395"/>
      <c r="K272" s="395"/>
      <c r="L272" s="485"/>
      <c r="M272" s="407">
        <f t="shared" si="109"/>
        <v>0</v>
      </c>
      <c r="N272" s="369">
        <f t="shared" si="128"/>
        <v>0</v>
      </c>
      <c r="O272" s="369">
        <f t="shared" si="128"/>
        <v>0</v>
      </c>
      <c r="P272" s="369">
        <f t="shared" si="128"/>
        <v>0</v>
      </c>
      <c r="Q272" s="501">
        <f t="shared" si="128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5"/>
        <v>0</v>
      </c>
      <c r="D273" s="404"/>
      <c r="E273" s="404"/>
      <c r="F273" s="404"/>
      <c r="G273" s="487"/>
      <c r="H273" s="402">
        <f t="shared" si="116"/>
        <v>0</v>
      </c>
      <c r="I273" s="404"/>
      <c r="J273" s="404"/>
      <c r="K273" s="404"/>
      <c r="L273" s="488"/>
      <c r="M273" s="407">
        <f t="shared" si="109"/>
        <v>0</v>
      </c>
      <c r="N273" s="369">
        <f t="shared" si="128"/>
        <v>0</v>
      </c>
      <c r="O273" s="369">
        <f t="shared" si="128"/>
        <v>0</v>
      </c>
      <c r="P273" s="369">
        <f t="shared" si="128"/>
        <v>0</v>
      </c>
      <c r="Q273" s="501">
        <f t="shared" si="128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5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6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9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5"/>
        <v>0</v>
      </c>
      <c r="D275" s="404"/>
      <c r="E275" s="404"/>
      <c r="F275" s="404"/>
      <c r="G275" s="487"/>
      <c r="H275" s="402">
        <f t="shared" si="116"/>
        <v>0</v>
      </c>
      <c r="I275" s="404"/>
      <c r="J275" s="404"/>
      <c r="K275" s="404"/>
      <c r="L275" s="488"/>
      <c r="M275" s="407">
        <f t="shared" si="109"/>
        <v>0</v>
      </c>
      <c r="N275" s="369">
        <f t="shared" ref="N275:Q277" si="129">ROUNDUP(I275/$Q$15,0)</f>
        <v>0</v>
      </c>
      <c r="O275" s="369">
        <f t="shared" si="129"/>
        <v>0</v>
      </c>
      <c r="P275" s="369">
        <f t="shared" si="129"/>
        <v>0</v>
      </c>
      <c r="Q275" s="501">
        <f t="shared" si="129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5"/>
        <v>0</v>
      </c>
      <c r="D276" s="404"/>
      <c r="E276" s="404"/>
      <c r="F276" s="404"/>
      <c r="G276" s="487"/>
      <c r="H276" s="402">
        <f t="shared" si="116"/>
        <v>0</v>
      </c>
      <c r="I276" s="404"/>
      <c r="J276" s="404"/>
      <c r="K276" s="404"/>
      <c r="L276" s="488"/>
      <c r="M276" s="407">
        <f t="shared" si="109"/>
        <v>0</v>
      </c>
      <c r="N276" s="369">
        <f t="shared" si="129"/>
        <v>0</v>
      </c>
      <c r="O276" s="369">
        <f t="shared" si="129"/>
        <v>0</v>
      </c>
      <c r="P276" s="369">
        <f t="shared" si="129"/>
        <v>0</v>
      </c>
      <c r="Q276" s="501">
        <f t="shared" si="129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5"/>
        <v>0</v>
      </c>
      <c r="D277" s="395"/>
      <c r="E277" s="395"/>
      <c r="F277" s="395"/>
      <c r="G277" s="484"/>
      <c r="H277" s="393">
        <f t="shared" si="116"/>
        <v>0</v>
      </c>
      <c r="I277" s="395"/>
      <c r="J277" s="395"/>
      <c r="K277" s="395"/>
      <c r="L277" s="485"/>
      <c r="M277" s="393">
        <f t="shared" si="109"/>
        <v>0</v>
      </c>
      <c r="N277" s="419">
        <f t="shared" si="129"/>
        <v>0</v>
      </c>
      <c r="O277" s="419">
        <f t="shared" si="129"/>
        <v>0</v>
      </c>
      <c r="P277" s="419">
        <f t="shared" si="129"/>
        <v>0</v>
      </c>
      <c r="Q277" s="486">
        <f t="shared" si="129"/>
        <v>0</v>
      </c>
    </row>
    <row r="278" spans="1:17" x14ac:dyDescent="0.25">
      <c r="A278" s="561">
        <v>7700</v>
      </c>
      <c r="B278" s="529" t="s">
        <v>287</v>
      </c>
      <c r="C278" s="530">
        <f t="shared" si="115"/>
        <v>0</v>
      </c>
      <c r="D278" s="411">
        <f>SUM(D279,D282)</f>
        <v>0</v>
      </c>
      <c r="E278" s="411">
        <f t="shared" ref="E278:G278" si="130">SUM(E279,E282)</f>
        <v>0</v>
      </c>
      <c r="F278" s="411">
        <f t="shared" si="130"/>
        <v>0</v>
      </c>
      <c r="G278" s="411">
        <f t="shared" si="130"/>
        <v>0</v>
      </c>
      <c r="H278" s="531">
        <f t="shared" si="116"/>
        <v>0</v>
      </c>
      <c r="I278" s="411">
        <f>SUM(I279,I282)</f>
        <v>0</v>
      </c>
      <c r="J278" s="411">
        <f t="shared" ref="J278:L278" si="131">SUM(J279,J282)</f>
        <v>0</v>
      </c>
      <c r="K278" s="411">
        <f t="shared" si="131"/>
        <v>0</v>
      </c>
      <c r="L278" s="499">
        <f t="shared" si="131"/>
        <v>0</v>
      </c>
      <c r="M278" s="531">
        <f t="shared" si="109"/>
        <v>0</v>
      </c>
      <c r="N278" s="411">
        <f>SUM(N279,N282)</f>
        <v>0</v>
      </c>
      <c r="O278" s="411">
        <f t="shared" ref="O278:Q278" si="132">SUM(O279,O282)</f>
        <v>0</v>
      </c>
      <c r="P278" s="411">
        <f t="shared" si="132"/>
        <v>0</v>
      </c>
      <c r="Q278" s="499">
        <f t="shared" si="132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5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6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9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5"/>
        <v>0</v>
      </c>
      <c r="D280" s="404"/>
      <c r="E280" s="404"/>
      <c r="F280" s="404"/>
      <c r="G280" s="487"/>
      <c r="H280" s="402">
        <f t="shared" si="116"/>
        <v>0</v>
      </c>
      <c r="I280" s="404"/>
      <c r="J280" s="404"/>
      <c r="K280" s="404"/>
      <c r="L280" s="488"/>
      <c r="M280" s="402">
        <f t="shared" si="109"/>
        <v>0</v>
      </c>
      <c r="N280" s="369">
        <f t="shared" ref="N280:Q282" si="133">ROUNDUP(I280/$Q$15,0)</f>
        <v>0</v>
      </c>
      <c r="O280" s="369">
        <f t="shared" si="133"/>
        <v>0</v>
      </c>
      <c r="P280" s="369">
        <f t="shared" si="133"/>
        <v>0</v>
      </c>
      <c r="Q280" s="489">
        <f t="shared" si="133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5"/>
        <v>0</v>
      </c>
      <c r="D281" s="514"/>
      <c r="E281" s="514"/>
      <c r="F281" s="514"/>
      <c r="G281" s="564"/>
      <c r="H281" s="510">
        <f t="shared" si="116"/>
        <v>0</v>
      </c>
      <c r="I281" s="514"/>
      <c r="J281" s="514"/>
      <c r="K281" s="514"/>
      <c r="L281" s="516"/>
      <c r="M281" s="510">
        <f t="shared" si="109"/>
        <v>0</v>
      </c>
      <c r="N281" s="517">
        <f t="shared" si="133"/>
        <v>0</v>
      </c>
      <c r="O281" s="517">
        <f t="shared" si="133"/>
        <v>0</v>
      </c>
      <c r="P281" s="517">
        <f t="shared" si="133"/>
        <v>0</v>
      </c>
      <c r="Q281" s="518">
        <f t="shared" si="133"/>
        <v>0</v>
      </c>
    </row>
    <row r="282" spans="1:17" x14ac:dyDescent="0.2">
      <c r="A282" s="565">
        <v>7720</v>
      </c>
      <c r="B282" s="566" t="s">
        <v>291</v>
      </c>
      <c r="C282" s="538">
        <f t="shared" si="115"/>
        <v>0</v>
      </c>
      <c r="D282" s="567"/>
      <c r="E282" s="567"/>
      <c r="F282" s="567"/>
      <c r="G282" s="568"/>
      <c r="H282" s="510">
        <f t="shared" si="116"/>
        <v>0</v>
      </c>
      <c r="I282" s="567"/>
      <c r="J282" s="567"/>
      <c r="K282" s="567"/>
      <c r="L282" s="569"/>
      <c r="M282" s="510">
        <f t="shared" si="109"/>
        <v>0</v>
      </c>
      <c r="N282" s="411">
        <f t="shared" si="133"/>
        <v>0</v>
      </c>
      <c r="O282" s="411">
        <f t="shared" si="133"/>
        <v>0</v>
      </c>
      <c r="P282" s="411">
        <f t="shared" si="133"/>
        <v>0</v>
      </c>
      <c r="Q282" s="570">
        <f t="shared" si="133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5"/>
        <v>0</v>
      </c>
      <c r="D283" s="574">
        <f>SUM(D284:D286)</f>
        <v>0</v>
      </c>
      <c r="E283" s="574">
        <f t="shared" ref="E283:G283" si="134">SUM(E284:E286)</f>
        <v>0</v>
      </c>
      <c r="F283" s="574">
        <f t="shared" si="134"/>
        <v>0</v>
      </c>
      <c r="G283" s="574">
        <f t="shared" si="134"/>
        <v>0</v>
      </c>
      <c r="H283" s="573">
        <f t="shared" si="116"/>
        <v>0</v>
      </c>
      <c r="I283" s="574">
        <f>SUM(I284:I286)</f>
        <v>0</v>
      </c>
      <c r="J283" s="574">
        <f t="shared" ref="J283:L283" si="135">SUM(J284:J286)</f>
        <v>0</v>
      </c>
      <c r="K283" s="574">
        <f t="shared" si="135"/>
        <v>0</v>
      </c>
      <c r="L283" s="575">
        <f t="shared" si="135"/>
        <v>0</v>
      </c>
      <c r="M283" s="573">
        <f t="shared" si="109"/>
        <v>0</v>
      </c>
      <c r="N283" s="574">
        <f>SUM(N284:N286)</f>
        <v>0</v>
      </c>
      <c r="O283" s="574">
        <f t="shared" ref="O283:Q283" si="136">SUM(O284:O286)</f>
        <v>0</v>
      </c>
      <c r="P283" s="574">
        <f t="shared" si="136"/>
        <v>0</v>
      </c>
      <c r="Q283" s="575">
        <f t="shared" si="136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5"/>
        <v>0</v>
      </c>
      <c r="D284" s="492"/>
      <c r="E284" s="492"/>
      <c r="F284" s="492"/>
      <c r="G284" s="493"/>
      <c r="H284" s="393">
        <f t="shared" si="116"/>
        <v>0</v>
      </c>
      <c r="I284" s="492"/>
      <c r="J284" s="492"/>
      <c r="K284" s="492"/>
      <c r="L284" s="494"/>
      <c r="M284" s="393">
        <f t="shared" si="109"/>
        <v>0</v>
      </c>
      <c r="N284" s="481">
        <f t="shared" ref="N284:Q286" si="137">ROUNDUP(I284/$Q$15,0)</f>
        <v>0</v>
      </c>
      <c r="O284" s="481">
        <f t="shared" si="137"/>
        <v>0</v>
      </c>
      <c r="P284" s="481">
        <f t="shared" si="137"/>
        <v>0</v>
      </c>
      <c r="Q284" s="483">
        <f t="shared" si="137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5"/>
        <v>0</v>
      </c>
      <c r="D285" s="404"/>
      <c r="E285" s="404"/>
      <c r="F285" s="404"/>
      <c r="G285" s="487"/>
      <c r="H285" s="510">
        <f t="shared" si="116"/>
        <v>0</v>
      </c>
      <c r="I285" s="404"/>
      <c r="J285" s="404"/>
      <c r="K285" s="404"/>
      <c r="L285" s="488"/>
      <c r="M285" s="510">
        <f t="shared" si="109"/>
        <v>0</v>
      </c>
      <c r="N285" s="369">
        <f t="shared" si="137"/>
        <v>0</v>
      </c>
      <c r="O285" s="369">
        <f t="shared" si="137"/>
        <v>0</v>
      </c>
      <c r="P285" s="369">
        <f t="shared" si="137"/>
        <v>0</v>
      </c>
      <c r="Q285" s="489">
        <f t="shared" si="137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5"/>
        <v>0</v>
      </c>
      <c r="D286" s="514"/>
      <c r="E286" s="514"/>
      <c r="F286" s="514"/>
      <c r="G286" s="564"/>
      <c r="H286" s="510">
        <f t="shared" si="116"/>
        <v>0</v>
      </c>
      <c r="I286" s="514"/>
      <c r="J286" s="514"/>
      <c r="K286" s="514"/>
      <c r="L286" s="516"/>
      <c r="M286" s="510">
        <f t="shared" si="109"/>
        <v>0</v>
      </c>
      <c r="N286" s="517">
        <f t="shared" si="137"/>
        <v>0</v>
      </c>
      <c r="O286" s="517">
        <f t="shared" si="137"/>
        <v>0</v>
      </c>
      <c r="P286" s="517">
        <f t="shared" si="137"/>
        <v>0</v>
      </c>
      <c r="Q286" s="518">
        <f t="shared" si="137"/>
        <v>0</v>
      </c>
    </row>
    <row r="287" spans="1:17" x14ac:dyDescent="0.25">
      <c r="A287" s="571">
        <v>9000</v>
      </c>
      <c r="B287" s="572" t="s">
        <v>296</v>
      </c>
      <c r="C287" s="579">
        <f t="shared" si="115"/>
        <v>0</v>
      </c>
      <c r="D287" s="574">
        <f>SUM(D288)</f>
        <v>0</v>
      </c>
      <c r="E287" s="574">
        <f t="shared" ref="E287:G287" si="138">SUM(E288)</f>
        <v>0</v>
      </c>
      <c r="F287" s="574">
        <f t="shared" si="138"/>
        <v>0</v>
      </c>
      <c r="G287" s="574">
        <f t="shared" si="138"/>
        <v>0</v>
      </c>
      <c r="H287" s="580">
        <f t="shared" si="116"/>
        <v>0</v>
      </c>
      <c r="I287" s="574">
        <f>SUM(I288)</f>
        <v>0</v>
      </c>
      <c r="J287" s="574">
        <f t="shared" ref="J287:L287" si="139">SUM(J288)</f>
        <v>0</v>
      </c>
      <c r="K287" s="574">
        <f t="shared" si="139"/>
        <v>0</v>
      </c>
      <c r="L287" s="575">
        <f t="shared" si="139"/>
        <v>0</v>
      </c>
      <c r="M287" s="580">
        <f t="shared" si="109"/>
        <v>0</v>
      </c>
      <c r="N287" s="574">
        <f>SUM(N288)</f>
        <v>0</v>
      </c>
      <c r="O287" s="574">
        <f t="shared" ref="O287:Q287" si="140">SUM(O288)</f>
        <v>0</v>
      </c>
      <c r="P287" s="574">
        <f t="shared" si="140"/>
        <v>0</v>
      </c>
      <c r="Q287" s="575">
        <f t="shared" si="140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5"/>
        <v>0</v>
      </c>
      <c r="D288" s="520">
        <f>SUM(D289,D290,D293,D294,D298)</f>
        <v>0</v>
      </c>
      <c r="E288" s="520">
        <f t="shared" ref="E288:G288" si="141">SUM(E289,E290,E293,E294,E298)</f>
        <v>0</v>
      </c>
      <c r="F288" s="520">
        <f t="shared" si="141"/>
        <v>0</v>
      </c>
      <c r="G288" s="520">
        <f t="shared" si="141"/>
        <v>0</v>
      </c>
      <c r="H288" s="519">
        <f t="shared" si="116"/>
        <v>0</v>
      </c>
      <c r="I288" s="520">
        <f>SUM(I289,I290,I293,I294,I298)</f>
        <v>0</v>
      </c>
      <c r="J288" s="520">
        <f t="shared" ref="J288:L288" si="142">SUM(J289,J290,J293,J294,J298)</f>
        <v>0</v>
      </c>
      <c r="K288" s="520">
        <f t="shared" si="142"/>
        <v>0</v>
      </c>
      <c r="L288" s="479">
        <f t="shared" si="142"/>
        <v>0</v>
      </c>
      <c r="M288" s="519">
        <f t="shared" si="109"/>
        <v>0</v>
      </c>
      <c r="N288" s="520">
        <f>SUM(N289,N290,N293,N294,N298)</f>
        <v>0</v>
      </c>
      <c r="O288" s="520">
        <f t="shared" ref="O288:Q288" si="143">SUM(O289,O290,O293,O294,O298)</f>
        <v>0</v>
      </c>
      <c r="P288" s="520">
        <f t="shared" si="143"/>
        <v>0</v>
      </c>
      <c r="Q288" s="479">
        <f t="shared" si="143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5"/>
        <v>0</v>
      </c>
      <c r="D289" s="492"/>
      <c r="E289" s="492"/>
      <c r="F289" s="492"/>
      <c r="G289" s="493"/>
      <c r="H289" s="393">
        <f t="shared" si="116"/>
        <v>0</v>
      </c>
      <c r="I289" s="492"/>
      <c r="J289" s="492"/>
      <c r="K289" s="492"/>
      <c r="L289" s="494"/>
      <c r="M289" s="393">
        <f t="shared" si="109"/>
        <v>0</v>
      </c>
      <c r="N289" s="481">
        <f t="shared" ref="N289:Q289" si="144">ROUNDUP(I289/$Q$15,0)</f>
        <v>0</v>
      </c>
      <c r="O289" s="481">
        <f t="shared" si="144"/>
        <v>0</v>
      </c>
      <c r="P289" s="481">
        <f t="shared" si="144"/>
        <v>0</v>
      </c>
      <c r="Q289" s="483">
        <f t="shared" si="144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5"/>
        <v>0</v>
      </c>
      <c r="D290" s="369">
        <f>SUM(D291:D292)</f>
        <v>0</v>
      </c>
      <c r="E290" s="369">
        <f t="shared" ref="E290:G290" si="145">SUM(E291:E292)</f>
        <v>0</v>
      </c>
      <c r="F290" s="369">
        <f t="shared" si="145"/>
        <v>0</v>
      </c>
      <c r="G290" s="369">
        <f t="shared" si="145"/>
        <v>0</v>
      </c>
      <c r="H290" s="510">
        <f t="shared" si="116"/>
        <v>0</v>
      </c>
      <c r="I290" s="369">
        <f>SUM(I291:I292)</f>
        <v>0</v>
      </c>
      <c r="J290" s="369">
        <f t="shared" ref="J290:L290" si="146">SUM(J291:J292)</f>
        <v>0</v>
      </c>
      <c r="K290" s="369">
        <f t="shared" si="146"/>
        <v>0</v>
      </c>
      <c r="L290" s="501">
        <f t="shared" si="146"/>
        <v>0</v>
      </c>
      <c r="M290" s="510">
        <f t="shared" si="109"/>
        <v>0</v>
      </c>
      <c r="N290" s="369">
        <f>SUM(N291:N292)</f>
        <v>0</v>
      </c>
      <c r="O290" s="369">
        <f t="shared" ref="O290:Q290" si="147">SUM(O291:O292)</f>
        <v>0</v>
      </c>
      <c r="P290" s="369">
        <f t="shared" si="147"/>
        <v>0</v>
      </c>
      <c r="Q290" s="501">
        <f t="shared" si="147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5"/>
        <v>0</v>
      </c>
      <c r="D291" s="404"/>
      <c r="E291" s="404"/>
      <c r="F291" s="404"/>
      <c r="G291" s="487"/>
      <c r="H291" s="510">
        <f t="shared" si="116"/>
        <v>0</v>
      </c>
      <c r="I291" s="404"/>
      <c r="J291" s="404"/>
      <c r="K291" s="404"/>
      <c r="L291" s="488"/>
      <c r="M291" s="510">
        <f t="shared" si="109"/>
        <v>0</v>
      </c>
      <c r="N291" s="369">
        <f t="shared" ref="N291:Q293" si="148">ROUNDUP(I291/$Q$15,0)</f>
        <v>0</v>
      </c>
      <c r="O291" s="369">
        <f t="shared" si="148"/>
        <v>0</v>
      </c>
      <c r="P291" s="369">
        <f t="shared" si="148"/>
        <v>0</v>
      </c>
      <c r="Q291" s="489">
        <f t="shared" si="148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5"/>
        <v>0</v>
      </c>
      <c r="D292" s="404"/>
      <c r="E292" s="404"/>
      <c r="F292" s="404"/>
      <c r="G292" s="487"/>
      <c r="H292" s="510">
        <f t="shared" si="116"/>
        <v>0</v>
      </c>
      <c r="I292" s="404"/>
      <c r="J292" s="404"/>
      <c r="K292" s="404"/>
      <c r="L292" s="488"/>
      <c r="M292" s="510">
        <f t="shared" si="109"/>
        <v>0</v>
      </c>
      <c r="N292" s="369">
        <f t="shared" si="148"/>
        <v>0</v>
      </c>
      <c r="O292" s="369">
        <f t="shared" si="148"/>
        <v>0</v>
      </c>
      <c r="P292" s="369">
        <f t="shared" si="148"/>
        <v>0</v>
      </c>
      <c r="Q292" s="489">
        <f t="shared" si="148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5"/>
        <v>0</v>
      </c>
      <c r="D293" s="404"/>
      <c r="E293" s="404"/>
      <c r="F293" s="404"/>
      <c r="G293" s="487"/>
      <c r="H293" s="510">
        <f t="shared" si="116"/>
        <v>0</v>
      </c>
      <c r="I293" s="404"/>
      <c r="J293" s="404"/>
      <c r="K293" s="404"/>
      <c r="L293" s="488"/>
      <c r="M293" s="510">
        <f t="shared" si="109"/>
        <v>0</v>
      </c>
      <c r="N293" s="369">
        <f t="shared" si="148"/>
        <v>0</v>
      </c>
      <c r="O293" s="369">
        <f t="shared" si="148"/>
        <v>0</v>
      </c>
      <c r="P293" s="369">
        <f t="shared" si="148"/>
        <v>0</v>
      </c>
      <c r="Q293" s="489">
        <f t="shared" si="148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5"/>
        <v>0</v>
      </c>
      <c r="D294" s="369">
        <f>SUM(D295:D297)</f>
        <v>0</v>
      </c>
      <c r="E294" s="369">
        <f t="shared" ref="E294:G294" si="149">SUM(E295:E297)</f>
        <v>0</v>
      </c>
      <c r="F294" s="369">
        <f t="shared" si="149"/>
        <v>0</v>
      </c>
      <c r="G294" s="369">
        <f t="shared" si="149"/>
        <v>0</v>
      </c>
      <c r="H294" s="510">
        <f t="shared" si="116"/>
        <v>0</v>
      </c>
      <c r="I294" s="369">
        <f>SUM(I295:I297)</f>
        <v>0</v>
      </c>
      <c r="J294" s="369">
        <f t="shared" ref="J294:L294" si="150">SUM(J295:J297)</f>
        <v>0</v>
      </c>
      <c r="K294" s="369">
        <f t="shared" si="150"/>
        <v>0</v>
      </c>
      <c r="L294" s="501">
        <f t="shared" si="150"/>
        <v>0</v>
      </c>
      <c r="M294" s="510">
        <f t="shared" si="109"/>
        <v>0</v>
      </c>
      <c r="N294" s="369">
        <f>SUM(N295:N297)</f>
        <v>0</v>
      </c>
      <c r="O294" s="369">
        <f t="shared" ref="O294:Q294" si="151">SUM(O295:O297)</f>
        <v>0</v>
      </c>
      <c r="P294" s="369">
        <f t="shared" si="151"/>
        <v>0</v>
      </c>
      <c r="Q294" s="501">
        <f t="shared" si="151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5"/>
        <v>0</v>
      </c>
      <c r="D295" s="404"/>
      <c r="E295" s="404"/>
      <c r="F295" s="404"/>
      <c r="G295" s="487"/>
      <c r="H295" s="510">
        <f t="shared" si="116"/>
        <v>0</v>
      </c>
      <c r="I295" s="404"/>
      <c r="J295" s="404"/>
      <c r="K295" s="404"/>
      <c r="L295" s="488"/>
      <c r="M295" s="510">
        <f t="shared" si="109"/>
        <v>0</v>
      </c>
      <c r="N295" s="369">
        <f t="shared" ref="N295:Q298" si="152">ROUNDUP(I295/$Q$15,0)</f>
        <v>0</v>
      </c>
      <c r="O295" s="369">
        <f t="shared" si="152"/>
        <v>0</v>
      </c>
      <c r="P295" s="369">
        <f t="shared" si="152"/>
        <v>0</v>
      </c>
      <c r="Q295" s="489">
        <f t="shared" si="152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5"/>
        <v>0</v>
      </c>
      <c r="D296" s="404"/>
      <c r="E296" s="404"/>
      <c r="F296" s="404"/>
      <c r="G296" s="487"/>
      <c r="H296" s="510">
        <f t="shared" si="116"/>
        <v>0</v>
      </c>
      <c r="I296" s="404"/>
      <c r="J296" s="404"/>
      <c r="K296" s="404"/>
      <c r="L296" s="488"/>
      <c r="M296" s="510">
        <f t="shared" si="109"/>
        <v>0</v>
      </c>
      <c r="N296" s="369">
        <f t="shared" si="152"/>
        <v>0</v>
      </c>
      <c r="O296" s="369">
        <f t="shared" si="152"/>
        <v>0</v>
      </c>
      <c r="P296" s="369">
        <f t="shared" si="152"/>
        <v>0</v>
      </c>
      <c r="Q296" s="489">
        <f t="shared" si="152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5"/>
        <v>0</v>
      </c>
      <c r="D297" s="404"/>
      <c r="E297" s="404"/>
      <c r="F297" s="404"/>
      <c r="G297" s="487"/>
      <c r="H297" s="510">
        <f t="shared" si="116"/>
        <v>0</v>
      </c>
      <c r="I297" s="404"/>
      <c r="J297" s="404"/>
      <c r="K297" s="404"/>
      <c r="L297" s="488"/>
      <c r="M297" s="510">
        <f t="shared" si="109"/>
        <v>0</v>
      </c>
      <c r="N297" s="369">
        <f t="shared" si="152"/>
        <v>0</v>
      </c>
      <c r="O297" s="369">
        <f t="shared" si="152"/>
        <v>0</v>
      </c>
      <c r="P297" s="369">
        <f t="shared" si="152"/>
        <v>0</v>
      </c>
      <c r="Q297" s="489">
        <f t="shared" si="152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5"/>
        <v>0</v>
      </c>
      <c r="D298" s="404"/>
      <c r="E298" s="404"/>
      <c r="F298" s="404"/>
      <c r="G298" s="487"/>
      <c r="H298" s="510">
        <f t="shared" si="116"/>
        <v>0</v>
      </c>
      <c r="I298" s="404"/>
      <c r="J298" s="404"/>
      <c r="K298" s="404"/>
      <c r="L298" s="488"/>
      <c r="M298" s="510">
        <f t="shared" si="109"/>
        <v>0</v>
      </c>
      <c r="N298" s="369">
        <f t="shared" si="152"/>
        <v>0</v>
      </c>
      <c r="O298" s="369">
        <f t="shared" si="152"/>
        <v>0</v>
      </c>
      <c r="P298" s="369">
        <f t="shared" si="152"/>
        <v>0</v>
      </c>
      <c r="Q298" s="489">
        <f t="shared" si="152"/>
        <v>0</v>
      </c>
    </row>
    <row r="299" spans="1:17" x14ac:dyDescent="0.25">
      <c r="A299" s="547"/>
      <c r="B299" s="401" t="s">
        <v>308</v>
      </c>
      <c r="C299" s="527">
        <f t="shared" si="115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6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9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5"/>
        <v>0</v>
      </c>
      <c r="D300" s="404"/>
      <c r="E300" s="404"/>
      <c r="F300" s="404"/>
      <c r="G300" s="487"/>
      <c r="H300" s="402">
        <f t="shared" si="116"/>
        <v>0</v>
      </c>
      <c r="I300" s="404"/>
      <c r="J300" s="404"/>
      <c r="K300" s="404"/>
      <c r="L300" s="488"/>
      <c r="M300" s="402">
        <f t="shared" si="109"/>
        <v>0</v>
      </c>
      <c r="N300" s="369">
        <f t="shared" ref="N300:Q301" si="153">ROUNDUP(I300/$Q$15,0)</f>
        <v>0</v>
      </c>
      <c r="O300" s="369">
        <f t="shared" si="153"/>
        <v>0</v>
      </c>
      <c r="P300" s="369">
        <f t="shared" si="153"/>
        <v>0</v>
      </c>
      <c r="Q300" s="489">
        <f t="shared" si="153"/>
        <v>0</v>
      </c>
    </row>
    <row r="301" spans="1:17" x14ac:dyDescent="0.25">
      <c r="A301" s="582"/>
      <c r="B301" s="583" t="s">
        <v>35</v>
      </c>
      <c r="C301" s="534">
        <f t="shared" si="115"/>
        <v>0</v>
      </c>
      <c r="D301" s="395"/>
      <c r="E301" s="395"/>
      <c r="F301" s="395"/>
      <c r="G301" s="484"/>
      <c r="H301" s="393">
        <f t="shared" si="116"/>
        <v>0</v>
      </c>
      <c r="I301" s="395"/>
      <c r="J301" s="395"/>
      <c r="K301" s="395"/>
      <c r="L301" s="485"/>
      <c r="M301" s="393">
        <f t="shared" si="109"/>
        <v>0</v>
      </c>
      <c r="N301" s="419">
        <f t="shared" si="153"/>
        <v>0</v>
      </c>
      <c r="O301" s="419">
        <f t="shared" si="153"/>
        <v>0</v>
      </c>
      <c r="P301" s="419">
        <f t="shared" si="153"/>
        <v>0</v>
      </c>
      <c r="Q301" s="486">
        <f t="shared" si="153"/>
        <v>0</v>
      </c>
    </row>
    <row r="302" spans="1:17" x14ac:dyDescent="0.25">
      <c r="A302" s="584"/>
      <c r="B302" s="585" t="s">
        <v>309</v>
      </c>
      <c r="C302" s="586">
        <f t="shared" ref="C302:Q302" si="154">SUM(C299,C287,C283,C267,C232,C193,C185,C171,C74,C53)</f>
        <v>100000</v>
      </c>
      <c r="D302" s="586">
        <f t="shared" si="154"/>
        <v>100000</v>
      </c>
      <c r="E302" s="586">
        <f t="shared" si="154"/>
        <v>0</v>
      </c>
      <c r="F302" s="586">
        <f t="shared" si="154"/>
        <v>0</v>
      </c>
      <c r="G302" s="587">
        <f t="shared" si="154"/>
        <v>0</v>
      </c>
      <c r="H302" s="588">
        <f>SUM(H299,H287,H283,H267,H232,H193,H185,H171,H74,H53)</f>
        <v>80000</v>
      </c>
      <c r="I302" s="586">
        <f>SUM(I299,I287,I283,I267,I232,I193,I185,I171,I74,I53)</f>
        <v>80000</v>
      </c>
      <c r="J302" s="586">
        <f t="shared" si="154"/>
        <v>0</v>
      </c>
      <c r="K302" s="586">
        <f t="shared" si="154"/>
        <v>0</v>
      </c>
      <c r="L302" s="479">
        <f t="shared" si="154"/>
        <v>0</v>
      </c>
      <c r="M302" s="588">
        <f>SUM(M299,M287,M283,M267,M232,M193,M185,M171,M74,M53)</f>
        <v>113830</v>
      </c>
      <c r="N302" s="586">
        <f>SUM(N299,N287,N283,N267,N232,N193,N185,N171,N74,N53)</f>
        <v>113830</v>
      </c>
      <c r="O302" s="586">
        <f t="shared" si="154"/>
        <v>0</v>
      </c>
      <c r="P302" s="586">
        <f t="shared" si="154"/>
        <v>0</v>
      </c>
      <c r="Q302" s="479">
        <f t="shared" si="154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0</v>
      </c>
      <c r="D304" s="592">
        <f>SUM(D25,D26,D42)-D51</f>
        <v>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5">SUM(C307,C309)-C317+C319</f>
        <v>0</v>
      </c>
      <c r="D306" s="592">
        <f t="shared" si="155"/>
        <v>0</v>
      </c>
      <c r="E306" s="592">
        <f t="shared" si="155"/>
        <v>0</v>
      </c>
      <c r="F306" s="592">
        <f t="shared" si="155"/>
        <v>0</v>
      </c>
      <c r="G306" s="593">
        <f t="shared" si="155"/>
        <v>0</v>
      </c>
      <c r="H306" s="596">
        <f t="shared" si="155"/>
        <v>0</v>
      </c>
      <c r="I306" s="592">
        <f t="shared" si="155"/>
        <v>0</v>
      </c>
      <c r="J306" s="592">
        <f t="shared" si="155"/>
        <v>0</v>
      </c>
      <c r="K306" s="592">
        <f t="shared" si="155"/>
        <v>0</v>
      </c>
      <c r="L306" s="597">
        <f t="shared" si="155"/>
        <v>0</v>
      </c>
      <c r="M306" s="596">
        <f t="shared" si="155"/>
        <v>0</v>
      </c>
      <c r="N306" s="592">
        <f t="shared" si="155"/>
        <v>0</v>
      </c>
      <c r="O306" s="592">
        <f t="shared" si="155"/>
        <v>0</v>
      </c>
      <c r="P306" s="592">
        <f t="shared" si="155"/>
        <v>0</v>
      </c>
      <c r="Q306" s="597">
        <f t="shared" si="155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6">C22-C299</f>
        <v>0</v>
      </c>
      <c r="D307" s="592">
        <f t="shared" si="156"/>
        <v>0</v>
      </c>
      <c r="E307" s="592">
        <f t="shared" si="156"/>
        <v>0</v>
      </c>
      <c r="F307" s="592">
        <f t="shared" si="156"/>
        <v>0</v>
      </c>
      <c r="G307" s="599">
        <f t="shared" si="156"/>
        <v>0</v>
      </c>
      <c r="H307" s="596">
        <f t="shared" si="156"/>
        <v>0</v>
      </c>
      <c r="I307" s="592">
        <f t="shared" si="156"/>
        <v>0</v>
      </c>
      <c r="J307" s="592">
        <f t="shared" si="156"/>
        <v>0</v>
      </c>
      <c r="K307" s="592">
        <f t="shared" si="156"/>
        <v>0</v>
      </c>
      <c r="L307" s="597">
        <f t="shared" si="156"/>
        <v>0</v>
      </c>
      <c r="M307" s="596">
        <f t="shared" si="156"/>
        <v>0</v>
      </c>
      <c r="N307" s="592">
        <f t="shared" si="156"/>
        <v>0</v>
      </c>
      <c r="O307" s="592">
        <f t="shared" si="156"/>
        <v>0</v>
      </c>
      <c r="P307" s="592">
        <f t="shared" si="156"/>
        <v>0</v>
      </c>
      <c r="Q307" s="597">
        <f t="shared" si="156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7">SUM(C310,C312,C314)-SUM(C311,C313,C315)</f>
        <v>0</v>
      </c>
      <c r="D309" s="592">
        <f t="shared" si="157"/>
        <v>0</v>
      </c>
      <c r="E309" s="592">
        <f t="shared" si="157"/>
        <v>0</v>
      </c>
      <c r="F309" s="592">
        <f t="shared" si="157"/>
        <v>0</v>
      </c>
      <c r="G309" s="599">
        <f t="shared" si="157"/>
        <v>0</v>
      </c>
      <c r="H309" s="596">
        <f t="shared" si="157"/>
        <v>0</v>
      </c>
      <c r="I309" s="592">
        <f t="shared" si="157"/>
        <v>0</v>
      </c>
      <c r="J309" s="592">
        <f t="shared" si="157"/>
        <v>0</v>
      </c>
      <c r="K309" s="592">
        <f t="shared" si="157"/>
        <v>0</v>
      </c>
      <c r="L309" s="597">
        <f t="shared" si="157"/>
        <v>0</v>
      </c>
      <c r="M309" s="596">
        <f t="shared" si="157"/>
        <v>0</v>
      </c>
      <c r="N309" s="592">
        <f t="shared" si="157"/>
        <v>0</v>
      </c>
      <c r="O309" s="592">
        <f t="shared" si="157"/>
        <v>0</v>
      </c>
      <c r="P309" s="592">
        <f t="shared" si="157"/>
        <v>0</v>
      </c>
      <c r="Q309" s="597">
        <f t="shared" si="157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8">SUM(D310:G310)</f>
        <v>0</v>
      </c>
      <c r="D310" s="416"/>
      <c r="E310" s="416"/>
      <c r="F310" s="416"/>
      <c r="G310" s="602"/>
      <c r="H310" s="415">
        <f t="shared" ref="H310:H315" si="159">SUM(I310:L310)</f>
        <v>0</v>
      </c>
      <c r="I310" s="416"/>
      <c r="J310" s="416"/>
      <c r="K310" s="416"/>
      <c r="L310" s="603"/>
      <c r="M310" s="415">
        <f t="shared" ref="M310:M315" si="160">SUM(N310:Q310)</f>
        <v>0</v>
      </c>
      <c r="N310" s="359">
        <f t="shared" ref="N310:Q315" si="161">ROUNDUP(I310/$Q$15,0)</f>
        <v>0</v>
      </c>
      <c r="O310" s="359">
        <f t="shared" si="161"/>
        <v>0</v>
      </c>
      <c r="P310" s="359">
        <f t="shared" si="161"/>
        <v>0</v>
      </c>
      <c r="Q310" s="604">
        <f t="shared" si="161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8"/>
        <v>0</v>
      </c>
      <c r="D311" s="404"/>
      <c r="E311" s="404"/>
      <c r="F311" s="404"/>
      <c r="G311" s="487"/>
      <c r="H311" s="402">
        <f t="shared" si="159"/>
        <v>0</v>
      </c>
      <c r="I311" s="404"/>
      <c r="J311" s="404"/>
      <c r="K311" s="404"/>
      <c r="L311" s="488"/>
      <c r="M311" s="402">
        <f t="shared" si="160"/>
        <v>0</v>
      </c>
      <c r="N311" s="369">
        <f t="shared" si="161"/>
        <v>0</v>
      </c>
      <c r="O311" s="369">
        <f t="shared" si="161"/>
        <v>0</v>
      </c>
      <c r="P311" s="369">
        <f t="shared" si="161"/>
        <v>0</v>
      </c>
      <c r="Q311" s="489">
        <f t="shared" si="161"/>
        <v>0</v>
      </c>
    </row>
    <row r="312" spans="1:17" x14ac:dyDescent="0.25">
      <c r="A312" s="547" t="s">
        <v>320</v>
      </c>
      <c r="B312" s="362" t="s">
        <v>321</v>
      </c>
      <c r="C312" s="402">
        <f t="shared" si="158"/>
        <v>0</v>
      </c>
      <c r="D312" s="404"/>
      <c r="E312" s="404"/>
      <c r="F312" s="404"/>
      <c r="G312" s="487"/>
      <c r="H312" s="402">
        <f t="shared" si="159"/>
        <v>0</v>
      </c>
      <c r="I312" s="404"/>
      <c r="J312" s="404"/>
      <c r="K312" s="404"/>
      <c r="L312" s="488"/>
      <c r="M312" s="402">
        <f t="shared" si="160"/>
        <v>0</v>
      </c>
      <c r="N312" s="369">
        <f t="shared" si="161"/>
        <v>0</v>
      </c>
      <c r="O312" s="369">
        <f t="shared" si="161"/>
        <v>0</v>
      </c>
      <c r="P312" s="369">
        <f t="shared" si="161"/>
        <v>0</v>
      </c>
      <c r="Q312" s="489">
        <f t="shared" si="161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8"/>
        <v>0</v>
      </c>
      <c r="D313" s="404"/>
      <c r="E313" s="404"/>
      <c r="F313" s="404"/>
      <c r="G313" s="487"/>
      <c r="H313" s="402">
        <f t="shared" si="159"/>
        <v>0</v>
      </c>
      <c r="I313" s="404"/>
      <c r="J313" s="404"/>
      <c r="K313" s="404"/>
      <c r="L313" s="488"/>
      <c r="M313" s="402">
        <f t="shared" si="160"/>
        <v>0</v>
      </c>
      <c r="N313" s="369">
        <f t="shared" si="161"/>
        <v>0</v>
      </c>
      <c r="O313" s="369">
        <f t="shared" si="161"/>
        <v>0</v>
      </c>
      <c r="P313" s="369">
        <f t="shared" si="161"/>
        <v>0</v>
      </c>
      <c r="Q313" s="489">
        <f t="shared" si="161"/>
        <v>0</v>
      </c>
    </row>
    <row r="314" spans="1:17" x14ac:dyDescent="0.25">
      <c r="A314" s="547" t="s">
        <v>324</v>
      </c>
      <c r="B314" s="362" t="s">
        <v>325</v>
      </c>
      <c r="C314" s="402">
        <f t="shared" si="158"/>
        <v>0</v>
      </c>
      <c r="D314" s="404"/>
      <c r="E314" s="404"/>
      <c r="F314" s="404"/>
      <c r="G314" s="487"/>
      <c r="H314" s="402">
        <f t="shared" si="159"/>
        <v>0</v>
      </c>
      <c r="I314" s="404"/>
      <c r="J314" s="404"/>
      <c r="K314" s="404"/>
      <c r="L314" s="488"/>
      <c r="M314" s="402">
        <f t="shared" si="160"/>
        <v>0</v>
      </c>
      <c r="N314" s="369">
        <f t="shared" si="161"/>
        <v>0</v>
      </c>
      <c r="O314" s="369">
        <f t="shared" si="161"/>
        <v>0</v>
      </c>
      <c r="P314" s="369">
        <f t="shared" si="161"/>
        <v>0</v>
      </c>
      <c r="Q314" s="489">
        <f t="shared" si="161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8"/>
        <v>0</v>
      </c>
      <c r="D315" s="514"/>
      <c r="E315" s="514"/>
      <c r="F315" s="514"/>
      <c r="G315" s="564"/>
      <c r="H315" s="510">
        <f t="shared" si="159"/>
        <v>0</v>
      </c>
      <c r="I315" s="514"/>
      <c r="J315" s="514"/>
      <c r="K315" s="514"/>
      <c r="L315" s="516"/>
      <c r="M315" s="510">
        <f t="shared" si="160"/>
        <v>0</v>
      </c>
      <c r="N315" s="517">
        <f t="shared" si="161"/>
        <v>0</v>
      </c>
      <c r="O315" s="517">
        <f t="shared" si="161"/>
        <v>0</v>
      </c>
      <c r="P315" s="517">
        <f t="shared" si="161"/>
        <v>0</v>
      </c>
      <c r="Q315" s="518">
        <f t="shared" si="161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2">ROUNDUP(I317/$Q$15,0)</f>
        <v>0</v>
      </c>
      <c r="O317" s="592">
        <f t="shared" si="162"/>
        <v>0</v>
      </c>
      <c r="P317" s="592">
        <f t="shared" si="162"/>
        <v>0</v>
      </c>
      <c r="Q317" s="597">
        <f t="shared" si="162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3">ROUNDUP(I319/$Q$15,0)</f>
        <v>0</v>
      </c>
      <c r="O319" s="520">
        <f t="shared" si="163"/>
        <v>0</v>
      </c>
      <c r="P319" s="520">
        <f t="shared" si="163"/>
        <v>0</v>
      </c>
      <c r="Q319" s="590">
        <f t="shared" si="163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workbookViewId="0">
      <selection activeCell="T16" sqref="T16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371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 t="s">
        <v>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359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363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364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361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9500</v>
      </c>
      <c r="D21" s="343">
        <f>SUM(D22,D25,D26,D42,D43)</f>
        <v>9500</v>
      </c>
      <c r="E21" s="343">
        <f>SUM(E22,E25,E43)</f>
        <v>0</v>
      </c>
      <c r="F21" s="343">
        <f>SUM(F22,F27,F43)</f>
        <v>0</v>
      </c>
      <c r="G21" s="344">
        <f>SUM(G22,G45)</f>
        <v>0</v>
      </c>
      <c r="H21" s="342">
        <f t="shared" ref="H21:H47" si="1">SUM(I21:L21)</f>
        <v>9500</v>
      </c>
      <c r="I21" s="343">
        <f>SUM(I22,I25,I26,I42,I43)</f>
        <v>9500</v>
      </c>
      <c r="J21" s="343">
        <f>SUM(J22,J25,J43)</f>
        <v>0</v>
      </c>
      <c r="K21" s="343">
        <f>SUM(K22,K27,K43)</f>
        <v>0</v>
      </c>
      <c r="L21" s="345">
        <f>SUM(L22,L45)</f>
        <v>0</v>
      </c>
      <c r="M21" s="342">
        <f t="shared" ref="M21:M41" si="2">SUM(N21:Q21)</f>
        <v>13518</v>
      </c>
      <c r="N21" s="343">
        <f>SUM(N22,N25,N26,N42,N43)</f>
        <v>13518</v>
      </c>
      <c r="O21" s="343">
        <f>SUM(O22,O25,O43)</f>
        <v>0</v>
      </c>
      <c r="P21" s="343">
        <f>SUM(P22,P27,P43)</f>
        <v>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si="2"/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9500</v>
      </c>
      <c r="D25" s="374">
        <f>SUM(D51)</f>
        <v>9500</v>
      </c>
      <c r="E25" s="374"/>
      <c r="F25" s="375" t="s">
        <v>37</v>
      </c>
      <c r="G25" s="376" t="s">
        <v>37</v>
      </c>
      <c r="H25" s="373">
        <f t="shared" si="1"/>
        <v>9500</v>
      </c>
      <c r="I25" s="374">
        <f>SUM(I51)</f>
        <v>9500</v>
      </c>
      <c r="J25" s="374"/>
      <c r="K25" s="375" t="s">
        <v>37</v>
      </c>
      <c r="L25" s="377" t="s">
        <v>37</v>
      </c>
      <c r="M25" s="378">
        <f t="shared" si="2"/>
        <v>13518</v>
      </c>
      <c r="N25" s="379">
        <f>ROUND(I25/$Q$15,0)+1</f>
        <v>13518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0</v>
      </c>
      <c r="D27" s="386" t="s">
        <v>37</v>
      </c>
      <c r="E27" s="386" t="s">
        <v>37</v>
      </c>
      <c r="F27" s="390">
        <f>SUM(F28,F32,F34,F37)</f>
        <v>0</v>
      </c>
      <c r="G27" s="387" t="s">
        <v>37</v>
      </c>
      <c r="H27" s="384">
        <f t="shared" si="1"/>
        <v>0</v>
      </c>
      <c r="I27" s="386" t="s">
        <v>37</v>
      </c>
      <c r="J27" s="386" t="s">
        <v>37</v>
      </c>
      <c r="K27" s="390">
        <f>SUM(K28,K32,K34,K37)</f>
        <v>0</v>
      </c>
      <c r="L27" s="389" t="s">
        <v>37</v>
      </c>
      <c r="M27" s="384">
        <f t="shared" si="2"/>
        <v>0</v>
      </c>
      <c r="N27" s="386" t="s">
        <v>37</v>
      </c>
      <c r="O27" s="386" t="s">
        <v>37</v>
      </c>
      <c r="P27" s="390">
        <f>SUM(P28,P32,P34,P37)</f>
        <v>0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0</v>
      </c>
      <c r="D37" s="386" t="s">
        <v>37</v>
      </c>
      <c r="E37" s="386" t="s">
        <v>37</v>
      </c>
      <c r="F37" s="390">
        <f>SUM(F38:F41)</f>
        <v>0</v>
      </c>
      <c r="G37" s="387" t="s">
        <v>37</v>
      </c>
      <c r="H37" s="384">
        <f t="shared" si="1"/>
        <v>0</v>
      </c>
      <c r="I37" s="386" t="s">
        <v>37</v>
      </c>
      <c r="J37" s="386" t="s">
        <v>37</v>
      </c>
      <c r="K37" s="390">
        <f>SUM(K38:K41)</f>
        <v>0</v>
      </c>
      <c r="L37" s="389" t="s">
        <v>37</v>
      </c>
      <c r="M37" s="384">
        <f t="shared" si="2"/>
        <v>0</v>
      </c>
      <c r="N37" s="386" t="s">
        <v>37</v>
      </c>
      <c r="O37" s="386" t="s">
        <v>37</v>
      </c>
      <c r="P37" s="390">
        <f>SUM(P38:P41)</f>
        <v>0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0</v>
      </c>
      <c r="D41" s="403" t="s">
        <v>37</v>
      </c>
      <c r="E41" s="403" t="s">
        <v>37</v>
      </c>
      <c r="F41" s="404"/>
      <c r="G41" s="405" t="s">
        <v>37</v>
      </c>
      <c r="H41" s="402">
        <f t="shared" si="1"/>
        <v>0</v>
      </c>
      <c r="I41" s="403" t="s">
        <v>37</v>
      </c>
      <c r="J41" s="403" t="s">
        <v>37</v>
      </c>
      <c r="K41" s="404"/>
      <c r="L41" s="406" t="s">
        <v>37</v>
      </c>
      <c r="M41" s="402">
        <f t="shared" si="2"/>
        <v>0</v>
      </c>
      <c r="N41" s="403" t="s">
        <v>37</v>
      </c>
      <c r="O41" s="403" t="s">
        <v>37</v>
      </c>
      <c r="P41" s="369">
        <f>ROUND(K41/$Q$15,0)</f>
        <v>0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9500</v>
      </c>
      <c r="D50" s="458">
        <f>SUM(D51,D299)</f>
        <v>9500</v>
      </c>
      <c r="E50" s="458">
        <f>SUM(E51,E299)</f>
        <v>0</v>
      </c>
      <c r="F50" s="458">
        <f>SUM(F51,F299)</f>
        <v>0</v>
      </c>
      <c r="G50" s="459">
        <f>SUM(G51,G299)</f>
        <v>0</v>
      </c>
      <c r="H50" s="457">
        <f t="shared" ref="H50:H112" si="10">SUM(I50:L50)</f>
        <v>9500</v>
      </c>
      <c r="I50" s="458">
        <f>SUM(I51,I299)</f>
        <v>9500</v>
      </c>
      <c r="J50" s="458">
        <f>SUM(J51,J299)</f>
        <v>0</v>
      </c>
      <c r="K50" s="458">
        <f>SUM(K51,K299)</f>
        <v>0</v>
      </c>
      <c r="L50" s="460">
        <f>SUM(L51,L299)</f>
        <v>0</v>
      </c>
      <c r="M50" s="457">
        <f t="shared" ref="M50:M73" si="11">SUM(N50:Q50)</f>
        <v>13518</v>
      </c>
      <c r="N50" s="458">
        <f>SUM(N51,N299)</f>
        <v>13518</v>
      </c>
      <c r="O50" s="458">
        <f>SUM(O51,O299)</f>
        <v>0</v>
      </c>
      <c r="P50" s="458">
        <f>SUM(P51,P299)</f>
        <v>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9500</v>
      </c>
      <c r="D51" s="464">
        <f>SUM(D52,D192)</f>
        <v>9500</v>
      </c>
      <c r="E51" s="464">
        <f>SUM(E52,E192)</f>
        <v>0</v>
      </c>
      <c r="F51" s="464">
        <f>SUM(F52,F192)</f>
        <v>0</v>
      </c>
      <c r="G51" s="465">
        <f>SUM(G52,G192)</f>
        <v>0</v>
      </c>
      <c r="H51" s="463">
        <f t="shared" si="10"/>
        <v>9500</v>
      </c>
      <c r="I51" s="464">
        <f>SUM(I52,I192)</f>
        <v>9500</v>
      </c>
      <c r="J51" s="464">
        <f>SUM(J52,J192)</f>
        <v>0</v>
      </c>
      <c r="K51" s="464">
        <f>SUM(K52,K192)</f>
        <v>0</v>
      </c>
      <c r="L51" s="466">
        <f>SUM(L52,L192)</f>
        <v>0</v>
      </c>
      <c r="M51" s="463">
        <f t="shared" si="11"/>
        <v>13518</v>
      </c>
      <c r="N51" s="464">
        <f>SUM(N52,N192)</f>
        <v>13518</v>
      </c>
      <c r="O51" s="464">
        <f>SUM(O52,O192)</f>
        <v>0</v>
      </c>
      <c r="P51" s="464">
        <f>SUM(P52,P192)</f>
        <v>0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9500</v>
      </c>
      <c r="D52" s="469">
        <f>SUM(D53,D74,D171,D185)</f>
        <v>9500</v>
      </c>
      <c r="E52" s="469">
        <f>SUM(E53,E74,E171,E185)</f>
        <v>0</v>
      </c>
      <c r="F52" s="469">
        <f>SUM(F53,F74,F171,F185)</f>
        <v>0</v>
      </c>
      <c r="G52" s="470">
        <f>SUM(G53,G74,G171,G185)</f>
        <v>0</v>
      </c>
      <c r="H52" s="468">
        <f t="shared" si="10"/>
        <v>9500</v>
      </c>
      <c r="I52" s="469">
        <f>SUM(I53,I74,I171,I185)</f>
        <v>9500</v>
      </c>
      <c r="J52" s="469">
        <f>SUM(J53,J74,J171,J185)</f>
        <v>0</v>
      </c>
      <c r="K52" s="469">
        <f>SUM(K53,K74,K171,K185)</f>
        <v>0</v>
      </c>
      <c r="L52" s="471">
        <f>SUM(L53,L74,L171,L185)</f>
        <v>0</v>
      </c>
      <c r="M52" s="468">
        <f t="shared" si="11"/>
        <v>13518</v>
      </c>
      <c r="N52" s="469">
        <f>SUM(N53,N74,N171,N185)</f>
        <v>13518</v>
      </c>
      <c r="O52" s="469">
        <f>SUM(O53,O74,O171,O185)</f>
        <v>0</v>
      </c>
      <c r="P52" s="469">
        <f>SUM(P53,P74,P171,P185)</f>
        <v>0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0</v>
      </c>
      <c r="D53" s="474">
        <f>SUM(D54,D67)</f>
        <v>0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0</v>
      </c>
      <c r="I53" s="474">
        <f>SUM(I54,I67)</f>
        <v>0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0</v>
      </c>
      <c r="N53" s="474">
        <f>SUM(N54,N67)</f>
        <v>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0</v>
      </c>
      <c r="D54" s="390">
        <f>SUM(D55,D58,D66)</f>
        <v>0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0</v>
      </c>
      <c r="I54" s="390">
        <f>SUM(I55,I58,I66)</f>
        <v>0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0</v>
      </c>
      <c r="N54" s="390">
        <f>SUM(N55,N58,N66)</f>
        <v>0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0</v>
      </c>
      <c r="D55" s="481">
        <f>SUM(D56:D57)</f>
        <v>0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0</v>
      </c>
      <c r="I55" s="481">
        <f>SUM(I56:I57)</f>
        <v>0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0</v>
      </c>
      <c r="N55" s="481">
        <f>SUM(N56:N57)</f>
        <v>0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0</v>
      </c>
      <c r="D57" s="404"/>
      <c r="E57" s="404"/>
      <c r="F57" s="404"/>
      <c r="G57" s="487"/>
      <c r="H57" s="402">
        <f t="shared" si="10"/>
        <v>0</v>
      </c>
      <c r="I57" s="404"/>
      <c r="J57" s="404"/>
      <c r="K57" s="404"/>
      <c r="L57" s="488"/>
      <c r="M57" s="402">
        <f t="shared" si="11"/>
        <v>0</v>
      </c>
      <c r="N57" s="369">
        <f t="shared" ref="N57" si="13">ROUNDUP(I57/$Q$15,0)</f>
        <v>0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0</v>
      </c>
      <c r="D58" s="369">
        <f>SUM(D59:D65)</f>
        <v>0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0</v>
      </c>
      <c r="I58" s="369">
        <f>SUM(I59:I65)</f>
        <v>0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0</v>
      </c>
      <c r="N58" s="369">
        <f>SUM(N59:N65)</f>
        <v>0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4">ROUNDUP(I59/$Q$15,0)</f>
        <v>0</v>
      </c>
      <c r="O59" s="369">
        <f t="shared" si="14"/>
        <v>0</v>
      </c>
      <c r="P59" s="369">
        <f t="shared" si="14"/>
        <v>0</v>
      </c>
      <c r="Q59" s="489">
        <f t="shared" si="14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0</v>
      </c>
      <c r="D60" s="404"/>
      <c r="E60" s="404"/>
      <c r="F60" s="404"/>
      <c r="G60" s="487"/>
      <c r="H60" s="402">
        <f t="shared" si="10"/>
        <v>0</v>
      </c>
      <c r="I60" s="404"/>
      <c r="J60" s="404"/>
      <c r="K60" s="404"/>
      <c r="L60" s="488"/>
      <c r="M60" s="402">
        <f t="shared" si="11"/>
        <v>0</v>
      </c>
      <c r="N60" s="369">
        <f t="shared" si="14"/>
        <v>0</v>
      </c>
      <c r="O60" s="369">
        <f t="shared" si="14"/>
        <v>0</v>
      </c>
      <c r="P60" s="369">
        <f t="shared" si="14"/>
        <v>0</v>
      </c>
      <c r="Q60" s="489">
        <f t="shared" si="14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4"/>
        <v>0</v>
      </c>
      <c r="O61" s="369">
        <f t="shared" si="14"/>
        <v>0</v>
      </c>
      <c r="P61" s="369">
        <f t="shared" si="14"/>
        <v>0</v>
      </c>
      <c r="Q61" s="489">
        <f t="shared" si="14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/>
      <c r="J62" s="404"/>
      <c r="K62" s="404"/>
      <c r="L62" s="488"/>
      <c r="M62" s="402">
        <f t="shared" si="11"/>
        <v>0</v>
      </c>
      <c r="N62" s="369">
        <f t="shared" si="14"/>
        <v>0</v>
      </c>
      <c r="O62" s="369">
        <f t="shared" si="14"/>
        <v>0</v>
      </c>
      <c r="P62" s="369">
        <f t="shared" si="14"/>
        <v>0</v>
      </c>
      <c r="Q62" s="489">
        <f t="shared" si="14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0</v>
      </c>
      <c r="D63" s="404"/>
      <c r="E63" s="404"/>
      <c r="F63" s="404"/>
      <c r="G63" s="487"/>
      <c r="H63" s="402">
        <f t="shared" si="10"/>
        <v>0</v>
      </c>
      <c r="I63" s="404"/>
      <c r="J63" s="404"/>
      <c r="K63" s="404"/>
      <c r="L63" s="488"/>
      <c r="M63" s="402">
        <f t="shared" si="11"/>
        <v>0</v>
      </c>
      <c r="N63" s="369">
        <f t="shared" si="14"/>
        <v>0</v>
      </c>
      <c r="O63" s="369">
        <f t="shared" si="14"/>
        <v>0</v>
      </c>
      <c r="P63" s="369">
        <f t="shared" si="14"/>
        <v>0</v>
      </c>
      <c r="Q63" s="489">
        <f t="shared" si="14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4"/>
        <v>0</v>
      </c>
      <c r="O64" s="369">
        <f t="shared" si="14"/>
        <v>0</v>
      </c>
      <c r="P64" s="369">
        <f t="shared" si="14"/>
        <v>0</v>
      </c>
      <c r="Q64" s="489">
        <f t="shared" si="14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4"/>
        <v>0</v>
      </c>
      <c r="O65" s="369">
        <f t="shared" si="14"/>
        <v>0</v>
      </c>
      <c r="P65" s="369">
        <f t="shared" si="14"/>
        <v>0</v>
      </c>
      <c r="Q65" s="489">
        <f t="shared" si="14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/>
      <c r="J66" s="492"/>
      <c r="K66" s="492"/>
      <c r="L66" s="494"/>
      <c r="M66" s="445">
        <f t="shared" si="11"/>
        <v>0</v>
      </c>
      <c r="N66" s="369">
        <f t="shared" si="14"/>
        <v>0</v>
      </c>
      <c r="O66" s="481">
        <f t="shared" si="14"/>
        <v>0</v>
      </c>
      <c r="P66" s="481">
        <f t="shared" si="14"/>
        <v>0</v>
      </c>
      <c r="Q66" s="483">
        <f t="shared" si="14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0</v>
      </c>
      <c r="D67" s="390">
        <f>SUM(D68:D69)</f>
        <v>0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0</v>
      </c>
      <c r="I67" s="390">
        <f>SUM(I68:I69)</f>
        <v>0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0</v>
      </c>
      <c r="N67" s="390">
        <f>SUM(N68:N69)</f>
        <v>0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0</v>
      </c>
      <c r="D68" s="395"/>
      <c r="E68" s="395"/>
      <c r="F68" s="395"/>
      <c r="G68" s="484"/>
      <c r="H68" s="393">
        <f t="shared" si="10"/>
        <v>0</v>
      </c>
      <c r="I68" s="395"/>
      <c r="J68" s="395"/>
      <c r="K68" s="395"/>
      <c r="L68" s="485"/>
      <c r="M68" s="393">
        <f t="shared" si="11"/>
        <v>0</v>
      </c>
      <c r="N68" s="419">
        <f t="shared" ref="N68:Q68" si="15">ROUNDUP(I68/$Q$15,0)</f>
        <v>0</v>
      </c>
      <c r="O68" s="419">
        <f t="shared" si="15"/>
        <v>0</v>
      </c>
      <c r="P68" s="419">
        <f t="shared" si="15"/>
        <v>0</v>
      </c>
      <c r="Q68" s="486">
        <f t="shared" si="15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0</v>
      </c>
      <c r="D69" s="369">
        <f>SUM(D70:D73)</f>
        <v>0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0</v>
      </c>
      <c r="I69" s="369">
        <f>SUM(I70:I73)</f>
        <v>0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0</v>
      </c>
      <c r="N69" s="369">
        <f>SUM(N70:N73)</f>
        <v>0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0</v>
      </c>
      <c r="D70" s="404"/>
      <c r="E70" s="404"/>
      <c r="F70" s="404"/>
      <c r="G70" s="487"/>
      <c r="H70" s="402">
        <f t="shared" si="10"/>
        <v>0</v>
      </c>
      <c r="I70" s="404"/>
      <c r="J70" s="404"/>
      <c r="K70" s="404"/>
      <c r="L70" s="488"/>
      <c r="M70" s="402">
        <f t="shared" si="11"/>
        <v>0</v>
      </c>
      <c r="N70" s="369">
        <f t="shared" ref="N70:Q73" si="16">ROUNDUP(I70/$Q$15,0)</f>
        <v>0</v>
      </c>
      <c r="O70" s="369">
        <f t="shared" si="16"/>
        <v>0</v>
      </c>
      <c r="P70" s="369">
        <f t="shared" si="16"/>
        <v>0</v>
      </c>
      <c r="Q70" s="489">
        <f t="shared" si="16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0</v>
      </c>
      <c r="D71" s="404"/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6"/>
        <v>0</v>
      </c>
      <c r="O71" s="369">
        <f t="shared" si="16"/>
        <v>0</v>
      </c>
      <c r="P71" s="369">
        <f t="shared" si="16"/>
        <v>0</v>
      </c>
      <c r="Q71" s="489">
        <f t="shared" si="16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0</v>
      </c>
      <c r="D72" s="404"/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6"/>
        <v>0</v>
      </c>
      <c r="O72" s="369">
        <f t="shared" si="16"/>
        <v>0</v>
      </c>
      <c r="P72" s="369">
        <f t="shared" si="16"/>
        <v>0</v>
      </c>
      <c r="Q72" s="489">
        <f t="shared" si="16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6"/>
        <v>0</v>
      </c>
      <c r="O73" s="369">
        <f t="shared" si="16"/>
        <v>0</v>
      </c>
      <c r="P73" s="369">
        <f t="shared" si="16"/>
        <v>0</v>
      </c>
      <c r="Q73" s="489">
        <f t="shared" si="16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9500</v>
      </c>
      <c r="D74" s="474">
        <f>SUM(D75,D82,D129,D162,D163,D170)</f>
        <v>9500</v>
      </c>
      <c r="E74" s="474">
        <f>SUM(E75,E82,E129,E162,E163,E170)</f>
        <v>0</v>
      </c>
      <c r="F74" s="474">
        <f>SUM(F75,F82,F129,F162,F163,F170)</f>
        <v>0</v>
      </c>
      <c r="G74" s="475">
        <f>SUM(G75,G82,G129,G162,G163,G170)</f>
        <v>0</v>
      </c>
      <c r="H74" s="473">
        <f t="shared" si="10"/>
        <v>9500</v>
      </c>
      <c r="I74" s="474">
        <f>SUM(I75,I82,I129,I162,I163,I170)</f>
        <v>9500</v>
      </c>
      <c r="J74" s="474">
        <f>SUM(J75,J82,J129,J162,J163,J170)</f>
        <v>0</v>
      </c>
      <c r="K74" s="474">
        <f>SUM(K75,K82,K129,K162,K163,K170)</f>
        <v>0</v>
      </c>
      <c r="L74" s="476">
        <f>SUM(L75,L82,L129,L162,L163,L170)</f>
        <v>0</v>
      </c>
      <c r="M74" s="473">
        <f t="shared" ref="M74:M112" si="17">SUM(N74:Q74)</f>
        <v>13518</v>
      </c>
      <c r="N74" s="474">
        <f>SUM(N75,N82,N129,N162,N163,N170)</f>
        <v>13518</v>
      </c>
      <c r="O74" s="474">
        <f>SUM(O75,O82,O129,O162,O163,O170)</f>
        <v>0</v>
      </c>
      <c r="P74" s="474">
        <f>SUM(P75,P82,P129,P162,P163,P170)</f>
        <v>0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0</v>
      </c>
      <c r="D75" s="390">
        <f>SUM(D76,D79)</f>
        <v>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0</v>
      </c>
      <c r="I75" s="390">
        <f>SUM(I76,I79)</f>
        <v>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7"/>
        <v>0</v>
      </c>
      <c r="N75" s="390">
        <f>SUM(N76,N79)</f>
        <v>0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0</v>
      </c>
      <c r="D76" s="419">
        <f>SUM(D77:D78)</f>
        <v>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7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0</v>
      </c>
      <c r="D77" s="404"/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7"/>
        <v>0</v>
      </c>
      <c r="N77" s="369">
        <f t="shared" ref="N77:Q78" si="18">ROUNDUP(I77/$Q$15,0)</f>
        <v>0</v>
      </c>
      <c r="O77" s="369">
        <f t="shared" si="18"/>
        <v>0</v>
      </c>
      <c r="P77" s="369">
        <f t="shared" si="18"/>
        <v>0</v>
      </c>
      <c r="Q77" s="489">
        <f t="shared" si="18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7"/>
        <v>0</v>
      </c>
      <c r="N78" s="369">
        <f t="shared" si="18"/>
        <v>0</v>
      </c>
      <c r="O78" s="369">
        <f t="shared" si="18"/>
        <v>0</v>
      </c>
      <c r="P78" s="369">
        <f t="shared" si="18"/>
        <v>0</v>
      </c>
      <c r="Q78" s="489">
        <f t="shared" si="18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0</v>
      </c>
      <c r="D79" s="369">
        <f>SUM(D80:D81)</f>
        <v>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0</v>
      </c>
      <c r="I79" s="369">
        <f>SUM(I80:I81)</f>
        <v>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7"/>
        <v>0</v>
      </c>
      <c r="N79" s="369">
        <f>SUM(N80:N81)</f>
        <v>0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0</v>
      </c>
      <c r="D80" s="404"/>
      <c r="E80" s="404"/>
      <c r="F80" s="404"/>
      <c r="G80" s="487"/>
      <c r="H80" s="402">
        <f t="shared" si="10"/>
        <v>0</v>
      </c>
      <c r="I80" s="404"/>
      <c r="J80" s="404"/>
      <c r="K80" s="404"/>
      <c r="L80" s="488"/>
      <c r="M80" s="402">
        <f t="shared" si="17"/>
        <v>0</v>
      </c>
      <c r="N80" s="369">
        <f t="shared" ref="N80:Q81" si="19">ROUNDUP(I80/$Q$15,0)</f>
        <v>0</v>
      </c>
      <c r="O80" s="369">
        <f t="shared" si="19"/>
        <v>0</v>
      </c>
      <c r="P80" s="369">
        <f t="shared" si="19"/>
        <v>0</v>
      </c>
      <c r="Q80" s="489">
        <f t="shared" si="19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0</v>
      </c>
      <c r="D81" s="404"/>
      <c r="E81" s="404"/>
      <c r="F81" s="404"/>
      <c r="G81" s="487"/>
      <c r="H81" s="402">
        <f t="shared" si="10"/>
        <v>0</v>
      </c>
      <c r="I81" s="404"/>
      <c r="J81" s="404"/>
      <c r="K81" s="404"/>
      <c r="L81" s="488"/>
      <c r="M81" s="402">
        <f t="shared" si="17"/>
        <v>0</v>
      </c>
      <c r="N81" s="369">
        <f t="shared" si="19"/>
        <v>0</v>
      </c>
      <c r="O81" s="369">
        <f t="shared" si="19"/>
        <v>0</v>
      </c>
      <c r="P81" s="369">
        <f t="shared" si="19"/>
        <v>0</v>
      </c>
      <c r="Q81" s="489">
        <f t="shared" si="19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9500</v>
      </c>
      <c r="D82" s="390">
        <f>SUM(D83,D88,D94,D102,D111,D115,D121,D127)</f>
        <v>9500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 t="shared" si="10"/>
        <v>9500</v>
      </c>
      <c r="I82" s="390">
        <f>SUM(I83,I88,I94,I102,I111,I115,I121,I127)</f>
        <v>9500</v>
      </c>
      <c r="J82" s="390">
        <f>SUM(J83,J88,J94,J102,J111,J115,J121,J127)</f>
        <v>0</v>
      </c>
      <c r="K82" s="390">
        <f>SUM(K83,K88,K94,K102,K111,K115,K121,K127)</f>
        <v>0</v>
      </c>
      <c r="L82" s="499">
        <f>SUM(L83,L88,L94,L102,L111,L115,L121,L127)</f>
        <v>0</v>
      </c>
      <c r="M82" s="384">
        <f t="shared" si="17"/>
        <v>13518</v>
      </c>
      <c r="N82" s="390">
        <f>SUM(N83,N88,N94,N102,N111,N115,N121,N127)</f>
        <v>13518</v>
      </c>
      <c r="O82" s="390">
        <f>SUM(O83,O88,O94,O102,O111,O115,O121,O127)</f>
        <v>0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7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7"/>
        <v>0</v>
      </c>
      <c r="N84" s="419">
        <f t="shared" ref="N84:Q87" si="20">ROUNDUP(I84/$Q$15,0)</f>
        <v>0</v>
      </c>
      <c r="O84" s="419">
        <f t="shared" si="20"/>
        <v>0</v>
      </c>
      <c r="P84" s="419">
        <f t="shared" si="20"/>
        <v>0</v>
      </c>
      <c r="Q84" s="486">
        <f t="shared" si="20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7"/>
        <v>0</v>
      </c>
      <c r="N85" s="369">
        <f t="shared" si="20"/>
        <v>0</v>
      </c>
      <c r="O85" s="369">
        <f t="shared" si="20"/>
        <v>0</v>
      </c>
      <c r="P85" s="369">
        <f t="shared" si="20"/>
        <v>0</v>
      </c>
      <c r="Q85" s="489">
        <f t="shared" si="20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7"/>
        <v>0</v>
      </c>
      <c r="N86" s="369">
        <f t="shared" si="20"/>
        <v>0</v>
      </c>
      <c r="O86" s="369">
        <f t="shared" si="20"/>
        <v>0</v>
      </c>
      <c r="P86" s="369">
        <f t="shared" si="20"/>
        <v>0</v>
      </c>
      <c r="Q86" s="489">
        <f t="shared" si="20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/>
      <c r="J87" s="404"/>
      <c r="K87" s="404"/>
      <c r="L87" s="488"/>
      <c r="M87" s="402">
        <f t="shared" si="17"/>
        <v>0</v>
      </c>
      <c r="N87" s="369">
        <f t="shared" si="20"/>
        <v>0</v>
      </c>
      <c r="O87" s="369">
        <f t="shared" si="20"/>
        <v>0</v>
      </c>
      <c r="P87" s="369">
        <f t="shared" si="20"/>
        <v>0</v>
      </c>
      <c r="Q87" s="489">
        <f t="shared" si="20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7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7"/>
        <v>0</v>
      </c>
      <c r="N89" s="369">
        <f t="shared" ref="N89:Q93" si="21">ROUNDUP(I89/$Q$15,0)</f>
        <v>0</v>
      </c>
      <c r="O89" s="369">
        <f t="shared" si="21"/>
        <v>0</v>
      </c>
      <c r="P89" s="369">
        <f t="shared" si="21"/>
        <v>0</v>
      </c>
      <c r="Q89" s="489">
        <f t="shared" si="21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7"/>
        <v>0</v>
      </c>
      <c r="N90" s="369">
        <f t="shared" si="21"/>
        <v>0</v>
      </c>
      <c r="O90" s="369">
        <f t="shared" si="21"/>
        <v>0</v>
      </c>
      <c r="P90" s="369">
        <f t="shared" si="21"/>
        <v>0</v>
      </c>
      <c r="Q90" s="489">
        <f t="shared" si="21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7"/>
        <v>0</v>
      </c>
      <c r="N91" s="369">
        <f t="shared" si="21"/>
        <v>0</v>
      </c>
      <c r="O91" s="369">
        <f t="shared" si="21"/>
        <v>0</v>
      </c>
      <c r="P91" s="369">
        <f t="shared" si="21"/>
        <v>0</v>
      </c>
      <c r="Q91" s="489">
        <f t="shared" si="21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7"/>
        <v>0</v>
      </c>
      <c r="N92" s="369">
        <f t="shared" si="21"/>
        <v>0</v>
      </c>
      <c r="O92" s="369">
        <f t="shared" si="21"/>
        <v>0</v>
      </c>
      <c r="P92" s="369">
        <f t="shared" si="21"/>
        <v>0</v>
      </c>
      <c r="Q92" s="489">
        <f t="shared" si="21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7"/>
        <v>0</v>
      </c>
      <c r="N93" s="369">
        <f t="shared" si="21"/>
        <v>0</v>
      </c>
      <c r="O93" s="369">
        <f t="shared" si="21"/>
        <v>0</v>
      </c>
      <c r="P93" s="369">
        <f t="shared" si="21"/>
        <v>0</v>
      </c>
      <c r="Q93" s="489">
        <f t="shared" si="21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9500</v>
      </c>
      <c r="D94" s="369">
        <f>SUM(D95:D101)</f>
        <v>9500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9500</v>
      </c>
      <c r="I94" s="369">
        <f>SUM(I95:I101)</f>
        <v>9500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7"/>
        <v>13518</v>
      </c>
      <c r="N94" s="369">
        <f>SUM(N95:N101)</f>
        <v>13518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0</v>
      </c>
      <c r="D95" s="404"/>
      <c r="E95" s="404"/>
      <c r="F95" s="404"/>
      <c r="G95" s="487"/>
      <c r="H95" s="402">
        <f t="shared" si="10"/>
        <v>0</v>
      </c>
      <c r="I95" s="404"/>
      <c r="J95" s="404"/>
      <c r="K95" s="404"/>
      <c r="L95" s="488"/>
      <c r="M95" s="402">
        <f t="shared" si="17"/>
        <v>0</v>
      </c>
      <c r="N95" s="369">
        <f t="shared" ref="N95:Q101" si="22">ROUNDUP(I95/$Q$15,0)</f>
        <v>0</v>
      </c>
      <c r="O95" s="369">
        <f t="shared" si="22"/>
        <v>0</v>
      </c>
      <c r="P95" s="369">
        <f t="shared" si="22"/>
        <v>0</v>
      </c>
      <c r="Q95" s="489">
        <f t="shared" si="22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0</v>
      </c>
      <c r="D96" s="404"/>
      <c r="E96" s="404"/>
      <c r="F96" s="404"/>
      <c r="G96" s="487"/>
      <c r="H96" s="402">
        <f t="shared" si="10"/>
        <v>0</v>
      </c>
      <c r="I96" s="404"/>
      <c r="J96" s="404"/>
      <c r="K96" s="404"/>
      <c r="L96" s="488"/>
      <c r="M96" s="402">
        <f t="shared" si="17"/>
        <v>0</v>
      </c>
      <c r="N96" s="369">
        <f t="shared" si="22"/>
        <v>0</v>
      </c>
      <c r="O96" s="369">
        <f t="shared" si="22"/>
        <v>0</v>
      </c>
      <c r="P96" s="369">
        <f t="shared" si="22"/>
        <v>0</v>
      </c>
      <c r="Q96" s="489">
        <f t="shared" si="22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7"/>
        <v>0</v>
      </c>
      <c r="N97" s="419">
        <f t="shared" si="22"/>
        <v>0</v>
      </c>
      <c r="O97" s="419">
        <f t="shared" si="22"/>
        <v>0</v>
      </c>
      <c r="P97" s="419">
        <f t="shared" si="22"/>
        <v>0</v>
      </c>
      <c r="Q97" s="486">
        <f t="shared" si="22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7"/>
        <v>0</v>
      </c>
      <c r="N98" s="369">
        <f t="shared" si="22"/>
        <v>0</v>
      </c>
      <c r="O98" s="369">
        <f t="shared" si="22"/>
        <v>0</v>
      </c>
      <c r="P98" s="369">
        <f t="shared" si="22"/>
        <v>0</v>
      </c>
      <c r="Q98" s="489">
        <f t="shared" si="22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7"/>
        <v>0</v>
      </c>
      <c r="N99" s="369">
        <f t="shared" si="22"/>
        <v>0</v>
      </c>
      <c r="O99" s="369">
        <f t="shared" si="22"/>
        <v>0</v>
      </c>
      <c r="P99" s="369">
        <f t="shared" si="22"/>
        <v>0</v>
      </c>
      <c r="Q99" s="489">
        <f t="shared" si="22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9500</v>
      </c>
      <c r="D100" s="404">
        <v>9500</v>
      </c>
      <c r="E100" s="404"/>
      <c r="F100" s="404"/>
      <c r="G100" s="487"/>
      <c r="H100" s="402">
        <f t="shared" si="10"/>
        <v>9500</v>
      </c>
      <c r="I100" s="404">
        <v>9500</v>
      </c>
      <c r="J100" s="404"/>
      <c r="K100" s="404"/>
      <c r="L100" s="488"/>
      <c r="M100" s="402">
        <f t="shared" si="17"/>
        <v>13518</v>
      </c>
      <c r="N100" s="369">
        <f t="shared" si="22"/>
        <v>13518</v>
      </c>
      <c r="O100" s="369">
        <f t="shared" si="22"/>
        <v>0</v>
      </c>
      <c r="P100" s="369">
        <f t="shared" si="22"/>
        <v>0</v>
      </c>
      <c r="Q100" s="489">
        <f t="shared" si="22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0</v>
      </c>
      <c r="D101" s="404"/>
      <c r="E101" s="404"/>
      <c r="F101" s="404"/>
      <c r="G101" s="487"/>
      <c r="H101" s="402">
        <f t="shared" si="10"/>
        <v>0</v>
      </c>
      <c r="I101" s="404"/>
      <c r="J101" s="404"/>
      <c r="K101" s="404"/>
      <c r="L101" s="488"/>
      <c r="M101" s="402">
        <f t="shared" si="17"/>
        <v>0</v>
      </c>
      <c r="N101" s="369">
        <f t="shared" si="22"/>
        <v>0</v>
      </c>
      <c r="O101" s="369">
        <f t="shared" si="22"/>
        <v>0</v>
      </c>
      <c r="P101" s="369">
        <f t="shared" si="22"/>
        <v>0</v>
      </c>
      <c r="Q101" s="489">
        <f t="shared" si="22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0</v>
      </c>
      <c r="D102" s="369">
        <f>SUM(D103:D110)</f>
        <v>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0</v>
      </c>
      <c r="I102" s="369">
        <f>SUM(I103:I110)</f>
        <v>0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7"/>
        <v>0</v>
      </c>
      <c r="N102" s="369">
        <f>SUM(N103:N110)</f>
        <v>0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7"/>
        <v>0</v>
      </c>
      <c r="N103" s="369">
        <f t="shared" ref="N103:Q110" si="23">ROUNDUP(I103/$Q$15,0)</f>
        <v>0</v>
      </c>
      <c r="O103" s="369">
        <f t="shared" si="23"/>
        <v>0</v>
      </c>
      <c r="P103" s="369">
        <f t="shared" si="23"/>
        <v>0</v>
      </c>
      <c r="Q103" s="489">
        <f t="shared" si="23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7"/>
        <v>0</v>
      </c>
      <c r="N104" s="369">
        <f t="shared" si="23"/>
        <v>0</v>
      </c>
      <c r="O104" s="369">
        <f t="shared" si="23"/>
        <v>0</v>
      </c>
      <c r="P104" s="369">
        <f t="shared" si="23"/>
        <v>0</v>
      </c>
      <c r="Q104" s="489">
        <f t="shared" si="23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7"/>
        <v>0</v>
      </c>
      <c r="N105" s="369">
        <f t="shared" si="23"/>
        <v>0</v>
      </c>
      <c r="O105" s="369">
        <f t="shared" si="23"/>
        <v>0</v>
      </c>
      <c r="P105" s="369">
        <f t="shared" si="23"/>
        <v>0</v>
      </c>
      <c r="Q105" s="489">
        <f t="shared" si="23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7"/>
        <v>0</v>
      </c>
      <c r="N106" s="369">
        <f t="shared" si="23"/>
        <v>0</v>
      </c>
      <c r="O106" s="369">
        <f t="shared" si="23"/>
        <v>0</v>
      </c>
      <c r="P106" s="369">
        <f t="shared" si="23"/>
        <v>0</v>
      </c>
      <c r="Q106" s="489">
        <f t="shared" si="23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7"/>
        <v>0</v>
      </c>
      <c r="N107" s="369">
        <f t="shared" si="23"/>
        <v>0</v>
      </c>
      <c r="O107" s="369">
        <f t="shared" si="23"/>
        <v>0</v>
      </c>
      <c r="P107" s="369">
        <f t="shared" si="23"/>
        <v>0</v>
      </c>
      <c r="Q107" s="489">
        <f t="shared" si="23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0</v>
      </c>
      <c r="D108" s="404"/>
      <c r="E108" s="404"/>
      <c r="F108" s="404"/>
      <c r="G108" s="487"/>
      <c r="H108" s="402">
        <f t="shared" si="10"/>
        <v>0</v>
      </c>
      <c r="I108" s="404"/>
      <c r="J108" s="404"/>
      <c r="K108" s="404"/>
      <c r="L108" s="488"/>
      <c r="M108" s="402">
        <f t="shared" si="17"/>
        <v>0</v>
      </c>
      <c r="N108" s="369">
        <f t="shared" si="23"/>
        <v>0</v>
      </c>
      <c r="O108" s="369">
        <f t="shared" si="23"/>
        <v>0</v>
      </c>
      <c r="P108" s="369">
        <f t="shared" si="23"/>
        <v>0</v>
      </c>
      <c r="Q108" s="489">
        <f t="shared" si="23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7"/>
        <v>0</v>
      </c>
      <c r="N109" s="369">
        <f t="shared" si="23"/>
        <v>0</v>
      </c>
      <c r="O109" s="369">
        <f t="shared" si="23"/>
        <v>0</v>
      </c>
      <c r="P109" s="369">
        <f t="shared" si="23"/>
        <v>0</v>
      </c>
      <c r="Q109" s="489">
        <f t="shared" si="23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7"/>
        <v>0</v>
      </c>
      <c r="N110" s="369">
        <f t="shared" si="23"/>
        <v>0</v>
      </c>
      <c r="O110" s="369">
        <f t="shared" si="23"/>
        <v>0</v>
      </c>
      <c r="P110" s="369">
        <f t="shared" si="23"/>
        <v>0</v>
      </c>
      <c r="Q110" s="489">
        <f t="shared" si="23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7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7"/>
        <v>0</v>
      </c>
      <c r="N112" s="369">
        <f t="shared" ref="N112:Q114" si="24">ROUNDUP(I112/$Q$15,0)</f>
        <v>0</v>
      </c>
      <c r="O112" s="369">
        <f t="shared" si="24"/>
        <v>0</v>
      </c>
      <c r="P112" s="369">
        <f t="shared" si="24"/>
        <v>0</v>
      </c>
      <c r="Q112" s="489">
        <f t="shared" si="24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4"/>
        <v>0</v>
      </c>
      <c r="O113" s="369">
        <f t="shared" si="24"/>
        <v>0</v>
      </c>
      <c r="P113" s="369">
        <f t="shared" si="24"/>
        <v>0</v>
      </c>
      <c r="Q113" s="489">
        <f t="shared" si="24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4"/>
        <v>0</v>
      </c>
      <c r="O114" s="369">
        <f t="shared" si="24"/>
        <v>0</v>
      </c>
      <c r="P114" s="369">
        <f t="shared" si="24"/>
        <v>0</v>
      </c>
      <c r="Q114" s="489">
        <f t="shared" si="24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5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6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7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5"/>
        <v>0</v>
      </c>
      <c r="D116" s="404"/>
      <c r="E116" s="404"/>
      <c r="F116" s="404"/>
      <c r="G116" s="487"/>
      <c r="H116" s="402">
        <f t="shared" si="26"/>
        <v>0</v>
      </c>
      <c r="I116" s="404"/>
      <c r="J116" s="404"/>
      <c r="K116" s="404"/>
      <c r="L116" s="488"/>
      <c r="M116" s="402">
        <f t="shared" si="27"/>
        <v>0</v>
      </c>
      <c r="N116" s="369">
        <f t="shared" ref="N116:Q120" si="28">ROUNDUP(I116/$Q$15,0)</f>
        <v>0</v>
      </c>
      <c r="O116" s="369">
        <f t="shared" si="28"/>
        <v>0</v>
      </c>
      <c r="P116" s="369">
        <f t="shared" si="28"/>
        <v>0</v>
      </c>
      <c r="Q116" s="489">
        <f t="shared" si="28"/>
        <v>0</v>
      </c>
    </row>
    <row r="117" spans="1:17" x14ac:dyDescent="0.25">
      <c r="A117" s="363">
        <v>2262</v>
      </c>
      <c r="B117" s="401" t="s">
        <v>126</v>
      </c>
      <c r="C117" s="402">
        <f t="shared" si="25"/>
        <v>0</v>
      </c>
      <c r="D117" s="404"/>
      <c r="E117" s="404"/>
      <c r="F117" s="404"/>
      <c r="G117" s="487"/>
      <c r="H117" s="402">
        <f t="shared" si="26"/>
        <v>0</v>
      </c>
      <c r="I117" s="404"/>
      <c r="J117" s="404"/>
      <c r="K117" s="404"/>
      <c r="L117" s="488"/>
      <c r="M117" s="402">
        <f t="shared" si="27"/>
        <v>0</v>
      </c>
      <c r="N117" s="369">
        <f t="shared" si="28"/>
        <v>0</v>
      </c>
      <c r="O117" s="369">
        <f t="shared" si="28"/>
        <v>0</v>
      </c>
      <c r="P117" s="369">
        <f t="shared" si="28"/>
        <v>0</v>
      </c>
      <c r="Q117" s="489">
        <f t="shared" si="28"/>
        <v>0</v>
      </c>
    </row>
    <row r="118" spans="1:17" x14ac:dyDescent="0.25">
      <c r="A118" s="363">
        <v>2263</v>
      </c>
      <c r="B118" s="401" t="s">
        <v>127</v>
      </c>
      <c r="C118" s="402">
        <f t="shared" si="25"/>
        <v>0</v>
      </c>
      <c r="D118" s="404"/>
      <c r="E118" s="404"/>
      <c r="F118" s="404"/>
      <c r="G118" s="487"/>
      <c r="H118" s="402">
        <f t="shared" si="26"/>
        <v>0</v>
      </c>
      <c r="I118" s="404"/>
      <c r="J118" s="404"/>
      <c r="K118" s="404"/>
      <c r="L118" s="488"/>
      <c r="M118" s="402">
        <f t="shared" si="27"/>
        <v>0</v>
      </c>
      <c r="N118" s="369">
        <f t="shared" si="28"/>
        <v>0</v>
      </c>
      <c r="O118" s="369">
        <f t="shared" si="28"/>
        <v>0</v>
      </c>
      <c r="P118" s="369">
        <f t="shared" si="28"/>
        <v>0</v>
      </c>
      <c r="Q118" s="489">
        <f t="shared" si="28"/>
        <v>0</v>
      </c>
    </row>
    <row r="119" spans="1:17" x14ac:dyDescent="0.25">
      <c r="A119" s="363">
        <v>2264</v>
      </c>
      <c r="B119" s="401" t="s">
        <v>128</v>
      </c>
      <c r="C119" s="402">
        <f t="shared" si="25"/>
        <v>0</v>
      </c>
      <c r="D119" s="404"/>
      <c r="E119" s="404"/>
      <c r="F119" s="404"/>
      <c r="G119" s="487"/>
      <c r="H119" s="402">
        <f t="shared" si="26"/>
        <v>0</v>
      </c>
      <c r="I119" s="404"/>
      <c r="J119" s="404"/>
      <c r="K119" s="404"/>
      <c r="L119" s="488"/>
      <c r="M119" s="402">
        <f t="shared" si="27"/>
        <v>0</v>
      </c>
      <c r="N119" s="369">
        <f t="shared" si="28"/>
        <v>0</v>
      </c>
      <c r="O119" s="369">
        <f t="shared" si="28"/>
        <v>0</v>
      </c>
      <c r="P119" s="369">
        <f t="shared" si="28"/>
        <v>0</v>
      </c>
      <c r="Q119" s="489">
        <f t="shared" si="28"/>
        <v>0</v>
      </c>
    </row>
    <row r="120" spans="1:17" x14ac:dyDescent="0.25">
      <c r="A120" s="363">
        <v>2269</v>
      </c>
      <c r="B120" s="401" t="s">
        <v>129</v>
      </c>
      <c r="C120" s="402">
        <f t="shared" si="25"/>
        <v>0</v>
      </c>
      <c r="D120" s="404"/>
      <c r="E120" s="404"/>
      <c r="F120" s="404"/>
      <c r="G120" s="487"/>
      <c r="H120" s="402">
        <f t="shared" si="26"/>
        <v>0</v>
      </c>
      <c r="I120" s="404"/>
      <c r="J120" s="404"/>
      <c r="K120" s="404"/>
      <c r="L120" s="488"/>
      <c r="M120" s="402">
        <f t="shared" si="27"/>
        <v>0</v>
      </c>
      <c r="N120" s="369">
        <f t="shared" si="28"/>
        <v>0</v>
      </c>
      <c r="O120" s="369">
        <f t="shared" si="28"/>
        <v>0</v>
      </c>
      <c r="P120" s="369">
        <f t="shared" si="28"/>
        <v>0</v>
      </c>
      <c r="Q120" s="489">
        <f t="shared" si="28"/>
        <v>0</v>
      </c>
    </row>
    <row r="121" spans="1:17" x14ac:dyDescent="0.25">
      <c r="A121" s="490">
        <v>2270</v>
      </c>
      <c r="B121" s="401" t="s">
        <v>130</v>
      </c>
      <c r="C121" s="402">
        <f t="shared" si="25"/>
        <v>0</v>
      </c>
      <c r="D121" s="369">
        <f>SUM(D122:D126)</f>
        <v>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6"/>
        <v>0</v>
      </c>
      <c r="I121" s="369">
        <f>SUM(I122:I126)</f>
        <v>0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7"/>
        <v>0</v>
      </c>
      <c r="N121" s="369">
        <f>SUM(N122:N126)</f>
        <v>0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5"/>
        <v>0</v>
      </c>
      <c r="D122" s="404"/>
      <c r="E122" s="404"/>
      <c r="F122" s="404"/>
      <c r="G122" s="487"/>
      <c r="H122" s="402">
        <f t="shared" si="26"/>
        <v>0</v>
      </c>
      <c r="I122" s="404"/>
      <c r="J122" s="404"/>
      <c r="K122" s="404"/>
      <c r="L122" s="488"/>
      <c r="M122" s="402">
        <f t="shared" si="27"/>
        <v>0</v>
      </c>
      <c r="N122" s="369">
        <f t="shared" ref="N122:Q126" si="29">ROUNDUP(I122/$Q$15,0)</f>
        <v>0</v>
      </c>
      <c r="O122" s="369">
        <f t="shared" si="29"/>
        <v>0</v>
      </c>
      <c r="P122" s="369">
        <f t="shared" si="29"/>
        <v>0</v>
      </c>
      <c r="Q122" s="489">
        <f t="shared" si="29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5"/>
        <v>0</v>
      </c>
      <c r="D123" s="404"/>
      <c r="E123" s="404"/>
      <c r="F123" s="404"/>
      <c r="G123" s="487"/>
      <c r="H123" s="402">
        <f t="shared" si="26"/>
        <v>0</v>
      </c>
      <c r="I123" s="404"/>
      <c r="J123" s="404"/>
      <c r="K123" s="404"/>
      <c r="L123" s="488"/>
      <c r="M123" s="402">
        <f t="shared" si="27"/>
        <v>0</v>
      </c>
      <c r="N123" s="369">
        <f t="shared" si="29"/>
        <v>0</v>
      </c>
      <c r="O123" s="369">
        <f t="shared" si="29"/>
        <v>0</v>
      </c>
      <c r="P123" s="369">
        <f t="shared" si="29"/>
        <v>0</v>
      </c>
      <c r="Q123" s="489">
        <f t="shared" si="29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5"/>
        <v>0</v>
      </c>
      <c r="D124" s="404"/>
      <c r="E124" s="404"/>
      <c r="F124" s="404"/>
      <c r="G124" s="487"/>
      <c r="H124" s="402">
        <f t="shared" si="26"/>
        <v>0</v>
      </c>
      <c r="I124" s="404"/>
      <c r="J124" s="404"/>
      <c r="K124" s="404"/>
      <c r="L124" s="488"/>
      <c r="M124" s="402">
        <f t="shared" si="27"/>
        <v>0</v>
      </c>
      <c r="N124" s="369">
        <f t="shared" si="29"/>
        <v>0</v>
      </c>
      <c r="O124" s="369">
        <f t="shared" si="29"/>
        <v>0</v>
      </c>
      <c r="P124" s="369">
        <f t="shared" si="29"/>
        <v>0</v>
      </c>
      <c r="Q124" s="489">
        <f t="shared" si="29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5"/>
        <v>0</v>
      </c>
      <c r="D125" s="404"/>
      <c r="E125" s="404"/>
      <c r="F125" s="404"/>
      <c r="G125" s="487"/>
      <c r="H125" s="402">
        <f t="shared" si="26"/>
        <v>0</v>
      </c>
      <c r="I125" s="404"/>
      <c r="J125" s="404"/>
      <c r="K125" s="404"/>
      <c r="L125" s="488"/>
      <c r="M125" s="402">
        <f t="shared" si="27"/>
        <v>0</v>
      </c>
      <c r="N125" s="369">
        <f t="shared" si="29"/>
        <v>0</v>
      </c>
      <c r="O125" s="369">
        <f t="shared" si="29"/>
        <v>0</v>
      </c>
      <c r="P125" s="369">
        <f t="shared" si="29"/>
        <v>0</v>
      </c>
      <c r="Q125" s="489">
        <f t="shared" si="29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5"/>
        <v>0</v>
      </c>
      <c r="D126" s="404"/>
      <c r="E126" s="404"/>
      <c r="F126" s="404"/>
      <c r="G126" s="487"/>
      <c r="H126" s="402">
        <f t="shared" si="26"/>
        <v>0</v>
      </c>
      <c r="I126" s="404"/>
      <c r="J126" s="404"/>
      <c r="K126" s="404"/>
      <c r="L126" s="488"/>
      <c r="M126" s="402">
        <f t="shared" si="27"/>
        <v>0</v>
      </c>
      <c r="N126" s="369">
        <f t="shared" si="29"/>
        <v>0</v>
      </c>
      <c r="O126" s="369">
        <f t="shared" si="29"/>
        <v>0</v>
      </c>
      <c r="P126" s="369">
        <f t="shared" si="29"/>
        <v>0</v>
      </c>
      <c r="Q126" s="489">
        <f t="shared" si="29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30">SUM(C128)</f>
        <v>0</v>
      </c>
      <c r="D127" s="419">
        <f t="shared" si="30"/>
        <v>0</v>
      </c>
      <c r="E127" s="419">
        <f t="shared" si="30"/>
        <v>0</v>
      </c>
      <c r="F127" s="419">
        <f t="shared" si="30"/>
        <v>0</v>
      </c>
      <c r="G127" s="419">
        <f t="shared" si="30"/>
        <v>0</v>
      </c>
      <c r="H127" s="393">
        <f t="shared" si="30"/>
        <v>0</v>
      </c>
      <c r="I127" s="419">
        <f t="shared" si="30"/>
        <v>0</v>
      </c>
      <c r="J127" s="419">
        <f t="shared" si="30"/>
        <v>0</v>
      </c>
      <c r="K127" s="419">
        <f t="shared" si="30"/>
        <v>0</v>
      </c>
      <c r="L127" s="501">
        <f t="shared" si="30"/>
        <v>0</v>
      </c>
      <c r="M127" s="393">
        <f t="shared" si="30"/>
        <v>0</v>
      </c>
      <c r="N127" s="419">
        <f t="shared" si="30"/>
        <v>0</v>
      </c>
      <c r="O127" s="419">
        <f t="shared" si="30"/>
        <v>0</v>
      </c>
      <c r="P127" s="419">
        <f t="shared" si="30"/>
        <v>0</v>
      </c>
      <c r="Q127" s="501">
        <f t="shared" si="30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1">ROUNDUP(I128/$Q$15,0)</f>
        <v>0</v>
      </c>
      <c r="O128" s="369">
        <f t="shared" si="31"/>
        <v>0</v>
      </c>
      <c r="P128" s="369">
        <f t="shared" si="31"/>
        <v>0</v>
      </c>
      <c r="Q128" s="489">
        <f t="shared" si="31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5"/>
        <v>0</v>
      </c>
      <c r="D129" s="390">
        <f>SUM(D130,D134,D138,D139,D142,D149,D157,D158,D161)</f>
        <v>0</v>
      </c>
      <c r="E129" s="390">
        <f>SUM(E130,E134,E138,E139,E142,E149,E157,E158,E161)</f>
        <v>0</v>
      </c>
      <c r="F129" s="390">
        <f>SUM(F130,F134,F138,F139,F142,F149,F157,F158,F161)</f>
        <v>0</v>
      </c>
      <c r="G129" s="495">
        <f>SUM(G130,G134,G138,G139,G142,G149,G157,G158,G161)</f>
        <v>0</v>
      </c>
      <c r="H129" s="384">
        <f t="shared" si="26"/>
        <v>0</v>
      </c>
      <c r="I129" s="390">
        <f>SUM(I130,I134,I138,I139,I142,I149,I157,I158,I161)</f>
        <v>0</v>
      </c>
      <c r="J129" s="390">
        <f>SUM(J130,J134,J138,J139,J142,J149,J157,J158,J161)</f>
        <v>0</v>
      </c>
      <c r="K129" s="390">
        <f>SUM(K130,K134,K138,K139,K142,K149,K157,K158,K161)</f>
        <v>0</v>
      </c>
      <c r="L129" s="496">
        <f>SUM(L130,L134,L138,L139,L142,L149,L157,L158,L161)</f>
        <v>0</v>
      </c>
      <c r="M129" s="384">
        <f t="shared" ref="M129:M173" si="32">SUM(N129:Q129)</f>
        <v>0</v>
      </c>
      <c r="N129" s="390">
        <f>SUM(N130,N134,N138,N139,N142,N149,N157,N158,N161)</f>
        <v>0</v>
      </c>
      <c r="O129" s="390">
        <f>SUM(O130,O134,O138,O139,O142,O149,O157,O158,O161)</f>
        <v>0</v>
      </c>
      <c r="P129" s="390">
        <f>SUM(P130,P134,P138,P139,P142,P149,P157,P158,P161)</f>
        <v>0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5"/>
        <v>0</v>
      </c>
      <c r="D130" s="419">
        <f>SUM(D131:D133)</f>
        <v>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6"/>
        <v>0</v>
      </c>
      <c r="I130" s="419">
        <f>SUM(I131:I133)</f>
        <v>0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2"/>
        <v>0</v>
      </c>
      <c r="N130" s="419">
        <f>SUM(N131:N133)</f>
        <v>0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5"/>
        <v>0</v>
      </c>
      <c r="D131" s="404"/>
      <c r="E131" s="404"/>
      <c r="F131" s="404"/>
      <c r="G131" s="487"/>
      <c r="H131" s="402">
        <f t="shared" si="26"/>
        <v>0</v>
      </c>
      <c r="I131" s="404"/>
      <c r="J131" s="404"/>
      <c r="K131" s="404"/>
      <c r="L131" s="488"/>
      <c r="M131" s="402">
        <f t="shared" si="32"/>
        <v>0</v>
      </c>
      <c r="N131" s="369">
        <f t="shared" ref="N131:Q133" si="33">ROUNDUP(I131/$Q$15,0)</f>
        <v>0</v>
      </c>
      <c r="O131" s="369">
        <f t="shared" si="33"/>
        <v>0</v>
      </c>
      <c r="P131" s="369">
        <f t="shared" si="33"/>
        <v>0</v>
      </c>
      <c r="Q131" s="489">
        <f t="shared" si="33"/>
        <v>0</v>
      </c>
    </row>
    <row r="132" spans="1:17" x14ac:dyDescent="0.25">
      <c r="A132" s="363">
        <v>2312</v>
      </c>
      <c r="B132" s="401" t="s">
        <v>141</v>
      </c>
      <c r="C132" s="402">
        <f t="shared" si="25"/>
        <v>0</v>
      </c>
      <c r="D132" s="404"/>
      <c r="E132" s="404"/>
      <c r="F132" s="404"/>
      <c r="G132" s="487"/>
      <c r="H132" s="402">
        <f t="shared" si="26"/>
        <v>0</v>
      </c>
      <c r="I132" s="404"/>
      <c r="J132" s="404"/>
      <c r="K132" s="404"/>
      <c r="L132" s="488"/>
      <c r="M132" s="402">
        <f t="shared" si="32"/>
        <v>0</v>
      </c>
      <c r="N132" s="369">
        <f t="shared" si="33"/>
        <v>0</v>
      </c>
      <c r="O132" s="369">
        <f t="shared" si="33"/>
        <v>0</v>
      </c>
      <c r="P132" s="369">
        <f t="shared" si="33"/>
        <v>0</v>
      </c>
      <c r="Q132" s="489">
        <f t="shared" si="33"/>
        <v>0</v>
      </c>
    </row>
    <row r="133" spans="1:17" x14ac:dyDescent="0.25">
      <c r="A133" s="363">
        <v>2313</v>
      </c>
      <c r="B133" s="401" t="s">
        <v>142</v>
      </c>
      <c r="C133" s="402">
        <f t="shared" si="25"/>
        <v>0</v>
      </c>
      <c r="D133" s="404"/>
      <c r="E133" s="404"/>
      <c r="F133" s="404"/>
      <c r="G133" s="487"/>
      <c r="H133" s="402">
        <f t="shared" si="26"/>
        <v>0</v>
      </c>
      <c r="I133" s="404"/>
      <c r="J133" s="404"/>
      <c r="K133" s="404"/>
      <c r="L133" s="488"/>
      <c r="M133" s="402">
        <f t="shared" si="32"/>
        <v>0</v>
      </c>
      <c r="N133" s="369">
        <f t="shared" si="33"/>
        <v>0</v>
      </c>
      <c r="O133" s="369">
        <f t="shared" si="33"/>
        <v>0</v>
      </c>
      <c r="P133" s="369">
        <f t="shared" si="33"/>
        <v>0</v>
      </c>
      <c r="Q133" s="489">
        <f t="shared" si="33"/>
        <v>0</v>
      </c>
    </row>
    <row r="134" spans="1:17" x14ac:dyDescent="0.25">
      <c r="A134" s="490">
        <v>2320</v>
      </c>
      <c r="B134" s="401" t="s">
        <v>143</v>
      </c>
      <c r="C134" s="402">
        <f t="shared" si="25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6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2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5"/>
        <v>0</v>
      </c>
      <c r="D135" s="404"/>
      <c r="E135" s="404"/>
      <c r="F135" s="404"/>
      <c r="G135" s="487"/>
      <c r="H135" s="402">
        <f t="shared" si="26"/>
        <v>0</v>
      </c>
      <c r="I135" s="404"/>
      <c r="J135" s="404"/>
      <c r="K135" s="404"/>
      <c r="L135" s="488"/>
      <c r="M135" s="402">
        <f t="shared" si="32"/>
        <v>0</v>
      </c>
      <c r="N135" s="369">
        <f t="shared" ref="N135:Q138" si="34">ROUNDUP(I135/$Q$15,0)</f>
        <v>0</v>
      </c>
      <c r="O135" s="369">
        <f t="shared" si="34"/>
        <v>0</v>
      </c>
      <c r="P135" s="369">
        <f t="shared" si="34"/>
        <v>0</v>
      </c>
      <c r="Q135" s="489">
        <f t="shared" si="34"/>
        <v>0</v>
      </c>
    </row>
    <row r="136" spans="1:17" x14ac:dyDescent="0.25">
      <c r="A136" s="363">
        <v>2322</v>
      </c>
      <c r="B136" s="401" t="s">
        <v>145</v>
      </c>
      <c r="C136" s="402">
        <f t="shared" si="25"/>
        <v>0</v>
      </c>
      <c r="D136" s="404"/>
      <c r="E136" s="404"/>
      <c r="F136" s="404"/>
      <c r="G136" s="487"/>
      <c r="H136" s="402">
        <f t="shared" si="26"/>
        <v>0</v>
      </c>
      <c r="I136" s="404"/>
      <c r="J136" s="404"/>
      <c r="K136" s="404"/>
      <c r="L136" s="488"/>
      <c r="M136" s="402">
        <f t="shared" si="32"/>
        <v>0</v>
      </c>
      <c r="N136" s="369">
        <f t="shared" si="34"/>
        <v>0</v>
      </c>
      <c r="O136" s="369">
        <f t="shared" si="34"/>
        <v>0</v>
      </c>
      <c r="P136" s="369">
        <f t="shared" si="34"/>
        <v>0</v>
      </c>
      <c r="Q136" s="489">
        <f t="shared" si="34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5"/>
        <v>0</v>
      </c>
      <c r="D137" s="404"/>
      <c r="E137" s="404"/>
      <c r="F137" s="404"/>
      <c r="G137" s="487"/>
      <c r="H137" s="402">
        <f t="shared" si="26"/>
        <v>0</v>
      </c>
      <c r="I137" s="404"/>
      <c r="J137" s="404"/>
      <c r="K137" s="404"/>
      <c r="L137" s="488"/>
      <c r="M137" s="402">
        <f t="shared" si="32"/>
        <v>0</v>
      </c>
      <c r="N137" s="369">
        <f t="shared" si="34"/>
        <v>0</v>
      </c>
      <c r="O137" s="369">
        <f t="shared" si="34"/>
        <v>0</v>
      </c>
      <c r="P137" s="369">
        <f t="shared" si="34"/>
        <v>0</v>
      </c>
      <c r="Q137" s="489">
        <f t="shared" si="34"/>
        <v>0</v>
      </c>
    </row>
    <row r="138" spans="1:17" x14ac:dyDescent="0.25">
      <c r="A138" s="490">
        <v>2330</v>
      </c>
      <c r="B138" s="401" t="s">
        <v>147</v>
      </c>
      <c r="C138" s="402">
        <f t="shared" si="25"/>
        <v>0</v>
      </c>
      <c r="D138" s="404"/>
      <c r="E138" s="404"/>
      <c r="F138" s="404"/>
      <c r="G138" s="487"/>
      <c r="H138" s="402">
        <f t="shared" si="26"/>
        <v>0</v>
      </c>
      <c r="I138" s="404"/>
      <c r="J138" s="404"/>
      <c r="K138" s="404"/>
      <c r="L138" s="488"/>
      <c r="M138" s="402">
        <f t="shared" si="32"/>
        <v>0</v>
      </c>
      <c r="N138" s="369">
        <f t="shared" si="34"/>
        <v>0</v>
      </c>
      <c r="O138" s="369">
        <f t="shared" si="34"/>
        <v>0</v>
      </c>
      <c r="P138" s="369">
        <f t="shared" si="34"/>
        <v>0</v>
      </c>
      <c r="Q138" s="489">
        <f t="shared" si="34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5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6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2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5"/>
        <v>0</v>
      </c>
      <c r="D140" s="404"/>
      <c r="E140" s="404"/>
      <c r="F140" s="404"/>
      <c r="G140" s="487"/>
      <c r="H140" s="402">
        <f t="shared" si="26"/>
        <v>0</v>
      </c>
      <c r="I140" s="404"/>
      <c r="J140" s="404"/>
      <c r="K140" s="404"/>
      <c r="L140" s="488"/>
      <c r="M140" s="402">
        <f t="shared" si="32"/>
        <v>0</v>
      </c>
      <c r="N140" s="369">
        <f t="shared" ref="N140:Q141" si="35">ROUNDUP(I140/$Q$15,0)</f>
        <v>0</v>
      </c>
      <c r="O140" s="369">
        <f t="shared" si="35"/>
        <v>0</v>
      </c>
      <c r="P140" s="369">
        <f t="shared" si="35"/>
        <v>0</v>
      </c>
      <c r="Q140" s="489">
        <f t="shared" si="35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5"/>
        <v>0</v>
      </c>
      <c r="D141" s="404"/>
      <c r="E141" s="404"/>
      <c r="F141" s="404"/>
      <c r="G141" s="487"/>
      <c r="H141" s="402">
        <f t="shared" si="26"/>
        <v>0</v>
      </c>
      <c r="I141" s="404"/>
      <c r="J141" s="404"/>
      <c r="K141" s="404"/>
      <c r="L141" s="488"/>
      <c r="M141" s="402">
        <f t="shared" si="32"/>
        <v>0</v>
      </c>
      <c r="N141" s="369">
        <f t="shared" si="35"/>
        <v>0</v>
      </c>
      <c r="O141" s="369">
        <f t="shared" si="35"/>
        <v>0</v>
      </c>
      <c r="P141" s="369">
        <f t="shared" si="35"/>
        <v>0</v>
      </c>
      <c r="Q141" s="489">
        <f t="shared" si="35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5"/>
        <v>0</v>
      </c>
      <c r="D142" s="481">
        <f>SUM(D143:D148)</f>
        <v>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6"/>
        <v>0</v>
      </c>
      <c r="I142" s="481">
        <f>SUM(I143:I148)</f>
        <v>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2"/>
        <v>0</v>
      </c>
      <c r="N142" s="481">
        <f>SUM(N143:N148)</f>
        <v>0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5"/>
        <v>0</v>
      </c>
      <c r="D143" s="395"/>
      <c r="E143" s="395"/>
      <c r="F143" s="395"/>
      <c r="G143" s="484"/>
      <c r="H143" s="393">
        <f t="shared" si="26"/>
        <v>0</v>
      </c>
      <c r="I143" s="395"/>
      <c r="J143" s="395"/>
      <c r="K143" s="395"/>
      <c r="L143" s="485"/>
      <c r="M143" s="393">
        <f t="shared" si="32"/>
        <v>0</v>
      </c>
      <c r="N143" s="419">
        <f t="shared" ref="N143:Q148" si="36">ROUNDUP(I143/$Q$15,0)</f>
        <v>0</v>
      </c>
      <c r="O143" s="419">
        <f t="shared" si="36"/>
        <v>0</v>
      </c>
      <c r="P143" s="419">
        <f t="shared" si="36"/>
        <v>0</v>
      </c>
      <c r="Q143" s="486">
        <f t="shared" si="36"/>
        <v>0</v>
      </c>
    </row>
    <row r="144" spans="1:17" x14ac:dyDescent="0.25">
      <c r="A144" s="363">
        <v>2352</v>
      </c>
      <c r="B144" s="401" t="s">
        <v>153</v>
      </c>
      <c r="C144" s="402">
        <f t="shared" si="25"/>
        <v>0</v>
      </c>
      <c r="D144" s="404"/>
      <c r="E144" s="404"/>
      <c r="F144" s="404"/>
      <c r="G144" s="487"/>
      <c r="H144" s="402">
        <f t="shared" si="26"/>
        <v>0</v>
      </c>
      <c r="I144" s="404"/>
      <c r="J144" s="404"/>
      <c r="K144" s="404"/>
      <c r="L144" s="488"/>
      <c r="M144" s="402">
        <f t="shared" si="32"/>
        <v>0</v>
      </c>
      <c r="N144" s="369">
        <f t="shared" si="36"/>
        <v>0</v>
      </c>
      <c r="O144" s="369">
        <f t="shared" si="36"/>
        <v>0</v>
      </c>
      <c r="P144" s="369">
        <f t="shared" si="36"/>
        <v>0</v>
      </c>
      <c r="Q144" s="489">
        <f t="shared" si="36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5"/>
        <v>0</v>
      </c>
      <c r="D145" s="404"/>
      <c r="E145" s="404"/>
      <c r="F145" s="404"/>
      <c r="G145" s="487"/>
      <c r="H145" s="402">
        <f t="shared" si="26"/>
        <v>0</v>
      </c>
      <c r="I145" s="404"/>
      <c r="J145" s="404"/>
      <c r="K145" s="404"/>
      <c r="L145" s="488"/>
      <c r="M145" s="402">
        <f t="shared" si="32"/>
        <v>0</v>
      </c>
      <c r="N145" s="369">
        <f t="shared" si="36"/>
        <v>0</v>
      </c>
      <c r="O145" s="369">
        <f t="shared" si="36"/>
        <v>0</v>
      </c>
      <c r="P145" s="369">
        <f t="shared" si="36"/>
        <v>0</v>
      </c>
      <c r="Q145" s="489">
        <f t="shared" si="36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5"/>
        <v>0</v>
      </c>
      <c r="D146" s="404"/>
      <c r="E146" s="404"/>
      <c r="F146" s="404"/>
      <c r="G146" s="487"/>
      <c r="H146" s="402">
        <f t="shared" si="26"/>
        <v>0</v>
      </c>
      <c r="I146" s="404"/>
      <c r="J146" s="404"/>
      <c r="K146" s="404"/>
      <c r="L146" s="488"/>
      <c r="M146" s="402">
        <f t="shared" si="32"/>
        <v>0</v>
      </c>
      <c r="N146" s="369">
        <f t="shared" si="36"/>
        <v>0</v>
      </c>
      <c r="O146" s="369">
        <f t="shared" si="36"/>
        <v>0</v>
      </c>
      <c r="P146" s="369">
        <f t="shared" si="36"/>
        <v>0</v>
      </c>
      <c r="Q146" s="489">
        <f t="shared" si="36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5"/>
        <v>0</v>
      </c>
      <c r="D147" s="404"/>
      <c r="E147" s="404"/>
      <c r="F147" s="404"/>
      <c r="G147" s="487"/>
      <c r="H147" s="402">
        <f t="shared" si="26"/>
        <v>0</v>
      </c>
      <c r="I147" s="404"/>
      <c r="J147" s="404"/>
      <c r="K147" s="404"/>
      <c r="L147" s="488"/>
      <c r="M147" s="402">
        <f t="shared" si="32"/>
        <v>0</v>
      </c>
      <c r="N147" s="369">
        <f t="shared" si="36"/>
        <v>0</v>
      </c>
      <c r="O147" s="369">
        <f t="shared" si="36"/>
        <v>0</v>
      </c>
      <c r="P147" s="369">
        <f t="shared" si="36"/>
        <v>0</v>
      </c>
      <c r="Q147" s="489">
        <f t="shared" si="36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5"/>
        <v>0</v>
      </c>
      <c r="D148" s="404"/>
      <c r="E148" s="404"/>
      <c r="F148" s="404"/>
      <c r="G148" s="487"/>
      <c r="H148" s="402">
        <f t="shared" si="26"/>
        <v>0</v>
      </c>
      <c r="I148" s="404"/>
      <c r="J148" s="404"/>
      <c r="K148" s="404"/>
      <c r="L148" s="488"/>
      <c r="M148" s="402">
        <f t="shared" si="32"/>
        <v>0</v>
      </c>
      <c r="N148" s="369">
        <f t="shared" si="36"/>
        <v>0</v>
      </c>
      <c r="O148" s="369">
        <f t="shared" si="36"/>
        <v>0</v>
      </c>
      <c r="P148" s="369">
        <f t="shared" si="36"/>
        <v>0</v>
      </c>
      <c r="Q148" s="489">
        <f t="shared" si="36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5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6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2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5"/>
        <v>0</v>
      </c>
      <c r="D150" s="404"/>
      <c r="E150" s="404"/>
      <c r="F150" s="404"/>
      <c r="G150" s="487"/>
      <c r="H150" s="402">
        <f t="shared" si="26"/>
        <v>0</v>
      </c>
      <c r="I150" s="404"/>
      <c r="J150" s="404"/>
      <c r="K150" s="404"/>
      <c r="L150" s="488"/>
      <c r="M150" s="402">
        <f t="shared" si="32"/>
        <v>0</v>
      </c>
      <c r="N150" s="369">
        <f t="shared" ref="N150:Q157" si="37">ROUNDUP(I150/$Q$15,0)</f>
        <v>0</v>
      </c>
      <c r="O150" s="369">
        <f t="shared" si="37"/>
        <v>0</v>
      </c>
      <c r="P150" s="369">
        <f t="shared" si="37"/>
        <v>0</v>
      </c>
      <c r="Q150" s="489">
        <f t="shared" si="37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5"/>
        <v>0</v>
      </c>
      <c r="D151" s="404"/>
      <c r="E151" s="404"/>
      <c r="F151" s="404"/>
      <c r="G151" s="487"/>
      <c r="H151" s="402">
        <f t="shared" si="26"/>
        <v>0</v>
      </c>
      <c r="I151" s="404"/>
      <c r="J151" s="404"/>
      <c r="K151" s="404"/>
      <c r="L151" s="488"/>
      <c r="M151" s="402">
        <f t="shared" si="32"/>
        <v>0</v>
      </c>
      <c r="N151" s="369">
        <f t="shared" si="37"/>
        <v>0</v>
      </c>
      <c r="O151" s="369">
        <f t="shared" si="37"/>
        <v>0</v>
      </c>
      <c r="P151" s="369">
        <f t="shared" si="37"/>
        <v>0</v>
      </c>
      <c r="Q151" s="489">
        <f t="shared" si="37"/>
        <v>0</v>
      </c>
    </row>
    <row r="152" spans="1:17" x14ac:dyDescent="0.25">
      <c r="A152" s="362">
        <v>2363</v>
      </c>
      <c r="B152" s="401" t="s">
        <v>161</v>
      </c>
      <c r="C152" s="402">
        <f t="shared" si="25"/>
        <v>0</v>
      </c>
      <c r="D152" s="404"/>
      <c r="E152" s="404"/>
      <c r="F152" s="404"/>
      <c r="G152" s="487"/>
      <c r="H152" s="402">
        <f t="shared" si="26"/>
        <v>0</v>
      </c>
      <c r="I152" s="404"/>
      <c r="J152" s="404"/>
      <c r="K152" s="404"/>
      <c r="L152" s="488"/>
      <c r="M152" s="402">
        <f t="shared" si="32"/>
        <v>0</v>
      </c>
      <c r="N152" s="369">
        <f t="shared" si="37"/>
        <v>0</v>
      </c>
      <c r="O152" s="369">
        <f t="shared" si="37"/>
        <v>0</v>
      </c>
      <c r="P152" s="369">
        <f t="shared" si="37"/>
        <v>0</v>
      </c>
      <c r="Q152" s="489">
        <f t="shared" si="37"/>
        <v>0</v>
      </c>
    </row>
    <row r="153" spans="1:17" x14ac:dyDescent="0.25">
      <c r="A153" s="362">
        <v>2364</v>
      </c>
      <c r="B153" s="401" t="s">
        <v>162</v>
      </c>
      <c r="C153" s="402">
        <f t="shared" si="25"/>
        <v>0</v>
      </c>
      <c r="D153" s="404"/>
      <c r="E153" s="404"/>
      <c r="F153" s="404"/>
      <c r="G153" s="487"/>
      <c r="H153" s="402">
        <f t="shared" si="26"/>
        <v>0</v>
      </c>
      <c r="I153" s="404"/>
      <c r="J153" s="404"/>
      <c r="K153" s="404"/>
      <c r="L153" s="488"/>
      <c r="M153" s="402">
        <f t="shared" si="32"/>
        <v>0</v>
      </c>
      <c r="N153" s="369">
        <f t="shared" si="37"/>
        <v>0</v>
      </c>
      <c r="O153" s="369">
        <f t="shared" si="37"/>
        <v>0</v>
      </c>
      <c r="P153" s="369">
        <f t="shared" si="37"/>
        <v>0</v>
      </c>
      <c r="Q153" s="489">
        <f t="shared" si="37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5"/>
        <v>0</v>
      </c>
      <c r="D154" s="404"/>
      <c r="E154" s="404"/>
      <c r="F154" s="404"/>
      <c r="G154" s="487"/>
      <c r="H154" s="402">
        <f t="shared" si="26"/>
        <v>0</v>
      </c>
      <c r="I154" s="404"/>
      <c r="J154" s="404"/>
      <c r="K154" s="404"/>
      <c r="L154" s="488"/>
      <c r="M154" s="402">
        <f t="shared" si="32"/>
        <v>0</v>
      </c>
      <c r="N154" s="369">
        <f t="shared" si="37"/>
        <v>0</v>
      </c>
      <c r="O154" s="369">
        <f t="shared" si="37"/>
        <v>0</v>
      </c>
      <c r="P154" s="369">
        <f t="shared" si="37"/>
        <v>0</v>
      </c>
      <c r="Q154" s="489">
        <f t="shared" si="37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5"/>
        <v>0</v>
      </c>
      <c r="D155" s="404"/>
      <c r="E155" s="404"/>
      <c r="F155" s="404"/>
      <c r="G155" s="487"/>
      <c r="H155" s="402">
        <f t="shared" si="26"/>
        <v>0</v>
      </c>
      <c r="I155" s="404"/>
      <c r="J155" s="404"/>
      <c r="K155" s="404"/>
      <c r="L155" s="488"/>
      <c r="M155" s="402">
        <f t="shared" si="32"/>
        <v>0</v>
      </c>
      <c r="N155" s="369">
        <f t="shared" si="37"/>
        <v>0</v>
      </c>
      <c r="O155" s="369">
        <f t="shared" si="37"/>
        <v>0</v>
      </c>
      <c r="P155" s="369">
        <f t="shared" si="37"/>
        <v>0</v>
      </c>
      <c r="Q155" s="489">
        <f t="shared" si="37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5"/>
        <v>0</v>
      </c>
      <c r="D156" s="404"/>
      <c r="E156" s="404"/>
      <c r="F156" s="404"/>
      <c r="G156" s="487"/>
      <c r="H156" s="402">
        <f t="shared" si="26"/>
        <v>0</v>
      </c>
      <c r="I156" s="404"/>
      <c r="J156" s="404"/>
      <c r="K156" s="404"/>
      <c r="L156" s="488"/>
      <c r="M156" s="402">
        <f t="shared" si="32"/>
        <v>0</v>
      </c>
      <c r="N156" s="369">
        <f t="shared" si="37"/>
        <v>0</v>
      </c>
      <c r="O156" s="369">
        <f t="shared" si="37"/>
        <v>0</v>
      </c>
      <c r="P156" s="369">
        <f t="shared" si="37"/>
        <v>0</v>
      </c>
      <c r="Q156" s="489">
        <f t="shared" si="37"/>
        <v>0</v>
      </c>
    </row>
    <row r="157" spans="1:17" x14ac:dyDescent="0.25">
      <c r="A157" s="480">
        <v>2370</v>
      </c>
      <c r="B157" s="437" t="s">
        <v>166</v>
      </c>
      <c r="C157" s="445">
        <f t="shared" si="25"/>
        <v>0</v>
      </c>
      <c r="D157" s="492"/>
      <c r="E157" s="492"/>
      <c r="F157" s="492"/>
      <c r="G157" s="493"/>
      <c r="H157" s="445">
        <f t="shared" si="26"/>
        <v>0</v>
      </c>
      <c r="I157" s="492"/>
      <c r="J157" s="492"/>
      <c r="K157" s="492"/>
      <c r="L157" s="494"/>
      <c r="M157" s="445">
        <f t="shared" si="32"/>
        <v>0</v>
      </c>
      <c r="N157" s="481">
        <f t="shared" si="37"/>
        <v>0</v>
      </c>
      <c r="O157" s="481">
        <f t="shared" si="37"/>
        <v>0</v>
      </c>
      <c r="P157" s="481">
        <f t="shared" si="37"/>
        <v>0</v>
      </c>
      <c r="Q157" s="483">
        <f t="shared" si="37"/>
        <v>0</v>
      </c>
    </row>
    <row r="158" spans="1:17" x14ac:dyDescent="0.25">
      <c r="A158" s="480">
        <v>2380</v>
      </c>
      <c r="B158" s="437" t="s">
        <v>167</v>
      </c>
      <c r="C158" s="445">
        <f t="shared" si="25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6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2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5"/>
        <v>0</v>
      </c>
      <c r="D159" s="395"/>
      <c r="E159" s="395"/>
      <c r="F159" s="395"/>
      <c r="G159" s="484"/>
      <c r="H159" s="393">
        <f t="shared" si="26"/>
        <v>0</v>
      </c>
      <c r="I159" s="395"/>
      <c r="J159" s="395"/>
      <c r="K159" s="395"/>
      <c r="L159" s="485"/>
      <c r="M159" s="393">
        <f t="shared" si="32"/>
        <v>0</v>
      </c>
      <c r="N159" s="419">
        <f t="shared" ref="N159:Q162" si="38">ROUNDUP(I159/$Q$15,0)</f>
        <v>0</v>
      </c>
      <c r="O159" s="419">
        <f t="shared" si="38"/>
        <v>0</v>
      </c>
      <c r="P159" s="419">
        <f t="shared" si="38"/>
        <v>0</v>
      </c>
      <c r="Q159" s="486">
        <f t="shared" si="38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5"/>
        <v>0</v>
      </c>
      <c r="D160" s="404"/>
      <c r="E160" s="404"/>
      <c r="F160" s="404"/>
      <c r="G160" s="487"/>
      <c r="H160" s="402">
        <f t="shared" si="26"/>
        <v>0</v>
      </c>
      <c r="I160" s="404"/>
      <c r="J160" s="404"/>
      <c r="K160" s="404"/>
      <c r="L160" s="488"/>
      <c r="M160" s="402">
        <f t="shared" si="32"/>
        <v>0</v>
      </c>
      <c r="N160" s="369">
        <f t="shared" si="38"/>
        <v>0</v>
      </c>
      <c r="O160" s="369">
        <f t="shared" si="38"/>
        <v>0</v>
      </c>
      <c r="P160" s="369">
        <f t="shared" si="38"/>
        <v>0</v>
      </c>
      <c r="Q160" s="489">
        <f t="shared" si="38"/>
        <v>0</v>
      </c>
    </row>
    <row r="161" spans="1:17" x14ac:dyDescent="0.25">
      <c r="A161" s="480">
        <v>2390</v>
      </c>
      <c r="B161" s="437" t="s">
        <v>170</v>
      </c>
      <c r="C161" s="445">
        <f t="shared" si="25"/>
        <v>0</v>
      </c>
      <c r="D161" s="492"/>
      <c r="E161" s="492"/>
      <c r="F161" s="492"/>
      <c r="G161" s="493"/>
      <c r="H161" s="445">
        <f t="shared" si="26"/>
        <v>0</v>
      </c>
      <c r="I161" s="492"/>
      <c r="J161" s="492"/>
      <c r="K161" s="492"/>
      <c r="L161" s="494"/>
      <c r="M161" s="445">
        <f t="shared" si="32"/>
        <v>0</v>
      </c>
      <c r="N161" s="481">
        <f t="shared" si="38"/>
        <v>0</v>
      </c>
      <c r="O161" s="481">
        <f t="shared" si="38"/>
        <v>0</v>
      </c>
      <c r="P161" s="481">
        <f t="shared" si="38"/>
        <v>0</v>
      </c>
      <c r="Q161" s="483">
        <f t="shared" si="38"/>
        <v>0</v>
      </c>
    </row>
    <row r="162" spans="1:17" x14ac:dyDescent="0.25">
      <c r="A162" s="383">
        <v>2400</v>
      </c>
      <c r="B162" s="477" t="s">
        <v>171</v>
      </c>
      <c r="C162" s="384">
        <f t="shared" si="25"/>
        <v>0</v>
      </c>
      <c r="D162" s="502"/>
      <c r="E162" s="502"/>
      <c r="F162" s="502"/>
      <c r="G162" s="503"/>
      <c r="H162" s="384">
        <f t="shared" si="26"/>
        <v>0</v>
      </c>
      <c r="I162" s="502"/>
      <c r="J162" s="502"/>
      <c r="K162" s="502"/>
      <c r="L162" s="504"/>
      <c r="M162" s="384">
        <f t="shared" si="32"/>
        <v>0</v>
      </c>
      <c r="N162" s="390">
        <f t="shared" si="38"/>
        <v>0</v>
      </c>
      <c r="O162" s="390">
        <f t="shared" si="38"/>
        <v>0</v>
      </c>
      <c r="P162" s="390">
        <f t="shared" si="38"/>
        <v>0</v>
      </c>
      <c r="Q162" s="496">
        <f t="shared" si="38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5"/>
        <v>0</v>
      </c>
      <c r="D163" s="390">
        <f>SUM(D164,D169)</f>
        <v>0</v>
      </c>
      <c r="E163" s="390">
        <f t="shared" ref="E163:G163" si="39">SUM(E164,E169)</f>
        <v>0</v>
      </c>
      <c r="F163" s="390">
        <f t="shared" si="39"/>
        <v>0</v>
      </c>
      <c r="G163" s="390">
        <f t="shared" si="39"/>
        <v>0</v>
      </c>
      <c r="H163" s="384">
        <f t="shared" si="26"/>
        <v>0</v>
      </c>
      <c r="I163" s="390">
        <f>SUM(I164,I169)</f>
        <v>0</v>
      </c>
      <c r="J163" s="390">
        <f t="shared" ref="J163:L163" si="40">SUM(J164,J169)</f>
        <v>0</v>
      </c>
      <c r="K163" s="390">
        <f t="shared" si="40"/>
        <v>0</v>
      </c>
      <c r="L163" s="479">
        <f t="shared" si="40"/>
        <v>0</v>
      </c>
      <c r="M163" s="384">
        <f t="shared" si="32"/>
        <v>0</v>
      </c>
      <c r="N163" s="390">
        <f>SUM(N164,N169)</f>
        <v>0</v>
      </c>
      <c r="O163" s="390">
        <f t="shared" ref="O163:Q163" si="41">SUM(O164,O169)</f>
        <v>0</v>
      </c>
      <c r="P163" s="390">
        <f t="shared" si="41"/>
        <v>0</v>
      </c>
      <c r="Q163" s="479">
        <f t="shared" si="41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5"/>
        <v>0</v>
      </c>
      <c r="D164" s="419">
        <f>SUM(D165:D168)</f>
        <v>0</v>
      </c>
      <c r="E164" s="419">
        <f t="shared" ref="E164:G164" si="42">SUM(E165:E168)</f>
        <v>0</v>
      </c>
      <c r="F164" s="419">
        <f t="shared" si="42"/>
        <v>0</v>
      </c>
      <c r="G164" s="419">
        <f t="shared" si="42"/>
        <v>0</v>
      </c>
      <c r="H164" s="393">
        <f t="shared" si="26"/>
        <v>0</v>
      </c>
      <c r="I164" s="419">
        <f>SUM(I165:I168)</f>
        <v>0</v>
      </c>
      <c r="J164" s="419">
        <f t="shared" ref="J164:L164" si="43">SUM(J165:J168)</f>
        <v>0</v>
      </c>
      <c r="K164" s="419">
        <f t="shared" si="43"/>
        <v>0</v>
      </c>
      <c r="L164" s="505">
        <f t="shared" si="43"/>
        <v>0</v>
      </c>
      <c r="M164" s="393">
        <f t="shared" si="32"/>
        <v>0</v>
      </c>
      <c r="N164" s="419">
        <f>SUM(N165:N168)</f>
        <v>0</v>
      </c>
      <c r="O164" s="419">
        <f t="shared" ref="O164:Q164" si="44">SUM(O165:O168)</f>
        <v>0</v>
      </c>
      <c r="P164" s="419">
        <f t="shared" si="44"/>
        <v>0</v>
      </c>
      <c r="Q164" s="505">
        <f t="shared" si="44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5"/>
        <v>0</v>
      </c>
      <c r="D165" s="404"/>
      <c r="E165" s="404"/>
      <c r="F165" s="404"/>
      <c r="G165" s="487"/>
      <c r="H165" s="402">
        <f t="shared" si="26"/>
        <v>0</v>
      </c>
      <c r="I165" s="404"/>
      <c r="J165" s="404"/>
      <c r="K165" s="404"/>
      <c r="L165" s="488"/>
      <c r="M165" s="402">
        <f t="shared" si="32"/>
        <v>0</v>
      </c>
      <c r="N165" s="369">
        <f t="shared" ref="N165:Q170" si="45">ROUNDUP(I165/$Q$15,0)</f>
        <v>0</v>
      </c>
      <c r="O165" s="369">
        <f t="shared" si="45"/>
        <v>0</v>
      </c>
      <c r="P165" s="369">
        <f t="shared" si="45"/>
        <v>0</v>
      </c>
      <c r="Q165" s="489">
        <f t="shared" si="45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5"/>
        <v>0</v>
      </c>
      <c r="D166" s="404"/>
      <c r="E166" s="404"/>
      <c r="F166" s="404"/>
      <c r="G166" s="487"/>
      <c r="H166" s="402">
        <f t="shared" si="26"/>
        <v>0</v>
      </c>
      <c r="I166" s="404"/>
      <c r="J166" s="404"/>
      <c r="K166" s="404"/>
      <c r="L166" s="488"/>
      <c r="M166" s="402">
        <f t="shared" si="32"/>
        <v>0</v>
      </c>
      <c r="N166" s="369">
        <f t="shared" si="45"/>
        <v>0</v>
      </c>
      <c r="O166" s="369">
        <f t="shared" si="45"/>
        <v>0</v>
      </c>
      <c r="P166" s="369">
        <f t="shared" si="45"/>
        <v>0</v>
      </c>
      <c r="Q166" s="489">
        <f t="shared" si="45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5"/>
        <v>0</v>
      </c>
      <c r="D167" s="404"/>
      <c r="E167" s="404"/>
      <c r="F167" s="404"/>
      <c r="G167" s="487"/>
      <c r="H167" s="402">
        <f t="shared" si="26"/>
        <v>0</v>
      </c>
      <c r="I167" s="404"/>
      <c r="J167" s="404"/>
      <c r="K167" s="404"/>
      <c r="L167" s="488"/>
      <c r="M167" s="402">
        <f t="shared" si="32"/>
        <v>0</v>
      </c>
      <c r="N167" s="369">
        <f t="shared" si="45"/>
        <v>0</v>
      </c>
      <c r="O167" s="369">
        <f t="shared" si="45"/>
        <v>0</v>
      </c>
      <c r="P167" s="369">
        <f t="shared" si="45"/>
        <v>0</v>
      </c>
      <c r="Q167" s="489">
        <f t="shared" si="45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5"/>
        <v>0</v>
      </c>
      <c r="D168" s="404"/>
      <c r="E168" s="404"/>
      <c r="F168" s="404"/>
      <c r="G168" s="487"/>
      <c r="H168" s="402">
        <f t="shared" si="26"/>
        <v>0</v>
      </c>
      <c r="I168" s="404"/>
      <c r="J168" s="404"/>
      <c r="K168" s="404"/>
      <c r="L168" s="488"/>
      <c r="M168" s="402">
        <f t="shared" si="32"/>
        <v>0</v>
      </c>
      <c r="N168" s="369">
        <f t="shared" si="45"/>
        <v>0</v>
      </c>
      <c r="O168" s="369">
        <f t="shared" si="45"/>
        <v>0</v>
      </c>
      <c r="P168" s="369">
        <f t="shared" si="45"/>
        <v>0</v>
      </c>
      <c r="Q168" s="489">
        <f t="shared" si="45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5"/>
        <v>0</v>
      </c>
      <c r="D169" s="404"/>
      <c r="E169" s="404"/>
      <c r="F169" s="404"/>
      <c r="G169" s="487"/>
      <c r="H169" s="402">
        <f t="shared" si="26"/>
        <v>0</v>
      </c>
      <c r="I169" s="404"/>
      <c r="J169" s="404"/>
      <c r="K169" s="404"/>
      <c r="L169" s="488"/>
      <c r="M169" s="402">
        <f t="shared" si="32"/>
        <v>0</v>
      </c>
      <c r="N169" s="369">
        <f t="shared" si="45"/>
        <v>0</v>
      </c>
      <c r="O169" s="369">
        <f t="shared" si="45"/>
        <v>0</v>
      </c>
      <c r="P169" s="369">
        <f t="shared" si="45"/>
        <v>0</v>
      </c>
      <c r="Q169" s="489">
        <f t="shared" si="45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5"/>
        <v>0</v>
      </c>
      <c r="D170" s="355"/>
      <c r="E170" s="355"/>
      <c r="F170" s="355"/>
      <c r="G170" s="356"/>
      <c r="H170" s="393">
        <f t="shared" si="26"/>
        <v>0</v>
      </c>
      <c r="I170" s="355"/>
      <c r="J170" s="355"/>
      <c r="K170" s="355"/>
      <c r="L170" s="357"/>
      <c r="M170" s="393">
        <f t="shared" si="32"/>
        <v>0</v>
      </c>
      <c r="N170" s="431">
        <f t="shared" si="45"/>
        <v>0</v>
      </c>
      <c r="O170" s="431">
        <f t="shared" si="45"/>
        <v>0</v>
      </c>
      <c r="P170" s="431">
        <f t="shared" si="45"/>
        <v>0</v>
      </c>
      <c r="Q170" s="506">
        <f t="shared" si="45"/>
        <v>0</v>
      </c>
    </row>
    <row r="171" spans="1:17" x14ac:dyDescent="0.25">
      <c r="A171" s="472">
        <v>3000</v>
      </c>
      <c r="B171" s="472" t="s">
        <v>180</v>
      </c>
      <c r="C171" s="473">
        <f t="shared" si="25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6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2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5"/>
        <v>0</v>
      </c>
      <c r="D172" s="390">
        <f>SUM(D173,D177)</f>
        <v>0</v>
      </c>
      <c r="E172" s="390">
        <f t="shared" ref="E172:G172" si="46">SUM(E173,E177)</f>
        <v>0</v>
      </c>
      <c r="F172" s="390">
        <f t="shared" si="46"/>
        <v>0</v>
      </c>
      <c r="G172" s="390">
        <f t="shared" si="46"/>
        <v>0</v>
      </c>
      <c r="H172" s="384">
        <f t="shared" si="26"/>
        <v>0</v>
      </c>
      <c r="I172" s="390">
        <f>SUM(I173,I177)</f>
        <v>0</v>
      </c>
      <c r="J172" s="390">
        <f t="shared" ref="J172:L172" si="47">SUM(J173,J177)</f>
        <v>0</v>
      </c>
      <c r="K172" s="390">
        <f t="shared" si="47"/>
        <v>0</v>
      </c>
      <c r="L172" s="479">
        <f t="shared" si="47"/>
        <v>0</v>
      </c>
      <c r="M172" s="384">
        <f t="shared" si="32"/>
        <v>0</v>
      </c>
      <c r="N172" s="390">
        <f>SUM(N173,N177)</f>
        <v>0</v>
      </c>
      <c r="O172" s="390">
        <f t="shared" ref="O172:Q172" si="48">SUM(O173,O177)</f>
        <v>0</v>
      </c>
      <c r="P172" s="390">
        <f t="shared" si="48"/>
        <v>0</v>
      </c>
      <c r="Q172" s="479">
        <f t="shared" si="48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5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6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2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9">ROUNDUP(I174/$Q$15,0)</f>
        <v>0</v>
      </c>
      <c r="O174" s="369">
        <f t="shared" si="49"/>
        <v>0</v>
      </c>
      <c r="P174" s="369">
        <f t="shared" si="49"/>
        <v>0</v>
      </c>
      <c r="Q174" s="489">
        <f t="shared" si="49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9"/>
        <v>0</v>
      </c>
      <c r="O175" s="369">
        <f t="shared" si="49"/>
        <v>0</v>
      </c>
      <c r="P175" s="369">
        <f t="shared" si="49"/>
        <v>0</v>
      </c>
      <c r="Q175" s="489">
        <f t="shared" si="49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9"/>
        <v>0</v>
      </c>
      <c r="O176" s="369">
        <f t="shared" si="49"/>
        <v>0</v>
      </c>
      <c r="P176" s="369">
        <f t="shared" si="49"/>
        <v>0</v>
      </c>
      <c r="Q176" s="489">
        <f t="shared" si="49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50">SUM(D177:G177)</f>
        <v>0</v>
      </c>
      <c r="D177" s="419">
        <f>SUM(D178:D181)</f>
        <v>0</v>
      </c>
      <c r="E177" s="419">
        <f t="shared" ref="E177:G177" si="51">SUM(E178:E181)</f>
        <v>0</v>
      </c>
      <c r="F177" s="419">
        <f t="shared" si="51"/>
        <v>0</v>
      </c>
      <c r="G177" s="419">
        <f t="shared" si="51"/>
        <v>0</v>
      </c>
      <c r="H177" s="510">
        <f t="shared" ref="H177:H181" si="52">SUM(I177:L177)</f>
        <v>0</v>
      </c>
      <c r="I177" s="419">
        <f>SUM(I178:I181)</f>
        <v>0</v>
      </c>
      <c r="J177" s="419">
        <f t="shared" ref="J177:L177" si="53">SUM(J178:J181)</f>
        <v>0</v>
      </c>
      <c r="K177" s="419">
        <f t="shared" si="53"/>
        <v>0</v>
      </c>
      <c r="L177" s="511">
        <f t="shared" si="53"/>
        <v>0</v>
      </c>
      <c r="M177" s="510">
        <f t="shared" ref="M177:M207" si="54">SUM(N177:Q177)</f>
        <v>0</v>
      </c>
      <c r="N177" s="419">
        <f>SUM(N178:N181)</f>
        <v>0</v>
      </c>
      <c r="O177" s="419">
        <f t="shared" ref="O177:Q177" si="55">SUM(O178:O181)</f>
        <v>0</v>
      </c>
      <c r="P177" s="419">
        <f t="shared" si="55"/>
        <v>0</v>
      </c>
      <c r="Q177" s="511">
        <f t="shared" si="55"/>
        <v>0</v>
      </c>
    </row>
    <row r="178" spans="1:17" ht="72" x14ac:dyDescent="0.25">
      <c r="A178" s="363">
        <v>3291</v>
      </c>
      <c r="B178" s="401" t="s">
        <v>187</v>
      </c>
      <c r="C178" s="402">
        <f t="shared" si="50"/>
        <v>0</v>
      </c>
      <c r="D178" s="404"/>
      <c r="E178" s="404"/>
      <c r="F178" s="404"/>
      <c r="G178" s="512"/>
      <c r="H178" s="402">
        <f t="shared" si="52"/>
        <v>0</v>
      </c>
      <c r="I178" s="404"/>
      <c r="J178" s="404"/>
      <c r="K178" s="404"/>
      <c r="L178" s="488"/>
      <c r="M178" s="402">
        <f t="shared" si="54"/>
        <v>0</v>
      </c>
      <c r="N178" s="369">
        <f t="shared" ref="N178:Q181" si="56">ROUNDUP(I178/$Q$15,0)</f>
        <v>0</v>
      </c>
      <c r="O178" s="369">
        <f t="shared" si="56"/>
        <v>0</v>
      </c>
      <c r="P178" s="369">
        <f t="shared" si="56"/>
        <v>0</v>
      </c>
      <c r="Q178" s="489">
        <f t="shared" si="56"/>
        <v>0</v>
      </c>
    </row>
    <row r="179" spans="1:17" ht="60" x14ac:dyDescent="0.25">
      <c r="A179" s="363">
        <v>3292</v>
      </c>
      <c r="B179" s="401" t="s">
        <v>188</v>
      </c>
      <c r="C179" s="402">
        <f t="shared" si="50"/>
        <v>0</v>
      </c>
      <c r="D179" s="404"/>
      <c r="E179" s="404"/>
      <c r="F179" s="404"/>
      <c r="G179" s="512"/>
      <c r="H179" s="402">
        <f t="shared" si="52"/>
        <v>0</v>
      </c>
      <c r="I179" s="404"/>
      <c r="J179" s="404"/>
      <c r="K179" s="404"/>
      <c r="L179" s="488"/>
      <c r="M179" s="402">
        <f t="shared" si="54"/>
        <v>0</v>
      </c>
      <c r="N179" s="369">
        <f t="shared" si="56"/>
        <v>0</v>
      </c>
      <c r="O179" s="369">
        <f t="shared" si="56"/>
        <v>0</v>
      </c>
      <c r="P179" s="369">
        <f t="shared" si="56"/>
        <v>0</v>
      </c>
      <c r="Q179" s="489">
        <f t="shared" si="56"/>
        <v>0</v>
      </c>
    </row>
    <row r="180" spans="1:17" ht="48" x14ac:dyDescent="0.25">
      <c r="A180" s="363">
        <v>3293</v>
      </c>
      <c r="B180" s="401" t="s">
        <v>189</v>
      </c>
      <c r="C180" s="402">
        <f t="shared" si="50"/>
        <v>0</v>
      </c>
      <c r="D180" s="404"/>
      <c r="E180" s="404"/>
      <c r="F180" s="404"/>
      <c r="G180" s="512"/>
      <c r="H180" s="402">
        <f t="shared" si="52"/>
        <v>0</v>
      </c>
      <c r="I180" s="404"/>
      <c r="J180" s="404"/>
      <c r="K180" s="404"/>
      <c r="L180" s="488"/>
      <c r="M180" s="402">
        <f t="shared" si="54"/>
        <v>0</v>
      </c>
      <c r="N180" s="369">
        <f t="shared" si="56"/>
        <v>0</v>
      </c>
      <c r="O180" s="369">
        <f t="shared" si="56"/>
        <v>0</v>
      </c>
      <c r="P180" s="369">
        <f t="shared" si="56"/>
        <v>0</v>
      </c>
      <c r="Q180" s="489">
        <f t="shared" si="56"/>
        <v>0</v>
      </c>
    </row>
    <row r="181" spans="1:17" ht="60" x14ac:dyDescent="0.25">
      <c r="A181" s="513">
        <v>3294</v>
      </c>
      <c r="B181" s="401" t="s">
        <v>190</v>
      </c>
      <c r="C181" s="510">
        <f t="shared" si="50"/>
        <v>0</v>
      </c>
      <c r="D181" s="514"/>
      <c r="E181" s="514"/>
      <c r="F181" s="514"/>
      <c r="G181" s="515"/>
      <c r="H181" s="510">
        <f t="shared" si="52"/>
        <v>0</v>
      </c>
      <c r="I181" s="514"/>
      <c r="J181" s="514"/>
      <c r="K181" s="514"/>
      <c r="L181" s="516"/>
      <c r="M181" s="510">
        <f t="shared" si="54"/>
        <v>0</v>
      </c>
      <c r="N181" s="517">
        <f t="shared" si="56"/>
        <v>0</v>
      </c>
      <c r="O181" s="517">
        <f t="shared" si="56"/>
        <v>0</v>
      </c>
      <c r="P181" s="517">
        <f t="shared" si="56"/>
        <v>0</v>
      </c>
      <c r="Q181" s="518">
        <f t="shared" si="56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5"/>
        <v>0</v>
      </c>
      <c r="D182" s="520">
        <f>SUM(D183:D184)</f>
        <v>0</v>
      </c>
      <c r="E182" s="520">
        <f t="shared" ref="E182:G182" si="57">SUM(E183:E184)</f>
        <v>0</v>
      </c>
      <c r="F182" s="520">
        <f t="shared" si="57"/>
        <v>0</v>
      </c>
      <c r="G182" s="520">
        <f t="shared" si="57"/>
        <v>0</v>
      </c>
      <c r="H182" s="519">
        <f t="shared" si="26"/>
        <v>0</v>
      </c>
      <c r="I182" s="520">
        <f>SUM(I183:I184)</f>
        <v>0</v>
      </c>
      <c r="J182" s="520">
        <f t="shared" ref="J182:L182" si="58">SUM(J183:J184)</f>
        <v>0</v>
      </c>
      <c r="K182" s="520">
        <f t="shared" si="58"/>
        <v>0</v>
      </c>
      <c r="L182" s="479">
        <f t="shared" si="58"/>
        <v>0</v>
      </c>
      <c r="M182" s="519">
        <f t="shared" si="54"/>
        <v>0</v>
      </c>
      <c r="N182" s="520">
        <f>SUM(N183:N184)</f>
        <v>0</v>
      </c>
      <c r="O182" s="520">
        <f t="shared" ref="O182:Q182" si="59">SUM(O183:O184)</f>
        <v>0</v>
      </c>
      <c r="P182" s="520">
        <f t="shared" si="59"/>
        <v>0</v>
      </c>
      <c r="Q182" s="479">
        <f t="shared" si="59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5"/>
        <v>0</v>
      </c>
      <c r="D183" s="492"/>
      <c r="E183" s="492"/>
      <c r="F183" s="492"/>
      <c r="G183" s="493"/>
      <c r="H183" s="521">
        <f t="shared" si="26"/>
        <v>0</v>
      </c>
      <c r="I183" s="492"/>
      <c r="J183" s="492"/>
      <c r="K183" s="492"/>
      <c r="L183" s="494"/>
      <c r="M183" s="521">
        <f t="shared" si="54"/>
        <v>0</v>
      </c>
      <c r="N183" s="481">
        <f t="shared" ref="N183:Q184" si="60">ROUNDUP(I183/$Q$15,0)</f>
        <v>0</v>
      </c>
      <c r="O183" s="481">
        <f t="shared" si="60"/>
        <v>0</v>
      </c>
      <c r="P183" s="481">
        <f t="shared" si="60"/>
        <v>0</v>
      </c>
      <c r="Q183" s="483">
        <f t="shared" si="60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5"/>
        <v>0</v>
      </c>
      <c r="D184" s="395"/>
      <c r="E184" s="395"/>
      <c r="F184" s="395"/>
      <c r="G184" s="484"/>
      <c r="H184" s="393">
        <f t="shared" si="26"/>
        <v>0</v>
      </c>
      <c r="I184" s="395"/>
      <c r="J184" s="395"/>
      <c r="K184" s="395"/>
      <c r="L184" s="485"/>
      <c r="M184" s="393">
        <f t="shared" si="54"/>
        <v>0</v>
      </c>
      <c r="N184" s="419">
        <f t="shared" si="60"/>
        <v>0</v>
      </c>
      <c r="O184" s="419">
        <f t="shared" si="60"/>
        <v>0</v>
      </c>
      <c r="P184" s="419">
        <f t="shared" si="60"/>
        <v>0</v>
      </c>
      <c r="Q184" s="486">
        <f t="shared" si="60"/>
        <v>0</v>
      </c>
    </row>
    <row r="185" spans="1:17" x14ac:dyDescent="0.25">
      <c r="A185" s="522">
        <v>4000</v>
      </c>
      <c r="B185" s="472" t="s">
        <v>194</v>
      </c>
      <c r="C185" s="473">
        <f t="shared" si="25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6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4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6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4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1">SUM(D187:G187)</f>
        <v>0</v>
      </c>
      <c r="D187" s="395"/>
      <c r="E187" s="395"/>
      <c r="F187" s="395"/>
      <c r="G187" s="484"/>
      <c r="H187" s="393">
        <f t="shared" ref="H187:H263" si="62">SUM(I187:L187)</f>
        <v>0</v>
      </c>
      <c r="I187" s="395"/>
      <c r="J187" s="395"/>
      <c r="K187" s="395"/>
      <c r="L187" s="485"/>
      <c r="M187" s="393">
        <f t="shared" si="54"/>
        <v>0</v>
      </c>
      <c r="N187" s="419">
        <f t="shared" ref="N187:Q188" si="63">ROUNDUP(I187/$Q$15,0)</f>
        <v>0</v>
      </c>
      <c r="O187" s="419">
        <f t="shared" si="63"/>
        <v>0</v>
      </c>
      <c r="P187" s="419">
        <f t="shared" si="63"/>
        <v>0</v>
      </c>
      <c r="Q187" s="486">
        <f t="shared" si="63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1"/>
        <v>0</v>
      </c>
      <c r="D188" s="404"/>
      <c r="E188" s="404"/>
      <c r="F188" s="404"/>
      <c r="G188" s="487"/>
      <c r="H188" s="402">
        <f t="shared" si="62"/>
        <v>0</v>
      </c>
      <c r="I188" s="404"/>
      <c r="J188" s="404"/>
      <c r="K188" s="404"/>
      <c r="L188" s="488"/>
      <c r="M188" s="402">
        <f t="shared" si="54"/>
        <v>0</v>
      </c>
      <c r="N188" s="369">
        <f t="shared" si="63"/>
        <v>0</v>
      </c>
      <c r="O188" s="369">
        <f t="shared" si="63"/>
        <v>0</v>
      </c>
      <c r="P188" s="369">
        <f t="shared" si="63"/>
        <v>0</v>
      </c>
      <c r="Q188" s="489">
        <f t="shared" si="63"/>
        <v>0</v>
      </c>
    </row>
    <row r="189" spans="1:17" x14ac:dyDescent="0.25">
      <c r="A189" s="383">
        <v>4300</v>
      </c>
      <c r="B189" s="477" t="s">
        <v>198</v>
      </c>
      <c r="C189" s="384">
        <f t="shared" si="61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2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4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2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4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1"/>
        <v>0</v>
      </c>
      <c r="D191" s="404"/>
      <c r="E191" s="404"/>
      <c r="F191" s="404"/>
      <c r="G191" s="487"/>
      <c r="H191" s="402">
        <f t="shared" si="62"/>
        <v>0</v>
      </c>
      <c r="I191" s="404"/>
      <c r="J191" s="404"/>
      <c r="K191" s="404"/>
      <c r="L191" s="488"/>
      <c r="M191" s="402">
        <f t="shared" si="54"/>
        <v>0</v>
      </c>
      <c r="N191" s="369">
        <f t="shared" ref="N191:Q191" si="64">ROUNDUP(I191/$Q$15,0)</f>
        <v>0</v>
      </c>
      <c r="O191" s="369">
        <f t="shared" si="64"/>
        <v>0</v>
      </c>
      <c r="P191" s="369">
        <f t="shared" si="64"/>
        <v>0</v>
      </c>
      <c r="Q191" s="489">
        <f t="shared" si="64"/>
        <v>0</v>
      </c>
    </row>
    <row r="192" spans="1:17" s="339" customFormat="1" ht="24" x14ac:dyDescent="0.25">
      <c r="A192" s="524"/>
      <c r="B192" s="334" t="s">
        <v>201</v>
      </c>
      <c r="C192" s="468">
        <f t="shared" si="61"/>
        <v>0</v>
      </c>
      <c r="D192" s="469">
        <f>SUM(D193,D232,D267,D283,D287)</f>
        <v>0</v>
      </c>
      <c r="E192" s="469">
        <f t="shared" ref="E192:G192" si="65">SUM(E193,E232,E267,E283,E287)</f>
        <v>0</v>
      </c>
      <c r="F192" s="469">
        <f t="shared" si="65"/>
        <v>0</v>
      </c>
      <c r="G192" s="469">
        <f t="shared" si="65"/>
        <v>0</v>
      </c>
      <c r="H192" s="468">
        <f t="shared" si="62"/>
        <v>0</v>
      </c>
      <c r="I192" s="469">
        <f>SUM(I193,I232,I267,I283,I287)</f>
        <v>0</v>
      </c>
      <c r="J192" s="469">
        <f t="shared" ref="J192:L192" si="66">SUM(J193,J232,J267,J283,J287)</f>
        <v>0</v>
      </c>
      <c r="K192" s="469">
        <f t="shared" si="66"/>
        <v>0</v>
      </c>
      <c r="L192" s="525">
        <f t="shared" si="66"/>
        <v>0</v>
      </c>
      <c r="M192" s="468">
        <f t="shared" si="54"/>
        <v>0</v>
      </c>
      <c r="N192" s="469">
        <f>SUM(N193,N232,N267,N283,N287)</f>
        <v>0</v>
      </c>
      <c r="O192" s="469">
        <f t="shared" ref="O192:Q192" si="67">SUM(O193,O232,O267,O283,O287)</f>
        <v>0</v>
      </c>
      <c r="P192" s="469">
        <f t="shared" si="67"/>
        <v>0</v>
      </c>
      <c r="Q192" s="525">
        <f t="shared" si="67"/>
        <v>0</v>
      </c>
    </row>
    <row r="193" spans="1:17" x14ac:dyDescent="0.25">
      <c r="A193" s="472">
        <v>5000</v>
      </c>
      <c r="B193" s="472" t="s">
        <v>202</v>
      </c>
      <c r="C193" s="473">
        <f t="shared" si="61"/>
        <v>0</v>
      </c>
      <c r="D193" s="474">
        <f>D194+D202+D228</f>
        <v>0</v>
      </c>
      <c r="E193" s="474">
        <f t="shared" ref="E193:G193" si="68">E194+E202+E228</f>
        <v>0</v>
      </c>
      <c r="F193" s="474">
        <f t="shared" si="68"/>
        <v>0</v>
      </c>
      <c r="G193" s="474">
        <f t="shared" si="68"/>
        <v>0</v>
      </c>
      <c r="H193" s="473">
        <f t="shared" si="62"/>
        <v>0</v>
      </c>
      <c r="I193" s="474">
        <f>I194+I202+I228</f>
        <v>0</v>
      </c>
      <c r="J193" s="474">
        <f t="shared" ref="J193:L193" si="69">J194+J202+J228</f>
        <v>0</v>
      </c>
      <c r="K193" s="474">
        <f t="shared" si="69"/>
        <v>0</v>
      </c>
      <c r="L193" s="526">
        <f t="shared" si="69"/>
        <v>0</v>
      </c>
      <c r="M193" s="473">
        <f t="shared" si="54"/>
        <v>0</v>
      </c>
      <c r="N193" s="474">
        <f>N194+N202+N228</f>
        <v>0</v>
      </c>
      <c r="O193" s="474">
        <f t="shared" ref="O193:Q193" si="70">O194+O202+O228</f>
        <v>0</v>
      </c>
      <c r="P193" s="474">
        <f t="shared" si="70"/>
        <v>0</v>
      </c>
      <c r="Q193" s="526">
        <f t="shared" si="70"/>
        <v>0</v>
      </c>
    </row>
    <row r="194" spans="1:17" x14ac:dyDescent="0.25">
      <c r="A194" s="383">
        <v>5100</v>
      </c>
      <c r="B194" s="477" t="s">
        <v>203</v>
      </c>
      <c r="C194" s="384">
        <f t="shared" si="61"/>
        <v>0</v>
      </c>
      <c r="D194" s="390">
        <f>D195+D196+D199+D200+D201</f>
        <v>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2"/>
        <v>0</v>
      </c>
      <c r="I194" s="390">
        <f>I195+I196+I199+I200+I201</f>
        <v>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4"/>
        <v>0</v>
      </c>
      <c r="N194" s="390">
        <f>N195+N196+N199+N200+N201</f>
        <v>0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1"/>
        <v>0</v>
      </c>
      <c r="D195" s="395"/>
      <c r="E195" s="395"/>
      <c r="F195" s="395"/>
      <c r="G195" s="484"/>
      <c r="H195" s="393">
        <f t="shared" si="62"/>
        <v>0</v>
      </c>
      <c r="I195" s="395"/>
      <c r="J195" s="395"/>
      <c r="K195" s="395"/>
      <c r="L195" s="485"/>
      <c r="M195" s="393">
        <f t="shared" si="54"/>
        <v>0</v>
      </c>
      <c r="N195" s="419">
        <f t="shared" ref="N195:Q195" si="71">ROUNDUP(I195/$Q$15,0)</f>
        <v>0</v>
      </c>
      <c r="O195" s="419">
        <f t="shared" si="71"/>
        <v>0</v>
      </c>
      <c r="P195" s="419">
        <f t="shared" si="71"/>
        <v>0</v>
      </c>
      <c r="Q195" s="486">
        <f t="shared" si="71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1"/>
        <v>0</v>
      </c>
      <c r="D196" s="369">
        <f>D197+D198</f>
        <v>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2"/>
        <v>0</v>
      </c>
      <c r="I196" s="369">
        <f>I197+I198</f>
        <v>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4"/>
        <v>0</v>
      </c>
      <c r="N196" s="369">
        <f>N197+N198</f>
        <v>0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1"/>
        <v>0</v>
      </c>
      <c r="D197" s="404"/>
      <c r="E197" s="404"/>
      <c r="F197" s="404"/>
      <c r="G197" s="487"/>
      <c r="H197" s="402">
        <f t="shared" si="62"/>
        <v>0</v>
      </c>
      <c r="I197" s="404"/>
      <c r="J197" s="404"/>
      <c r="K197" s="404"/>
      <c r="L197" s="488"/>
      <c r="M197" s="402">
        <f t="shared" si="54"/>
        <v>0</v>
      </c>
      <c r="N197" s="369">
        <f t="shared" ref="N197:Q201" si="72">ROUNDUP(I197/$Q$15,0)</f>
        <v>0</v>
      </c>
      <c r="O197" s="369">
        <f t="shared" si="72"/>
        <v>0</v>
      </c>
      <c r="P197" s="369">
        <f t="shared" si="72"/>
        <v>0</v>
      </c>
      <c r="Q197" s="489">
        <f t="shared" si="72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1"/>
        <v>0</v>
      </c>
      <c r="D198" s="404"/>
      <c r="E198" s="404"/>
      <c r="F198" s="404"/>
      <c r="G198" s="487"/>
      <c r="H198" s="402">
        <f t="shared" si="62"/>
        <v>0</v>
      </c>
      <c r="I198" s="404"/>
      <c r="J198" s="404"/>
      <c r="K198" s="404"/>
      <c r="L198" s="488"/>
      <c r="M198" s="402">
        <f t="shared" si="54"/>
        <v>0</v>
      </c>
      <c r="N198" s="369">
        <f t="shared" si="72"/>
        <v>0</v>
      </c>
      <c r="O198" s="369">
        <f t="shared" si="72"/>
        <v>0</v>
      </c>
      <c r="P198" s="369">
        <f t="shared" si="72"/>
        <v>0</v>
      </c>
      <c r="Q198" s="489">
        <f t="shared" si="72"/>
        <v>0</v>
      </c>
    </row>
    <row r="199" spans="1:17" x14ac:dyDescent="0.25">
      <c r="A199" s="490">
        <v>5130</v>
      </c>
      <c r="B199" s="401" t="s">
        <v>208</v>
      </c>
      <c r="C199" s="402">
        <f t="shared" si="61"/>
        <v>0</v>
      </c>
      <c r="D199" s="404"/>
      <c r="E199" s="404"/>
      <c r="F199" s="404"/>
      <c r="G199" s="487"/>
      <c r="H199" s="402">
        <f t="shared" si="62"/>
        <v>0</v>
      </c>
      <c r="I199" s="404"/>
      <c r="J199" s="404"/>
      <c r="K199" s="404"/>
      <c r="L199" s="488"/>
      <c r="M199" s="402">
        <f t="shared" si="54"/>
        <v>0</v>
      </c>
      <c r="N199" s="369">
        <f t="shared" si="72"/>
        <v>0</v>
      </c>
      <c r="O199" s="369">
        <f t="shared" si="72"/>
        <v>0</v>
      </c>
      <c r="P199" s="369">
        <f t="shared" si="72"/>
        <v>0</v>
      </c>
      <c r="Q199" s="489">
        <f t="shared" si="72"/>
        <v>0</v>
      </c>
    </row>
    <row r="200" spans="1:17" x14ac:dyDescent="0.25">
      <c r="A200" s="490">
        <v>5140</v>
      </c>
      <c r="B200" s="401" t="s">
        <v>209</v>
      </c>
      <c r="C200" s="402">
        <f t="shared" si="61"/>
        <v>0</v>
      </c>
      <c r="D200" s="404"/>
      <c r="E200" s="404"/>
      <c r="F200" s="404"/>
      <c r="G200" s="487"/>
      <c r="H200" s="402">
        <f t="shared" si="62"/>
        <v>0</v>
      </c>
      <c r="I200" s="404"/>
      <c r="J200" s="404"/>
      <c r="K200" s="404"/>
      <c r="L200" s="488"/>
      <c r="M200" s="402">
        <f t="shared" si="54"/>
        <v>0</v>
      </c>
      <c r="N200" s="369">
        <f t="shared" si="72"/>
        <v>0</v>
      </c>
      <c r="O200" s="369">
        <f t="shared" si="72"/>
        <v>0</v>
      </c>
      <c r="P200" s="369">
        <f t="shared" si="72"/>
        <v>0</v>
      </c>
      <c r="Q200" s="489">
        <f t="shared" si="72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1"/>
        <v>0</v>
      </c>
      <c r="D201" s="404"/>
      <c r="E201" s="404"/>
      <c r="F201" s="404"/>
      <c r="G201" s="487"/>
      <c r="H201" s="402">
        <f t="shared" si="62"/>
        <v>0</v>
      </c>
      <c r="I201" s="404"/>
      <c r="J201" s="404"/>
      <c r="K201" s="404"/>
      <c r="L201" s="488"/>
      <c r="M201" s="402">
        <f t="shared" si="54"/>
        <v>0</v>
      </c>
      <c r="N201" s="369">
        <f t="shared" si="72"/>
        <v>0</v>
      </c>
      <c r="O201" s="369">
        <f t="shared" si="72"/>
        <v>0</v>
      </c>
      <c r="P201" s="369">
        <f t="shared" si="72"/>
        <v>0</v>
      </c>
      <c r="Q201" s="489">
        <f t="shared" si="72"/>
        <v>0</v>
      </c>
    </row>
    <row r="202" spans="1:17" x14ac:dyDescent="0.25">
      <c r="A202" s="383">
        <v>5200</v>
      </c>
      <c r="B202" s="477" t="s">
        <v>211</v>
      </c>
      <c r="C202" s="384">
        <f t="shared" si="61"/>
        <v>0</v>
      </c>
      <c r="D202" s="390">
        <f>D203+D213+D214+D223+D224+D225+D227</f>
        <v>0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2"/>
        <v>0</v>
      </c>
      <c r="I202" s="390">
        <f>I203+I213+I214+I223+I224+I225+I227</f>
        <v>0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4"/>
        <v>0</v>
      </c>
      <c r="N202" s="390">
        <f>N203+N213+N214+N223+N224+N225+N227</f>
        <v>0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1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2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4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1"/>
        <v>0</v>
      </c>
      <c r="D204" s="395"/>
      <c r="E204" s="395"/>
      <c r="F204" s="395"/>
      <c r="G204" s="484"/>
      <c r="H204" s="393">
        <f t="shared" si="62"/>
        <v>0</v>
      </c>
      <c r="I204" s="395"/>
      <c r="J204" s="395"/>
      <c r="K204" s="395"/>
      <c r="L204" s="485"/>
      <c r="M204" s="393">
        <f t="shared" si="54"/>
        <v>0</v>
      </c>
      <c r="N204" s="419">
        <f t="shared" ref="N204:Q213" si="73">ROUNDUP(I204/$Q$15,0)</f>
        <v>0</v>
      </c>
      <c r="O204" s="419">
        <f t="shared" si="73"/>
        <v>0</v>
      </c>
      <c r="P204" s="419">
        <f t="shared" si="73"/>
        <v>0</v>
      </c>
      <c r="Q204" s="486">
        <f t="shared" si="73"/>
        <v>0</v>
      </c>
    </row>
    <row r="205" spans="1:17" x14ac:dyDescent="0.25">
      <c r="A205" s="363">
        <v>5212</v>
      </c>
      <c r="B205" s="401" t="s">
        <v>214</v>
      </c>
      <c r="C205" s="402">
        <f t="shared" si="61"/>
        <v>0</v>
      </c>
      <c r="D205" s="404"/>
      <c r="E205" s="404"/>
      <c r="F205" s="404"/>
      <c r="G205" s="487"/>
      <c r="H205" s="402">
        <f t="shared" si="62"/>
        <v>0</v>
      </c>
      <c r="I205" s="404"/>
      <c r="J205" s="404"/>
      <c r="K205" s="404"/>
      <c r="L205" s="488"/>
      <c r="M205" s="402">
        <f t="shared" si="54"/>
        <v>0</v>
      </c>
      <c r="N205" s="369">
        <f t="shared" si="73"/>
        <v>0</v>
      </c>
      <c r="O205" s="369">
        <f t="shared" si="73"/>
        <v>0</v>
      </c>
      <c r="P205" s="369">
        <f t="shared" si="73"/>
        <v>0</v>
      </c>
      <c r="Q205" s="489">
        <f t="shared" si="73"/>
        <v>0</v>
      </c>
    </row>
    <row r="206" spans="1:17" x14ac:dyDescent="0.25">
      <c r="A206" s="363">
        <v>5213</v>
      </c>
      <c r="B206" s="401" t="s">
        <v>215</v>
      </c>
      <c r="C206" s="402">
        <f t="shared" si="61"/>
        <v>0</v>
      </c>
      <c r="D206" s="404"/>
      <c r="E206" s="404"/>
      <c r="F206" s="404"/>
      <c r="G206" s="487"/>
      <c r="H206" s="402">
        <f t="shared" si="62"/>
        <v>0</v>
      </c>
      <c r="I206" s="404"/>
      <c r="J206" s="404"/>
      <c r="K206" s="404"/>
      <c r="L206" s="488"/>
      <c r="M206" s="402">
        <f t="shared" si="54"/>
        <v>0</v>
      </c>
      <c r="N206" s="369">
        <f t="shared" si="73"/>
        <v>0</v>
      </c>
      <c r="O206" s="369">
        <f t="shared" si="73"/>
        <v>0</v>
      </c>
      <c r="P206" s="369">
        <f t="shared" si="73"/>
        <v>0</v>
      </c>
      <c r="Q206" s="489">
        <f t="shared" si="73"/>
        <v>0</v>
      </c>
    </row>
    <row r="207" spans="1:17" x14ac:dyDescent="0.25">
      <c r="A207" s="363">
        <v>5214</v>
      </c>
      <c r="B207" s="401" t="s">
        <v>216</v>
      </c>
      <c r="C207" s="402">
        <f t="shared" si="61"/>
        <v>0</v>
      </c>
      <c r="D207" s="404"/>
      <c r="E207" s="404"/>
      <c r="F207" s="404"/>
      <c r="G207" s="487"/>
      <c r="H207" s="402">
        <f t="shared" si="62"/>
        <v>0</v>
      </c>
      <c r="I207" s="404"/>
      <c r="J207" s="404"/>
      <c r="K207" s="404"/>
      <c r="L207" s="488"/>
      <c r="M207" s="402">
        <f t="shared" si="54"/>
        <v>0</v>
      </c>
      <c r="N207" s="369">
        <f t="shared" si="73"/>
        <v>0</v>
      </c>
      <c r="O207" s="369">
        <f t="shared" si="73"/>
        <v>0</v>
      </c>
      <c r="P207" s="369">
        <f t="shared" si="73"/>
        <v>0</v>
      </c>
      <c r="Q207" s="489">
        <f t="shared" si="73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3"/>
        <v>0</v>
      </c>
      <c r="O208" s="369">
        <f t="shared" si="73"/>
        <v>0</v>
      </c>
      <c r="P208" s="369">
        <f t="shared" si="73"/>
        <v>0</v>
      </c>
      <c r="Q208" s="489">
        <f t="shared" si="73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1"/>
        <v>0</v>
      </c>
      <c r="D209" s="404"/>
      <c r="E209" s="404"/>
      <c r="F209" s="404"/>
      <c r="G209" s="487"/>
      <c r="H209" s="402">
        <f t="shared" si="62"/>
        <v>0</v>
      </c>
      <c r="I209" s="404"/>
      <c r="J209" s="404"/>
      <c r="K209" s="404"/>
      <c r="L209" s="488"/>
      <c r="M209" s="402">
        <f t="shared" ref="M209:M235" si="74">SUM(N209:Q209)</f>
        <v>0</v>
      </c>
      <c r="N209" s="369">
        <f t="shared" si="73"/>
        <v>0</v>
      </c>
      <c r="O209" s="369">
        <f t="shared" si="73"/>
        <v>0</v>
      </c>
      <c r="P209" s="369">
        <f t="shared" si="73"/>
        <v>0</v>
      </c>
      <c r="Q209" s="489">
        <f t="shared" si="73"/>
        <v>0</v>
      </c>
    </row>
    <row r="210" spans="1:17" x14ac:dyDescent="0.25">
      <c r="A210" s="363">
        <v>5217</v>
      </c>
      <c r="B210" s="401" t="s">
        <v>219</v>
      </c>
      <c r="C210" s="402">
        <f t="shared" si="61"/>
        <v>0</v>
      </c>
      <c r="D210" s="404"/>
      <c r="E210" s="404"/>
      <c r="F210" s="404"/>
      <c r="G210" s="487"/>
      <c r="H210" s="402">
        <f t="shared" si="62"/>
        <v>0</v>
      </c>
      <c r="I210" s="404"/>
      <c r="J210" s="404"/>
      <c r="K210" s="404"/>
      <c r="L210" s="488"/>
      <c r="M210" s="402">
        <f t="shared" si="74"/>
        <v>0</v>
      </c>
      <c r="N210" s="369">
        <f t="shared" si="73"/>
        <v>0</v>
      </c>
      <c r="O210" s="369">
        <f t="shared" si="73"/>
        <v>0</v>
      </c>
      <c r="P210" s="369">
        <f t="shared" si="73"/>
        <v>0</v>
      </c>
      <c r="Q210" s="489">
        <f t="shared" si="73"/>
        <v>0</v>
      </c>
    </row>
    <row r="211" spans="1:17" x14ac:dyDescent="0.25">
      <c r="A211" s="363">
        <v>5218</v>
      </c>
      <c r="B211" s="401" t="s">
        <v>220</v>
      </c>
      <c r="C211" s="402">
        <f t="shared" si="61"/>
        <v>0</v>
      </c>
      <c r="D211" s="404"/>
      <c r="E211" s="404"/>
      <c r="F211" s="404"/>
      <c r="G211" s="487"/>
      <c r="H211" s="402">
        <f t="shared" si="62"/>
        <v>0</v>
      </c>
      <c r="I211" s="404"/>
      <c r="J211" s="404"/>
      <c r="K211" s="404"/>
      <c r="L211" s="488"/>
      <c r="M211" s="402">
        <f t="shared" si="74"/>
        <v>0</v>
      </c>
      <c r="N211" s="369">
        <f t="shared" si="73"/>
        <v>0</v>
      </c>
      <c r="O211" s="369">
        <f t="shared" si="73"/>
        <v>0</v>
      </c>
      <c r="P211" s="369">
        <f t="shared" si="73"/>
        <v>0</v>
      </c>
      <c r="Q211" s="489">
        <f t="shared" si="73"/>
        <v>0</v>
      </c>
    </row>
    <row r="212" spans="1:17" x14ac:dyDescent="0.25">
      <c r="A212" s="363">
        <v>5219</v>
      </c>
      <c r="B212" s="401" t="s">
        <v>221</v>
      </c>
      <c r="C212" s="402">
        <f t="shared" si="61"/>
        <v>0</v>
      </c>
      <c r="D212" s="404"/>
      <c r="E212" s="404"/>
      <c r="F212" s="404"/>
      <c r="G212" s="487"/>
      <c r="H212" s="402">
        <f t="shared" si="62"/>
        <v>0</v>
      </c>
      <c r="I212" s="404"/>
      <c r="J212" s="404"/>
      <c r="K212" s="404"/>
      <c r="L212" s="488"/>
      <c r="M212" s="402">
        <f t="shared" si="74"/>
        <v>0</v>
      </c>
      <c r="N212" s="369">
        <f t="shared" si="73"/>
        <v>0</v>
      </c>
      <c r="O212" s="369">
        <f t="shared" si="73"/>
        <v>0</v>
      </c>
      <c r="P212" s="369">
        <f t="shared" si="73"/>
        <v>0</v>
      </c>
      <c r="Q212" s="489">
        <f t="shared" si="73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1"/>
        <v>0</v>
      </c>
      <c r="D213" s="404"/>
      <c r="E213" s="404"/>
      <c r="F213" s="404"/>
      <c r="G213" s="487"/>
      <c r="H213" s="402">
        <f t="shared" si="62"/>
        <v>0</v>
      </c>
      <c r="I213" s="404"/>
      <c r="J213" s="404"/>
      <c r="K213" s="404"/>
      <c r="L213" s="488"/>
      <c r="M213" s="402">
        <f t="shared" si="74"/>
        <v>0</v>
      </c>
      <c r="N213" s="369">
        <f t="shared" si="73"/>
        <v>0</v>
      </c>
      <c r="O213" s="369">
        <f t="shared" si="73"/>
        <v>0</v>
      </c>
      <c r="P213" s="369">
        <f t="shared" si="73"/>
        <v>0</v>
      </c>
      <c r="Q213" s="489">
        <f t="shared" si="73"/>
        <v>0</v>
      </c>
    </row>
    <row r="214" spans="1:17" x14ac:dyDescent="0.25">
      <c r="A214" s="490">
        <v>5230</v>
      </c>
      <c r="B214" s="401" t="s">
        <v>223</v>
      </c>
      <c r="C214" s="402">
        <f t="shared" si="61"/>
        <v>0</v>
      </c>
      <c r="D214" s="369">
        <f>SUM(D215:D222)</f>
        <v>0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2"/>
        <v>0</v>
      </c>
      <c r="I214" s="369">
        <f>SUM(I215:I222)</f>
        <v>0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4"/>
        <v>0</v>
      </c>
      <c r="N214" s="369">
        <f>SUM(N215:N222)</f>
        <v>0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1"/>
        <v>0</v>
      </c>
      <c r="D215" s="404"/>
      <c r="E215" s="404"/>
      <c r="F215" s="404"/>
      <c r="G215" s="487"/>
      <c r="H215" s="402">
        <f t="shared" si="62"/>
        <v>0</v>
      </c>
      <c r="I215" s="404"/>
      <c r="J215" s="404"/>
      <c r="K215" s="404"/>
      <c r="L215" s="488"/>
      <c r="M215" s="402">
        <f t="shared" si="74"/>
        <v>0</v>
      </c>
      <c r="N215" s="369">
        <f t="shared" ref="N215:Q224" si="75">ROUNDUP(I215/$Q$15,0)</f>
        <v>0</v>
      </c>
      <c r="O215" s="369">
        <f t="shared" si="75"/>
        <v>0</v>
      </c>
      <c r="P215" s="369">
        <f t="shared" si="75"/>
        <v>0</v>
      </c>
      <c r="Q215" s="489">
        <f t="shared" si="75"/>
        <v>0</v>
      </c>
    </row>
    <row r="216" spans="1:17" x14ac:dyDescent="0.25">
      <c r="A216" s="363">
        <v>5232</v>
      </c>
      <c r="B216" s="401" t="s">
        <v>225</v>
      </c>
      <c r="C216" s="402">
        <f t="shared" si="61"/>
        <v>0</v>
      </c>
      <c r="D216" s="404"/>
      <c r="E216" s="404"/>
      <c r="F216" s="404"/>
      <c r="G216" s="487"/>
      <c r="H216" s="402">
        <f t="shared" si="62"/>
        <v>0</v>
      </c>
      <c r="I216" s="404"/>
      <c r="J216" s="404"/>
      <c r="K216" s="404"/>
      <c r="L216" s="488"/>
      <c r="M216" s="402">
        <f t="shared" si="74"/>
        <v>0</v>
      </c>
      <c r="N216" s="369">
        <f t="shared" si="75"/>
        <v>0</v>
      </c>
      <c r="O216" s="369">
        <f t="shared" si="75"/>
        <v>0</v>
      </c>
      <c r="P216" s="369">
        <f t="shared" si="75"/>
        <v>0</v>
      </c>
      <c r="Q216" s="489">
        <f t="shared" si="75"/>
        <v>0</v>
      </c>
    </row>
    <row r="217" spans="1:17" x14ac:dyDescent="0.25">
      <c r="A217" s="363">
        <v>5233</v>
      </c>
      <c r="B217" s="401" t="s">
        <v>226</v>
      </c>
      <c r="C217" s="527">
        <f t="shared" si="61"/>
        <v>0</v>
      </c>
      <c r="D217" s="404"/>
      <c r="E217" s="404"/>
      <c r="F217" s="404"/>
      <c r="G217" s="487"/>
      <c r="H217" s="402">
        <f t="shared" si="62"/>
        <v>0</v>
      </c>
      <c r="I217" s="404"/>
      <c r="J217" s="404"/>
      <c r="K217" s="404"/>
      <c r="L217" s="488"/>
      <c r="M217" s="402">
        <f t="shared" si="74"/>
        <v>0</v>
      </c>
      <c r="N217" s="369">
        <f t="shared" si="75"/>
        <v>0</v>
      </c>
      <c r="O217" s="369">
        <f t="shared" si="75"/>
        <v>0</v>
      </c>
      <c r="P217" s="369">
        <f t="shared" si="75"/>
        <v>0</v>
      </c>
      <c r="Q217" s="489">
        <f t="shared" si="75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1"/>
        <v>0</v>
      </c>
      <c r="D218" s="404"/>
      <c r="E218" s="404"/>
      <c r="F218" s="404"/>
      <c r="G218" s="487"/>
      <c r="H218" s="402">
        <f t="shared" si="62"/>
        <v>0</v>
      </c>
      <c r="I218" s="404"/>
      <c r="J218" s="404"/>
      <c r="K218" s="404"/>
      <c r="L218" s="488"/>
      <c r="M218" s="402">
        <f t="shared" si="74"/>
        <v>0</v>
      </c>
      <c r="N218" s="369">
        <f t="shared" si="75"/>
        <v>0</v>
      </c>
      <c r="O218" s="369">
        <f t="shared" si="75"/>
        <v>0</v>
      </c>
      <c r="P218" s="369">
        <f t="shared" si="75"/>
        <v>0</v>
      </c>
      <c r="Q218" s="489">
        <f t="shared" si="75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1"/>
        <v>0</v>
      </c>
      <c r="D219" s="404"/>
      <c r="E219" s="404"/>
      <c r="F219" s="404"/>
      <c r="G219" s="487"/>
      <c r="H219" s="402">
        <f t="shared" si="62"/>
        <v>0</v>
      </c>
      <c r="I219" s="404"/>
      <c r="J219" s="404"/>
      <c r="K219" s="404"/>
      <c r="L219" s="488"/>
      <c r="M219" s="402">
        <f t="shared" si="74"/>
        <v>0</v>
      </c>
      <c r="N219" s="369">
        <f t="shared" si="75"/>
        <v>0</v>
      </c>
      <c r="O219" s="369">
        <f t="shared" si="75"/>
        <v>0</v>
      </c>
      <c r="P219" s="369">
        <f t="shared" si="75"/>
        <v>0</v>
      </c>
      <c r="Q219" s="489">
        <f t="shared" si="75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1"/>
        <v>0</v>
      </c>
      <c r="D220" s="404"/>
      <c r="E220" s="404"/>
      <c r="F220" s="404"/>
      <c r="G220" s="487"/>
      <c r="H220" s="402">
        <f t="shared" si="62"/>
        <v>0</v>
      </c>
      <c r="I220" s="404"/>
      <c r="J220" s="404"/>
      <c r="K220" s="404"/>
      <c r="L220" s="488"/>
      <c r="M220" s="402">
        <f t="shared" si="74"/>
        <v>0</v>
      </c>
      <c r="N220" s="369">
        <f t="shared" si="75"/>
        <v>0</v>
      </c>
      <c r="O220" s="369">
        <f t="shared" si="75"/>
        <v>0</v>
      </c>
      <c r="P220" s="369">
        <f t="shared" si="75"/>
        <v>0</v>
      </c>
      <c r="Q220" s="489">
        <f t="shared" si="75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1"/>
        <v>0</v>
      </c>
      <c r="D221" s="404"/>
      <c r="E221" s="404"/>
      <c r="F221" s="404"/>
      <c r="G221" s="487"/>
      <c r="H221" s="402">
        <f t="shared" si="62"/>
        <v>0</v>
      </c>
      <c r="I221" s="404"/>
      <c r="J221" s="404"/>
      <c r="K221" s="404"/>
      <c r="L221" s="488"/>
      <c r="M221" s="402">
        <f t="shared" si="74"/>
        <v>0</v>
      </c>
      <c r="N221" s="369">
        <f t="shared" si="75"/>
        <v>0</v>
      </c>
      <c r="O221" s="369">
        <f t="shared" si="75"/>
        <v>0</v>
      </c>
      <c r="P221" s="369">
        <f t="shared" si="75"/>
        <v>0</v>
      </c>
      <c r="Q221" s="489">
        <f t="shared" si="75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1"/>
        <v>0</v>
      </c>
      <c r="D222" s="404"/>
      <c r="E222" s="404"/>
      <c r="F222" s="404"/>
      <c r="G222" s="487"/>
      <c r="H222" s="402">
        <f t="shared" si="62"/>
        <v>0</v>
      </c>
      <c r="I222" s="404"/>
      <c r="J222" s="404"/>
      <c r="K222" s="404"/>
      <c r="L222" s="488"/>
      <c r="M222" s="402">
        <f t="shared" si="74"/>
        <v>0</v>
      </c>
      <c r="N222" s="369">
        <f t="shared" si="75"/>
        <v>0</v>
      </c>
      <c r="O222" s="369">
        <f t="shared" si="75"/>
        <v>0</v>
      </c>
      <c r="P222" s="369">
        <f t="shared" si="75"/>
        <v>0</v>
      </c>
      <c r="Q222" s="489">
        <f t="shared" si="75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1"/>
        <v>0</v>
      </c>
      <c r="D223" s="404"/>
      <c r="E223" s="404"/>
      <c r="F223" s="404"/>
      <c r="G223" s="487"/>
      <c r="H223" s="402">
        <f t="shared" si="62"/>
        <v>0</v>
      </c>
      <c r="I223" s="404"/>
      <c r="J223" s="404"/>
      <c r="K223" s="404"/>
      <c r="L223" s="488"/>
      <c r="M223" s="402">
        <f t="shared" si="74"/>
        <v>0</v>
      </c>
      <c r="N223" s="369">
        <f t="shared" si="75"/>
        <v>0</v>
      </c>
      <c r="O223" s="369">
        <f t="shared" si="75"/>
        <v>0</v>
      </c>
      <c r="P223" s="369">
        <f t="shared" si="75"/>
        <v>0</v>
      </c>
      <c r="Q223" s="489">
        <f t="shared" si="75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1"/>
        <v>0</v>
      </c>
      <c r="D224" s="404"/>
      <c r="E224" s="404"/>
      <c r="F224" s="404"/>
      <c r="G224" s="487"/>
      <c r="H224" s="402">
        <f t="shared" si="62"/>
        <v>0</v>
      </c>
      <c r="I224" s="404"/>
      <c r="J224" s="404"/>
      <c r="K224" s="404"/>
      <c r="L224" s="488"/>
      <c r="M224" s="402">
        <f t="shared" si="74"/>
        <v>0</v>
      </c>
      <c r="N224" s="369">
        <f t="shared" si="75"/>
        <v>0</v>
      </c>
      <c r="O224" s="369">
        <f t="shared" si="75"/>
        <v>0</v>
      </c>
      <c r="P224" s="369">
        <f t="shared" si="75"/>
        <v>0</v>
      </c>
      <c r="Q224" s="489">
        <f t="shared" si="75"/>
        <v>0</v>
      </c>
    </row>
    <row r="225" spans="1:17" x14ac:dyDescent="0.25">
      <c r="A225" s="490">
        <v>5260</v>
      </c>
      <c r="B225" s="401" t="s">
        <v>234</v>
      </c>
      <c r="C225" s="527">
        <f t="shared" si="61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2"/>
        <v>0</v>
      </c>
      <c r="I225" s="369">
        <f>SUM(I226)</f>
        <v>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4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1"/>
        <v>0</v>
      </c>
      <c r="D226" s="404"/>
      <c r="E226" s="404"/>
      <c r="F226" s="404"/>
      <c r="G226" s="487"/>
      <c r="H226" s="402">
        <f t="shared" si="62"/>
        <v>0</v>
      </c>
      <c r="I226" s="404"/>
      <c r="J226" s="404"/>
      <c r="K226" s="404"/>
      <c r="L226" s="488"/>
      <c r="M226" s="402">
        <f t="shared" si="74"/>
        <v>0</v>
      </c>
      <c r="N226" s="369">
        <f t="shared" ref="N226:Q227" si="76">ROUNDUP(I226/$Q$15,0)</f>
        <v>0</v>
      </c>
      <c r="O226" s="369">
        <f t="shared" si="76"/>
        <v>0</v>
      </c>
      <c r="P226" s="369">
        <f t="shared" si="76"/>
        <v>0</v>
      </c>
      <c r="Q226" s="489">
        <f t="shared" si="76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1"/>
        <v>0</v>
      </c>
      <c r="D227" s="492"/>
      <c r="E227" s="492"/>
      <c r="F227" s="492"/>
      <c r="G227" s="493"/>
      <c r="H227" s="445">
        <f t="shared" si="62"/>
        <v>0</v>
      </c>
      <c r="I227" s="492"/>
      <c r="J227" s="492"/>
      <c r="K227" s="492"/>
      <c r="L227" s="494"/>
      <c r="M227" s="445">
        <f t="shared" si="74"/>
        <v>0</v>
      </c>
      <c r="N227" s="481">
        <f t="shared" si="76"/>
        <v>0</v>
      </c>
      <c r="O227" s="481">
        <f t="shared" si="76"/>
        <v>0</v>
      </c>
      <c r="P227" s="481">
        <f t="shared" si="76"/>
        <v>0</v>
      </c>
      <c r="Q227" s="483">
        <f t="shared" si="76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1"/>
        <v>0</v>
      </c>
      <c r="D228" s="411">
        <f>SUM(D229,D230)</f>
        <v>0</v>
      </c>
      <c r="E228" s="411">
        <f t="shared" ref="E228:G228" si="77">SUM(E229,E230)</f>
        <v>0</v>
      </c>
      <c r="F228" s="411">
        <f t="shared" si="77"/>
        <v>0</v>
      </c>
      <c r="G228" s="411">
        <f t="shared" si="77"/>
        <v>0</v>
      </c>
      <c r="H228" s="531">
        <f t="shared" si="62"/>
        <v>0</v>
      </c>
      <c r="I228" s="411">
        <f>SUM(I229,I230)</f>
        <v>0</v>
      </c>
      <c r="J228" s="411">
        <f t="shared" ref="J228:L228" si="78">SUM(J229,J230)</f>
        <v>0</v>
      </c>
      <c r="K228" s="411">
        <f t="shared" si="78"/>
        <v>0</v>
      </c>
      <c r="L228" s="499">
        <f t="shared" si="78"/>
        <v>0</v>
      </c>
      <c r="M228" s="531">
        <f t="shared" si="74"/>
        <v>0</v>
      </c>
      <c r="N228" s="411">
        <f>SUM(N229,N230)</f>
        <v>0</v>
      </c>
      <c r="O228" s="411">
        <f t="shared" ref="O228:Q228" si="79">SUM(O229,O230)</f>
        <v>0</v>
      </c>
      <c r="P228" s="411">
        <f t="shared" si="79"/>
        <v>0</v>
      </c>
      <c r="Q228" s="499">
        <f t="shared" si="79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1"/>
        <v>0</v>
      </c>
      <c r="D229" s="492"/>
      <c r="E229" s="492"/>
      <c r="F229" s="492"/>
      <c r="G229" s="493"/>
      <c r="H229" s="445">
        <f t="shared" si="62"/>
        <v>0</v>
      </c>
      <c r="I229" s="492"/>
      <c r="J229" s="492"/>
      <c r="K229" s="492"/>
      <c r="L229" s="494"/>
      <c r="M229" s="445">
        <f t="shared" si="74"/>
        <v>0</v>
      </c>
      <c r="N229" s="481">
        <f t="shared" ref="N229:Q229" si="80">ROUNDUP(I229/$Q$15,0)</f>
        <v>0</v>
      </c>
      <c r="O229" s="481">
        <f t="shared" si="80"/>
        <v>0</v>
      </c>
      <c r="P229" s="481">
        <f t="shared" si="80"/>
        <v>0</v>
      </c>
      <c r="Q229" s="483">
        <f t="shared" si="80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1"/>
        <v>0</v>
      </c>
      <c r="D230" s="369">
        <f>SUM(D231)</f>
        <v>0</v>
      </c>
      <c r="E230" s="369">
        <f t="shared" ref="E230:G230" si="81">SUM(E231)</f>
        <v>0</v>
      </c>
      <c r="F230" s="369">
        <f t="shared" si="81"/>
        <v>0</v>
      </c>
      <c r="G230" s="369">
        <f t="shared" si="81"/>
        <v>0</v>
      </c>
      <c r="H230" s="402">
        <f t="shared" si="62"/>
        <v>0</v>
      </c>
      <c r="I230" s="369">
        <f>SUM(I231)</f>
        <v>0</v>
      </c>
      <c r="J230" s="369">
        <f t="shared" ref="J230:L230" si="82">SUM(J231)</f>
        <v>0</v>
      </c>
      <c r="K230" s="369">
        <f t="shared" si="82"/>
        <v>0</v>
      </c>
      <c r="L230" s="501">
        <f t="shared" si="82"/>
        <v>0</v>
      </c>
      <c r="M230" s="402">
        <f t="shared" si="74"/>
        <v>0</v>
      </c>
      <c r="N230" s="369">
        <f>SUM(N231)</f>
        <v>0</v>
      </c>
      <c r="O230" s="369">
        <f t="shared" ref="O230:Q230" si="83">SUM(O231)</f>
        <v>0</v>
      </c>
      <c r="P230" s="369">
        <f t="shared" si="83"/>
        <v>0</v>
      </c>
      <c r="Q230" s="501">
        <f t="shared" si="83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1"/>
        <v>0</v>
      </c>
      <c r="D231" s="395"/>
      <c r="E231" s="395"/>
      <c r="F231" s="395"/>
      <c r="G231" s="484"/>
      <c r="H231" s="445">
        <f t="shared" si="62"/>
        <v>0</v>
      </c>
      <c r="I231" s="395"/>
      <c r="J231" s="395"/>
      <c r="K231" s="395"/>
      <c r="L231" s="485"/>
      <c r="M231" s="445">
        <f t="shared" si="74"/>
        <v>0</v>
      </c>
      <c r="N231" s="419">
        <f t="shared" ref="N231:Q231" si="84">ROUNDUP(I231/$Q$15,0)</f>
        <v>0</v>
      </c>
      <c r="O231" s="419">
        <f t="shared" si="84"/>
        <v>0</v>
      </c>
      <c r="P231" s="419">
        <f t="shared" si="84"/>
        <v>0</v>
      </c>
      <c r="Q231" s="486">
        <f t="shared" si="84"/>
        <v>0</v>
      </c>
    </row>
    <row r="232" spans="1:17" x14ac:dyDescent="0.25">
      <c r="A232" s="472">
        <v>6000</v>
      </c>
      <c r="B232" s="472" t="s">
        <v>241</v>
      </c>
      <c r="C232" s="532">
        <f t="shared" si="61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2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4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5">SUM(E234,E235,E238,E244,E245,E246)</f>
        <v>0</v>
      </c>
      <c r="F233" s="520">
        <f t="shared" si="85"/>
        <v>0</v>
      </c>
      <c r="G233" s="520">
        <f t="shared" si="85"/>
        <v>0</v>
      </c>
      <c r="H233" s="519">
        <f t="shared" si="62"/>
        <v>0</v>
      </c>
      <c r="I233" s="520">
        <f>SUM(I234,I235,I238,I244,I245,I246)</f>
        <v>0</v>
      </c>
      <c r="J233" s="520">
        <f t="shared" ref="J233:L233" si="86">SUM(J234,J235,J238,J244,J245,J246)</f>
        <v>0</v>
      </c>
      <c r="K233" s="520">
        <f t="shared" si="86"/>
        <v>0</v>
      </c>
      <c r="L233" s="479">
        <f t="shared" si="86"/>
        <v>0</v>
      </c>
      <c r="M233" s="519">
        <f t="shared" si="74"/>
        <v>0</v>
      </c>
      <c r="N233" s="520">
        <f>SUM(N234,N235,N238,N244,N245,N246)</f>
        <v>0</v>
      </c>
      <c r="O233" s="520">
        <f t="shared" ref="O233:Q233" si="87">SUM(O234,O235,O238,O244,O245,O246)</f>
        <v>0</v>
      </c>
      <c r="P233" s="520">
        <f t="shared" si="87"/>
        <v>0</v>
      </c>
      <c r="Q233" s="479">
        <f t="shared" si="87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1"/>
        <v>0</v>
      </c>
      <c r="D234" s="395"/>
      <c r="E234" s="395"/>
      <c r="F234" s="395"/>
      <c r="G234" s="535"/>
      <c r="H234" s="536">
        <f t="shared" si="62"/>
        <v>0</v>
      </c>
      <c r="I234" s="395"/>
      <c r="J234" s="395"/>
      <c r="K234" s="395"/>
      <c r="L234" s="485"/>
      <c r="M234" s="536">
        <f t="shared" si="74"/>
        <v>0</v>
      </c>
      <c r="N234" s="419">
        <f t="shared" ref="N234:Q234" si="88">ROUNDUP(I234/$Q$15,0)</f>
        <v>0</v>
      </c>
      <c r="O234" s="419">
        <f t="shared" si="88"/>
        <v>0</v>
      </c>
      <c r="P234" s="419">
        <f t="shared" si="88"/>
        <v>0</v>
      </c>
      <c r="Q234" s="486">
        <f t="shared" si="88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2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4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9">ROUNDUP(I236/$Q$15,0)</f>
        <v>0</v>
      </c>
      <c r="O236" s="369">
        <f t="shared" si="89"/>
        <v>0</v>
      </c>
      <c r="P236" s="369">
        <f t="shared" si="89"/>
        <v>0</v>
      </c>
      <c r="Q236" s="489">
        <f t="shared" si="89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2"/>
        <v>0</v>
      </c>
      <c r="I237" s="404"/>
      <c r="J237" s="404"/>
      <c r="K237" s="404"/>
      <c r="L237" s="488"/>
      <c r="M237" s="537">
        <f t="shared" ref="M237:M255" si="90">SUM(N237:Q237)</f>
        <v>0</v>
      </c>
      <c r="N237" s="369">
        <f t="shared" si="89"/>
        <v>0</v>
      </c>
      <c r="O237" s="369">
        <f t="shared" si="89"/>
        <v>0</v>
      </c>
      <c r="P237" s="369">
        <f t="shared" si="89"/>
        <v>0</v>
      </c>
      <c r="Q237" s="489">
        <f t="shared" si="89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2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90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2"/>
        <v>0</v>
      </c>
      <c r="I239" s="404"/>
      <c r="J239" s="404"/>
      <c r="K239" s="404"/>
      <c r="L239" s="488"/>
      <c r="M239" s="537">
        <f t="shared" si="90"/>
        <v>0</v>
      </c>
      <c r="N239" s="369">
        <f t="shared" ref="N239:Q245" si="91">ROUNDUP(I239/$Q$15,0)</f>
        <v>0</v>
      </c>
      <c r="O239" s="369">
        <f t="shared" si="91"/>
        <v>0</v>
      </c>
      <c r="P239" s="369">
        <f t="shared" si="91"/>
        <v>0</v>
      </c>
      <c r="Q239" s="489">
        <f t="shared" si="91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1"/>
        <v>0</v>
      </c>
      <c r="D240" s="404"/>
      <c r="E240" s="404"/>
      <c r="F240" s="404"/>
      <c r="G240" s="487"/>
      <c r="H240" s="537">
        <f t="shared" si="62"/>
        <v>0</v>
      </c>
      <c r="I240" s="404"/>
      <c r="J240" s="404"/>
      <c r="K240" s="404"/>
      <c r="L240" s="488"/>
      <c r="M240" s="537">
        <f t="shared" si="90"/>
        <v>0</v>
      </c>
      <c r="N240" s="369">
        <f t="shared" si="91"/>
        <v>0</v>
      </c>
      <c r="O240" s="369">
        <f t="shared" si="91"/>
        <v>0</v>
      </c>
      <c r="P240" s="369">
        <f t="shared" si="91"/>
        <v>0</v>
      </c>
      <c r="Q240" s="489">
        <f t="shared" si="91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1"/>
        <v>0</v>
      </c>
      <c r="D241" s="404"/>
      <c r="E241" s="404"/>
      <c r="F241" s="404"/>
      <c r="G241" s="487"/>
      <c r="H241" s="537">
        <f t="shared" si="62"/>
        <v>0</v>
      </c>
      <c r="I241" s="404"/>
      <c r="J241" s="404"/>
      <c r="K241" s="404"/>
      <c r="L241" s="488"/>
      <c r="M241" s="537">
        <f t="shared" si="90"/>
        <v>0</v>
      </c>
      <c r="N241" s="369">
        <f t="shared" si="91"/>
        <v>0</v>
      </c>
      <c r="O241" s="369">
        <f t="shared" si="91"/>
        <v>0</v>
      </c>
      <c r="P241" s="369">
        <f t="shared" si="91"/>
        <v>0</v>
      </c>
      <c r="Q241" s="489">
        <f t="shared" si="91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1"/>
        <v>0</v>
      </c>
      <c r="D242" s="404"/>
      <c r="E242" s="404"/>
      <c r="F242" s="404"/>
      <c r="G242" s="487"/>
      <c r="H242" s="537">
        <f t="shared" si="62"/>
        <v>0</v>
      </c>
      <c r="I242" s="404"/>
      <c r="J242" s="404"/>
      <c r="K242" s="404"/>
      <c r="L242" s="488"/>
      <c r="M242" s="537">
        <f t="shared" si="90"/>
        <v>0</v>
      </c>
      <c r="N242" s="369">
        <f t="shared" si="91"/>
        <v>0</v>
      </c>
      <c r="O242" s="369">
        <f t="shared" si="91"/>
        <v>0</v>
      </c>
      <c r="P242" s="369">
        <f t="shared" si="91"/>
        <v>0</v>
      </c>
      <c r="Q242" s="489">
        <f t="shared" si="91"/>
        <v>0</v>
      </c>
    </row>
    <row r="243" spans="1:17" x14ac:dyDescent="0.25">
      <c r="A243" s="363">
        <v>6259</v>
      </c>
      <c r="B243" s="401" t="s">
        <v>252</v>
      </c>
      <c r="C243" s="527">
        <f t="shared" si="61"/>
        <v>0</v>
      </c>
      <c r="D243" s="404"/>
      <c r="E243" s="404"/>
      <c r="F243" s="404"/>
      <c r="G243" s="487"/>
      <c r="H243" s="537">
        <f t="shared" si="62"/>
        <v>0</v>
      </c>
      <c r="I243" s="404"/>
      <c r="J243" s="404"/>
      <c r="K243" s="404"/>
      <c r="L243" s="488"/>
      <c r="M243" s="537">
        <f t="shared" si="90"/>
        <v>0</v>
      </c>
      <c r="N243" s="369">
        <f t="shared" si="91"/>
        <v>0</v>
      </c>
      <c r="O243" s="369">
        <f t="shared" si="91"/>
        <v>0</v>
      </c>
      <c r="P243" s="369">
        <f t="shared" si="91"/>
        <v>0</v>
      </c>
      <c r="Q243" s="489">
        <f t="shared" si="91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1"/>
        <v>0</v>
      </c>
      <c r="D244" s="404"/>
      <c r="E244" s="404"/>
      <c r="F244" s="404"/>
      <c r="G244" s="487"/>
      <c r="H244" s="537">
        <f t="shared" si="62"/>
        <v>0</v>
      </c>
      <c r="I244" s="404"/>
      <c r="J244" s="404"/>
      <c r="K244" s="404"/>
      <c r="L244" s="488"/>
      <c r="M244" s="537">
        <f t="shared" si="90"/>
        <v>0</v>
      </c>
      <c r="N244" s="369">
        <f t="shared" si="91"/>
        <v>0</v>
      </c>
      <c r="O244" s="369">
        <f t="shared" si="91"/>
        <v>0</v>
      </c>
      <c r="P244" s="369">
        <f t="shared" si="91"/>
        <v>0</v>
      </c>
      <c r="Q244" s="489">
        <f t="shared" si="91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1"/>
        <v>0</v>
      </c>
      <c r="D245" s="404"/>
      <c r="E245" s="404"/>
      <c r="F245" s="404"/>
      <c r="G245" s="487"/>
      <c r="H245" s="537">
        <f t="shared" si="62"/>
        <v>0</v>
      </c>
      <c r="I245" s="404"/>
      <c r="J245" s="404"/>
      <c r="K245" s="404"/>
      <c r="L245" s="488"/>
      <c r="M245" s="537">
        <f t="shared" si="90"/>
        <v>0</v>
      </c>
      <c r="N245" s="369">
        <f t="shared" si="91"/>
        <v>0</v>
      </c>
      <c r="O245" s="369">
        <f t="shared" si="91"/>
        <v>0</v>
      </c>
      <c r="P245" s="369">
        <f t="shared" si="91"/>
        <v>0</v>
      </c>
      <c r="Q245" s="489">
        <f t="shared" si="91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1"/>
        <v>0</v>
      </c>
      <c r="D246" s="419">
        <f>SUM(D247:D250)</f>
        <v>0</v>
      </c>
      <c r="E246" s="419">
        <f t="shared" ref="E246:G246" si="92">SUM(E247:E250)</f>
        <v>0</v>
      </c>
      <c r="F246" s="419">
        <f t="shared" si="92"/>
        <v>0</v>
      </c>
      <c r="G246" s="539">
        <f t="shared" si="92"/>
        <v>0</v>
      </c>
      <c r="H246" s="538">
        <f t="shared" si="62"/>
        <v>0</v>
      </c>
      <c r="I246" s="419">
        <f>SUM(I247:I250)</f>
        <v>0</v>
      </c>
      <c r="J246" s="419">
        <f t="shared" ref="J246:L246" si="93">SUM(J247:J250)</f>
        <v>0</v>
      </c>
      <c r="K246" s="419">
        <f t="shared" si="93"/>
        <v>0</v>
      </c>
      <c r="L246" s="511">
        <f t="shared" si="93"/>
        <v>0</v>
      </c>
      <c r="M246" s="538">
        <f t="shared" si="90"/>
        <v>0</v>
      </c>
      <c r="N246" s="419">
        <f>SUM(N247:N250)</f>
        <v>0</v>
      </c>
      <c r="O246" s="419">
        <f t="shared" ref="O246:Q246" si="94">SUM(O247:O250)</f>
        <v>0</v>
      </c>
      <c r="P246" s="419">
        <f t="shared" si="94"/>
        <v>0</v>
      </c>
      <c r="Q246" s="511">
        <f t="shared" si="94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1"/>
        <v>0</v>
      </c>
      <c r="D247" s="404"/>
      <c r="E247" s="404"/>
      <c r="F247" s="404"/>
      <c r="G247" s="540"/>
      <c r="H247" s="527">
        <f t="shared" si="62"/>
        <v>0</v>
      </c>
      <c r="I247" s="404"/>
      <c r="J247" s="404"/>
      <c r="K247" s="404"/>
      <c r="L247" s="488"/>
      <c r="M247" s="527">
        <f t="shared" si="90"/>
        <v>0</v>
      </c>
      <c r="N247" s="369">
        <f t="shared" ref="N247:Q250" si="95">ROUNDUP(I247/$Q$15,0)</f>
        <v>0</v>
      </c>
      <c r="O247" s="369">
        <f t="shared" si="95"/>
        <v>0</v>
      </c>
      <c r="P247" s="369">
        <f t="shared" si="95"/>
        <v>0</v>
      </c>
      <c r="Q247" s="489">
        <f t="shared" si="95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1"/>
        <v>0</v>
      </c>
      <c r="D248" s="404"/>
      <c r="E248" s="404"/>
      <c r="F248" s="404"/>
      <c r="G248" s="540"/>
      <c r="H248" s="527">
        <f t="shared" si="62"/>
        <v>0</v>
      </c>
      <c r="I248" s="404"/>
      <c r="J248" s="404"/>
      <c r="K248" s="404"/>
      <c r="L248" s="488"/>
      <c r="M248" s="527">
        <f t="shared" si="90"/>
        <v>0</v>
      </c>
      <c r="N248" s="369">
        <f t="shared" si="95"/>
        <v>0</v>
      </c>
      <c r="O248" s="369">
        <f t="shared" si="95"/>
        <v>0</v>
      </c>
      <c r="P248" s="369">
        <f t="shared" si="95"/>
        <v>0</v>
      </c>
      <c r="Q248" s="489">
        <f t="shared" si="95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1"/>
        <v>0</v>
      </c>
      <c r="D249" s="404"/>
      <c r="E249" s="404"/>
      <c r="F249" s="404"/>
      <c r="G249" s="540"/>
      <c r="H249" s="527">
        <f t="shared" si="62"/>
        <v>0</v>
      </c>
      <c r="I249" s="404"/>
      <c r="J249" s="404"/>
      <c r="K249" s="404"/>
      <c r="L249" s="488"/>
      <c r="M249" s="527">
        <f t="shared" si="90"/>
        <v>0</v>
      </c>
      <c r="N249" s="369">
        <f t="shared" si="95"/>
        <v>0</v>
      </c>
      <c r="O249" s="369">
        <f t="shared" si="95"/>
        <v>0</v>
      </c>
      <c r="P249" s="369">
        <f t="shared" si="95"/>
        <v>0</v>
      </c>
      <c r="Q249" s="489">
        <f t="shared" si="95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1"/>
        <v>0</v>
      </c>
      <c r="D250" s="404"/>
      <c r="E250" s="404"/>
      <c r="F250" s="404"/>
      <c r="G250" s="540"/>
      <c r="H250" s="527">
        <f t="shared" si="62"/>
        <v>0</v>
      </c>
      <c r="I250" s="404"/>
      <c r="J250" s="404"/>
      <c r="K250" s="404"/>
      <c r="L250" s="488"/>
      <c r="M250" s="527">
        <f t="shared" si="90"/>
        <v>0</v>
      </c>
      <c r="N250" s="369">
        <f t="shared" si="95"/>
        <v>0</v>
      </c>
      <c r="O250" s="369">
        <f t="shared" si="95"/>
        <v>0</v>
      </c>
      <c r="P250" s="369">
        <f t="shared" si="95"/>
        <v>0</v>
      </c>
      <c r="Q250" s="489">
        <f t="shared" si="95"/>
        <v>0</v>
      </c>
    </row>
    <row r="251" spans="1:17" x14ac:dyDescent="0.25">
      <c r="A251" s="383">
        <v>6300</v>
      </c>
      <c r="B251" s="477" t="s">
        <v>260</v>
      </c>
      <c r="C251" s="509">
        <f t="shared" si="61"/>
        <v>0</v>
      </c>
      <c r="D251" s="390">
        <f>SUM(D252,D256,D257)</f>
        <v>0</v>
      </c>
      <c r="E251" s="390">
        <f t="shared" ref="E251:G251" si="96">SUM(E252,E256,E257)</f>
        <v>0</v>
      </c>
      <c r="F251" s="390">
        <f t="shared" si="96"/>
        <v>0</v>
      </c>
      <c r="G251" s="390">
        <f t="shared" si="96"/>
        <v>0</v>
      </c>
      <c r="H251" s="384">
        <f t="shared" si="62"/>
        <v>0</v>
      </c>
      <c r="I251" s="390">
        <f>SUM(I252,I256,I257)</f>
        <v>0</v>
      </c>
      <c r="J251" s="390">
        <f t="shared" ref="J251:L251" si="97">SUM(J252,J256,J257)</f>
        <v>0</v>
      </c>
      <c r="K251" s="390">
        <f t="shared" si="97"/>
        <v>0</v>
      </c>
      <c r="L251" s="499">
        <f t="shared" si="97"/>
        <v>0</v>
      </c>
      <c r="M251" s="384">
        <f t="shared" si="90"/>
        <v>0</v>
      </c>
      <c r="N251" s="390">
        <f>SUM(N252,N256,N257)</f>
        <v>0</v>
      </c>
      <c r="O251" s="390">
        <f t="shared" ref="O251:Q251" si="98">SUM(O252,O256,O257)</f>
        <v>0</v>
      </c>
      <c r="P251" s="390">
        <f t="shared" si="98"/>
        <v>0</v>
      </c>
      <c r="Q251" s="499">
        <f t="shared" si="98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1"/>
        <v>0</v>
      </c>
      <c r="D252" s="419">
        <f>SUM(D253:D255)</f>
        <v>0</v>
      </c>
      <c r="E252" s="419">
        <f t="shared" ref="E252:G252" si="99">SUM(E253:E255)</f>
        <v>0</v>
      </c>
      <c r="F252" s="419">
        <f t="shared" si="99"/>
        <v>0</v>
      </c>
      <c r="G252" s="541">
        <f t="shared" si="99"/>
        <v>0</v>
      </c>
      <c r="H252" s="538">
        <f t="shared" si="62"/>
        <v>0</v>
      </c>
      <c r="I252" s="419">
        <f>SUM(I253:I255)</f>
        <v>0</v>
      </c>
      <c r="J252" s="419">
        <f t="shared" ref="J252:L252" si="100">SUM(J253:J255)</f>
        <v>0</v>
      </c>
      <c r="K252" s="419">
        <f t="shared" si="100"/>
        <v>0</v>
      </c>
      <c r="L252" s="542">
        <f t="shared" si="100"/>
        <v>0</v>
      </c>
      <c r="M252" s="538">
        <f t="shared" si="90"/>
        <v>0</v>
      </c>
      <c r="N252" s="419">
        <f>SUM(N253:N255)</f>
        <v>0</v>
      </c>
      <c r="O252" s="419">
        <f t="shared" ref="O252:Q252" si="101">SUM(O253:O255)</f>
        <v>0</v>
      </c>
      <c r="P252" s="419">
        <f t="shared" si="101"/>
        <v>0</v>
      </c>
      <c r="Q252" s="542">
        <f t="shared" si="101"/>
        <v>0</v>
      </c>
    </row>
    <row r="253" spans="1:17" x14ac:dyDescent="0.25">
      <c r="A253" s="363">
        <v>6322</v>
      </c>
      <c r="B253" s="401" t="s">
        <v>262</v>
      </c>
      <c r="C253" s="527">
        <f t="shared" si="61"/>
        <v>0</v>
      </c>
      <c r="D253" s="404"/>
      <c r="E253" s="404"/>
      <c r="F253" s="404"/>
      <c r="G253" s="540"/>
      <c r="H253" s="527">
        <f t="shared" si="62"/>
        <v>0</v>
      </c>
      <c r="I253" s="404"/>
      <c r="J253" s="404"/>
      <c r="K253" s="404"/>
      <c r="L253" s="488"/>
      <c r="M253" s="527">
        <f t="shared" si="90"/>
        <v>0</v>
      </c>
      <c r="N253" s="369">
        <f t="shared" ref="N253:Q257" si="102">ROUNDUP(I253/$Q$15,0)</f>
        <v>0</v>
      </c>
      <c r="O253" s="369">
        <f t="shared" si="102"/>
        <v>0</v>
      </c>
      <c r="P253" s="369">
        <f t="shared" si="102"/>
        <v>0</v>
      </c>
      <c r="Q253" s="489">
        <f t="shared" si="102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1"/>
        <v>0</v>
      </c>
      <c r="D254" s="404"/>
      <c r="E254" s="404"/>
      <c r="F254" s="404"/>
      <c r="G254" s="540"/>
      <c r="H254" s="527">
        <f t="shared" si="62"/>
        <v>0</v>
      </c>
      <c r="I254" s="404"/>
      <c r="J254" s="404"/>
      <c r="K254" s="404"/>
      <c r="L254" s="488"/>
      <c r="M254" s="527">
        <f t="shared" si="90"/>
        <v>0</v>
      </c>
      <c r="N254" s="369">
        <f t="shared" si="102"/>
        <v>0</v>
      </c>
      <c r="O254" s="369">
        <f t="shared" si="102"/>
        <v>0</v>
      </c>
      <c r="P254" s="369">
        <f t="shared" si="102"/>
        <v>0</v>
      </c>
      <c r="Q254" s="489">
        <f t="shared" si="102"/>
        <v>0</v>
      </c>
    </row>
    <row r="255" spans="1:17" x14ac:dyDescent="0.25">
      <c r="A255" s="353">
        <v>6329</v>
      </c>
      <c r="B255" s="392" t="s">
        <v>264</v>
      </c>
      <c r="C255" s="534">
        <f t="shared" si="61"/>
        <v>0</v>
      </c>
      <c r="D255" s="395"/>
      <c r="E255" s="395"/>
      <c r="F255" s="395"/>
      <c r="G255" s="543"/>
      <c r="H255" s="534">
        <f t="shared" si="62"/>
        <v>0</v>
      </c>
      <c r="I255" s="395"/>
      <c r="J255" s="395"/>
      <c r="K255" s="395"/>
      <c r="L255" s="485"/>
      <c r="M255" s="534">
        <f t="shared" si="90"/>
        <v>0</v>
      </c>
      <c r="N255" s="419">
        <f t="shared" si="102"/>
        <v>0</v>
      </c>
      <c r="O255" s="419">
        <f t="shared" si="102"/>
        <v>0</v>
      </c>
      <c r="P255" s="419">
        <f t="shared" si="102"/>
        <v>0</v>
      </c>
      <c r="Q255" s="486">
        <f t="shared" si="102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2"/>
        <v>0</v>
      </c>
      <c r="O256" s="517">
        <f t="shared" si="102"/>
        <v>0</v>
      </c>
      <c r="P256" s="517">
        <f t="shared" si="102"/>
        <v>0</v>
      </c>
      <c r="Q256" s="518">
        <f t="shared" si="102"/>
        <v>0</v>
      </c>
    </row>
    <row r="257" spans="1:17" x14ac:dyDescent="0.25">
      <c r="A257" s="490">
        <v>6360</v>
      </c>
      <c r="B257" s="401" t="s">
        <v>266</v>
      </c>
      <c r="C257" s="527">
        <f t="shared" si="61"/>
        <v>0</v>
      </c>
      <c r="D257" s="404"/>
      <c r="E257" s="404"/>
      <c r="F257" s="404"/>
      <c r="G257" s="487"/>
      <c r="H257" s="537">
        <f t="shared" si="62"/>
        <v>0</v>
      </c>
      <c r="I257" s="404"/>
      <c r="J257" s="404"/>
      <c r="K257" s="404"/>
      <c r="L257" s="488"/>
      <c r="M257" s="537">
        <f t="shared" ref="M257" si="103">SUM(N257:Q257)</f>
        <v>0</v>
      </c>
      <c r="N257" s="369">
        <f t="shared" si="102"/>
        <v>0</v>
      </c>
      <c r="O257" s="369">
        <f t="shared" si="102"/>
        <v>0</v>
      </c>
      <c r="P257" s="369">
        <f t="shared" si="102"/>
        <v>0</v>
      </c>
      <c r="Q257" s="489">
        <f t="shared" si="102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4">SUM(E259,E263)</f>
        <v>0</v>
      </c>
      <c r="F258" s="390">
        <f t="shared" si="104"/>
        <v>0</v>
      </c>
      <c r="G258" s="390">
        <f t="shared" si="104"/>
        <v>0</v>
      </c>
      <c r="H258" s="384">
        <f>SUM(I258:L258)</f>
        <v>0</v>
      </c>
      <c r="I258" s="390">
        <f>SUM(I259,I263)</f>
        <v>0</v>
      </c>
      <c r="J258" s="390">
        <f t="shared" ref="J258:L258" si="105">SUM(J259,J263)</f>
        <v>0</v>
      </c>
      <c r="K258" s="390">
        <f t="shared" si="105"/>
        <v>0</v>
      </c>
      <c r="L258" s="499">
        <f t="shared" si="105"/>
        <v>0</v>
      </c>
      <c r="M258" s="384">
        <f>SUM(N258:Q258)</f>
        <v>0</v>
      </c>
      <c r="N258" s="390">
        <f>SUM(N259,N263)</f>
        <v>0</v>
      </c>
      <c r="O258" s="390">
        <f t="shared" ref="O258:Q258" si="106">SUM(O259,O263)</f>
        <v>0</v>
      </c>
      <c r="P258" s="390">
        <f t="shared" si="106"/>
        <v>0</v>
      </c>
      <c r="Q258" s="499">
        <f t="shared" si="106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1"/>
        <v>0</v>
      </c>
      <c r="D259" s="419">
        <f>SUM(D260:D262)</f>
        <v>0</v>
      </c>
      <c r="E259" s="419">
        <f t="shared" ref="E259:G259" si="107">SUM(E260:E262)</f>
        <v>0</v>
      </c>
      <c r="F259" s="419">
        <f t="shared" si="107"/>
        <v>0</v>
      </c>
      <c r="G259" s="546">
        <f t="shared" si="107"/>
        <v>0</v>
      </c>
      <c r="H259" s="534">
        <f t="shared" si="62"/>
        <v>0</v>
      </c>
      <c r="I259" s="419">
        <f>SUM(I260:I262)</f>
        <v>0</v>
      </c>
      <c r="J259" s="419">
        <f t="shared" ref="J259:L259" si="108">SUM(J260:J262)</f>
        <v>0</v>
      </c>
      <c r="K259" s="419">
        <f t="shared" si="108"/>
        <v>0</v>
      </c>
      <c r="L259" s="505">
        <f t="shared" si="108"/>
        <v>0</v>
      </c>
      <c r="M259" s="534">
        <f t="shared" ref="M259:M301" si="109">SUM(N259:Q259)</f>
        <v>0</v>
      </c>
      <c r="N259" s="419">
        <f>SUM(N260:N262)</f>
        <v>0</v>
      </c>
      <c r="O259" s="419">
        <f t="shared" ref="O259:Q259" si="110">SUM(O260:O262)</f>
        <v>0</v>
      </c>
      <c r="P259" s="419">
        <f t="shared" si="110"/>
        <v>0</v>
      </c>
      <c r="Q259" s="505">
        <f t="shared" si="110"/>
        <v>0</v>
      </c>
    </row>
    <row r="260" spans="1:17" x14ac:dyDescent="0.25">
      <c r="A260" s="363">
        <v>6411</v>
      </c>
      <c r="B260" s="547" t="s">
        <v>269</v>
      </c>
      <c r="C260" s="527">
        <f t="shared" si="61"/>
        <v>0</v>
      </c>
      <c r="D260" s="404"/>
      <c r="E260" s="404"/>
      <c r="F260" s="404"/>
      <c r="G260" s="487"/>
      <c r="H260" s="537">
        <f t="shared" si="62"/>
        <v>0</v>
      </c>
      <c r="I260" s="404"/>
      <c r="J260" s="404"/>
      <c r="K260" s="404"/>
      <c r="L260" s="488"/>
      <c r="M260" s="537">
        <f t="shared" si="109"/>
        <v>0</v>
      </c>
      <c r="N260" s="369">
        <f t="shared" ref="N260:Q262" si="111">ROUNDUP(I260/$Q$15,0)</f>
        <v>0</v>
      </c>
      <c r="O260" s="369">
        <f t="shared" si="111"/>
        <v>0</v>
      </c>
      <c r="P260" s="369">
        <f t="shared" si="111"/>
        <v>0</v>
      </c>
      <c r="Q260" s="489">
        <f t="shared" si="111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1"/>
        <v>0</v>
      </c>
      <c r="D261" s="404"/>
      <c r="E261" s="404"/>
      <c r="F261" s="404"/>
      <c r="G261" s="487"/>
      <c r="H261" s="537">
        <f t="shared" si="62"/>
        <v>0</v>
      </c>
      <c r="I261" s="404"/>
      <c r="J261" s="404"/>
      <c r="K261" s="404"/>
      <c r="L261" s="488"/>
      <c r="M261" s="537">
        <f t="shared" si="109"/>
        <v>0</v>
      </c>
      <c r="N261" s="369">
        <f t="shared" si="111"/>
        <v>0</v>
      </c>
      <c r="O261" s="369">
        <f t="shared" si="111"/>
        <v>0</v>
      </c>
      <c r="P261" s="369">
        <f t="shared" si="111"/>
        <v>0</v>
      </c>
      <c r="Q261" s="489">
        <f t="shared" si="111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1"/>
        <v>0</v>
      </c>
      <c r="D262" s="404"/>
      <c r="E262" s="404"/>
      <c r="F262" s="404"/>
      <c r="G262" s="487"/>
      <c r="H262" s="537">
        <f t="shared" si="62"/>
        <v>0</v>
      </c>
      <c r="I262" s="404"/>
      <c r="J262" s="404"/>
      <c r="K262" s="404"/>
      <c r="L262" s="488"/>
      <c r="M262" s="537">
        <f t="shared" si="109"/>
        <v>0</v>
      </c>
      <c r="N262" s="369">
        <f t="shared" si="111"/>
        <v>0</v>
      </c>
      <c r="O262" s="369">
        <f t="shared" si="111"/>
        <v>0</v>
      </c>
      <c r="P262" s="369">
        <f t="shared" si="111"/>
        <v>0</v>
      </c>
      <c r="Q262" s="489">
        <f t="shared" si="111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1"/>
        <v>0</v>
      </c>
      <c r="D263" s="369">
        <f>SUM(D264:D266)</f>
        <v>0</v>
      </c>
      <c r="E263" s="369">
        <f t="shared" ref="E263:G263" si="112">SUM(E264:E266)</f>
        <v>0</v>
      </c>
      <c r="F263" s="369">
        <f t="shared" si="112"/>
        <v>0</v>
      </c>
      <c r="G263" s="548">
        <f t="shared" si="112"/>
        <v>0</v>
      </c>
      <c r="H263" s="527">
        <f t="shared" si="62"/>
        <v>0</v>
      </c>
      <c r="I263" s="369">
        <f>SUM(I264:I266)</f>
        <v>0</v>
      </c>
      <c r="J263" s="369">
        <f t="shared" ref="J263:L263" si="113">SUM(J264:J266)</f>
        <v>0</v>
      </c>
      <c r="K263" s="369">
        <f t="shared" si="113"/>
        <v>0</v>
      </c>
      <c r="L263" s="501">
        <f t="shared" si="113"/>
        <v>0</v>
      </c>
      <c r="M263" s="527">
        <f t="shared" si="109"/>
        <v>0</v>
      </c>
      <c r="N263" s="369">
        <f>SUM(N264:N266)</f>
        <v>0</v>
      </c>
      <c r="O263" s="369">
        <f t="shared" ref="O263:Q263" si="114">SUM(O264:O266)</f>
        <v>0</v>
      </c>
      <c r="P263" s="369">
        <f t="shared" si="114"/>
        <v>0</v>
      </c>
      <c r="Q263" s="501">
        <f t="shared" si="114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5">SUM(D264:G264)</f>
        <v>0</v>
      </c>
      <c r="D264" s="404"/>
      <c r="E264" s="404"/>
      <c r="F264" s="404"/>
      <c r="G264" s="487"/>
      <c r="H264" s="537">
        <f t="shared" ref="H264:H301" si="116">SUM(I264:L264)</f>
        <v>0</v>
      </c>
      <c r="I264" s="404"/>
      <c r="J264" s="404"/>
      <c r="K264" s="404"/>
      <c r="L264" s="488"/>
      <c r="M264" s="537">
        <f t="shared" si="109"/>
        <v>0</v>
      </c>
      <c r="N264" s="369">
        <f t="shared" ref="N264:Q266" si="117">ROUNDUP(I264/$Q$15,0)</f>
        <v>0</v>
      </c>
      <c r="O264" s="369">
        <f t="shared" si="117"/>
        <v>0</v>
      </c>
      <c r="P264" s="369">
        <f t="shared" si="117"/>
        <v>0</v>
      </c>
      <c r="Q264" s="489">
        <f t="shared" si="117"/>
        <v>0</v>
      </c>
    </row>
    <row r="265" spans="1:17" x14ac:dyDescent="0.25">
      <c r="A265" s="363">
        <v>6422</v>
      </c>
      <c r="B265" s="401" t="s">
        <v>274</v>
      </c>
      <c r="C265" s="527">
        <f t="shared" si="115"/>
        <v>0</v>
      </c>
      <c r="D265" s="404"/>
      <c r="E265" s="404"/>
      <c r="F265" s="404"/>
      <c r="G265" s="487"/>
      <c r="H265" s="537">
        <f t="shared" si="116"/>
        <v>0</v>
      </c>
      <c r="I265" s="404"/>
      <c r="J265" s="404"/>
      <c r="K265" s="404"/>
      <c r="L265" s="488"/>
      <c r="M265" s="537">
        <f t="shared" si="109"/>
        <v>0</v>
      </c>
      <c r="N265" s="369">
        <f t="shared" si="117"/>
        <v>0</v>
      </c>
      <c r="O265" s="369">
        <f t="shared" si="117"/>
        <v>0</v>
      </c>
      <c r="P265" s="369">
        <f t="shared" si="117"/>
        <v>0</v>
      </c>
      <c r="Q265" s="489">
        <f t="shared" si="117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5"/>
        <v>0</v>
      </c>
      <c r="D266" s="404"/>
      <c r="E266" s="404"/>
      <c r="F266" s="404"/>
      <c r="G266" s="487"/>
      <c r="H266" s="537">
        <f t="shared" si="116"/>
        <v>0</v>
      </c>
      <c r="I266" s="404"/>
      <c r="J266" s="404"/>
      <c r="K266" s="404"/>
      <c r="L266" s="488"/>
      <c r="M266" s="537">
        <f t="shared" si="109"/>
        <v>0</v>
      </c>
      <c r="N266" s="369">
        <f t="shared" si="117"/>
        <v>0</v>
      </c>
      <c r="O266" s="369">
        <f t="shared" si="117"/>
        <v>0</v>
      </c>
      <c r="P266" s="369">
        <f t="shared" si="117"/>
        <v>0</v>
      </c>
      <c r="Q266" s="489">
        <f t="shared" si="117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5"/>
        <v>0</v>
      </c>
      <c r="D267" s="551">
        <f>SUM(D268,D278)</f>
        <v>0</v>
      </c>
      <c r="E267" s="551">
        <f t="shared" ref="E267:G267" si="118">SUM(E268,E278)</f>
        <v>0</v>
      </c>
      <c r="F267" s="551">
        <f t="shared" si="118"/>
        <v>0</v>
      </c>
      <c r="G267" s="551">
        <f t="shared" si="118"/>
        <v>0</v>
      </c>
      <c r="H267" s="552">
        <f t="shared" si="116"/>
        <v>0</v>
      </c>
      <c r="I267" s="551">
        <f>SUM(I268,I278)</f>
        <v>0</v>
      </c>
      <c r="J267" s="551">
        <f t="shared" ref="J267:L267" si="119">SUM(J268,J278)</f>
        <v>0</v>
      </c>
      <c r="K267" s="551">
        <f t="shared" si="119"/>
        <v>0</v>
      </c>
      <c r="L267" s="553">
        <f t="shared" si="119"/>
        <v>0</v>
      </c>
      <c r="M267" s="552">
        <f t="shared" si="109"/>
        <v>0</v>
      </c>
      <c r="N267" s="551">
        <f>SUM(N268,N278)</f>
        <v>0</v>
      </c>
      <c r="O267" s="551">
        <f t="shared" ref="O267:Q267" si="120">SUM(O268,O278)</f>
        <v>0</v>
      </c>
      <c r="P267" s="551">
        <f t="shared" si="120"/>
        <v>0</v>
      </c>
      <c r="Q267" s="553">
        <f t="shared" si="120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5"/>
        <v>0</v>
      </c>
      <c r="D268" s="390">
        <f>SUM(D269,D270,D273,D274,D277)</f>
        <v>0</v>
      </c>
      <c r="E268" s="390">
        <f t="shared" ref="E268:G268" si="121">SUM(E269,E270,E273,E274,E277)</f>
        <v>0</v>
      </c>
      <c r="F268" s="390">
        <f t="shared" si="121"/>
        <v>0</v>
      </c>
      <c r="G268" s="390">
        <f t="shared" si="121"/>
        <v>0</v>
      </c>
      <c r="H268" s="384">
        <f t="shared" si="116"/>
        <v>0</v>
      </c>
      <c r="I268" s="390">
        <f>SUM(I269,I270,I273,I274,I277)</f>
        <v>0</v>
      </c>
      <c r="J268" s="390">
        <f t="shared" ref="J268:L268" si="122">SUM(J269,J270,J273,J274,J277)</f>
        <v>0</v>
      </c>
      <c r="K268" s="390">
        <f t="shared" si="122"/>
        <v>0</v>
      </c>
      <c r="L268" s="479">
        <f t="shared" si="122"/>
        <v>0</v>
      </c>
      <c r="M268" s="384">
        <f t="shared" si="109"/>
        <v>0</v>
      </c>
      <c r="N268" s="390">
        <f>SUM(N269,N270,N273,N274,N277)</f>
        <v>0</v>
      </c>
      <c r="O268" s="390">
        <f t="shared" ref="O268:Q268" si="123">SUM(O269,O270,O273,O274,O277)</f>
        <v>0</v>
      </c>
      <c r="P268" s="390">
        <f t="shared" si="123"/>
        <v>0</v>
      </c>
      <c r="Q268" s="479">
        <f t="shared" si="123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5"/>
        <v>0</v>
      </c>
      <c r="D269" s="395"/>
      <c r="E269" s="395"/>
      <c r="F269" s="395"/>
      <c r="G269" s="484"/>
      <c r="H269" s="393">
        <f t="shared" si="116"/>
        <v>0</v>
      </c>
      <c r="I269" s="395"/>
      <c r="J269" s="395"/>
      <c r="K269" s="395"/>
      <c r="L269" s="485"/>
      <c r="M269" s="398">
        <f t="shared" si="109"/>
        <v>0</v>
      </c>
      <c r="N269" s="359">
        <f t="shared" ref="N269:Q269" si="124">ROUNDUP(I269/$Q$15,0)</f>
        <v>0</v>
      </c>
      <c r="O269" s="359">
        <f t="shared" si="124"/>
        <v>0</v>
      </c>
      <c r="P269" s="359">
        <f t="shared" si="124"/>
        <v>0</v>
      </c>
      <c r="Q269" s="505">
        <f t="shared" si="124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5"/>
        <v>0</v>
      </c>
      <c r="D270" s="419">
        <f>SUM(D271:D272)</f>
        <v>0</v>
      </c>
      <c r="E270" s="419">
        <f t="shared" ref="E270:G270" si="125">SUM(E271:E272)</f>
        <v>0</v>
      </c>
      <c r="F270" s="419">
        <f t="shared" si="125"/>
        <v>0</v>
      </c>
      <c r="G270" s="419">
        <f t="shared" si="125"/>
        <v>0</v>
      </c>
      <c r="H270" s="393">
        <f t="shared" si="116"/>
        <v>0</v>
      </c>
      <c r="I270" s="419">
        <f>SUM(I271:I272)</f>
        <v>0</v>
      </c>
      <c r="J270" s="419">
        <f t="shared" ref="J270:L270" si="126">SUM(J271:J272)</f>
        <v>0</v>
      </c>
      <c r="K270" s="419">
        <f t="shared" si="126"/>
        <v>0</v>
      </c>
      <c r="L270" s="486">
        <f t="shared" si="126"/>
        <v>0</v>
      </c>
      <c r="M270" s="407">
        <f t="shared" si="109"/>
        <v>0</v>
      </c>
      <c r="N270" s="369">
        <f>SUM(N271:N272)</f>
        <v>0</v>
      </c>
      <c r="O270" s="369">
        <f t="shared" ref="O270:Q270" si="127">SUM(O271:O272)</f>
        <v>0</v>
      </c>
      <c r="P270" s="369">
        <f t="shared" si="127"/>
        <v>0</v>
      </c>
      <c r="Q270" s="501">
        <f t="shared" si="127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5"/>
        <v>0</v>
      </c>
      <c r="D271" s="395"/>
      <c r="E271" s="395"/>
      <c r="F271" s="395"/>
      <c r="G271" s="484"/>
      <c r="H271" s="393">
        <f t="shared" si="116"/>
        <v>0</v>
      </c>
      <c r="I271" s="395"/>
      <c r="J271" s="395"/>
      <c r="K271" s="395"/>
      <c r="L271" s="485"/>
      <c r="M271" s="407">
        <f t="shared" si="109"/>
        <v>0</v>
      </c>
      <c r="N271" s="369">
        <f t="shared" ref="N271:Q273" si="128">ROUNDUP(I271/$Q$15,0)</f>
        <v>0</v>
      </c>
      <c r="O271" s="369">
        <f t="shared" si="128"/>
        <v>0</v>
      </c>
      <c r="P271" s="369">
        <f t="shared" si="128"/>
        <v>0</v>
      </c>
      <c r="Q271" s="501">
        <f t="shared" si="128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5"/>
        <v>0</v>
      </c>
      <c r="D272" s="395"/>
      <c r="E272" s="395"/>
      <c r="F272" s="395"/>
      <c r="G272" s="484"/>
      <c r="H272" s="393">
        <f t="shared" si="116"/>
        <v>0</v>
      </c>
      <c r="I272" s="395"/>
      <c r="J272" s="395"/>
      <c r="K272" s="395"/>
      <c r="L272" s="485"/>
      <c r="M272" s="407">
        <f t="shared" si="109"/>
        <v>0</v>
      </c>
      <c r="N272" s="369">
        <f t="shared" si="128"/>
        <v>0</v>
      </c>
      <c r="O272" s="369">
        <f t="shared" si="128"/>
        <v>0</v>
      </c>
      <c r="P272" s="369">
        <f t="shared" si="128"/>
        <v>0</v>
      </c>
      <c r="Q272" s="501">
        <f t="shared" si="128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5"/>
        <v>0</v>
      </c>
      <c r="D273" s="404"/>
      <c r="E273" s="404"/>
      <c r="F273" s="404"/>
      <c r="G273" s="487"/>
      <c r="H273" s="402">
        <f t="shared" si="116"/>
        <v>0</v>
      </c>
      <c r="I273" s="404"/>
      <c r="J273" s="404"/>
      <c r="K273" s="404"/>
      <c r="L273" s="488"/>
      <c r="M273" s="407">
        <f t="shared" si="109"/>
        <v>0</v>
      </c>
      <c r="N273" s="369">
        <f t="shared" si="128"/>
        <v>0</v>
      </c>
      <c r="O273" s="369">
        <f t="shared" si="128"/>
        <v>0</v>
      </c>
      <c r="P273" s="369">
        <f t="shared" si="128"/>
        <v>0</v>
      </c>
      <c r="Q273" s="501">
        <f t="shared" si="128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5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6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9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5"/>
        <v>0</v>
      </c>
      <c r="D275" s="404"/>
      <c r="E275" s="404"/>
      <c r="F275" s="404"/>
      <c r="G275" s="487"/>
      <c r="H275" s="402">
        <f t="shared" si="116"/>
        <v>0</v>
      </c>
      <c r="I275" s="404"/>
      <c r="J275" s="404"/>
      <c r="K275" s="404"/>
      <c r="L275" s="488"/>
      <c r="M275" s="407">
        <f t="shared" si="109"/>
        <v>0</v>
      </c>
      <c r="N275" s="369">
        <f t="shared" ref="N275:Q277" si="129">ROUNDUP(I275/$Q$15,0)</f>
        <v>0</v>
      </c>
      <c r="O275" s="369">
        <f t="shared" si="129"/>
        <v>0</v>
      </c>
      <c r="P275" s="369">
        <f t="shared" si="129"/>
        <v>0</v>
      </c>
      <c r="Q275" s="501">
        <f t="shared" si="129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5"/>
        <v>0</v>
      </c>
      <c r="D276" s="404"/>
      <c r="E276" s="404"/>
      <c r="F276" s="404"/>
      <c r="G276" s="487"/>
      <c r="H276" s="402">
        <f t="shared" si="116"/>
        <v>0</v>
      </c>
      <c r="I276" s="404"/>
      <c r="J276" s="404"/>
      <c r="K276" s="404"/>
      <c r="L276" s="488"/>
      <c r="M276" s="407">
        <f t="shared" si="109"/>
        <v>0</v>
      </c>
      <c r="N276" s="369">
        <f t="shared" si="129"/>
        <v>0</v>
      </c>
      <c r="O276" s="369">
        <f t="shared" si="129"/>
        <v>0</v>
      </c>
      <c r="P276" s="369">
        <f t="shared" si="129"/>
        <v>0</v>
      </c>
      <c r="Q276" s="501">
        <f t="shared" si="129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5"/>
        <v>0</v>
      </c>
      <c r="D277" s="395"/>
      <c r="E277" s="395"/>
      <c r="F277" s="395"/>
      <c r="G277" s="484"/>
      <c r="H277" s="393">
        <f t="shared" si="116"/>
        <v>0</v>
      </c>
      <c r="I277" s="395"/>
      <c r="J277" s="395"/>
      <c r="K277" s="395"/>
      <c r="L277" s="485"/>
      <c r="M277" s="393">
        <f t="shared" si="109"/>
        <v>0</v>
      </c>
      <c r="N277" s="419">
        <f t="shared" si="129"/>
        <v>0</v>
      </c>
      <c r="O277" s="419">
        <f t="shared" si="129"/>
        <v>0</v>
      </c>
      <c r="P277" s="419">
        <f t="shared" si="129"/>
        <v>0</v>
      </c>
      <c r="Q277" s="486">
        <f t="shared" si="129"/>
        <v>0</v>
      </c>
    </row>
    <row r="278" spans="1:17" x14ac:dyDescent="0.25">
      <c r="A278" s="561">
        <v>7700</v>
      </c>
      <c r="B278" s="529" t="s">
        <v>287</v>
      </c>
      <c r="C278" s="530">
        <f t="shared" si="115"/>
        <v>0</v>
      </c>
      <c r="D278" s="411">
        <f>SUM(D279,D282)</f>
        <v>0</v>
      </c>
      <c r="E278" s="411">
        <f t="shared" ref="E278:G278" si="130">SUM(E279,E282)</f>
        <v>0</v>
      </c>
      <c r="F278" s="411">
        <f t="shared" si="130"/>
        <v>0</v>
      </c>
      <c r="G278" s="411">
        <f t="shared" si="130"/>
        <v>0</v>
      </c>
      <c r="H278" s="531">
        <f t="shared" si="116"/>
        <v>0</v>
      </c>
      <c r="I278" s="411">
        <f>SUM(I279,I282)</f>
        <v>0</v>
      </c>
      <c r="J278" s="411">
        <f t="shared" ref="J278:L278" si="131">SUM(J279,J282)</f>
        <v>0</v>
      </c>
      <c r="K278" s="411">
        <f t="shared" si="131"/>
        <v>0</v>
      </c>
      <c r="L278" s="499">
        <f t="shared" si="131"/>
        <v>0</v>
      </c>
      <c r="M278" s="531">
        <f t="shared" si="109"/>
        <v>0</v>
      </c>
      <c r="N278" s="411">
        <f>SUM(N279,N282)</f>
        <v>0</v>
      </c>
      <c r="O278" s="411">
        <f t="shared" ref="O278:Q278" si="132">SUM(O279,O282)</f>
        <v>0</v>
      </c>
      <c r="P278" s="411">
        <f t="shared" si="132"/>
        <v>0</v>
      </c>
      <c r="Q278" s="499">
        <f t="shared" si="132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5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6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9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5"/>
        <v>0</v>
      </c>
      <c r="D280" s="404"/>
      <c r="E280" s="404"/>
      <c r="F280" s="404"/>
      <c r="G280" s="487"/>
      <c r="H280" s="402">
        <f t="shared" si="116"/>
        <v>0</v>
      </c>
      <c r="I280" s="404"/>
      <c r="J280" s="404"/>
      <c r="K280" s="404"/>
      <c r="L280" s="488"/>
      <c r="M280" s="402">
        <f t="shared" si="109"/>
        <v>0</v>
      </c>
      <c r="N280" s="369">
        <f t="shared" ref="N280:Q282" si="133">ROUNDUP(I280/$Q$15,0)</f>
        <v>0</v>
      </c>
      <c r="O280" s="369">
        <f t="shared" si="133"/>
        <v>0</v>
      </c>
      <c r="P280" s="369">
        <f t="shared" si="133"/>
        <v>0</v>
      </c>
      <c r="Q280" s="489">
        <f t="shared" si="133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5"/>
        <v>0</v>
      </c>
      <c r="D281" s="514"/>
      <c r="E281" s="514"/>
      <c r="F281" s="514"/>
      <c r="G281" s="564"/>
      <c r="H281" s="510">
        <f t="shared" si="116"/>
        <v>0</v>
      </c>
      <c r="I281" s="514"/>
      <c r="J281" s="514"/>
      <c r="K281" s="514"/>
      <c r="L281" s="516"/>
      <c r="M281" s="510">
        <f t="shared" si="109"/>
        <v>0</v>
      </c>
      <c r="N281" s="517">
        <f t="shared" si="133"/>
        <v>0</v>
      </c>
      <c r="O281" s="517">
        <f t="shared" si="133"/>
        <v>0</v>
      </c>
      <c r="P281" s="517">
        <f t="shared" si="133"/>
        <v>0</v>
      </c>
      <c r="Q281" s="518">
        <f t="shared" si="133"/>
        <v>0</v>
      </c>
    </row>
    <row r="282" spans="1:17" x14ac:dyDescent="0.2">
      <c r="A282" s="565">
        <v>7720</v>
      </c>
      <c r="B282" s="566" t="s">
        <v>291</v>
      </c>
      <c r="C282" s="538">
        <f t="shared" si="115"/>
        <v>0</v>
      </c>
      <c r="D282" s="567"/>
      <c r="E282" s="567"/>
      <c r="F282" s="567"/>
      <c r="G282" s="568"/>
      <c r="H282" s="510">
        <f t="shared" si="116"/>
        <v>0</v>
      </c>
      <c r="I282" s="567"/>
      <c r="J282" s="567"/>
      <c r="K282" s="567"/>
      <c r="L282" s="569"/>
      <c r="M282" s="510">
        <f t="shared" si="109"/>
        <v>0</v>
      </c>
      <c r="N282" s="411">
        <f t="shared" si="133"/>
        <v>0</v>
      </c>
      <c r="O282" s="411">
        <f t="shared" si="133"/>
        <v>0</v>
      </c>
      <c r="P282" s="411">
        <f t="shared" si="133"/>
        <v>0</v>
      </c>
      <c r="Q282" s="570">
        <f t="shared" si="133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5"/>
        <v>0</v>
      </c>
      <c r="D283" s="574">
        <f>SUM(D284:D286)</f>
        <v>0</v>
      </c>
      <c r="E283" s="574">
        <f t="shared" ref="E283:G283" si="134">SUM(E284:E286)</f>
        <v>0</v>
      </c>
      <c r="F283" s="574">
        <f t="shared" si="134"/>
        <v>0</v>
      </c>
      <c r="G283" s="574">
        <f t="shared" si="134"/>
        <v>0</v>
      </c>
      <c r="H283" s="573">
        <f t="shared" si="116"/>
        <v>0</v>
      </c>
      <c r="I283" s="574">
        <f>SUM(I284:I286)</f>
        <v>0</v>
      </c>
      <c r="J283" s="574">
        <f t="shared" ref="J283:L283" si="135">SUM(J284:J286)</f>
        <v>0</v>
      </c>
      <c r="K283" s="574">
        <f t="shared" si="135"/>
        <v>0</v>
      </c>
      <c r="L283" s="575">
        <f t="shared" si="135"/>
        <v>0</v>
      </c>
      <c r="M283" s="573">
        <f t="shared" si="109"/>
        <v>0</v>
      </c>
      <c r="N283" s="574">
        <f>SUM(N284:N286)</f>
        <v>0</v>
      </c>
      <c r="O283" s="574">
        <f t="shared" ref="O283:Q283" si="136">SUM(O284:O286)</f>
        <v>0</v>
      </c>
      <c r="P283" s="574">
        <f t="shared" si="136"/>
        <v>0</v>
      </c>
      <c r="Q283" s="575">
        <f t="shared" si="136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5"/>
        <v>0</v>
      </c>
      <c r="D284" s="492"/>
      <c r="E284" s="492"/>
      <c r="F284" s="492"/>
      <c r="G284" s="493"/>
      <c r="H284" s="393">
        <f t="shared" si="116"/>
        <v>0</v>
      </c>
      <c r="I284" s="492"/>
      <c r="J284" s="492"/>
      <c r="K284" s="492"/>
      <c r="L284" s="494"/>
      <c r="M284" s="393">
        <f t="shared" si="109"/>
        <v>0</v>
      </c>
      <c r="N284" s="481">
        <f t="shared" ref="N284:Q286" si="137">ROUNDUP(I284/$Q$15,0)</f>
        <v>0</v>
      </c>
      <c r="O284" s="481">
        <f t="shared" si="137"/>
        <v>0</v>
      </c>
      <c r="P284" s="481">
        <f t="shared" si="137"/>
        <v>0</v>
      </c>
      <c r="Q284" s="483">
        <f t="shared" si="137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5"/>
        <v>0</v>
      </c>
      <c r="D285" s="404"/>
      <c r="E285" s="404"/>
      <c r="F285" s="404"/>
      <c r="G285" s="487"/>
      <c r="H285" s="510">
        <f t="shared" si="116"/>
        <v>0</v>
      </c>
      <c r="I285" s="404"/>
      <c r="J285" s="404"/>
      <c r="K285" s="404"/>
      <c r="L285" s="488"/>
      <c r="M285" s="510">
        <f t="shared" si="109"/>
        <v>0</v>
      </c>
      <c r="N285" s="369">
        <f t="shared" si="137"/>
        <v>0</v>
      </c>
      <c r="O285" s="369">
        <f t="shared" si="137"/>
        <v>0</v>
      </c>
      <c r="P285" s="369">
        <f t="shared" si="137"/>
        <v>0</v>
      </c>
      <c r="Q285" s="489">
        <f t="shared" si="137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5"/>
        <v>0</v>
      </c>
      <c r="D286" s="514"/>
      <c r="E286" s="514"/>
      <c r="F286" s="514"/>
      <c r="G286" s="564"/>
      <c r="H286" s="510">
        <f t="shared" si="116"/>
        <v>0</v>
      </c>
      <c r="I286" s="514"/>
      <c r="J286" s="514"/>
      <c r="K286" s="514"/>
      <c r="L286" s="516"/>
      <c r="M286" s="510">
        <f t="shared" si="109"/>
        <v>0</v>
      </c>
      <c r="N286" s="517">
        <f t="shared" si="137"/>
        <v>0</v>
      </c>
      <c r="O286" s="517">
        <f t="shared" si="137"/>
        <v>0</v>
      </c>
      <c r="P286" s="517">
        <f t="shared" si="137"/>
        <v>0</v>
      </c>
      <c r="Q286" s="518">
        <f t="shared" si="137"/>
        <v>0</v>
      </c>
    </row>
    <row r="287" spans="1:17" x14ac:dyDescent="0.25">
      <c r="A287" s="571">
        <v>9000</v>
      </c>
      <c r="B287" s="572" t="s">
        <v>296</v>
      </c>
      <c r="C287" s="579">
        <f t="shared" si="115"/>
        <v>0</v>
      </c>
      <c r="D287" s="574">
        <f>SUM(D288)</f>
        <v>0</v>
      </c>
      <c r="E287" s="574">
        <f t="shared" ref="E287:G287" si="138">SUM(E288)</f>
        <v>0</v>
      </c>
      <c r="F287" s="574">
        <f t="shared" si="138"/>
        <v>0</v>
      </c>
      <c r="G287" s="574">
        <f t="shared" si="138"/>
        <v>0</v>
      </c>
      <c r="H287" s="580">
        <f t="shared" si="116"/>
        <v>0</v>
      </c>
      <c r="I287" s="574">
        <f>SUM(I288)</f>
        <v>0</v>
      </c>
      <c r="J287" s="574">
        <f t="shared" ref="J287:L287" si="139">SUM(J288)</f>
        <v>0</v>
      </c>
      <c r="K287" s="574">
        <f t="shared" si="139"/>
        <v>0</v>
      </c>
      <c r="L287" s="575">
        <f t="shared" si="139"/>
        <v>0</v>
      </c>
      <c r="M287" s="580">
        <f t="shared" si="109"/>
        <v>0</v>
      </c>
      <c r="N287" s="574">
        <f>SUM(N288)</f>
        <v>0</v>
      </c>
      <c r="O287" s="574">
        <f t="shared" ref="O287:Q287" si="140">SUM(O288)</f>
        <v>0</v>
      </c>
      <c r="P287" s="574">
        <f t="shared" si="140"/>
        <v>0</v>
      </c>
      <c r="Q287" s="575">
        <f t="shared" si="140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5"/>
        <v>0</v>
      </c>
      <c r="D288" s="520">
        <f>SUM(D289,D290,D293,D294,D298)</f>
        <v>0</v>
      </c>
      <c r="E288" s="520">
        <f t="shared" ref="E288:G288" si="141">SUM(E289,E290,E293,E294,E298)</f>
        <v>0</v>
      </c>
      <c r="F288" s="520">
        <f t="shared" si="141"/>
        <v>0</v>
      </c>
      <c r="G288" s="520">
        <f t="shared" si="141"/>
        <v>0</v>
      </c>
      <c r="H288" s="519">
        <f t="shared" si="116"/>
        <v>0</v>
      </c>
      <c r="I288" s="520">
        <f>SUM(I289,I290,I293,I294,I298)</f>
        <v>0</v>
      </c>
      <c r="J288" s="520">
        <f t="shared" ref="J288:L288" si="142">SUM(J289,J290,J293,J294,J298)</f>
        <v>0</v>
      </c>
      <c r="K288" s="520">
        <f t="shared" si="142"/>
        <v>0</v>
      </c>
      <c r="L288" s="479">
        <f t="shared" si="142"/>
        <v>0</v>
      </c>
      <c r="M288" s="519">
        <f t="shared" si="109"/>
        <v>0</v>
      </c>
      <c r="N288" s="520">
        <f>SUM(N289,N290,N293,N294,N298)</f>
        <v>0</v>
      </c>
      <c r="O288" s="520">
        <f t="shared" ref="O288:Q288" si="143">SUM(O289,O290,O293,O294,O298)</f>
        <v>0</v>
      </c>
      <c r="P288" s="520">
        <f t="shared" si="143"/>
        <v>0</v>
      </c>
      <c r="Q288" s="479">
        <f t="shared" si="143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5"/>
        <v>0</v>
      </c>
      <c r="D289" s="492"/>
      <c r="E289" s="492"/>
      <c r="F289" s="492"/>
      <c r="G289" s="493"/>
      <c r="H289" s="393">
        <f t="shared" si="116"/>
        <v>0</v>
      </c>
      <c r="I289" s="492"/>
      <c r="J289" s="492"/>
      <c r="K289" s="492"/>
      <c r="L289" s="494"/>
      <c r="M289" s="393">
        <f t="shared" si="109"/>
        <v>0</v>
      </c>
      <c r="N289" s="481">
        <f t="shared" ref="N289:Q289" si="144">ROUNDUP(I289/$Q$15,0)</f>
        <v>0</v>
      </c>
      <c r="O289" s="481">
        <f t="shared" si="144"/>
        <v>0</v>
      </c>
      <c r="P289" s="481">
        <f t="shared" si="144"/>
        <v>0</v>
      </c>
      <c r="Q289" s="483">
        <f t="shared" si="144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5"/>
        <v>0</v>
      </c>
      <c r="D290" s="369">
        <f>SUM(D291:D292)</f>
        <v>0</v>
      </c>
      <c r="E290" s="369">
        <f t="shared" ref="E290:G290" si="145">SUM(E291:E292)</f>
        <v>0</v>
      </c>
      <c r="F290" s="369">
        <f t="shared" si="145"/>
        <v>0</v>
      </c>
      <c r="G290" s="369">
        <f t="shared" si="145"/>
        <v>0</v>
      </c>
      <c r="H290" s="510">
        <f t="shared" si="116"/>
        <v>0</v>
      </c>
      <c r="I290" s="369">
        <f>SUM(I291:I292)</f>
        <v>0</v>
      </c>
      <c r="J290" s="369">
        <f t="shared" ref="J290:L290" si="146">SUM(J291:J292)</f>
        <v>0</v>
      </c>
      <c r="K290" s="369">
        <f t="shared" si="146"/>
        <v>0</v>
      </c>
      <c r="L290" s="501">
        <f t="shared" si="146"/>
        <v>0</v>
      </c>
      <c r="M290" s="510">
        <f t="shared" si="109"/>
        <v>0</v>
      </c>
      <c r="N290" s="369">
        <f>SUM(N291:N292)</f>
        <v>0</v>
      </c>
      <c r="O290" s="369">
        <f t="shared" ref="O290:Q290" si="147">SUM(O291:O292)</f>
        <v>0</v>
      </c>
      <c r="P290" s="369">
        <f t="shared" si="147"/>
        <v>0</v>
      </c>
      <c r="Q290" s="501">
        <f t="shared" si="147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5"/>
        <v>0</v>
      </c>
      <c r="D291" s="404"/>
      <c r="E291" s="404"/>
      <c r="F291" s="404"/>
      <c r="G291" s="487"/>
      <c r="H291" s="510">
        <f t="shared" si="116"/>
        <v>0</v>
      </c>
      <c r="I291" s="404"/>
      <c r="J291" s="404"/>
      <c r="K291" s="404"/>
      <c r="L291" s="488"/>
      <c r="M291" s="510">
        <f t="shared" si="109"/>
        <v>0</v>
      </c>
      <c r="N291" s="369">
        <f t="shared" ref="N291:Q293" si="148">ROUNDUP(I291/$Q$15,0)</f>
        <v>0</v>
      </c>
      <c r="O291" s="369">
        <f t="shared" si="148"/>
        <v>0</v>
      </c>
      <c r="P291" s="369">
        <f t="shared" si="148"/>
        <v>0</v>
      </c>
      <c r="Q291" s="489">
        <f t="shared" si="148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5"/>
        <v>0</v>
      </c>
      <c r="D292" s="404"/>
      <c r="E292" s="404"/>
      <c r="F292" s="404"/>
      <c r="G292" s="487"/>
      <c r="H292" s="510">
        <f t="shared" si="116"/>
        <v>0</v>
      </c>
      <c r="I292" s="404"/>
      <c r="J292" s="404"/>
      <c r="K292" s="404"/>
      <c r="L292" s="488"/>
      <c r="M292" s="510">
        <f t="shared" si="109"/>
        <v>0</v>
      </c>
      <c r="N292" s="369">
        <f t="shared" si="148"/>
        <v>0</v>
      </c>
      <c r="O292" s="369">
        <f t="shared" si="148"/>
        <v>0</v>
      </c>
      <c r="P292" s="369">
        <f t="shared" si="148"/>
        <v>0</v>
      </c>
      <c r="Q292" s="489">
        <f t="shared" si="148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5"/>
        <v>0</v>
      </c>
      <c r="D293" s="404"/>
      <c r="E293" s="404"/>
      <c r="F293" s="404"/>
      <c r="G293" s="487"/>
      <c r="H293" s="510">
        <f t="shared" si="116"/>
        <v>0</v>
      </c>
      <c r="I293" s="404"/>
      <c r="J293" s="404"/>
      <c r="K293" s="404"/>
      <c r="L293" s="488"/>
      <c r="M293" s="510">
        <f t="shared" si="109"/>
        <v>0</v>
      </c>
      <c r="N293" s="369">
        <f t="shared" si="148"/>
        <v>0</v>
      </c>
      <c r="O293" s="369">
        <f t="shared" si="148"/>
        <v>0</v>
      </c>
      <c r="P293" s="369">
        <f t="shared" si="148"/>
        <v>0</v>
      </c>
      <c r="Q293" s="489">
        <f t="shared" si="148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5"/>
        <v>0</v>
      </c>
      <c r="D294" s="369">
        <f>SUM(D295:D297)</f>
        <v>0</v>
      </c>
      <c r="E294" s="369">
        <f t="shared" ref="E294:G294" si="149">SUM(E295:E297)</f>
        <v>0</v>
      </c>
      <c r="F294" s="369">
        <f t="shared" si="149"/>
        <v>0</v>
      </c>
      <c r="G294" s="369">
        <f t="shared" si="149"/>
        <v>0</v>
      </c>
      <c r="H294" s="510">
        <f t="shared" si="116"/>
        <v>0</v>
      </c>
      <c r="I294" s="369">
        <f>SUM(I295:I297)</f>
        <v>0</v>
      </c>
      <c r="J294" s="369">
        <f t="shared" ref="J294:L294" si="150">SUM(J295:J297)</f>
        <v>0</v>
      </c>
      <c r="K294" s="369">
        <f t="shared" si="150"/>
        <v>0</v>
      </c>
      <c r="L294" s="501">
        <f t="shared" si="150"/>
        <v>0</v>
      </c>
      <c r="M294" s="510">
        <f t="shared" si="109"/>
        <v>0</v>
      </c>
      <c r="N294" s="369">
        <f>SUM(N295:N297)</f>
        <v>0</v>
      </c>
      <c r="O294" s="369">
        <f t="shared" ref="O294:Q294" si="151">SUM(O295:O297)</f>
        <v>0</v>
      </c>
      <c r="P294" s="369">
        <f t="shared" si="151"/>
        <v>0</v>
      </c>
      <c r="Q294" s="501">
        <f t="shared" si="151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5"/>
        <v>0</v>
      </c>
      <c r="D295" s="404"/>
      <c r="E295" s="404"/>
      <c r="F295" s="404"/>
      <c r="G295" s="487"/>
      <c r="H295" s="510">
        <f t="shared" si="116"/>
        <v>0</v>
      </c>
      <c r="I295" s="404"/>
      <c r="J295" s="404"/>
      <c r="K295" s="404"/>
      <c r="L295" s="488"/>
      <c r="M295" s="510">
        <f t="shared" si="109"/>
        <v>0</v>
      </c>
      <c r="N295" s="369">
        <f t="shared" ref="N295:Q298" si="152">ROUNDUP(I295/$Q$15,0)</f>
        <v>0</v>
      </c>
      <c r="O295" s="369">
        <f t="shared" si="152"/>
        <v>0</v>
      </c>
      <c r="P295" s="369">
        <f t="shared" si="152"/>
        <v>0</v>
      </c>
      <c r="Q295" s="489">
        <f t="shared" si="152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5"/>
        <v>0</v>
      </c>
      <c r="D296" s="404"/>
      <c r="E296" s="404"/>
      <c r="F296" s="404"/>
      <c r="G296" s="487"/>
      <c r="H296" s="510">
        <f t="shared" si="116"/>
        <v>0</v>
      </c>
      <c r="I296" s="404"/>
      <c r="J296" s="404"/>
      <c r="K296" s="404"/>
      <c r="L296" s="488"/>
      <c r="M296" s="510">
        <f t="shared" si="109"/>
        <v>0</v>
      </c>
      <c r="N296" s="369">
        <f t="shared" si="152"/>
        <v>0</v>
      </c>
      <c r="O296" s="369">
        <f t="shared" si="152"/>
        <v>0</v>
      </c>
      <c r="P296" s="369">
        <f t="shared" si="152"/>
        <v>0</v>
      </c>
      <c r="Q296" s="489">
        <f t="shared" si="152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5"/>
        <v>0</v>
      </c>
      <c r="D297" s="404"/>
      <c r="E297" s="404"/>
      <c r="F297" s="404"/>
      <c r="G297" s="487"/>
      <c r="H297" s="510">
        <f t="shared" si="116"/>
        <v>0</v>
      </c>
      <c r="I297" s="404"/>
      <c r="J297" s="404"/>
      <c r="K297" s="404"/>
      <c r="L297" s="488"/>
      <c r="M297" s="510">
        <f t="shared" si="109"/>
        <v>0</v>
      </c>
      <c r="N297" s="369">
        <f t="shared" si="152"/>
        <v>0</v>
      </c>
      <c r="O297" s="369">
        <f t="shared" si="152"/>
        <v>0</v>
      </c>
      <c r="P297" s="369">
        <f t="shared" si="152"/>
        <v>0</v>
      </c>
      <c r="Q297" s="489">
        <f t="shared" si="152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5"/>
        <v>0</v>
      </c>
      <c r="D298" s="404"/>
      <c r="E298" s="404"/>
      <c r="F298" s="404"/>
      <c r="G298" s="487"/>
      <c r="H298" s="510">
        <f t="shared" si="116"/>
        <v>0</v>
      </c>
      <c r="I298" s="404"/>
      <c r="J298" s="404"/>
      <c r="K298" s="404"/>
      <c r="L298" s="488"/>
      <c r="M298" s="510">
        <f t="shared" si="109"/>
        <v>0</v>
      </c>
      <c r="N298" s="369">
        <f t="shared" si="152"/>
        <v>0</v>
      </c>
      <c r="O298" s="369">
        <f t="shared" si="152"/>
        <v>0</v>
      </c>
      <c r="P298" s="369">
        <f t="shared" si="152"/>
        <v>0</v>
      </c>
      <c r="Q298" s="489">
        <f t="shared" si="152"/>
        <v>0</v>
      </c>
    </row>
    <row r="299" spans="1:17" x14ac:dyDescent="0.25">
      <c r="A299" s="547"/>
      <c r="B299" s="401" t="s">
        <v>308</v>
      </c>
      <c r="C299" s="527">
        <f t="shared" si="115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6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9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5"/>
        <v>0</v>
      </c>
      <c r="D300" s="404"/>
      <c r="E300" s="404"/>
      <c r="F300" s="404"/>
      <c r="G300" s="487"/>
      <c r="H300" s="402">
        <f t="shared" si="116"/>
        <v>0</v>
      </c>
      <c r="I300" s="404"/>
      <c r="J300" s="404"/>
      <c r="K300" s="404"/>
      <c r="L300" s="488"/>
      <c r="M300" s="402">
        <f t="shared" si="109"/>
        <v>0</v>
      </c>
      <c r="N300" s="369">
        <f t="shared" ref="N300:Q301" si="153">ROUNDUP(I300/$Q$15,0)</f>
        <v>0</v>
      </c>
      <c r="O300" s="369">
        <f t="shared" si="153"/>
        <v>0</v>
      </c>
      <c r="P300" s="369">
        <f t="shared" si="153"/>
        <v>0</v>
      </c>
      <c r="Q300" s="489">
        <f t="shared" si="153"/>
        <v>0</v>
      </c>
    </row>
    <row r="301" spans="1:17" x14ac:dyDescent="0.25">
      <c r="A301" s="582"/>
      <c r="B301" s="583" t="s">
        <v>35</v>
      </c>
      <c r="C301" s="534">
        <f t="shared" si="115"/>
        <v>0</v>
      </c>
      <c r="D301" s="395"/>
      <c r="E301" s="395"/>
      <c r="F301" s="395"/>
      <c r="G301" s="484"/>
      <c r="H301" s="393">
        <f t="shared" si="116"/>
        <v>0</v>
      </c>
      <c r="I301" s="395"/>
      <c r="J301" s="395"/>
      <c r="K301" s="395"/>
      <c r="L301" s="485"/>
      <c r="M301" s="393">
        <f t="shared" si="109"/>
        <v>0</v>
      </c>
      <c r="N301" s="419">
        <f t="shared" si="153"/>
        <v>0</v>
      </c>
      <c r="O301" s="419">
        <f t="shared" si="153"/>
        <v>0</v>
      </c>
      <c r="P301" s="419">
        <f t="shared" si="153"/>
        <v>0</v>
      </c>
      <c r="Q301" s="486">
        <f t="shared" si="153"/>
        <v>0</v>
      </c>
    </row>
    <row r="302" spans="1:17" x14ac:dyDescent="0.25">
      <c r="A302" s="584"/>
      <c r="B302" s="585" t="s">
        <v>309</v>
      </c>
      <c r="C302" s="586">
        <f t="shared" ref="C302:Q302" si="154">SUM(C299,C287,C283,C267,C232,C193,C185,C171,C74,C53)</f>
        <v>9500</v>
      </c>
      <c r="D302" s="586">
        <f t="shared" si="154"/>
        <v>9500</v>
      </c>
      <c r="E302" s="586">
        <f t="shared" si="154"/>
        <v>0</v>
      </c>
      <c r="F302" s="586">
        <f t="shared" si="154"/>
        <v>0</v>
      </c>
      <c r="G302" s="587">
        <f t="shared" si="154"/>
        <v>0</v>
      </c>
      <c r="H302" s="588">
        <f t="shared" si="154"/>
        <v>9500</v>
      </c>
      <c r="I302" s="586">
        <f t="shared" si="154"/>
        <v>9500</v>
      </c>
      <c r="J302" s="586">
        <f t="shared" si="154"/>
        <v>0</v>
      </c>
      <c r="K302" s="586">
        <f t="shared" si="154"/>
        <v>0</v>
      </c>
      <c r="L302" s="479">
        <f t="shared" si="154"/>
        <v>0</v>
      </c>
      <c r="M302" s="588">
        <f t="shared" si="154"/>
        <v>13518</v>
      </c>
      <c r="N302" s="586">
        <f t="shared" si="154"/>
        <v>13518</v>
      </c>
      <c r="O302" s="586">
        <f t="shared" si="154"/>
        <v>0</v>
      </c>
      <c r="P302" s="586">
        <f t="shared" si="154"/>
        <v>0</v>
      </c>
      <c r="Q302" s="479">
        <f t="shared" si="154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0</v>
      </c>
      <c r="D304" s="592">
        <f>SUM(D25,D26,D42)-D51</f>
        <v>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5">SUM(C307,C309)-C317+C319</f>
        <v>0</v>
      </c>
      <c r="D306" s="592">
        <f t="shared" si="155"/>
        <v>0</v>
      </c>
      <c r="E306" s="592">
        <f t="shared" si="155"/>
        <v>0</v>
      </c>
      <c r="F306" s="592">
        <f t="shared" si="155"/>
        <v>0</v>
      </c>
      <c r="G306" s="593">
        <f t="shared" si="155"/>
        <v>0</v>
      </c>
      <c r="H306" s="596">
        <f t="shared" si="155"/>
        <v>0</v>
      </c>
      <c r="I306" s="592">
        <f t="shared" si="155"/>
        <v>0</v>
      </c>
      <c r="J306" s="592">
        <f t="shared" si="155"/>
        <v>0</v>
      </c>
      <c r="K306" s="592">
        <f t="shared" si="155"/>
        <v>0</v>
      </c>
      <c r="L306" s="597">
        <f t="shared" si="155"/>
        <v>0</v>
      </c>
      <c r="M306" s="596">
        <f t="shared" si="155"/>
        <v>0</v>
      </c>
      <c r="N306" s="592">
        <f t="shared" si="155"/>
        <v>0</v>
      </c>
      <c r="O306" s="592">
        <f t="shared" si="155"/>
        <v>0</v>
      </c>
      <c r="P306" s="592">
        <f t="shared" si="155"/>
        <v>0</v>
      </c>
      <c r="Q306" s="597">
        <f t="shared" si="155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6">C22-C299</f>
        <v>0</v>
      </c>
      <c r="D307" s="592">
        <f t="shared" si="156"/>
        <v>0</v>
      </c>
      <c r="E307" s="592">
        <f t="shared" si="156"/>
        <v>0</v>
      </c>
      <c r="F307" s="592">
        <f t="shared" si="156"/>
        <v>0</v>
      </c>
      <c r="G307" s="599">
        <f t="shared" si="156"/>
        <v>0</v>
      </c>
      <c r="H307" s="596">
        <f t="shared" si="156"/>
        <v>0</v>
      </c>
      <c r="I307" s="592">
        <f t="shared" si="156"/>
        <v>0</v>
      </c>
      <c r="J307" s="592">
        <f t="shared" si="156"/>
        <v>0</v>
      </c>
      <c r="K307" s="592">
        <f t="shared" si="156"/>
        <v>0</v>
      </c>
      <c r="L307" s="597">
        <f t="shared" si="156"/>
        <v>0</v>
      </c>
      <c r="M307" s="596">
        <f t="shared" si="156"/>
        <v>0</v>
      </c>
      <c r="N307" s="592">
        <f t="shared" si="156"/>
        <v>0</v>
      </c>
      <c r="O307" s="592">
        <f t="shared" si="156"/>
        <v>0</v>
      </c>
      <c r="P307" s="592">
        <f t="shared" si="156"/>
        <v>0</v>
      </c>
      <c r="Q307" s="597">
        <f t="shared" si="156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7">SUM(C310,C312,C314)-SUM(C311,C313,C315)</f>
        <v>0</v>
      </c>
      <c r="D309" s="592">
        <f t="shared" si="157"/>
        <v>0</v>
      </c>
      <c r="E309" s="592">
        <f t="shared" si="157"/>
        <v>0</v>
      </c>
      <c r="F309" s="592">
        <f t="shared" si="157"/>
        <v>0</v>
      </c>
      <c r="G309" s="599">
        <f t="shared" si="157"/>
        <v>0</v>
      </c>
      <c r="H309" s="596">
        <f t="shared" si="157"/>
        <v>0</v>
      </c>
      <c r="I309" s="592">
        <f t="shared" si="157"/>
        <v>0</v>
      </c>
      <c r="J309" s="592">
        <f t="shared" si="157"/>
        <v>0</v>
      </c>
      <c r="K309" s="592">
        <f t="shared" si="157"/>
        <v>0</v>
      </c>
      <c r="L309" s="597">
        <f t="shared" si="157"/>
        <v>0</v>
      </c>
      <c r="M309" s="596">
        <f t="shared" si="157"/>
        <v>0</v>
      </c>
      <c r="N309" s="592">
        <f t="shared" si="157"/>
        <v>0</v>
      </c>
      <c r="O309" s="592">
        <f t="shared" si="157"/>
        <v>0</v>
      </c>
      <c r="P309" s="592">
        <f t="shared" si="157"/>
        <v>0</v>
      </c>
      <c r="Q309" s="597">
        <f t="shared" si="157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8">SUM(D310:G310)</f>
        <v>0</v>
      </c>
      <c r="D310" s="416"/>
      <c r="E310" s="416"/>
      <c r="F310" s="416"/>
      <c r="G310" s="602"/>
      <c r="H310" s="415">
        <f t="shared" ref="H310:H315" si="159">SUM(I310:L310)</f>
        <v>0</v>
      </c>
      <c r="I310" s="416"/>
      <c r="J310" s="416"/>
      <c r="K310" s="416"/>
      <c r="L310" s="603"/>
      <c r="M310" s="415">
        <f t="shared" ref="M310:M315" si="160">SUM(N310:Q310)</f>
        <v>0</v>
      </c>
      <c r="N310" s="359">
        <f t="shared" ref="N310:Q315" si="161">ROUNDUP(I310/$Q$15,0)</f>
        <v>0</v>
      </c>
      <c r="O310" s="359">
        <f t="shared" si="161"/>
        <v>0</v>
      </c>
      <c r="P310" s="359">
        <f t="shared" si="161"/>
        <v>0</v>
      </c>
      <c r="Q310" s="604">
        <f t="shared" si="161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8"/>
        <v>0</v>
      </c>
      <c r="D311" s="404"/>
      <c r="E311" s="404"/>
      <c r="F311" s="404"/>
      <c r="G311" s="487"/>
      <c r="H311" s="402">
        <f t="shared" si="159"/>
        <v>0</v>
      </c>
      <c r="I311" s="404"/>
      <c r="J311" s="404"/>
      <c r="K311" s="404"/>
      <c r="L311" s="488"/>
      <c r="M311" s="402">
        <f t="shared" si="160"/>
        <v>0</v>
      </c>
      <c r="N311" s="369">
        <f t="shared" si="161"/>
        <v>0</v>
      </c>
      <c r="O311" s="369">
        <f t="shared" si="161"/>
        <v>0</v>
      </c>
      <c r="P311" s="369">
        <f t="shared" si="161"/>
        <v>0</v>
      </c>
      <c r="Q311" s="489">
        <f t="shared" si="161"/>
        <v>0</v>
      </c>
    </row>
    <row r="312" spans="1:17" x14ac:dyDescent="0.25">
      <c r="A312" s="547" t="s">
        <v>320</v>
      </c>
      <c r="B312" s="362" t="s">
        <v>321</v>
      </c>
      <c r="C312" s="402">
        <f t="shared" si="158"/>
        <v>0</v>
      </c>
      <c r="D312" s="404"/>
      <c r="E312" s="404"/>
      <c r="F312" s="404"/>
      <c r="G312" s="487"/>
      <c r="H312" s="402">
        <f t="shared" si="159"/>
        <v>0</v>
      </c>
      <c r="I312" s="404"/>
      <c r="J312" s="404"/>
      <c r="K312" s="404"/>
      <c r="L312" s="488"/>
      <c r="M312" s="402">
        <f t="shared" si="160"/>
        <v>0</v>
      </c>
      <c r="N312" s="369">
        <f t="shared" si="161"/>
        <v>0</v>
      </c>
      <c r="O312" s="369">
        <f t="shared" si="161"/>
        <v>0</v>
      </c>
      <c r="P312" s="369">
        <f t="shared" si="161"/>
        <v>0</v>
      </c>
      <c r="Q312" s="489">
        <f t="shared" si="161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8"/>
        <v>0</v>
      </c>
      <c r="D313" s="404"/>
      <c r="E313" s="404"/>
      <c r="F313" s="404"/>
      <c r="G313" s="487"/>
      <c r="H313" s="402">
        <f t="shared" si="159"/>
        <v>0</v>
      </c>
      <c r="I313" s="404"/>
      <c r="J313" s="404"/>
      <c r="K313" s="404"/>
      <c r="L313" s="488"/>
      <c r="M313" s="402">
        <f t="shared" si="160"/>
        <v>0</v>
      </c>
      <c r="N313" s="369">
        <f t="shared" si="161"/>
        <v>0</v>
      </c>
      <c r="O313" s="369">
        <f t="shared" si="161"/>
        <v>0</v>
      </c>
      <c r="P313" s="369">
        <f t="shared" si="161"/>
        <v>0</v>
      </c>
      <c r="Q313" s="489">
        <f t="shared" si="161"/>
        <v>0</v>
      </c>
    </row>
    <row r="314" spans="1:17" x14ac:dyDescent="0.25">
      <c r="A314" s="547" t="s">
        <v>324</v>
      </c>
      <c r="B314" s="362" t="s">
        <v>325</v>
      </c>
      <c r="C314" s="402">
        <f t="shared" si="158"/>
        <v>0</v>
      </c>
      <c r="D314" s="404"/>
      <c r="E314" s="404"/>
      <c r="F314" s="404"/>
      <c r="G314" s="487"/>
      <c r="H314" s="402">
        <f t="shared" si="159"/>
        <v>0</v>
      </c>
      <c r="I314" s="404"/>
      <c r="J314" s="404"/>
      <c r="K314" s="404"/>
      <c r="L314" s="488"/>
      <c r="M314" s="402">
        <f t="shared" si="160"/>
        <v>0</v>
      </c>
      <c r="N314" s="369">
        <f t="shared" si="161"/>
        <v>0</v>
      </c>
      <c r="O314" s="369">
        <f t="shared" si="161"/>
        <v>0</v>
      </c>
      <c r="P314" s="369">
        <f t="shared" si="161"/>
        <v>0</v>
      </c>
      <c r="Q314" s="489">
        <f t="shared" si="161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8"/>
        <v>0</v>
      </c>
      <c r="D315" s="514"/>
      <c r="E315" s="514"/>
      <c r="F315" s="514"/>
      <c r="G315" s="564"/>
      <c r="H315" s="510">
        <f t="shared" si="159"/>
        <v>0</v>
      </c>
      <c r="I315" s="514"/>
      <c r="J315" s="514"/>
      <c r="K315" s="514"/>
      <c r="L315" s="516"/>
      <c r="M315" s="510">
        <f t="shared" si="160"/>
        <v>0</v>
      </c>
      <c r="N315" s="517">
        <f t="shared" si="161"/>
        <v>0</v>
      </c>
      <c r="O315" s="517">
        <f t="shared" si="161"/>
        <v>0</v>
      </c>
      <c r="P315" s="517">
        <f t="shared" si="161"/>
        <v>0</v>
      </c>
      <c r="Q315" s="518">
        <f t="shared" si="161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2">ROUNDUP(I317/$Q$15,0)</f>
        <v>0</v>
      </c>
      <c r="O317" s="592">
        <f t="shared" si="162"/>
        <v>0</v>
      </c>
      <c r="P317" s="592">
        <f t="shared" si="162"/>
        <v>0</v>
      </c>
      <c r="Q317" s="597">
        <f t="shared" si="162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3">ROUNDUP(I319/$Q$15,0)</f>
        <v>0</v>
      </c>
      <c r="O319" s="520">
        <f t="shared" si="163"/>
        <v>0</v>
      </c>
      <c r="P319" s="520">
        <f t="shared" si="163"/>
        <v>0</v>
      </c>
      <c r="Q319" s="590">
        <f t="shared" si="163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zoomScalePageLayoutView="80" workbookViewId="0">
      <selection activeCell="T14" sqref="T14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371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 t="s">
        <v>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359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356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362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361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300000</v>
      </c>
      <c r="D21" s="343">
        <f>SUM(D22,D25,D26,D42,D43)</f>
        <v>300000</v>
      </c>
      <c r="E21" s="343">
        <f>SUM(E22,E25,E43)</f>
        <v>0</v>
      </c>
      <c r="F21" s="343">
        <f>SUM(F22,F27,F43)</f>
        <v>0</v>
      </c>
      <c r="G21" s="344">
        <f>SUM(G22,G45)</f>
        <v>0</v>
      </c>
      <c r="H21" s="342">
        <f t="shared" ref="H21:H47" si="1">SUM(I21:L21)</f>
        <v>167002</v>
      </c>
      <c r="I21" s="343">
        <f>SUM(I22,I25,I26,I42,I43)</f>
        <v>167002</v>
      </c>
      <c r="J21" s="343">
        <f>SUM(J22,J25,J43)</f>
        <v>0</v>
      </c>
      <c r="K21" s="343">
        <f>SUM(K22,K27,K43)</f>
        <v>0</v>
      </c>
      <c r="L21" s="345">
        <f>SUM(L22,L45)</f>
        <v>0</v>
      </c>
      <c r="M21" s="342">
        <f t="shared" ref="M21:M41" si="2">SUM(N21:Q21)</f>
        <v>237623</v>
      </c>
      <c r="N21" s="343">
        <f>SUM(N22,N25,N26,N42,N43)</f>
        <v>237623</v>
      </c>
      <c r="O21" s="343">
        <f>SUM(O22,O25,O43)</f>
        <v>0</v>
      </c>
      <c r="P21" s="343">
        <f>SUM(P22,P27,P43)</f>
        <v>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si="2"/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300000</v>
      </c>
      <c r="D25" s="374">
        <f>SUM(D51)</f>
        <v>300000</v>
      </c>
      <c r="E25" s="374"/>
      <c r="F25" s="375" t="s">
        <v>37</v>
      </c>
      <c r="G25" s="376" t="s">
        <v>37</v>
      </c>
      <c r="H25" s="373">
        <f t="shared" si="1"/>
        <v>167002</v>
      </c>
      <c r="I25" s="374">
        <f>SUM(I51)</f>
        <v>167002</v>
      </c>
      <c r="J25" s="374"/>
      <c r="K25" s="375" t="s">
        <v>37</v>
      </c>
      <c r="L25" s="377" t="s">
        <v>37</v>
      </c>
      <c r="M25" s="378">
        <f t="shared" si="2"/>
        <v>237623</v>
      </c>
      <c r="N25" s="379">
        <f>ROUND(I25/$Q$15,0)+1</f>
        <v>237623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0</v>
      </c>
      <c r="D27" s="386" t="s">
        <v>37</v>
      </c>
      <c r="E27" s="386" t="s">
        <v>37</v>
      </c>
      <c r="F27" s="390">
        <f>SUM(F28,F32,F34,F37)</f>
        <v>0</v>
      </c>
      <c r="G27" s="387" t="s">
        <v>37</v>
      </c>
      <c r="H27" s="384">
        <f t="shared" si="1"/>
        <v>0</v>
      </c>
      <c r="I27" s="386" t="s">
        <v>37</v>
      </c>
      <c r="J27" s="386" t="s">
        <v>37</v>
      </c>
      <c r="K27" s="390">
        <f>SUM(K28,K32,K34,K37)</f>
        <v>0</v>
      </c>
      <c r="L27" s="389" t="s">
        <v>37</v>
      </c>
      <c r="M27" s="384">
        <f t="shared" si="2"/>
        <v>0</v>
      </c>
      <c r="N27" s="386" t="s">
        <v>37</v>
      </c>
      <c r="O27" s="386" t="s">
        <v>37</v>
      </c>
      <c r="P27" s="390">
        <f>SUM(P28,P32,P34,P37)</f>
        <v>0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0</v>
      </c>
      <c r="D37" s="386" t="s">
        <v>37</v>
      </c>
      <c r="E37" s="386" t="s">
        <v>37</v>
      </c>
      <c r="F37" s="390">
        <f>SUM(F38:F41)</f>
        <v>0</v>
      </c>
      <c r="G37" s="387" t="s">
        <v>37</v>
      </c>
      <c r="H37" s="384">
        <f t="shared" si="1"/>
        <v>0</v>
      </c>
      <c r="I37" s="386" t="s">
        <v>37</v>
      </c>
      <c r="J37" s="386" t="s">
        <v>37</v>
      </c>
      <c r="K37" s="390">
        <f>SUM(K38:K41)</f>
        <v>0</v>
      </c>
      <c r="L37" s="389" t="s">
        <v>37</v>
      </c>
      <c r="M37" s="384">
        <f t="shared" si="2"/>
        <v>0</v>
      </c>
      <c r="N37" s="386" t="s">
        <v>37</v>
      </c>
      <c r="O37" s="386" t="s">
        <v>37</v>
      </c>
      <c r="P37" s="390">
        <f>SUM(P38:P41)</f>
        <v>0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0</v>
      </c>
      <c r="D41" s="403" t="s">
        <v>37</v>
      </c>
      <c r="E41" s="403" t="s">
        <v>37</v>
      </c>
      <c r="F41" s="404"/>
      <c r="G41" s="405" t="s">
        <v>37</v>
      </c>
      <c r="H41" s="402">
        <f t="shared" si="1"/>
        <v>0</v>
      </c>
      <c r="I41" s="403" t="s">
        <v>37</v>
      </c>
      <c r="J41" s="403" t="s">
        <v>37</v>
      </c>
      <c r="K41" s="404"/>
      <c r="L41" s="406" t="s">
        <v>37</v>
      </c>
      <c r="M41" s="402">
        <f t="shared" si="2"/>
        <v>0</v>
      </c>
      <c r="N41" s="403" t="s">
        <v>37</v>
      </c>
      <c r="O41" s="403" t="s">
        <v>37</v>
      </c>
      <c r="P41" s="369">
        <f>ROUND(K41/$Q$15,0)</f>
        <v>0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300000</v>
      </c>
      <c r="D50" s="458">
        <f>SUM(D51,D299)</f>
        <v>300000</v>
      </c>
      <c r="E50" s="458">
        <f>SUM(E51,E299)</f>
        <v>0</v>
      </c>
      <c r="F50" s="458">
        <f>SUM(F51,F299)</f>
        <v>0</v>
      </c>
      <c r="G50" s="459">
        <f>SUM(G51,G299)</f>
        <v>0</v>
      </c>
      <c r="H50" s="457">
        <f t="shared" ref="H50:H112" si="10">SUM(I50:L50)</f>
        <v>167002</v>
      </c>
      <c r="I50" s="458">
        <f>SUM(I51,I299)</f>
        <v>167002</v>
      </c>
      <c r="J50" s="458">
        <f>SUM(J51,J299)</f>
        <v>0</v>
      </c>
      <c r="K50" s="458">
        <f>SUM(K51,K299)</f>
        <v>0</v>
      </c>
      <c r="L50" s="460">
        <f>SUM(L51,L299)</f>
        <v>0</v>
      </c>
      <c r="M50" s="457">
        <f t="shared" ref="M50:M73" si="11">SUM(N50:Q50)</f>
        <v>237623</v>
      </c>
      <c r="N50" s="458">
        <f>SUM(N51,N299)</f>
        <v>237623</v>
      </c>
      <c r="O50" s="458">
        <f>SUM(O51,O299)</f>
        <v>0</v>
      </c>
      <c r="P50" s="458">
        <f>SUM(P51,P299)</f>
        <v>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300000</v>
      </c>
      <c r="D51" s="464">
        <f>SUM(D52,D192)</f>
        <v>300000</v>
      </c>
      <c r="E51" s="464">
        <f>SUM(E52,E192)</f>
        <v>0</v>
      </c>
      <c r="F51" s="464">
        <f>SUM(F52,F192)</f>
        <v>0</v>
      </c>
      <c r="G51" s="465">
        <f>SUM(G52,G192)</f>
        <v>0</v>
      </c>
      <c r="H51" s="463">
        <f t="shared" si="10"/>
        <v>167002</v>
      </c>
      <c r="I51" s="464">
        <f>SUM(I52,I192)</f>
        <v>167002</v>
      </c>
      <c r="J51" s="464">
        <f>SUM(J52,J192)</f>
        <v>0</v>
      </c>
      <c r="K51" s="464">
        <f>SUM(K52,K192)</f>
        <v>0</v>
      </c>
      <c r="L51" s="466">
        <f>SUM(L52,L192)</f>
        <v>0</v>
      </c>
      <c r="M51" s="463">
        <f t="shared" si="11"/>
        <v>237623</v>
      </c>
      <c r="N51" s="464">
        <f>SUM(N52,N192)</f>
        <v>237623</v>
      </c>
      <c r="O51" s="464">
        <f>SUM(O52,O192)</f>
        <v>0</v>
      </c>
      <c r="P51" s="464">
        <f>SUM(P52,P192)</f>
        <v>0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300000</v>
      </c>
      <c r="D52" s="469">
        <f>SUM(D53,D74,D171,D185)</f>
        <v>300000</v>
      </c>
      <c r="E52" s="469">
        <f>SUM(E53,E74,E171,E185)</f>
        <v>0</v>
      </c>
      <c r="F52" s="469">
        <f>SUM(F53,F74,F171,F185)</f>
        <v>0</v>
      </c>
      <c r="G52" s="470">
        <f>SUM(G53,G74,G171,G185)</f>
        <v>0</v>
      </c>
      <c r="H52" s="468">
        <f t="shared" si="10"/>
        <v>167002</v>
      </c>
      <c r="I52" s="469">
        <f>SUM(I53,I74,I171,I185)</f>
        <v>167002</v>
      </c>
      <c r="J52" s="469">
        <f>SUM(J53,J74,J171,J185)</f>
        <v>0</v>
      </c>
      <c r="K52" s="469">
        <f>SUM(K53,K74,K171,K185)</f>
        <v>0</v>
      </c>
      <c r="L52" s="471">
        <f>SUM(L53,L74,L171,L185)</f>
        <v>0</v>
      </c>
      <c r="M52" s="468">
        <f t="shared" si="11"/>
        <v>237623</v>
      </c>
      <c r="N52" s="469">
        <f>SUM(N53,N74,N171,N185)</f>
        <v>237623</v>
      </c>
      <c r="O52" s="469">
        <f>SUM(O53,O74,O171,O185)</f>
        <v>0</v>
      </c>
      <c r="P52" s="469">
        <f>SUM(P53,P74,P171,P185)</f>
        <v>0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0</v>
      </c>
      <c r="D53" s="474">
        <f>SUM(D54,D67)</f>
        <v>0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0</v>
      </c>
      <c r="I53" s="474">
        <f>SUM(I54,I67)</f>
        <v>0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0</v>
      </c>
      <c r="N53" s="474">
        <f>SUM(N54,N67)</f>
        <v>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0</v>
      </c>
      <c r="D54" s="390">
        <f>SUM(D55,D58,D66)</f>
        <v>0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0</v>
      </c>
      <c r="I54" s="390">
        <f>SUM(I55,I58,I66)</f>
        <v>0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0</v>
      </c>
      <c r="N54" s="390">
        <f>SUM(N55,N58,N66)</f>
        <v>0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0</v>
      </c>
      <c r="D55" s="481">
        <f>SUM(D56:D57)</f>
        <v>0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0</v>
      </c>
      <c r="I55" s="481">
        <f>SUM(I56:I57)</f>
        <v>0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0</v>
      </c>
      <c r="N55" s="481">
        <f>SUM(N56:N57)</f>
        <v>0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0</v>
      </c>
      <c r="D57" s="404"/>
      <c r="E57" s="404"/>
      <c r="F57" s="404"/>
      <c r="G57" s="487"/>
      <c r="H57" s="402">
        <f t="shared" si="10"/>
        <v>0</v>
      </c>
      <c r="I57" s="404"/>
      <c r="J57" s="404"/>
      <c r="K57" s="404"/>
      <c r="L57" s="488"/>
      <c r="M57" s="402">
        <f t="shared" si="11"/>
        <v>0</v>
      </c>
      <c r="N57" s="369">
        <f t="shared" ref="N57" si="13">ROUNDUP(I57/$Q$15,0)</f>
        <v>0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0</v>
      </c>
      <c r="D58" s="369">
        <f>SUM(D59:D65)</f>
        <v>0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0</v>
      </c>
      <c r="I58" s="369">
        <f>SUM(I59:I65)</f>
        <v>0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0</v>
      </c>
      <c r="N58" s="369">
        <f>SUM(N59:N65)</f>
        <v>0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4">ROUNDUP(I59/$Q$15,0)</f>
        <v>0</v>
      </c>
      <c r="O59" s="369">
        <f t="shared" si="14"/>
        <v>0</v>
      </c>
      <c r="P59" s="369">
        <f t="shared" si="14"/>
        <v>0</v>
      </c>
      <c r="Q59" s="489">
        <f t="shared" si="14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0</v>
      </c>
      <c r="D60" s="404"/>
      <c r="E60" s="404"/>
      <c r="F60" s="404"/>
      <c r="G60" s="487"/>
      <c r="H60" s="402">
        <f t="shared" si="10"/>
        <v>0</v>
      </c>
      <c r="I60" s="404"/>
      <c r="J60" s="404"/>
      <c r="K60" s="404"/>
      <c r="L60" s="488"/>
      <c r="M60" s="402">
        <f t="shared" si="11"/>
        <v>0</v>
      </c>
      <c r="N60" s="369">
        <f t="shared" si="14"/>
        <v>0</v>
      </c>
      <c r="O60" s="369">
        <f t="shared" si="14"/>
        <v>0</v>
      </c>
      <c r="P60" s="369">
        <f t="shared" si="14"/>
        <v>0</v>
      </c>
      <c r="Q60" s="489">
        <f t="shared" si="14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4"/>
        <v>0</v>
      </c>
      <c r="O61" s="369">
        <f t="shared" si="14"/>
        <v>0</v>
      </c>
      <c r="P61" s="369">
        <f t="shared" si="14"/>
        <v>0</v>
      </c>
      <c r="Q61" s="489">
        <f t="shared" si="14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/>
      <c r="J62" s="404"/>
      <c r="K62" s="404"/>
      <c r="L62" s="488"/>
      <c r="M62" s="402">
        <f t="shared" si="11"/>
        <v>0</v>
      </c>
      <c r="N62" s="369">
        <f t="shared" si="14"/>
        <v>0</v>
      </c>
      <c r="O62" s="369">
        <f t="shared" si="14"/>
        <v>0</v>
      </c>
      <c r="P62" s="369">
        <f t="shared" si="14"/>
        <v>0</v>
      </c>
      <c r="Q62" s="489">
        <f t="shared" si="14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0</v>
      </c>
      <c r="D63" s="404"/>
      <c r="E63" s="404"/>
      <c r="F63" s="404"/>
      <c r="G63" s="487"/>
      <c r="H63" s="402">
        <f t="shared" si="10"/>
        <v>0</v>
      </c>
      <c r="I63" s="404"/>
      <c r="J63" s="404"/>
      <c r="K63" s="404"/>
      <c r="L63" s="488"/>
      <c r="M63" s="402">
        <f t="shared" si="11"/>
        <v>0</v>
      </c>
      <c r="N63" s="369">
        <f t="shared" si="14"/>
        <v>0</v>
      </c>
      <c r="O63" s="369">
        <f t="shared" si="14"/>
        <v>0</v>
      </c>
      <c r="P63" s="369">
        <f t="shared" si="14"/>
        <v>0</v>
      </c>
      <c r="Q63" s="489">
        <f t="shared" si="14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4"/>
        <v>0</v>
      </c>
      <c r="O64" s="369">
        <f t="shared" si="14"/>
        <v>0</v>
      </c>
      <c r="P64" s="369">
        <f t="shared" si="14"/>
        <v>0</v>
      </c>
      <c r="Q64" s="489">
        <f t="shared" si="14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4"/>
        <v>0</v>
      </c>
      <c r="O65" s="369">
        <f t="shared" si="14"/>
        <v>0</v>
      </c>
      <c r="P65" s="369">
        <f t="shared" si="14"/>
        <v>0</v>
      </c>
      <c r="Q65" s="489">
        <f t="shared" si="14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/>
      <c r="J66" s="492"/>
      <c r="K66" s="492"/>
      <c r="L66" s="494"/>
      <c r="M66" s="445">
        <f t="shared" si="11"/>
        <v>0</v>
      </c>
      <c r="N66" s="369">
        <f t="shared" si="14"/>
        <v>0</v>
      </c>
      <c r="O66" s="481">
        <f t="shared" si="14"/>
        <v>0</v>
      </c>
      <c r="P66" s="481">
        <f t="shared" si="14"/>
        <v>0</v>
      </c>
      <c r="Q66" s="483">
        <f t="shared" si="14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0</v>
      </c>
      <c r="D67" s="390">
        <f>SUM(D68:D69)</f>
        <v>0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0</v>
      </c>
      <c r="I67" s="390">
        <f>SUM(I68:I69)</f>
        <v>0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0</v>
      </c>
      <c r="N67" s="390">
        <f>SUM(N68:N69)</f>
        <v>0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0</v>
      </c>
      <c r="D68" s="395"/>
      <c r="E68" s="395"/>
      <c r="F68" s="395"/>
      <c r="G68" s="484"/>
      <c r="H68" s="393">
        <f t="shared" si="10"/>
        <v>0</v>
      </c>
      <c r="I68" s="395"/>
      <c r="J68" s="395"/>
      <c r="K68" s="395"/>
      <c r="L68" s="485"/>
      <c r="M68" s="393">
        <f t="shared" si="11"/>
        <v>0</v>
      </c>
      <c r="N68" s="419">
        <f t="shared" ref="N68:Q68" si="15">ROUNDUP(I68/$Q$15,0)</f>
        <v>0</v>
      </c>
      <c r="O68" s="419">
        <f t="shared" si="15"/>
        <v>0</v>
      </c>
      <c r="P68" s="419">
        <f t="shared" si="15"/>
        <v>0</v>
      </c>
      <c r="Q68" s="486">
        <f t="shared" si="15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0</v>
      </c>
      <c r="D69" s="369">
        <f>SUM(D70:D73)</f>
        <v>0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0</v>
      </c>
      <c r="I69" s="369">
        <f>SUM(I70:I73)</f>
        <v>0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0</v>
      </c>
      <c r="N69" s="369">
        <f>SUM(N70:N73)</f>
        <v>0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0</v>
      </c>
      <c r="D70" s="404"/>
      <c r="E70" s="404"/>
      <c r="F70" s="404"/>
      <c r="G70" s="487"/>
      <c r="H70" s="402">
        <f t="shared" si="10"/>
        <v>0</v>
      </c>
      <c r="I70" s="404"/>
      <c r="J70" s="404"/>
      <c r="K70" s="404"/>
      <c r="L70" s="488"/>
      <c r="M70" s="402">
        <f t="shared" si="11"/>
        <v>0</v>
      </c>
      <c r="N70" s="369">
        <f t="shared" ref="N70:Q73" si="16">ROUNDUP(I70/$Q$15,0)</f>
        <v>0</v>
      </c>
      <c r="O70" s="369">
        <f t="shared" si="16"/>
        <v>0</v>
      </c>
      <c r="P70" s="369">
        <f t="shared" si="16"/>
        <v>0</v>
      </c>
      <c r="Q70" s="489">
        <f t="shared" si="16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0</v>
      </c>
      <c r="D71" s="404"/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6"/>
        <v>0</v>
      </c>
      <c r="O71" s="369">
        <f t="shared" si="16"/>
        <v>0</v>
      </c>
      <c r="P71" s="369">
        <f t="shared" si="16"/>
        <v>0</v>
      </c>
      <c r="Q71" s="489">
        <f t="shared" si="16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0</v>
      </c>
      <c r="D72" s="404"/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6"/>
        <v>0</v>
      </c>
      <c r="O72" s="369">
        <f t="shared" si="16"/>
        <v>0</v>
      </c>
      <c r="P72" s="369">
        <f t="shared" si="16"/>
        <v>0</v>
      </c>
      <c r="Q72" s="489">
        <f t="shared" si="16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6"/>
        <v>0</v>
      </c>
      <c r="O73" s="369">
        <f t="shared" si="16"/>
        <v>0</v>
      </c>
      <c r="P73" s="369">
        <f t="shared" si="16"/>
        <v>0</v>
      </c>
      <c r="Q73" s="489">
        <f t="shared" si="16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300000</v>
      </c>
      <c r="D74" s="474">
        <f>SUM(D75,D82,D129,D162,D163,D170)</f>
        <v>300000</v>
      </c>
      <c r="E74" s="474">
        <f>SUM(E75,E82,E129,E162,E163,E170)</f>
        <v>0</v>
      </c>
      <c r="F74" s="474">
        <f>SUM(F75,F82,F129,F162,F163,F170)</f>
        <v>0</v>
      </c>
      <c r="G74" s="475">
        <f>SUM(G75,G82,G129,G162,G163,G170)</f>
        <v>0</v>
      </c>
      <c r="H74" s="473">
        <f t="shared" si="10"/>
        <v>167002</v>
      </c>
      <c r="I74" s="474">
        <f>SUM(I75,I82,I129,I162,I163,I170)</f>
        <v>167002</v>
      </c>
      <c r="J74" s="474">
        <f>SUM(J75,J82,J129,J162,J163,J170)</f>
        <v>0</v>
      </c>
      <c r="K74" s="474">
        <f>SUM(K75,K82,K129,K162,K163,K170)</f>
        <v>0</v>
      </c>
      <c r="L74" s="476">
        <f>SUM(L75,L82,L129,L162,L163,L170)</f>
        <v>0</v>
      </c>
      <c r="M74" s="473">
        <f t="shared" ref="M74:M112" si="17">SUM(N74:Q74)</f>
        <v>237623</v>
      </c>
      <c r="N74" s="474">
        <f>SUM(N75,N82,N129,N162,N163,N170)</f>
        <v>237623</v>
      </c>
      <c r="O74" s="474">
        <f>SUM(O75,O82,O129,O162,O163,O170)</f>
        <v>0</v>
      </c>
      <c r="P74" s="474">
        <f>SUM(P75,P82,P129,P162,P163,P170)</f>
        <v>0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0</v>
      </c>
      <c r="D75" s="390">
        <f>SUM(D76,D79)</f>
        <v>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0</v>
      </c>
      <c r="I75" s="390">
        <f>SUM(I76,I79)</f>
        <v>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7"/>
        <v>0</v>
      </c>
      <c r="N75" s="390">
        <f>SUM(N76,N79)</f>
        <v>0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0</v>
      </c>
      <c r="D76" s="419">
        <f>SUM(D77:D78)</f>
        <v>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7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0</v>
      </c>
      <c r="D77" s="404"/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7"/>
        <v>0</v>
      </c>
      <c r="N77" s="369">
        <f t="shared" ref="N77:Q78" si="18">ROUNDUP(I77/$Q$15,0)</f>
        <v>0</v>
      </c>
      <c r="O77" s="369">
        <f t="shared" si="18"/>
        <v>0</v>
      </c>
      <c r="P77" s="369">
        <f t="shared" si="18"/>
        <v>0</v>
      </c>
      <c r="Q77" s="489">
        <f t="shared" si="18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7"/>
        <v>0</v>
      </c>
      <c r="N78" s="369">
        <f t="shared" si="18"/>
        <v>0</v>
      </c>
      <c r="O78" s="369">
        <f t="shared" si="18"/>
        <v>0</v>
      </c>
      <c r="P78" s="369">
        <f t="shared" si="18"/>
        <v>0</v>
      </c>
      <c r="Q78" s="489">
        <f t="shared" si="18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0</v>
      </c>
      <c r="D79" s="369">
        <f>SUM(D80:D81)</f>
        <v>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0</v>
      </c>
      <c r="I79" s="369">
        <f>SUM(I80:I81)</f>
        <v>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7"/>
        <v>0</v>
      </c>
      <c r="N79" s="369">
        <f>SUM(N80:N81)</f>
        <v>0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0</v>
      </c>
      <c r="D80" s="404"/>
      <c r="E80" s="404"/>
      <c r="F80" s="404"/>
      <c r="G80" s="487"/>
      <c r="H80" s="402">
        <f t="shared" si="10"/>
        <v>0</v>
      </c>
      <c r="I80" s="404"/>
      <c r="J80" s="404"/>
      <c r="K80" s="404"/>
      <c r="L80" s="488"/>
      <c r="M80" s="402">
        <f t="shared" si="17"/>
        <v>0</v>
      </c>
      <c r="N80" s="369">
        <f t="shared" ref="N80:Q81" si="19">ROUNDUP(I80/$Q$15,0)</f>
        <v>0</v>
      </c>
      <c r="O80" s="369">
        <f t="shared" si="19"/>
        <v>0</v>
      </c>
      <c r="P80" s="369">
        <f t="shared" si="19"/>
        <v>0</v>
      </c>
      <c r="Q80" s="489">
        <f t="shared" si="19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0</v>
      </c>
      <c r="D81" s="404"/>
      <c r="E81" s="404"/>
      <c r="F81" s="404"/>
      <c r="G81" s="487"/>
      <c r="H81" s="402">
        <f t="shared" si="10"/>
        <v>0</v>
      </c>
      <c r="I81" s="404"/>
      <c r="J81" s="404"/>
      <c r="K81" s="404"/>
      <c r="L81" s="488"/>
      <c r="M81" s="402">
        <f t="shared" si="17"/>
        <v>0</v>
      </c>
      <c r="N81" s="369">
        <f t="shared" si="19"/>
        <v>0</v>
      </c>
      <c r="O81" s="369">
        <f t="shared" si="19"/>
        <v>0</v>
      </c>
      <c r="P81" s="369">
        <f t="shared" si="19"/>
        <v>0</v>
      </c>
      <c r="Q81" s="489">
        <f t="shared" si="19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300000</v>
      </c>
      <c r="D82" s="390">
        <f>SUM(D83,D88,D94,D102,D111,D115,D121,D127)</f>
        <v>300000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 t="shared" si="10"/>
        <v>167002</v>
      </c>
      <c r="I82" s="390">
        <f>SUM(I83,I88,I94,I102,I111,I115,I121,I127)</f>
        <v>167002</v>
      </c>
      <c r="J82" s="390">
        <f>SUM(J83,J88,J94,J102,J111,J115,J121,J127)</f>
        <v>0</v>
      </c>
      <c r="K82" s="390">
        <f>SUM(K83,K88,K94,K102,K111,K115,K121,K127)</f>
        <v>0</v>
      </c>
      <c r="L82" s="499">
        <f>SUM(L83,L88,L94,L102,L111,L115,L121,L127)</f>
        <v>0</v>
      </c>
      <c r="M82" s="384">
        <f t="shared" si="17"/>
        <v>237623</v>
      </c>
      <c r="N82" s="390">
        <f>SUM(N83,N88,N94,N102,N111,N115,N121,N127)</f>
        <v>237623</v>
      </c>
      <c r="O82" s="390">
        <f>SUM(O83,O88,O94,O102,O111,O115,O121,O127)</f>
        <v>0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7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7"/>
        <v>0</v>
      </c>
      <c r="N84" s="419">
        <f t="shared" ref="N84:Q87" si="20">ROUNDUP(I84/$Q$15,0)</f>
        <v>0</v>
      </c>
      <c r="O84" s="419">
        <f t="shared" si="20"/>
        <v>0</v>
      </c>
      <c r="P84" s="419">
        <f t="shared" si="20"/>
        <v>0</v>
      </c>
      <c r="Q84" s="486">
        <f t="shared" si="20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7"/>
        <v>0</v>
      </c>
      <c r="N85" s="369">
        <f t="shared" si="20"/>
        <v>0</v>
      </c>
      <c r="O85" s="369">
        <f t="shared" si="20"/>
        <v>0</v>
      </c>
      <c r="P85" s="369">
        <f t="shared" si="20"/>
        <v>0</v>
      </c>
      <c r="Q85" s="489">
        <f t="shared" si="20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7"/>
        <v>0</v>
      </c>
      <c r="N86" s="369">
        <f t="shared" si="20"/>
        <v>0</v>
      </c>
      <c r="O86" s="369">
        <f t="shared" si="20"/>
        <v>0</v>
      </c>
      <c r="P86" s="369">
        <f t="shared" si="20"/>
        <v>0</v>
      </c>
      <c r="Q86" s="489">
        <f t="shared" si="20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/>
      <c r="J87" s="404"/>
      <c r="K87" s="404"/>
      <c r="L87" s="488"/>
      <c r="M87" s="402">
        <f t="shared" si="17"/>
        <v>0</v>
      </c>
      <c r="N87" s="369">
        <f t="shared" si="20"/>
        <v>0</v>
      </c>
      <c r="O87" s="369">
        <f t="shared" si="20"/>
        <v>0</v>
      </c>
      <c r="P87" s="369">
        <f t="shared" si="20"/>
        <v>0</v>
      </c>
      <c r="Q87" s="489">
        <f t="shared" si="20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7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7"/>
        <v>0</v>
      </c>
      <c r="N89" s="369">
        <f t="shared" ref="N89:Q93" si="21">ROUNDUP(I89/$Q$15,0)</f>
        <v>0</v>
      </c>
      <c r="O89" s="369">
        <f t="shared" si="21"/>
        <v>0</v>
      </c>
      <c r="P89" s="369">
        <f t="shared" si="21"/>
        <v>0</v>
      </c>
      <c r="Q89" s="489">
        <f t="shared" si="21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7"/>
        <v>0</v>
      </c>
      <c r="N90" s="369">
        <f t="shared" si="21"/>
        <v>0</v>
      </c>
      <c r="O90" s="369">
        <f t="shared" si="21"/>
        <v>0</v>
      </c>
      <c r="P90" s="369">
        <f t="shared" si="21"/>
        <v>0</v>
      </c>
      <c r="Q90" s="489">
        <f t="shared" si="21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7"/>
        <v>0</v>
      </c>
      <c r="N91" s="369">
        <f t="shared" si="21"/>
        <v>0</v>
      </c>
      <c r="O91" s="369">
        <f t="shared" si="21"/>
        <v>0</v>
      </c>
      <c r="P91" s="369">
        <f t="shared" si="21"/>
        <v>0</v>
      </c>
      <c r="Q91" s="489">
        <f t="shared" si="21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7"/>
        <v>0</v>
      </c>
      <c r="N92" s="369">
        <f t="shared" si="21"/>
        <v>0</v>
      </c>
      <c r="O92" s="369">
        <f t="shared" si="21"/>
        <v>0</v>
      </c>
      <c r="P92" s="369">
        <f t="shared" si="21"/>
        <v>0</v>
      </c>
      <c r="Q92" s="489">
        <f t="shared" si="21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7"/>
        <v>0</v>
      </c>
      <c r="N93" s="369">
        <f t="shared" si="21"/>
        <v>0</v>
      </c>
      <c r="O93" s="369">
        <f t="shared" si="21"/>
        <v>0</v>
      </c>
      <c r="P93" s="369">
        <f t="shared" si="21"/>
        <v>0</v>
      </c>
      <c r="Q93" s="489">
        <f t="shared" si="21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0</v>
      </c>
      <c r="D94" s="369">
        <f>SUM(D95:D101)</f>
        <v>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0</v>
      </c>
      <c r="I94" s="369">
        <f>SUM(I95:I101)</f>
        <v>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7"/>
        <v>0</v>
      </c>
      <c r="N94" s="369">
        <f>SUM(N95:N101)</f>
        <v>0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0</v>
      </c>
      <c r="D95" s="404"/>
      <c r="E95" s="404"/>
      <c r="F95" s="404"/>
      <c r="G95" s="487"/>
      <c r="H95" s="402">
        <f t="shared" si="10"/>
        <v>0</v>
      </c>
      <c r="I95" s="404"/>
      <c r="J95" s="404"/>
      <c r="K95" s="404"/>
      <c r="L95" s="488"/>
      <c r="M95" s="402">
        <f t="shared" si="17"/>
        <v>0</v>
      </c>
      <c r="N95" s="369">
        <f t="shared" ref="N95:Q101" si="22">ROUNDUP(I95/$Q$15,0)</f>
        <v>0</v>
      </c>
      <c r="O95" s="369">
        <f t="shared" si="22"/>
        <v>0</v>
      </c>
      <c r="P95" s="369">
        <f t="shared" si="22"/>
        <v>0</v>
      </c>
      <c r="Q95" s="489">
        <f t="shared" si="22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0</v>
      </c>
      <c r="D96" s="404"/>
      <c r="E96" s="404"/>
      <c r="F96" s="404"/>
      <c r="G96" s="487"/>
      <c r="H96" s="402">
        <f t="shared" si="10"/>
        <v>0</v>
      </c>
      <c r="I96" s="404"/>
      <c r="J96" s="404"/>
      <c r="K96" s="404"/>
      <c r="L96" s="488"/>
      <c r="M96" s="402">
        <f t="shared" si="17"/>
        <v>0</v>
      </c>
      <c r="N96" s="369">
        <f t="shared" si="22"/>
        <v>0</v>
      </c>
      <c r="O96" s="369">
        <f t="shared" si="22"/>
        <v>0</v>
      </c>
      <c r="P96" s="369">
        <f t="shared" si="22"/>
        <v>0</v>
      </c>
      <c r="Q96" s="489">
        <f t="shared" si="22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7"/>
        <v>0</v>
      </c>
      <c r="N97" s="419">
        <f t="shared" si="22"/>
        <v>0</v>
      </c>
      <c r="O97" s="419">
        <f t="shared" si="22"/>
        <v>0</v>
      </c>
      <c r="P97" s="419">
        <f t="shared" si="22"/>
        <v>0</v>
      </c>
      <c r="Q97" s="486">
        <f t="shared" si="22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7"/>
        <v>0</v>
      </c>
      <c r="N98" s="369">
        <f t="shared" si="22"/>
        <v>0</v>
      </c>
      <c r="O98" s="369">
        <f t="shared" si="22"/>
        <v>0</v>
      </c>
      <c r="P98" s="369">
        <f t="shared" si="22"/>
        <v>0</v>
      </c>
      <c r="Q98" s="489">
        <f t="shared" si="22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7"/>
        <v>0</v>
      </c>
      <c r="N99" s="369">
        <f t="shared" si="22"/>
        <v>0</v>
      </c>
      <c r="O99" s="369">
        <f t="shared" si="22"/>
        <v>0</v>
      </c>
      <c r="P99" s="369">
        <f t="shared" si="22"/>
        <v>0</v>
      </c>
      <c r="Q99" s="489">
        <f t="shared" si="22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/>
      <c r="J100" s="404"/>
      <c r="K100" s="404"/>
      <c r="L100" s="488"/>
      <c r="M100" s="402">
        <f t="shared" si="17"/>
        <v>0</v>
      </c>
      <c r="N100" s="369">
        <f t="shared" si="22"/>
        <v>0</v>
      </c>
      <c r="O100" s="369">
        <f t="shared" si="22"/>
        <v>0</v>
      </c>
      <c r="P100" s="369">
        <f t="shared" si="22"/>
        <v>0</v>
      </c>
      <c r="Q100" s="489">
        <f t="shared" si="22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0</v>
      </c>
      <c r="D101" s="404"/>
      <c r="E101" s="404"/>
      <c r="F101" s="404"/>
      <c r="G101" s="487"/>
      <c r="H101" s="402">
        <f t="shared" si="10"/>
        <v>0</v>
      </c>
      <c r="I101" s="404"/>
      <c r="J101" s="404"/>
      <c r="K101" s="404"/>
      <c r="L101" s="488"/>
      <c r="M101" s="402">
        <f t="shared" si="17"/>
        <v>0</v>
      </c>
      <c r="N101" s="369">
        <f t="shared" si="22"/>
        <v>0</v>
      </c>
      <c r="O101" s="369">
        <f t="shared" si="22"/>
        <v>0</v>
      </c>
      <c r="P101" s="369">
        <f t="shared" si="22"/>
        <v>0</v>
      </c>
      <c r="Q101" s="489">
        <f t="shared" si="22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0</v>
      </c>
      <c r="D102" s="369">
        <f>SUM(D103:D110)</f>
        <v>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0</v>
      </c>
      <c r="I102" s="369">
        <f>SUM(I103:I110)</f>
        <v>0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7"/>
        <v>0</v>
      </c>
      <c r="N102" s="369">
        <f>SUM(N103:N110)</f>
        <v>0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7"/>
        <v>0</v>
      </c>
      <c r="N103" s="369">
        <f t="shared" ref="N103:Q110" si="23">ROUNDUP(I103/$Q$15,0)</f>
        <v>0</v>
      </c>
      <c r="O103" s="369">
        <f t="shared" si="23"/>
        <v>0</v>
      </c>
      <c r="P103" s="369">
        <f t="shared" si="23"/>
        <v>0</v>
      </c>
      <c r="Q103" s="489">
        <f t="shared" si="23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7"/>
        <v>0</v>
      </c>
      <c r="N104" s="369">
        <f t="shared" si="23"/>
        <v>0</v>
      </c>
      <c r="O104" s="369">
        <f t="shared" si="23"/>
        <v>0</v>
      </c>
      <c r="P104" s="369">
        <f t="shared" si="23"/>
        <v>0</v>
      </c>
      <c r="Q104" s="489">
        <f t="shared" si="23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7"/>
        <v>0</v>
      </c>
      <c r="N105" s="369">
        <f t="shared" si="23"/>
        <v>0</v>
      </c>
      <c r="O105" s="369">
        <f t="shared" si="23"/>
        <v>0</v>
      </c>
      <c r="P105" s="369">
        <f t="shared" si="23"/>
        <v>0</v>
      </c>
      <c r="Q105" s="489">
        <f t="shared" si="23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7"/>
        <v>0</v>
      </c>
      <c r="N106" s="369">
        <f t="shared" si="23"/>
        <v>0</v>
      </c>
      <c r="O106" s="369">
        <f t="shared" si="23"/>
        <v>0</v>
      </c>
      <c r="P106" s="369">
        <f t="shared" si="23"/>
        <v>0</v>
      </c>
      <c r="Q106" s="489">
        <f t="shared" si="23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7"/>
        <v>0</v>
      </c>
      <c r="N107" s="369">
        <f t="shared" si="23"/>
        <v>0</v>
      </c>
      <c r="O107" s="369">
        <f t="shared" si="23"/>
        <v>0</v>
      </c>
      <c r="P107" s="369">
        <f t="shared" si="23"/>
        <v>0</v>
      </c>
      <c r="Q107" s="489">
        <f t="shared" si="23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0</v>
      </c>
      <c r="D108" s="404"/>
      <c r="E108" s="404"/>
      <c r="F108" s="404"/>
      <c r="G108" s="487"/>
      <c r="H108" s="402">
        <f t="shared" si="10"/>
        <v>0</v>
      </c>
      <c r="I108" s="404"/>
      <c r="J108" s="404"/>
      <c r="K108" s="404"/>
      <c r="L108" s="488"/>
      <c r="M108" s="402">
        <f t="shared" si="17"/>
        <v>0</v>
      </c>
      <c r="N108" s="369">
        <f t="shared" si="23"/>
        <v>0</v>
      </c>
      <c r="O108" s="369">
        <f t="shared" si="23"/>
        <v>0</v>
      </c>
      <c r="P108" s="369">
        <f t="shared" si="23"/>
        <v>0</v>
      </c>
      <c r="Q108" s="489">
        <f t="shared" si="23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7"/>
        <v>0</v>
      </c>
      <c r="N109" s="369">
        <f t="shared" si="23"/>
        <v>0</v>
      </c>
      <c r="O109" s="369">
        <f t="shared" si="23"/>
        <v>0</v>
      </c>
      <c r="P109" s="369">
        <f t="shared" si="23"/>
        <v>0</v>
      </c>
      <c r="Q109" s="489">
        <f t="shared" si="23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7"/>
        <v>0</v>
      </c>
      <c r="N110" s="369">
        <f t="shared" si="23"/>
        <v>0</v>
      </c>
      <c r="O110" s="369">
        <f t="shared" si="23"/>
        <v>0</v>
      </c>
      <c r="P110" s="369">
        <f t="shared" si="23"/>
        <v>0</v>
      </c>
      <c r="Q110" s="489">
        <f t="shared" si="23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7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7"/>
        <v>0</v>
      </c>
      <c r="N112" s="369">
        <f t="shared" ref="N112:Q114" si="24">ROUNDUP(I112/$Q$15,0)</f>
        <v>0</v>
      </c>
      <c r="O112" s="369">
        <f t="shared" si="24"/>
        <v>0</v>
      </c>
      <c r="P112" s="369">
        <f t="shared" si="24"/>
        <v>0</v>
      </c>
      <c r="Q112" s="489">
        <f t="shared" si="24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4"/>
        <v>0</v>
      </c>
      <c r="O113" s="369">
        <f t="shared" si="24"/>
        <v>0</v>
      </c>
      <c r="P113" s="369">
        <f t="shared" si="24"/>
        <v>0</v>
      </c>
      <c r="Q113" s="489">
        <f t="shared" si="24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4"/>
        <v>0</v>
      </c>
      <c r="O114" s="369">
        <f t="shared" si="24"/>
        <v>0</v>
      </c>
      <c r="P114" s="369">
        <f t="shared" si="24"/>
        <v>0</v>
      </c>
      <c r="Q114" s="489">
        <f t="shared" si="24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5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6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7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5"/>
        <v>0</v>
      </c>
      <c r="D116" s="404"/>
      <c r="E116" s="404"/>
      <c r="F116" s="404"/>
      <c r="G116" s="487"/>
      <c r="H116" s="402">
        <f t="shared" si="26"/>
        <v>0</v>
      </c>
      <c r="I116" s="404"/>
      <c r="J116" s="404"/>
      <c r="K116" s="404"/>
      <c r="L116" s="488"/>
      <c r="M116" s="402">
        <f t="shared" si="27"/>
        <v>0</v>
      </c>
      <c r="N116" s="369">
        <f t="shared" ref="N116:Q120" si="28">ROUNDUP(I116/$Q$15,0)</f>
        <v>0</v>
      </c>
      <c r="O116" s="369">
        <f t="shared" si="28"/>
        <v>0</v>
      </c>
      <c r="P116" s="369">
        <f t="shared" si="28"/>
        <v>0</v>
      </c>
      <c r="Q116" s="489">
        <f t="shared" si="28"/>
        <v>0</v>
      </c>
    </row>
    <row r="117" spans="1:17" x14ac:dyDescent="0.25">
      <c r="A117" s="363">
        <v>2262</v>
      </c>
      <c r="B117" s="401" t="s">
        <v>126</v>
      </c>
      <c r="C117" s="402">
        <f t="shared" si="25"/>
        <v>0</v>
      </c>
      <c r="D117" s="404"/>
      <c r="E117" s="404"/>
      <c r="F117" s="404"/>
      <c r="G117" s="487"/>
      <c r="H117" s="402">
        <f t="shared" si="26"/>
        <v>0</v>
      </c>
      <c r="I117" s="404"/>
      <c r="J117" s="404"/>
      <c r="K117" s="404"/>
      <c r="L117" s="488"/>
      <c r="M117" s="402">
        <f t="shared" si="27"/>
        <v>0</v>
      </c>
      <c r="N117" s="369">
        <f t="shared" si="28"/>
        <v>0</v>
      </c>
      <c r="O117" s="369">
        <f t="shared" si="28"/>
        <v>0</v>
      </c>
      <c r="P117" s="369">
        <f t="shared" si="28"/>
        <v>0</v>
      </c>
      <c r="Q117" s="489">
        <f t="shared" si="28"/>
        <v>0</v>
      </c>
    </row>
    <row r="118" spans="1:17" x14ac:dyDescent="0.25">
      <c r="A118" s="363">
        <v>2263</v>
      </c>
      <c r="B118" s="401" t="s">
        <v>127</v>
      </c>
      <c r="C118" s="402">
        <f t="shared" si="25"/>
        <v>0</v>
      </c>
      <c r="D118" s="404"/>
      <c r="E118" s="404"/>
      <c r="F118" s="404"/>
      <c r="G118" s="487"/>
      <c r="H118" s="402">
        <f t="shared" si="26"/>
        <v>0</v>
      </c>
      <c r="I118" s="404"/>
      <c r="J118" s="404"/>
      <c r="K118" s="404"/>
      <c r="L118" s="488"/>
      <c r="M118" s="402">
        <f t="shared" si="27"/>
        <v>0</v>
      </c>
      <c r="N118" s="369">
        <f t="shared" si="28"/>
        <v>0</v>
      </c>
      <c r="O118" s="369">
        <f t="shared" si="28"/>
        <v>0</v>
      </c>
      <c r="P118" s="369">
        <f t="shared" si="28"/>
        <v>0</v>
      </c>
      <c r="Q118" s="489">
        <f t="shared" si="28"/>
        <v>0</v>
      </c>
    </row>
    <row r="119" spans="1:17" x14ac:dyDescent="0.25">
      <c r="A119" s="363">
        <v>2264</v>
      </c>
      <c r="B119" s="401" t="s">
        <v>128</v>
      </c>
      <c r="C119" s="402">
        <f t="shared" si="25"/>
        <v>0</v>
      </c>
      <c r="D119" s="404"/>
      <c r="E119" s="404"/>
      <c r="F119" s="404"/>
      <c r="G119" s="487"/>
      <c r="H119" s="402">
        <f t="shared" si="26"/>
        <v>0</v>
      </c>
      <c r="I119" s="404"/>
      <c r="J119" s="404"/>
      <c r="K119" s="404"/>
      <c r="L119" s="488"/>
      <c r="M119" s="402">
        <f t="shared" si="27"/>
        <v>0</v>
      </c>
      <c r="N119" s="369">
        <f t="shared" si="28"/>
        <v>0</v>
      </c>
      <c r="O119" s="369">
        <f t="shared" si="28"/>
        <v>0</v>
      </c>
      <c r="P119" s="369">
        <f t="shared" si="28"/>
        <v>0</v>
      </c>
      <c r="Q119" s="489">
        <f t="shared" si="28"/>
        <v>0</v>
      </c>
    </row>
    <row r="120" spans="1:17" x14ac:dyDescent="0.25">
      <c r="A120" s="363">
        <v>2269</v>
      </c>
      <c r="B120" s="401" t="s">
        <v>129</v>
      </c>
      <c r="C120" s="402">
        <f t="shared" si="25"/>
        <v>0</v>
      </c>
      <c r="D120" s="404"/>
      <c r="E120" s="404"/>
      <c r="F120" s="404"/>
      <c r="G120" s="487"/>
      <c r="H120" s="402">
        <f t="shared" si="26"/>
        <v>0</v>
      </c>
      <c r="I120" s="404"/>
      <c r="J120" s="404"/>
      <c r="K120" s="404"/>
      <c r="L120" s="488"/>
      <c r="M120" s="402">
        <f t="shared" si="27"/>
        <v>0</v>
      </c>
      <c r="N120" s="369">
        <f t="shared" si="28"/>
        <v>0</v>
      </c>
      <c r="O120" s="369">
        <f t="shared" si="28"/>
        <v>0</v>
      </c>
      <c r="P120" s="369">
        <f t="shared" si="28"/>
        <v>0</v>
      </c>
      <c r="Q120" s="489">
        <f t="shared" si="28"/>
        <v>0</v>
      </c>
    </row>
    <row r="121" spans="1:17" x14ac:dyDescent="0.25">
      <c r="A121" s="490">
        <v>2270</v>
      </c>
      <c r="B121" s="401" t="s">
        <v>130</v>
      </c>
      <c r="C121" s="402">
        <f t="shared" si="25"/>
        <v>300000</v>
      </c>
      <c r="D121" s="369">
        <f>SUM(D122:D126)</f>
        <v>300000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6"/>
        <v>167002</v>
      </c>
      <c r="I121" s="369">
        <f>SUM(I122:I126)</f>
        <v>167002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7"/>
        <v>237623</v>
      </c>
      <c r="N121" s="369">
        <f>SUM(N122:N126)</f>
        <v>237623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5"/>
        <v>0</v>
      </c>
      <c r="D122" s="404"/>
      <c r="E122" s="404"/>
      <c r="F122" s="404"/>
      <c r="G122" s="487"/>
      <c r="H122" s="402">
        <f t="shared" si="26"/>
        <v>0</v>
      </c>
      <c r="I122" s="404"/>
      <c r="J122" s="404"/>
      <c r="K122" s="404"/>
      <c r="L122" s="488"/>
      <c r="M122" s="402">
        <f t="shared" si="27"/>
        <v>0</v>
      </c>
      <c r="N122" s="369">
        <f t="shared" ref="N122:Q126" si="29">ROUNDUP(I122/$Q$15,0)</f>
        <v>0</v>
      </c>
      <c r="O122" s="369">
        <f t="shared" si="29"/>
        <v>0</v>
      </c>
      <c r="P122" s="369">
        <f t="shared" si="29"/>
        <v>0</v>
      </c>
      <c r="Q122" s="489">
        <f t="shared" si="29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5"/>
        <v>300000</v>
      </c>
      <c r="D123" s="404">
        <v>300000</v>
      </c>
      <c r="E123" s="404"/>
      <c r="F123" s="404"/>
      <c r="G123" s="487"/>
      <c r="H123" s="402">
        <f t="shared" si="26"/>
        <v>167002</v>
      </c>
      <c r="I123" s="404">
        <v>167002</v>
      </c>
      <c r="J123" s="404"/>
      <c r="K123" s="404"/>
      <c r="L123" s="488"/>
      <c r="M123" s="402">
        <f t="shared" si="27"/>
        <v>237623</v>
      </c>
      <c r="N123" s="369">
        <f t="shared" si="29"/>
        <v>237623</v>
      </c>
      <c r="O123" s="369">
        <f t="shared" si="29"/>
        <v>0</v>
      </c>
      <c r="P123" s="369">
        <f t="shared" si="29"/>
        <v>0</v>
      </c>
      <c r="Q123" s="489">
        <f t="shared" si="29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5"/>
        <v>0</v>
      </c>
      <c r="D124" s="404"/>
      <c r="E124" s="404"/>
      <c r="F124" s="404"/>
      <c r="G124" s="487"/>
      <c r="H124" s="402">
        <f t="shared" si="26"/>
        <v>0</v>
      </c>
      <c r="I124" s="404"/>
      <c r="J124" s="404"/>
      <c r="K124" s="404"/>
      <c r="L124" s="488"/>
      <c r="M124" s="402">
        <f t="shared" si="27"/>
        <v>0</v>
      </c>
      <c r="N124" s="369">
        <f t="shared" si="29"/>
        <v>0</v>
      </c>
      <c r="O124" s="369">
        <f t="shared" si="29"/>
        <v>0</v>
      </c>
      <c r="P124" s="369">
        <f t="shared" si="29"/>
        <v>0</v>
      </c>
      <c r="Q124" s="489">
        <f t="shared" si="29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5"/>
        <v>0</v>
      </c>
      <c r="D125" s="404"/>
      <c r="E125" s="404"/>
      <c r="F125" s="404"/>
      <c r="G125" s="487"/>
      <c r="H125" s="402">
        <f t="shared" si="26"/>
        <v>0</v>
      </c>
      <c r="I125" s="404"/>
      <c r="J125" s="404"/>
      <c r="K125" s="404"/>
      <c r="L125" s="488"/>
      <c r="M125" s="402">
        <f t="shared" si="27"/>
        <v>0</v>
      </c>
      <c r="N125" s="369">
        <f t="shared" si="29"/>
        <v>0</v>
      </c>
      <c r="O125" s="369">
        <f t="shared" si="29"/>
        <v>0</v>
      </c>
      <c r="P125" s="369">
        <f t="shared" si="29"/>
        <v>0</v>
      </c>
      <c r="Q125" s="489">
        <f t="shared" si="29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5"/>
        <v>0</v>
      </c>
      <c r="D126" s="404"/>
      <c r="E126" s="404"/>
      <c r="F126" s="404"/>
      <c r="G126" s="487"/>
      <c r="H126" s="402">
        <f t="shared" si="26"/>
        <v>0</v>
      </c>
      <c r="I126" s="404"/>
      <c r="J126" s="404"/>
      <c r="K126" s="404"/>
      <c r="L126" s="488"/>
      <c r="M126" s="402">
        <f t="shared" si="27"/>
        <v>0</v>
      </c>
      <c r="N126" s="369">
        <f t="shared" si="29"/>
        <v>0</v>
      </c>
      <c r="O126" s="369">
        <f t="shared" si="29"/>
        <v>0</v>
      </c>
      <c r="P126" s="369">
        <f t="shared" si="29"/>
        <v>0</v>
      </c>
      <c r="Q126" s="489">
        <f t="shared" si="29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30">SUM(C128)</f>
        <v>0</v>
      </c>
      <c r="D127" s="419">
        <f t="shared" si="30"/>
        <v>0</v>
      </c>
      <c r="E127" s="419">
        <f t="shared" si="30"/>
        <v>0</v>
      </c>
      <c r="F127" s="419">
        <f t="shared" si="30"/>
        <v>0</v>
      </c>
      <c r="G127" s="419">
        <f t="shared" si="30"/>
        <v>0</v>
      </c>
      <c r="H127" s="393">
        <f t="shared" si="30"/>
        <v>0</v>
      </c>
      <c r="I127" s="419">
        <f t="shared" si="30"/>
        <v>0</v>
      </c>
      <c r="J127" s="419">
        <f t="shared" si="30"/>
        <v>0</v>
      </c>
      <c r="K127" s="419">
        <f t="shared" si="30"/>
        <v>0</v>
      </c>
      <c r="L127" s="501">
        <f t="shared" si="30"/>
        <v>0</v>
      </c>
      <c r="M127" s="393">
        <f t="shared" si="30"/>
        <v>0</v>
      </c>
      <c r="N127" s="419">
        <f t="shared" si="30"/>
        <v>0</v>
      </c>
      <c r="O127" s="419">
        <f t="shared" si="30"/>
        <v>0</v>
      </c>
      <c r="P127" s="419">
        <f t="shared" si="30"/>
        <v>0</v>
      </c>
      <c r="Q127" s="501">
        <f t="shared" si="30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1">ROUNDUP(I128/$Q$15,0)</f>
        <v>0</v>
      </c>
      <c r="O128" s="369">
        <f t="shared" si="31"/>
        <v>0</v>
      </c>
      <c r="P128" s="369">
        <f t="shared" si="31"/>
        <v>0</v>
      </c>
      <c r="Q128" s="489">
        <f t="shared" si="31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5"/>
        <v>0</v>
      </c>
      <c r="D129" s="390">
        <f>SUM(D130,D134,D138,D139,D142,D149,D157,D158,D161)</f>
        <v>0</v>
      </c>
      <c r="E129" s="390">
        <f>SUM(E130,E134,E138,E139,E142,E149,E157,E158,E161)</f>
        <v>0</v>
      </c>
      <c r="F129" s="390">
        <f>SUM(F130,F134,F138,F139,F142,F149,F157,F158,F161)</f>
        <v>0</v>
      </c>
      <c r="G129" s="495">
        <f>SUM(G130,G134,G138,G139,G142,G149,G157,G158,G161)</f>
        <v>0</v>
      </c>
      <c r="H129" s="384">
        <f t="shared" si="26"/>
        <v>0</v>
      </c>
      <c r="I129" s="390">
        <f>SUM(I130,I134,I138,I139,I142,I149,I157,I158,I161)</f>
        <v>0</v>
      </c>
      <c r="J129" s="390">
        <f>SUM(J130,J134,J138,J139,J142,J149,J157,J158,J161)</f>
        <v>0</v>
      </c>
      <c r="K129" s="390">
        <f>SUM(K130,K134,K138,K139,K142,K149,K157,K158,K161)</f>
        <v>0</v>
      </c>
      <c r="L129" s="496">
        <f>SUM(L130,L134,L138,L139,L142,L149,L157,L158,L161)</f>
        <v>0</v>
      </c>
      <c r="M129" s="384">
        <f t="shared" ref="M129:M173" si="32">SUM(N129:Q129)</f>
        <v>0</v>
      </c>
      <c r="N129" s="390">
        <f>SUM(N130,N134,N138,N139,N142,N149,N157,N158,N161)</f>
        <v>0</v>
      </c>
      <c r="O129" s="390">
        <f>SUM(O130,O134,O138,O139,O142,O149,O157,O158,O161)</f>
        <v>0</v>
      </c>
      <c r="P129" s="390">
        <f>SUM(P130,P134,P138,P139,P142,P149,P157,P158,P161)</f>
        <v>0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5"/>
        <v>0</v>
      </c>
      <c r="D130" s="419">
        <f>SUM(D131:D133)</f>
        <v>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6"/>
        <v>0</v>
      </c>
      <c r="I130" s="419">
        <f>SUM(I131:I133)</f>
        <v>0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2"/>
        <v>0</v>
      </c>
      <c r="N130" s="419">
        <f>SUM(N131:N133)</f>
        <v>0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5"/>
        <v>0</v>
      </c>
      <c r="D131" s="404"/>
      <c r="E131" s="404"/>
      <c r="F131" s="404"/>
      <c r="G131" s="487"/>
      <c r="H131" s="402">
        <f t="shared" si="26"/>
        <v>0</v>
      </c>
      <c r="I131" s="404"/>
      <c r="J131" s="404"/>
      <c r="K131" s="404"/>
      <c r="L131" s="488"/>
      <c r="M131" s="402">
        <f t="shared" si="32"/>
        <v>0</v>
      </c>
      <c r="N131" s="369">
        <f t="shared" ref="N131:Q133" si="33">ROUNDUP(I131/$Q$15,0)</f>
        <v>0</v>
      </c>
      <c r="O131" s="369">
        <f t="shared" si="33"/>
        <v>0</v>
      </c>
      <c r="P131" s="369">
        <f t="shared" si="33"/>
        <v>0</v>
      </c>
      <c r="Q131" s="489">
        <f t="shared" si="33"/>
        <v>0</v>
      </c>
    </row>
    <row r="132" spans="1:17" x14ac:dyDescent="0.25">
      <c r="A132" s="363">
        <v>2312</v>
      </c>
      <c r="B132" s="401" t="s">
        <v>141</v>
      </c>
      <c r="C132" s="402">
        <f t="shared" si="25"/>
        <v>0</v>
      </c>
      <c r="D132" s="404"/>
      <c r="E132" s="404"/>
      <c r="F132" s="404"/>
      <c r="G132" s="487"/>
      <c r="H132" s="402">
        <f t="shared" si="26"/>
        <v>0</v>
      </c>
      <c r="I132" s="404"/>
      <c r="J132" s="404"/>
      <c r="K132" s="404"/>
      <c r="L132" s="488"/>
      <c r="M132" s="402">
        <f t="shared" si="32"/>
        <v>0</v>
      </c>
      <c r="N132" s="369">
        <f t="shared" si="33"/>
        <v>0</v>
      </c>
      <c r="O132" s="369">
        <f t="shared" si="33"/>
        <v>0</v>
      </c>
      <c r="P132" s="369">
        <f t="shared" si="33"/>
        <v>0</v>
      </c>
      <c r="Q132" s="489">
        <f t="shared" si="33"/>
        <v>0</v>
      </c>
    </row>
    <row r="133" spans="1:17" x14ac:dyDescent="0.25">
      <c r="A133" s="363">
        <v>2313</v>
      </c>
      <c r="B133" s="401" t="s">
        <v>142</v>
      </c>
      <c r="C133" s="402">
        <f t="shared" si="25"/>
        <v>0</v>
      </c>
      <c r="D133" s="404"/>
      <c r="E133" s="404"/>
      <c r="F133" s="404"/>
      <c r="G133" s="487"/>
      <c r="H133" s="402">
        <f t="shared" si="26"/>
        <v>0</v>
      </c>
      <c r="I133" s="404"/>
      <c r="J133" s="404"/>
      <c r="K133" s="404"/>
      <c r="L133" s="488"/>
      <c r="M133" s="402">
        <f t="shared" si="32"/>
        <v>0</v>
      </c>
      <c r="N133" s="369">
        <f t="shared" si="33"/>
        <v>0</v>
      </c>
      <c r="O133" s="369">
        <f t="shared" si="33"/>
        <v>0</v>
      </c>
      <c r="P133" s="369">
        <f t="shared" si="33"/>
        <v>0</v>
      </c>
      <c r="Q133" s="489">
        <f t="shared" si="33"/>
        <v>0</v>
      </c>
    </row>
    <row r="134" spans="1:17" x14ac:dyDescent="0.25">
      <c r="A134" s="490">
        <v>2320</v>
      </c>
      <c r="B134" s="401" t="s">
        <v>143</v>
      </c>
      <c r="C134" s="402">
        <f t="shared" si="25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6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2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5"/>
        <v>0</v>
      </c>
      <c r="D135" s="404"/>
      <c r="E135" s="404"/>
      <c r="F135" s="404"/>
      <c r="G135" s="487"/>
      <c r="H135" s="402">
        <f t="shared" si="26"/>
        <v>0</v>
      </c>
      <c r="I135" s="404"/>
      <c r="J135" s="404"/>
      <c r="K135" s="404"/>
      <c r="L135" s="488"/>
      <c r="M135" s="402">
        <f t="shared" si="32"/>
        <v>0</v>
      </c>
      <c r="N135" s="369">
        <f t="shared" ref="N135:Q138" si="34">ROUNDUP(I135/$Q$15,0)</f>
        <v>0</v>
      </c>
      <c r="O135" s="369">
        <f t="shared" si="34"/>
        <v>0</v>
      </c>
      <c r="P135" s="369">
        <f t="shared" si="34"/>
        <v>0</v>
      </c>
      <c r="Q135" s="489">
        <f t="shared" si="34"/>
        <v>0</v>
      </c>
    </row>
    <row r="136" spans="1:17" x14ac:dyDescent="0.25">
      <c r="A136" s="363">
        <v>2322</v>
      </c>
      <c r="B136" s="401" t="s">
        <v>145</v>
      </c>
      <c r="C136" s="402">
        <f t="shared" si="25"/>
        <v>0</v>
      </c>
      <c r="D136" s="404"/>
      <c r="E136" s="404"/>
      <c r="F136" s="404"/>
      <c r="G136" s="487"/>
      <c r="H136" s="402">
        <f t="shared" si="26"/>
        <v>0</v>
      </c>
      <c r="I136" s="404"/>
      <c r="J136" s="404"/>
      <c r="K136" s="404"/>
      <c r="L136" s="488"/>
      <c r="M136" s="402">
        <f t="shared" si="32"/>
        <v>0</v>
      </c>
      <c r="N136" s="369">
        <f t="shared" si="34"/>
        <v>0</v>
      </c>
      <c r="O136" s="369">
        <f t="shared" si="34"/>
        <v>0</v>
      </c>
      <c r="P136" s="369">
        <f t="shared" si="34"/>
        <v>0</v>
      </c>
      <c r="Q136" s="489">
        <f t="shared" si="34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5"/>
        <v>0</v>
      </c>
      <c r="D137" s="404"/>
      <c r="E137" s="404"/>
      <c r="F137" s="404"/>
      <c r="G137" s="487"/>
      <c r="H137" s="402">
        <f t="shared" si="26"/>
        <v>0</v>
      </c>
      <c r="I137" s="404"/>
      <c r="J137" s="404"/>
      <c r="K137" s="404"/>
      <c r="L137" s="488"/>
      <c r="M137" s="402">
        <f t="shared" si="32"/>
        <v>0</v>
      </c>
      <c r="N137" s="369">
        <f t="shared" si="34"/>
        <v>0</v>
      </c>
      <c r="O137" s="369">
        <f t="shared" si="34"/>
        <v>0</v>
      </c>
      <c r="P137" s="369">
        <f t="shared" si="34"/>
        <v>0</v>
      </c>
      <c r="Q137" s="489">
        <f t="shared" si="34"/>
        <v>0</v>
      </c>
    </row>
    <row r="138" spans="1:17" x14ac:dyDescent="0.25">
      <c r="A138" s="490">
        <v>2330</v>
      </c>
      <c r="B138" s="401" t="s">
        <v>147</v>
      </c>
      <c r="C138" s="402">
        <f t="shared" si="25"/>
        <v>0</v>
      </c>
      <c r="D138" s="404"/>
      <c r="E138" s="404"/>
      <c r="F138" s="404"/>
      <c r="G138" s="487"/>
      <c r="H138" s="402">
        <f t="shared" si="26"/>
        <v>0</v>
      </c>
      <c r="I138" s="404"/>
      <c r="J138" s="404"/>
      <c r="K138" s="404"/>
      <c r="L138" s="488"/>
      <c r="M138" s="402">
        <f t="shared" si="32"/>
        <v>0</v>
      </c>
      <c r="N138" s="369">
        <f t="shared" si="34"/>
        <v>0</v>
      </c>
      <c r="O138" s="369">
        <f t="shared" si="34"/>
        <v>0</v>
      </c>
      <c r="P138" s="369">
        <f t="shared" si="34"/>
        <v>0</v>
      </c>
      <c r="Q138" s="489">
        <f t="shared" si="34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5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6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2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5"/>
        <v>0</v>
      </c>
      <c r="D140" s="404"/>
      <c r="E140" s="404"/>
      <c r="F140" s="404"/>
      <c r="G140" s="487"/>
      <c r="H140" s="402">
        <f t="shared" si="26"/>
        <v>0</v>
      </c>
      <c r="I140" s="404"/>
      <c r="J140" s="404"/>
      <c r="K140" s="404"/>
      <c r="L140" s="488"/>
      <c r="M140" s="402">
        <f t="shared" si="32"/>
        <v>0</v>
      </c>
      <c r="N140" s="369">
        <f t="shared" ref="N140:Q141" si="35">ROUNDUP(I140/$Q$15,0)</f>
        <v>0</v>
      </c>
      <c r="O140" s="369">
        <f t="shared" si="35"/>
        <v>0</v>
      </c>
      <c r="P140" s="369">
        <f t="shared" si="35"/>
        <v>0</v>
      </c>
      <c r="Q140" s="489">
        <f t="shared" si="35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5"/>
        <v>0</v>
      </c>
      <c r="D141" s="404"/>
      <c r="E141" s="404"/>
      <c r="F141" s="404"/>
      <c r="G141" s="487"/>
      <c r="H141" s="402">
        <f t="shared" si="26"/>
        <v>0</v>
      </c>
      <c r="I141" s="404"/>
      <c r="J141" s="404"/>
      <c r="K141" s="404"/>
      <c r="L141" s="488"/>
      <c r="M141" s="402">
        <f t="shared" si="32"/>
        <v>0</v>
      </c>
      <c r="N141" s="369">
        <f t="shared" si="35"/>
        <v>0</v>
      </c>
      <c r="O141" s="369">
        <f t="shared" si="35"/>
        <v>0</v>
      </c>
      <c r="P141" s="369">
        <f t="shared" si="35"/>
        <v>0</v>
      </c>
      <c r="Q141" s="489">
        <f t="shared" si="35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5"/>
        <v>0</v>
      </c>
      <c r="D142" s="481">
        <f>SUM(D143:D148)</f>
        <v>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6"/>
        <v>0</v>
      </c>
      <c r="I142" s="481">
        <f>SUM(I143:I148)</f>
        <v>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2"/>
        <v>0</v>
      </c>
      <c r="N142" s="481">
        <f>SUM(N143:N148)</f>
        <v>0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5"/>
        <v>0</v>
      </c>
      <c r="D143" s="395"/>
      <c r="E143" s="395"/>
      <c r="F143" s="395"/>
      <c r="G143" s="484"/>
      <c r="H143" s="393">
        <f t="shared" si="26"/>
        <v>0</v>
      </c>
      <c r="I143" s="395"/>
      <c r="J143" s="395"/>
      <c r="K143" s="395"/>
      <c r="L143" s="485"/>
      <c r="M143" s="393">
        <f t="shared" si="32"/>
        <v>0</v>
      </c>
      <c r="N143" s="419">
        <f t="shared" ref="N143:Q148" si="36">ROUNDUP(I143/$Q$15,0)</f>
        <v>0</v>
      </c>
      <c r="O143" s="419">
        <f t="shared" si="36"/>
        <v>0</v>
      </c>
      <c r="P143" s="419">
        <f t="shared" si="36"/>
        <v>0</v>
      </c>
      <c r="Q143" s="486">
        <f t="shared" si="36"/>
        <v>0</v>
      </c>
    </row>
    <row r="144" spans="1:17" x14ac:dyDescent="0.25">
      <c r="A144" s="363">
        <v>2352</v>
      </c>
      <c r="B144" s="401" t="s">
        <v>153</v>
      </c>
      <c r="C144" s="402">
        <f t="shared" si="25"/>
        <v>0</v>
      </c>
      <c r="D144" s="404"/>
      <c r="E144" s="404"/>
      <c r="F144" s="404"/>
      <c r="G144" s="487"/>
      <c r="H144" s="402">
        <f t="shared" si="26"/>
        <v>0</v>
      </c>
      <c r="I144" s="404"/>
      <c r="J144" s="404"/>
      <c r="K144" s="404"/>
      <c r="L144" s="488"/>
      <c r="M144" s="402">
        <f t="shared" si="32"/>
        <v>0</v>
      </c>
      <c r="N144" s="369">
        <f t="shared" si="36"/>
        <v>0</v>
      </c>
      <c r="O144" s="369">
        <f t="shared" si="36"/>
        <v>0</v>
      </c>
      <c r="P144" s="369">
        <f t="shared" si="36"/>
        <v>0</v>
      </c>
      <c r="Q144" s="489">
        <f t="shared" si="36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5"/>
        <v>0</v>
      </c>
      <c r="D145" s="404"/>
      <c r="E145" s="404"/>
      <c r="F145" s="404"/>
      <c r="G145" s="487"/>
      <c r="H145" s="402">
        <f t="shared" si="26"/>
        <v>0</v>
      </c>
      <c r="I145" s="404"/>
      <c r="J145" s="404"/>
      <c r="K145" s="404"/>
      <c r="L145" s="488"/>
      <c r="M145" s="402">
        <f t="shared" si="32"/>
        <v>0</v>
      </c>
      <c r="N145" s="369">
        <f t="shared" si="36"/>
        <v>0</v>
      </c>
      <c r="O145" s="369">
        <f t="shared" si="36"/>
        <v>0</v>
      </c>
      <c r="P145" s="369">
        <f t="shared" si="36"/>
        <v>0</v>
      </c>
      <c r="Q145" s="489">
        <f t="shared" si="36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5"/>
        <v>0</v>
      </c>
      <c r="D146" s="404"/>
      <c r="E146" s="404"/>
      <c r="F146" s="404"/>
      <c r="G146" s="487"/>
      <c r="H146" s="402">
        <f t="shared" si="26"/>
        <v>0</v>
      </c>
      <c r="I146" s="404"/>
      <c r="J146" s="404"/>
      <c r="K146" s="404"/>
      <c r="L146" s="488"/>
      <c r="M146" s="402">
        <f t="shared" si="32"/>
        <v>0</v>
      </c>
      <c r="N146" s="369">
        <f t="shared" si="36"/>
        <v>0</v>
      </c>
      <c r="O146" s="369">
        <f t="shared" si="36"/>
        <v>0</v>
      </c>
      <c r="P146" s="369">
        <f t="shared" si="36"/>
        <v>0</v>
      </c>
      <c r="Q146" s="489">
        <f t="shared" si="36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5"/>
        <v>0</v>
      </c>
      <c r="D147" s="404"/>
      <c r="E147" s="404"/>
      <c r="F147" s="404"/>
      <c r="G147" s="487"/>
      <c r="H147" s="402">
        <f t="shared" si="26"/>
        <v>0</v>
      </c>
      <c r="I147" s="404"/>
      <c r="J147" s="404"/>
      <c r="K147" s="404"/>
      <c r="L147" s="488"/>
      <c r="M147" s="402">
        <f t="shared" si="32"/>
        <v>0</v>
      </c>
      <c r="N147" s="369">
        <f t="shared" si="36"/>
        <v>0</v>
      </c>
      <c r="O147" s="369">
        <f t="shared" si="36"/>
        <v>0</v>
      </c>
      <c r="P147" s="369">
        <f t="shared" si="36"/>
        <v>0</v>
      </c>
      <c r="Q147" s="489">
        <f t="shared" si="36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5"/>
        <v>0</v>
      </c>
      <c r="D148" s="404"/>
      <c r="E148" s="404"/>
      <c r="F148" s="404"/>
      <c r="G148" s="487"/>
      <c r="H148" s="402">
        <f t="shared" si="26"/>
        <v>0</v>
      </c>
      <c r="I148" s="404"/>
      <c r="J148" s="404"/>
      <c r="K148" s="404"/>
      <c r="L148" s="488"/>
      <c r="M148" s="402">
        <f t="shared" si="32"/>
        <v>0</v>
      </c>
      <c r="N148" s="369">
        <f t="shared" si="36"/>
        <v>0</v>
      </c>
      <c r="O148" s="369">
        <f t="shared" si="36"/>
        <v>0</v>
      </c>
      <c r="P148" s="369">
        <f t="shared" si="36"/>
        <v>0</v>
      </c>
      <c r="Q148" s="489">
        <f t="shared" si="36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5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6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2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5"/>
        <v>0</v>
      </c>
      <c r="D150" s="404"/>
      <c r="E150" s="404"/>
      <c r="F150" s="404"/>
      <c r="G150" s="487"/>
      <c r="H150" s="402">
        <f t="shared" si="26"/>
        <v>0</v>
      </c>
      <c r="I150" s="404"/>
      <c r="J150" s="404"/>
      <c r="K150" s="404"/>
      <c r="L150" s="488"/>
      <c r="M150" s="402">
        <f t="shared" si="32"/>
        <v>0</v>
      </c>
      <c r="N150" s="369">
        <f t="shared" ref="N150:Q157" si="37">ROUNDUP(I150/$Q$15,0)</f>
        <v>0</v>
      </c>
      <c r="O150" s="369">
        <f t="shared" si="37"/>
        <v>0</v>
      </c>
      <c r="P150" s="369">
        <f t="shared" si="37"/>
        <v>0</v>
      </c>
      <c r="Q150" s="489">
        <f t="shared" si="37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5"/>
        <v>0</v>
      </c>
      <c r="D151" s="404"/>
      <c r="E151" s="404"/>
      <c r="F151" s="404"/>
      <c r="G151" s="487"/>
      <c r="H151" s="402">
        <f t="shared" si="26"/>
        <v>0</v>
      </c>
      <c r="I151" s="404"/>
      <c r="J151" s="404"/>
      <c r="K151" s="404"/>
      <c r="L151" s="488"/>
      <c r="M151" s="402">
        <f t="shared" si="32"/>
        <v>0</v>
      </c>
      <c r="N151" s="369">
        <f t="shared" si="37"/>
        <v>0</v>
      </c>
      <c r="O151" s="369">
        <f t="shared" si="37"/>
        <v>0</v>
      </c>
      <c r="P151" s="369">
        <f t="shared" si="37"/>
        <v>0</v>
      </c>
      <c r="Q151" s="489">
        <f t="shared" si="37"/>
        <v>0</v>
      </c>
    </row>
    <row r="152" spans="1:17" x14ac:dyDescent="0.25">
      <c r="A152" s="362">
        <v>2363</v>
      </c>
      <c r="B152" s="401" t="s">
        <v>161</v>
      </c>
      <c r="C152" s="402">
        <f t="shared" si="25"/>
        <v>0</v>
      </c>
      <c r="D152" s="404"/>
      <c r="E152" s="404"/>
      <c r="F152" s="404"/>
      <c r="G152" s="487"/>
      <c r="H152" s="402">
        <f t="shared" si="26"/>
        <v>0</v>
      </c>
      <c r="I152" s="404"/>
      <c r="J152" s="404"/>
      <c r="K152" s="404"/>
      <c r="L152" s="488"/>
      <c r="M152" s="402">
        <f t="shared" si="32"/>
        <v>0</v>
      </c>
      <c r="N152" s="369">
        <f t="shared" si="37"/>
        <v>0</v>
      </c>
      <c r="O152" s="369">
        <f t="shared" si="37"/>
        <v>0</v>
      </c>
      <c r="P152" s="369">
        <f t="shared" si="37"/>
        <v>0</v>
      </c>
      <c r="Q152" s="489">
        <f t="shared" si="37"/>
        <v>0</v>
      </c>
    </row>
    <row r="153" spans="1:17" x14ac:dyDescent="0.25">
      <c r="A153" s="362">
        <v>2364</v>
      </c>
      <c r="B153" s="401" t="s">
        <v>162</v>
      </c>
      <c r="C153" s="402">
        <f t="shared" si="25"/>
        <v>0</v>
      </c>
      <c r="D153" s="404"/>
      <c r="E153" s="404"/>
      <c r="F153" s="404"/>
      <c r="G153" s="487"/>
      <c r="H153" s="402">
        <f t="shared" si="26"/>
        <v>0</v>
      </c>
      <c r="I153" s="404"/>
      <c r="J153" s="404"/>
      <c r="K153" s="404"/>
      <c r="L153" s="488"/>
      <c r="M153" s="402">
        <f t="shared" si="32"/>
        <v>0</v>
      </c>
      <c r="N153" s="369">
        <f t="shared" si="37"/>
        <v>0</v>
      </c>
      <c r="O153" s="369">
        <f t="shared" si="37"/>
        <v>0</v>
      </c>
      <c r="P153" s="369">
        <f t="shared" si="37"/>
        <v>0</v>
      </c>
      <c r="Q153" s="489">
        <f t="shared" si="37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5"/>
        <v>0</v>
      </c>
      <c r="D154" s="404"/>
      <c r="E154" s="404"/>
      <c r="F154" s="404"/>
      <c r="G154" s="487"/>
      <c r="H154" s="402">
        <f t="shared" si="26"/>
        <v>0</v>
      </c>
      <c r="I154" s="404"/>
      <c r="J154" s="404"/>
      <c r="K154" s="404"/>
      <c r="L154" s="488"/>
      <c r="M154" s="402">
        <f t="shared" si="32"/>
        <v>0</v>
      </c>
      <c r="N154" s="369">
        <f t="shared" si="37"/>
        <v>0</v>
      </c>
      <c r="O154" s="369">
        <f t="shared" si="37"/>
        <v>0</v>
      </c>
      <c r="P154" s="369">
        <f t="shared" si="37"/>
        <v>0</v>
      </c>
      <c r="Q154" s="489">
        <f t="shared" si="37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5"/>
        <v>0</v>
      </c>
      <c r="D155" s="404"/>
      <c r="E155" s="404"/>
      <c r="F155" s="404"/>
      <c r="G155" s="487"/>
      <c r="H155" s="402">
        <f t="shared" si="26"/>
        <v>0</v>
      </c>
      <c r="I155" s="404"/>
      <c r="J155" s="404"/>
      <c r="K155" s="404"/>
      <c r="L155" s="488"/>
      <c r="M155" s="402">
        <f t="shared" si="32"/>
        <v>0</v>
      </c>
      <c r="N155" s="369">
        <f t="shared" si="37"/>
        <v>0</v>
      </c>
      <c r="O155" s="369">
        <f t="shared" si="37"/>
        <v>0</v>
      </c>
      <c r="P155" s="369">
        <f t="shared" si="37"/>
        <v>0</v>
      </c>
      <c r="Q155" s="489">
        <f t="shared" si="37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5"/>
        <v>0</v>
      </c>
      <c r="D156" s="404"/>
      <c r="E156" s="404"/>
      <c r="F156" s="404"/>
      <c r="G156" s="487"/>
      <c r="H156" s="402">
        <f t="shared" si="26"/>
        <v>0</v>
      </c>
      <c r="I156" s="404"/>
      <c r="J156" s="404"/>
      <c r="K156" s="404"/>
      <c r="L156" s="488"/>
      <c r="M156" s="402">
        <f t="shared" si="32"/>
        <v>0</v>
      </c>
      <c r="N156" s="369">
        <f t="shared" si="37"/>
        <v>0</v>
      </c>
      <c r="O156" s="369">
        <f t="shared" si="37"/>
        <v>0</v>
      </c>
      <c r="P156" s="369">
        <f t="shared" si="37"/>
        <v>0</v>
      </c>
      <c r="Q156" s="489">
        <f t="shared" si="37"/>
        <v>0</v>
      </c>
    </row>
    <row r="157" spans="1:17" x14ac:dyDescent="0.25">
      <c r="A157" s="480">
        <v>2370</v>
      </c>
      <c r="B157" s="437" t="s">
        <v>166</v>
      </c>
      <c r="C157" s="445">
        <f t="shared" si="25"/>
        <v>0</v>
      </c>
      <c r="D157" s="492"/>
      <c r="E157" s="492"/>
      <c r="F157" s="492"/>
      <c r="G157" s="493"/>
      <c r="H157" s="445">
        <f t="shared" si="26"/>
        <v>0</v>
      </c>
      <c r="I157" s="492"/>
      <c r="J157" s="492"/>
      <c r="K157" s="492"/>
      <c r="L157" s="494"/>
      <c r="M157" s="445">
        <f t="shared" si="32"/>
        <v>0</v>
      </c>
      <c r="N157" s="481">
        <f t="shared" si="37"/>
        <v>0</v>
      </c>
      <c r="O157" s="481">
        <f t="shared" si="37"/>
        <v>0</v>
      </c>
      <c r="P157" s="481">
        <f t="shared" si="37"/>
        <v>0</v>
      </c>
      <c r="Q157" s="483">
        <f t="shared" si="37"/>
        <v>0</v>
      </c>
    </row>
    <row r="158" spans="1:17" x14ac:dyDescent="0.25">
      <c r="A158" s="480">
        <v>2380</v>
      </c>
      <c r="B158" s="437" t="s">
        <v>167</v>
      </c>
      <c r="C158" s="445">
        <f t="shared" si="25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6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2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5"/>
        <v>0</v>
      </c>
      <c r="D159" s="395"/>
      <c r="E159" s="395"/>
      <c r="F159" s="395"/>
      <c r="G159" s="484"/>
      <c r="H159" s="393">
        <f t="shared" si="26"/>
        <v>0</v>
      </c>
      <c r="I159" s="395"/>
      <c r="J159" s="395"/>
      <c r="K159" s="395"/>
      <c r="L159" s="485"/>
      <c r="M159" s="393">
        <f t="shared" si="32"/>
        <v>0</v>
      </c>
      <c r="N159" s="419">
        <f t="shared" ref="N159:Q162" si="38">ROUNDUP(I159/$Q$15,0)</f>
        <v>0</v>
      </c>
      <c r="O159" s="419">
        <f t="shared" si="38"/>
        <v>0</v>
      </c>
      <c r="P159" s="419">
        <f t="shared" si="38"/>
        <v>0</v>
      </c>
      <c r="Q159" s="486">
        <f t="shared" si="38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5"/>
        <v>0</v>
      </c>
      <c r="D160" s="404"/>
      <c r="E160" s="404"/>
      <c r="F160" s="404"/>
      <c r="G160" s="487"/>
      <c r="H160" s="402">
        <f t="shared" si="26"/>
        <v>0</v>
      </c>
      <c r="I160" s="404"/>
      <c r="J160" s="404"/>
      <c r="K160" s="404"/>
      <c r="L160" s="488"/>
      <c r="M160" s="402">
        <f t="shared" si="32"/>
        <v>0</v>
      </c>
      <c r="N160" s="369">
        <f t="shared" si="38"/>
        <v>0</v>
      </c>
      <c r="O160" s="369">
        <f t="shared" si="38"/>
        <v>0</v>
      </c>
      <c r="P160" s="369">
        <f t="shared" si="38"/>
        <v>0</v>
      </c>
      <c r="Q160" s="489">
        <f t="shared" si="38"/>
        <v>0</v>
      </c>
    </row>
    <row r="161" spans="1:17" x14ac:dyDescent="0.25">
      <c r="A161" s="480">
        <v>2390</v>
      </c>
      <c r="B161" s="437" t="s">
        <v>170</v>
      </c>
      <c r="C161" s="445">
        <f t="shared" si="25"/>
        <v>0</v>
      </c>
      <c r="D161" s="492"/>
      <c r="E161" s="492"/>
      <c r="F161" s="492"/>
      <c r="G161" s="493"/>
      <c r="H161" s="445">
        <f t="shared" si="26"/>
        <v>0</v>
      </c>
      <c r="I161" s="492"/>
      <c r="J161" s="492"/>
      <c r="K161" s="492"/>
      <c r="L161" s="494"/>
      <c r="M161" s="445">
        <f t="shared" si="32"/>
        <v>0</v>
      </c>
      <c r="N161" s="481">
        <f t="shared" si="38"/>
        <v>0</v>
      </c>
      <c r="O161" s="481">
        <f t="shared" si="38"/>
        <v>0</v>
      </c>
      <c r="P161" s="481">
        <f t="shared" si="38"/>
        <v>0</v>
      </c>
      <c r="Q161" s="483">
        <f t="shared" si="38"/>
        <v>0</v>
      </c>
    </row>
    <row r="162" spans="1:17" x14ac:dyDescent="0.25">
      <c r="A162" s="383">
        <v>2400</v>
      </c>
      <c r="B162" s="477" t="s">
        <v>171</v>
      </c>
      <c r="C162" s="384">
        <f t="shared" si="25"/>
        <v>0</v>
      </c>
      <c r="D162" s="502"/>
      <c r="E162" s="502"/>
      <c r="F162" s="502"/>
      <c r="G162" s="503"/>
      <c r="H162" s="384">
        <f t="shared" si="26"/>
        <v>0</v>
      </c>
      <c r="I162" s="502"/>
      <c r="J162" s="502"/>
      <c r="K162" s="502"/>
      <c r="L162" s="504"/>
      <c r="M162" s="384">
        <f t="shared" si="32"/>
        <v>0</v>
      </c>
      <c r="N162" s="390">
        <f t="shared" si="38"/>
        <v>0</v>
      </c>
      <c r="O162" s="390">
        <f t="shared" si="38"/>
        <v>0</v>
      </c>
      <c r="P162" s="390">
        <f t="shared" si="38"/>
        <v>0</v>
      </c>
      <c r="Q162" s="496">
        <f t="shared" si="38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5"/>
        <v>0</v>
      </c>
      <c r="D163" s="390">
        <f>SUM(D164,D169)</f>
        <v>0</v>
      </c>
      <c r="E163" s="390">
        <f t="shared" ref="E163:G163" si="39">SUM(E164,E169)</f>
        <v>0</v>
      </c>
      <c r="F163" s="390">
        <f t="shared" si="39"/>
        <v>0</v>
      </c>
      <c r="G163" s="390">
        <f t="shared" si="39"/>
        <v>0</v>
      </c>
      <c r="H163" s="384">
        <f t="shared" si="26"/>
        <v>0</v>
      </c>
      <c r="I163" s="390">
        <f>SUM(I164,I169)</f>
        <v>0</v>
      </c>
      <c r="J163" s="390">
        <f t="shared" ref="J163:L163" si="40">SUM(J164,J169)</f>
        <v>0</v>
      </c>
      <c r="K163" s="390">
        <f t="shared" si="40"/>
        <v>0</v>
      </c>
      <c r="L163" s="479">
        <f t="shared" si="40"/>
        <v>0</v>
      </c>
      <c r="M163" s="384">
        <f t="shared" si="32"/>
        <v>0</v>
      </c>
      <c r="N163" s="390">
        <f>SUM(N164,N169)</f>
        <v>0</v>
      </c>
      <c r="O163" s="390">
        <f t="shared" ref="O163:Q163" si="41">SUM(O164,O169)</f>
        <v>0</v>
      </c>
      <c r="P163" s="390">
        <f t="shared" si="41"/>
        <v>0</v>
      </c>
      <c r="Q163" s="479">
        <f t="shared" si="41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5"/>
        <v>0</v>
      </c>
      <c r="D164" s="419">
        <f>SUM(D165:D168)</f>
        <v>0</v>
      </c>
      <c r="E164" s="419">
        <f t="shared" ref="E164:G164" si="42">SUM(E165:E168)</f>
        <v>0</v>
      </c>
      <c r="F164" s="419">
        <f t="shared" si="42"/>
        <v>0</v>
      </c>
      <c r="G164" s="419">
        <f t="shared" si="42"/>
        <v>0</v>
      </c>
      <c r="H164" s="393">
        <f t="shared" si="26"/>
        <v>0</v>
      </c>
      <c r="I164" s="419">
        <f>SUM(I165:I168)</f>
        <v>0</v>
      </c>
      <c r="J164" s="419">
        <f t="shared" ref="J164:L164" si="43">SUM(J165:J168)</f>
        <v>0</v>
      </c>
      <c r="K164" s="419">
        <f t="shared" si="43"/>
        <v>0</v>
      </c>
      <c r="L164" s="505">
        <f t="shared" si="43"/>
        <v>0</v>
      </c>
      <c r="M164" s="393">
        <f t="shared" si="32"/>
        <v>0</v>
      </c>
      <c r="N164" s="419">
        <f>SUM(N165:N168)</f>
        <v>0</v>
      </c>
      <c r="O164" s="419">
        <f t="shared" ref="O164:Q164" si="44">SUM(O165:O168)</f>
        <v>0</v>
      </c>
      <c r="P164" s="419">
        <f t="shared" si="44"/>
        <v>0</v>
      </c>
      <c r="Q164" s="505">
        <f t="shared" si="44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5"/>
        <v>0</v>
      </c>
      <c r="D165" s="404"/>
      <c r="E165" s="404"/>
      <c r="F165" s="404"/>
      <c r="G165" s="487"/>
      <c r="H165" s="402">
        <f t="shared" si="26"/>
        <v>0</v>
      </c>
      <c r="I165" s="404"/>
      <c r="J165" s="404"/>
      <c r="K165" s="404"/>
      <c r="L165" s="488"/>
      <c r="M165" s="402">
        <f t="shared" si="32"/>
        <v>0</v>
      </c>
      <c r="N165" s="369">
        <f t="shared" ref="N165:Q170" si="45">ROUNDUP(I165/$Q$15,0)</f>
        <v>0</v>
      </c>
      <c r="O165" s="369">
        <f t="shared" si="45"/>
        <v>0</v>
      </c>
      <c r="P165" s="369">
        <f t="shared" si="45"/>
        <v>0</v>
      </c>
      <c r="Q165" s="489">
        <f t="shared" si="45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5"/>
        <v>0</v>
      </c>
      <c r="D166" s="404"/>
      <c r="E166" s="404"/>
      <c r="F166" s="404"/>
      <c r="G166" s="487"/>
      <c r="H166" s="402">
        <f t="shared" si="26"/>
        <v>0</v>
      </c>
      <c r="I166" s="404"/>
      <c r="J166" s="404"/>
      <c r="K166" s="404"/>
      <c r="L166" s="488"/>
      <c r="M166" s="402">
        <f t="shared" si="32"/>
        <v>0</v>
      </c>
      <c r="N166" s="369">
        <f t="shared" si="45"/>
        <v>0</v>
      </c>
      <c r="O166" s="369">
        <f t="shared" si="45"/>
        <v>0</v>
      </c>
      <c r="P166" s="369">
        <f t="shared" si="45"/>
        <v>0</v>
      </c>
      <c r="Q166" s="489">
        <f t="shared" si="45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5"/>
        <v>0</v>
      </c>
      <c r="D167" s="404"/>
      <c r="E167" s="404"/>
      <c r="F167" s="404"/>
      <c r="G167" s="487"/>
      <c r="H167" s="402">
        <f t="shared" si="26"/>
        <v>0</v>
      </c>
      <c r="I167" s="404"/>
      <c r="J167" s="404"/>
      <c r="K167" s="404"/>
      <c r="L167" s="488"/>
      <c r="M167" s="402">
        <f t="shared" si="32"/>
        <v>0</v>
      </c>
      <c r="N167" s="369">
        <f t="shared" si="45"/>
        <v>0</v>
      </c>
      <c r="O167" s="369">
        <f t="shared" si="45"/>
        <v>0</v>
      </c>
      <c r="P167" s="369">
        <f t="shared" si="45"/>
        <v>0</v>
      </c>
      <c r="Q167" s="489">
        <f t="shared" si="45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5"/>
        <v>0</v>
      </c>
      <c r="D168" s="404"/>
      <c r="E168" s="404"/>
      <c r="F168" s="404"/>
      <c r="G168" s="487"/>
      <c r="H168" s="402">
        <f t="shared" si="26"/>
        <v>0</v>
      </c>
      <c r="I168" s="404"/>
      <c r="J168" s="404"/>
      <c r="K168" s="404"/>
      <c r="L168" s="488"/>
      <c r="M168" s="402">
        <f t="shared" si="32"/>
        <v>0</v>
      </c>
      <c r="N168" s="369">
        <f t="shared" si="45"/>
        <v>0</v>
      </c>
      <c r="O168" s="369">
        <f t="shared" si="45"/>
        <v>0</v>
      </c>
      <c r="P168" s="369">
        <f t="shared" si="45"/>
        <v>0</v>
      </c>
      <c r="Q168" s="489">
        <f t="shared" si="45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5"/>
        <v>0</v>
      </c>
      <c r="D169" s="404"/>
      <c r="E169" s="404"/>
      <c r="F169" s="404"/>
      <c r="G169" s="487"/>
      <c r="H169" s="402">
        <f t="shared" si="26"/>
        <v>0</v>
      </c>
      <c r="I169" s="404"/>
      <c r="J169" s="404"/>
      <c r="K169" s="404"/>
      <c r="L169" s="488"/>
      <c r="M169" s="402">
        <f t="shared" si="32"/>
        <v>0</v>
      </c>
      <c r="N169" s="369">
        <f t="shared" si="45"/>
        <v>0</v>
      </c>
      <c r="O169" s="369">
        <f t="shared" si="45"/>
        <v>0</v>
      </c>
      <c r="P169" s="369">
        <f t="shared" si="45"/>
        <v>0</v>
      </c>
      <c r="Q169" s="489">
        <f t="shared" si="45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5"/>
        <v>0</v>
      </c>
      <c r="D170" s="355"/>
      <c r="E170" s="355"/>
      <c r="F170" s="355"/>
      <c r="G170" s="356"/>
      <c r="H170" s="393">
        <f t="shared" si="26"/>
        <v>0</v>
      </c>
      <c r="I170" s="355"/>
      <c r="J170" s="355"/>
      <c r="K170" s="355"/>
      <c r="L170" s="357"/>
      <c r="M170" s="393">
        <f t="shared" si="32"/>
        <v>0</v>
      </c>
      <c r="N170" s="431">
        <f t="shared" si="45"/>
        <v>0</v>
      </c>
      <c r="O170" s="431">
        <f t="shared" si="45"/>
        <v>0</v>
      </c>
      <c r="P170" s="431">
        <f t="shared" si="45"/>
        <v>0</v>
      </c>
      <c r="Q170" s="506">
        <f t="shared" si="45"/>
        <v>0</v>
      </c>
    </row>
    <row r="171" spans="1:17" x14ac:dyDescent="0.25">
      <c r="A171" s="472">
        <v>3000</v>
      </c>
      <c r="B171" s="472" t="s">
        <v>180</v>
      </c>
      <c r="C171" s="473">
        <f t="shared" si="25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6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2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5"/>
        <v>0</v>
      </c>
      <c r="D172" s="390">
        <f>SUM(D173,D177)</f>
        <v>0</v>
      </c>
      <c r="E172" s="390">
        <f t="shared" ref="E172:G172" si="46">SUM(E173,E177)</f>
        <v>0</v>
      </c>
      <c r="F172" s="390">
        <f t="shared" si="46"/>
        <v>0</v>
      </c>
      <c r="G172" s="390">
        <f t="shared" si="46"/>
        <v>0</v>
      </c>
      <c r="H172" s="384">
        <f t="shared" si="26"/>
        <v>0</v>
      </c>
      <c r="I172" s="390">
        <f>SUM(I173,I177)</f>
        <v>0</v>
      </c>
      <c r="J172" s="390">
        <f t="shared" ref="J172:L172" si="47">SUM(J173,J177)</f>
        <v>0</v>
      </c>
      <c r="K172" s="390">
        <f t="shared" si="47"/>
        <v>0</v>
      </c>
      <c r="L172" s="479">
        <f t="shared" si="47"/>
        <v>0</v>
      </c>
      <c r="M172" s="384">
        <f t="shared" si="32"/>
        <v>0</v>
      </c>
      <c r="N172" s="390">
        <f>SUM(N173,N177)</f>
        <v>0</v>
      </c>
      <c r="O172" s="390">
        <f t="shared" ref="O172:Q172" si="48">SUM(O173,O177)</f>
        <v>0</v>
      </c>
      <c r="P172" s="390">
        <f t="shared" si="48"/>
        <v>0</v>
      </c>
      <c r="Q172" s="479">
        <f t="shared" si="48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5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6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2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9">ROUNDUP(I174/$Q$15,0)</f>
        <v>0</v>
      </c>
      <c r="O174" s="369">
        <f t="shared" si="49"/>
        <v>0</v>
      </c>
      <c r="P174" s="369">
        <f t="shared" si="49"/>
        <v>0</v>
      </c>
      <c r="Q174" s="489">
        <f t="shared" si="49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9"/>
        <v>0</v>
      </c>
      <c r="O175" s="369">
        <f t="shared" si="49"/>
        <v>0</v>
      </c>
      <c r="P175" s="369">
        <f t="shared" si="49"/>
        <v>0</v>
      </c>
      <c r="Q175" s="489">
        <f t="shared" si="49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9"/>
        <v>0</v>
      </c>
      <c r="O176" s="369">
        <f t="shared" si="49"/>
        <v>0</v>
      </c>
      <c r="P176" s="369">
        <f t="shared" si="49"/>
        <v>0</v>
      </c>
      <c r="Q176" s="489">
        <f t="shared" si="49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50">SUM(D177:G177)</f>
        <v>0</v>
      </c>
      <c r="D177" s="419">
        <f>SUM(D178:D181)</f>
        <v>0</v>
      </c>
      <c r="E177" s="419">
        <f t="shared" ref="E177:G177" si="51">SUM(E178:E181)</f>
        <v>0</v>
      </c>
      <c r="F177" s="419">
        <f t="shared" si="51"/>
        <v>0</v>
      </c>
      <c r="G177" s="419">
        <f t="shared" si="51"/>
        <v>0</v>
      </c>
      <c r="H177" s="510">
        <f t="shared" ref="H177:H181" si="52">SUM(I177:L177)</f>
        <v>0</v>
      </c>
      <c r="I177" s="419">
        <f>SUM(I178:I181)</f>
        <v>0</v>
      </c>
      <c r="J177" s="419">
        <f t="shared" ref="J177:L177" si="53">SUM(J178:J181)</f>
        <v>0</v>
      </c>
      <c r="K177" s="419">
        <f t="shared" si="53"/>
        <v>0</v>
      </c>
      <c r="L177" s="511">
        <f t="shared" si="53"/>
        <v>0</v>
      </c>
      <c r="M177" s="510">
        <f t="shared" ref="M177:M207" si="54">SUM(N177:Q177)</f>
        <v>0</v>
      </c>
      <c r="N177" s="419">
        <f>SUM(N178:N181)</f>
        <v>0</v>
      </c>
      <c r="O177" s="419">
        <f t="shared" ref="O177:Q177" si="55">SUM(O178:O181)</f>
        <v>0</v>
      </c>
      <c r="P177" s="419">
        <f t="shared" si="55"/>
        <v>0</v>
      </c>
      <c r="Q177" s="511">
        <f t="shared" si="55"/>
        <v>0</v>
      </c>
    </row>
    <row r="178" spans="1:17" ht="72" x14ac:dyDescent="0.25">
      <c r="A178" s="363">
        <v>3291</v>
      </c>
      <c r="B178" s="401" t="s">
        <v>187</v>
      </c>
      <c r="C178" s="402">
        <f t="shared" si="50"/>
        <v>0</v>
      </c>
      <c r="D178" s="404"/>
      <c r="E178" s="404"/>
      <c r="F178" s="404"/>
      <c r="G178" s="512"/>
      <c r="H178" s="402">
        <f t="shared" si="52"/>
        <v>0</v>
      </c>
      <c r="I178" s="404"/>
      <c r="J178" s="404"/>
      <c r="K178" s="404"/>
      <c r="L178" s="488"/>
      <c r="M178" s="402">
        <f t="shared" si="54"/>
        <v>0</v>
      </c>
      <c r="N178" s="369">
        <f t="shared" ref="N178:Q181" si="56">ROUNDUP(I178/$Q$15,0)</f>
        <v>0</v>
      </c>
      <c r="O178" s="369">
        <f t="shared" si="56"/>
        <v>0</v>
      </c>
      <c r="P178" s="369">
        <f t="shared" si="56"/>
        <v>0</v>
      </c>
      <c r="Q178" s="489">
        <f t="shared" si="56"/>
        <v>0</v>
      </c>
    </row>
    <row r="179" spans="1:17" ht="60" x14ac:dyDescent="0.25">
      <c r="A179" s="363">
        <v>3292</v>
      </c>
      <c r="B179" s="401" t="s">
        <v>188</v>
      </c>
      <c r="C179" s="402">
        <f t="shared" si="50"/>
        <v>0</v>
      </c>
      <c r="D179" s="404"/>
      <c r="E179" s="404"/>
      <c r="F179" s="404"/>
      <c r="G179" s="512"/>
      <c r="H179" s="402">
        <f t="shared" si="52"/>
        <v>0</v>
      </c>
      <c r="I179" s="404"/>
      <c r="J179" s="404"/>
      <c r="K179" s="404"/>
      <c r="L179" s="488"/>
      <c r="M179" s="402">
        <f t="shared" si="54"/>
        <v>0</v>
      </c>
      <c r="N179" s="369">
        <f t="shared" si="56"/>
        <v>0</v>
      </c>
      <c r="O179" s="369">
        <f t="shared" si="56"/>
        <v>0</v>
      </c>
      <c r="P179" s="369">
        <f t="shared" si="56"/>
        <v>0</v>
      </c>
      <c r="Q179" s="489">
        <f t="shared" si="56"/>
        <v>0</v>
      </c>
    </row>
    <row r="180" spans="1:17" ht="48" x14ac:dyDescent="0.25">
      <c r="A180" s="363">
        <v>3293</v>
      </c>
      <c r="B180" s="401" t="s">
        <v>189</v>
      </c>
      <c r="C180" s="402">
        <f t="shared" si="50"/>
        <v>0</v>
      </c>
      <c r="D180" s="404"/>
      <c r="E180" s="404"/>
      <c r="F180" s="404"/>
      <c r="G180" s="512"/>
      <c r="H180" s="402">
        <f t="shared" si="52"/>
        <v>0</v>
      </c>
      <c r="I180" s="404"/>
      <c r="J180" s="404"/>
      <c r="K180" s="404"/>
      <c r="L180" s="488"/>
      <c r="M180" s="402">
        <f t="shared" si="54"/>
        <v>0</v>
      </c>
      <c r="N180" s="369">
        <f t="shared" si="56"/>
        <v>0</v>
      </c>
      <c r="O180" s="369">
        <f t="shared" si="56"/>
        <v>0</v>
      </c>
      <c r="P180" s="369">
        <f t="shared" si="56"/>
        <v>0</v>
      </c>
      <c r="Q180" s="489">
        <f t="shared" si="56"/>
        <v>0</v>
      </c>
    </row>
    <row r="181" spans="1:17" ht="60" x14ac:dyDescent="0.25">
      <c r="A181" s="513">
        <v>3294</v>
      </c>
      <c r="B181" s="401" t="s">
        <v>190</v>
      </c>
      <c r="C181" s="510">
        <f t="shared" si="50"/>
        <v>0</v>
      </c>
      <c r="D181" s="514"/>
      <c r="E181" s="514"/>
      <c r="F181" s="514"/>
      <c r="G181" s="515"/>
      <c r="H181" s="510">
        <f t="shared" si="52"/>
        <v>0</v>
      </c>
      <c r="I181" s="514"/>
      <c r="J181" s="514"/>
      <c r="K181" s="514"/>
      <c r="L181" s="516"/>
      <c r="M181" s="510">
        <f t="shared" si="54"/>
        <v>0</v>
      </c>
      <c r="N181" s="517">
        <f t="shared" si="56"/>
        <v>0</v>
      </c>
      <c r="O181" s="517">
        <f t="shared" si="56"/>
        <v>0</v>
      </c>
      <c r="P181" s="517">
        <f t="shared" si="56"/>
        <v>0</v>
      </c>
      <c r="Q181" s="518">
        <f t="shared" si="56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5"/>
        <v>0</v>
      </c>
      <c r="D182" s="520">
        <f>SUM(D183:D184)</f>
        <v>0</v>
      </c>
      <c r="E182" s="520">
        <f t="shared" ref="E182:G182" si="57">SUM(E183:E184)</f>
        <v>0</v>
      </c>
      <c r="F182" s="520">
        <f t="shared" si="57"/>
        <v>0</v>
      </c>
      <c r="G182" s="520">
        <f t="shared" si="57"/>
        <v>0</v>
      </c>
      <c r="H182" s="519">
        <f t="shared" si="26"/>
        <v>0</v>
      </c>
      <c r="I182" s="520">
        <f>SUM(I183:I184)</f>
        <v>0</v>
      </c>
      <c r="J182" s="520">
        <f t="shared" ref="J182:L182" si="58">SUM(J183:J184)</f>
        <v>0</v>
      </c>
      <c r="K182" s="520">
        <f t="shared" si="58"/>
        <v>0</v>
      </c>
      <c r="L182" s="479">
        <f t="shared" si="58"/>
        <v>0</v>
      </c>
      <c r="M182" s="519">
        <f t="shared" si="54"/>
        <v>0</v>
      </c>
      <c r="N182" s="520">
        <f>SUM(N183:N184)</f>
        <v>0</v>
      </c>
      <c r="O182" s="520">
        <f t="shared" ref="O182:Q182" si="59">SUM(O183:O184)</f>
        <v>0</v>
      </c>
      <c r="P182" s="520">
        <f t="shared" si="59"/>
        <v>0</v>
      </c>
      <c r="Q182" s="479">
        <f t="shared" si="59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5"/>
        <v>0</v>
      </c>
      <c r="D183" s="492"/>
      <c r="E183" s="492"/>
      <c r="F183" s="492"/>
      <c r="G183" s="493"/>
      <c r="H183" s="521">
        <f t="shared" si="26"/>
        <v>0</v>
      </c>
      <c r="I183" s="492"/>
      <c r="J183" s="492"/>
      <c r="K183" s="492"/>
      <c r="L183" s="494"/>
      <c r="M183" s="521">
        <f t="shared" si="54"/>
        <v>0</v>
      </c>
      <c r="N183" s="481">
        <f t="shared" ref="N183:Q184" si="60">ROUNDUP(I183/$Q$15,0)</f>
        <v>0</v>
      </c>
      <c r="O183" s="481">
        <f t="shared" si="60"/>
        <v>0</v>
      </c>
      <c r="P183" s="481">
        <f t="shared" si="60"/>
        <v>0</v>
      </c>
      <c r="Q183" s="483">
        <f t="shared" si="60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5"/>
        <v>0</v>
      </c>
      <c r="D184" s="395"/>
      <c r="E184" s="395"/>
      <c r="F184" s="395"/>
      <c r="G184" s="484"/>
      <c r="H184" s="393">
        <f t="shared" si="26"/>
        <v>0</v>
      </c>
      <c r="I184" s="395"/>
      <c r="J184" s="395"/>
      <c r="K184" s="395"/>
      <c r="L184" s="485"/>
      <c r="M184" s="393">
        <f t="shared" si="54"/>
        <v>0</v>
      </c>
      <c r="N184" s="419">
        <f t="shared" si="60"/>
        <v>0</v>
      </c>
      <c r="O184" s="419">
        <f t="shared" si="60"/>
        <v>0</v>
      </c>
      <c r="P184" s="419">
        <f t="shared" si="60"/>
        <v>0</v>
      </c>
      <c r="Q184" s="486">
        <f t="shared" si="60"/>
        <v>0</v>
      </c>
    </row>
    <row r="185" spans="1:17" x14ac:dyDescent="0.25">
      <c r="A185" s="522">
        <v>4000</v>
      </c>
      <c r="B185" s="472" t="s">
        <v>194</v>
      </c>
      <c r="C185" s="473">
        <f t="shared" si="25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6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4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6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4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1">SUM(D187:G187)</f>
        <v>0</v>
      </c>
      <c r="D187" s="395"/>
      <c r="E187" s="395"/>
      <c r="F187" s="395"/>
      <c r="G187" s="484"/>
      <c r="H187" s="393">
        <f t="shared" ref="H187:H263" si="62">SUM(I187:L187)</f>
        <v>0</v>
      </c>
      <c r="I187" s="395"/>
      <c r="J187" s="395"/>
      <c r="K187" s="395"/>
      <c r="L187" s="485"/>
      <c r="M187" s="393">
        <f t="shared" si="54"/>
        <v>0</v>
      </c>
      <c r="N187" s="419">
        <f t="shared" ref="N187:Q188" si="63">ROUNDUP(I187/$Q$15,0)</f>
        <v>0</v>
      </c>
      <c r="O187" s="419">
        <f t="shared" si="63"/>
        <v>0</v>
      </c>
      <c r="P187" s="419">
        <f t="shared" si="63"/>
        <v>0</v>
      </c>
      <c r="Q187" s="486">
        <f t="shared" si="63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1"/>
        <v>0</v>
      </c>
      <c r="D188" s="404"/>
      <c r="E188" s="404"/>
      <c r="F188" s="404"/>
      <c r="G188" s="487"/>
      <c r="H188" s="402">
        <f t="shared" si="62"/>
        <v>0</v>
      </c>
      <c r="I188" s="404"/>
      <c r="J188" s="404"/>
      <c r="K188" s="404"/>
      <c r="L188" s="488"/>
      <c r="M188" s="402">
        <f t="shared" si="54"/>
        <v>0</v>
      </c>
      <c r="N188" s="369">
        <f t="shared" si="63"/>
        <v>0</v>
      </c>
      <c r="O188" s="369">
        <f t="shared" si="63"/>
        <v>0</v>
      </c>
      <c r="P188" s="369">
        <f t="shared" si="63"/>
        <v>0</v>
      </c>
      <c r="Q188" s="489">
        <f t="shared" si="63"/>
        <v>0</v>
      </c>
    </row>
    <row r="189" spans="1:17" x14ac:dyDescent="0.25">
      <c r="A189" s="383">
        <v>4300</v>
      </c>
      <c r="B189" s="477" t="s">
        <v>198</v>
      </c>
      <c r="C189" s="384">
        <f t="shared" si="61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2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4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2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4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1"/>
        <v>0</v>
      </c>
      <c r="D191" s="404"/>
      <c r="E191" s="404"/>
      <c r="F191" s="404"/>
      <c r="G191" s="487"/>
      <c r="H191" s="402">
        <f t="shared" si="62"/>
        <v>0</v>
      </c>
      <c r="I191" s="404"/>
      <c r="J191" s="404"/>
      <c r="K191" s="404"/>
      <c r="L191" s="488"/>
      <c r="M191" s="402">
        <f t="shared" si="54"/>
        <v>0</v>
      </c>
      <c r="N191" s="369">
        <f t="shared" ref="N191:Q191" si="64">ROUNDUP(I191/$Q$15,0)</f>
        <v>0</v>
      </c>
      <c r="O191" s="369">
        <f t="shared" si="64"/>
        <v>0</v>
      </c>
      <c r="P191" s="369">
        <f t="shared" si="64"/>
        <v>0</v>
      </c>
      <c r="Q191" s="489">
        <f t="shared" si="64"/>
        <v>0</v>
      </c>
    </row>
    <row r="192" spans="1:17" s="339" customFormat="1" ht="24" x14ac:dyDescent="0.25">
      <c r="A192" s="524"/>
      <c r="B192" s="334" t="s">
        <v>201</v>
      </c>
      <c r="C192" s="468">
        <f t="shared" si="61"/>
        <v>0</v>
      </c>
      <c r="D192" s="469">
        <f>SUM(D193,D232,D267,D283,D287)</f>
        <v>0</v>
      </c>
      <c r="E192" s="469">
        <f t="shared" ref="E192:G192" si="65">SUM(E193,E232,E267,E283,E287)</f>
        <v>0</v>
      </c>
      <c r="F192" s="469">
        <f t="shared" si="65"/>
        <v>0</v>
      </c>
      <c r="G192" s="469">
        <f t="shared" si="65"/>
        <v>0</v>
      </c>
      <c r="H192" s="468">
        <f t="shared" si="62"/>
        <v>0</v>
      </c>
      <c r="I192" s="469">
        <f>SUM(I193,I232,I267,I283,I287)</f>
        <v>0</v>
      </c>
      <c r="J192" s="469">
        <f t="shared" ref="J192:L192" si="66">SUM(J193,J232,J267,J283,J287)</f>
        <v>0</v>
      </c>
      <c r="K192" s="469">
        <f t="shared" si="66"/>
        <v>0</v>
      </c>
      <c r="L192" s="525">
        <f t="shared" si="66"/>
        <v>0</v>
      </c>
      <c r="M192" s="468">
        <f t="shared" si="54"/>
        <v>0</v>
      </c>
      <c r="N192" s="469">
        <f>SUM(N193,N232,N267,N283,N287)</f>
        <v>0</v>
      </c>
      <c r="O192" s="469">
        <f t="shared" ref="O192:Q192" si="67">SUM(O193,O232,O267,O283,O287)</f>
        <v>0</v>
      </c>
      <c r="P192" s="469">
        <f t="shared" si="67"/>
        <v>0</v>
      </c>
      <c r="Q192" s="525">
        <f t="shared" si="67"/>
        <v>0</v>
      </c>
    </row>
    <row r="193" spans="1:17" x14ac:dyDescent="0.25">
      <c r="A193" s="472">
        <v>5000</v>
      </c>
      <c r="B193" s="472" t="s">
        <v>202</v>
      </c>
      <c r="C193" s="473">
        <f t="shared" si="61"/>
        <v>0</v>
      </c>
      <c r="D193" s="474">
        <f>D194+D202+D228</f>
        <v>0</v>
      </c>
      <c r="E193" s="474">
        <f t="shared" ref="E193:G193" si="68">E194+E202+E228</f>
        <v>0</v>
      </c>
      <c r="F193" s="474">
        <f t="shared" si="68"/>
        <v>0</v>
      </c>
      <c r="G193" s="474">
        <f t="shared" si="68"/>
        <v>0</v>
      </c>
      <c r="H193" s="473">
        <f t="shared" si="62"/>
        <v>0</v>
      </c>
      <c r="I193" s="474">
        <f>I194+I202+I228</f>
        <v>0</v>
      </c>
      <c r="J193" s="474">
        <f t="shared" ref="J193:L193" si="69">J194+J202+J228</f>
        <v>0</v>
      </c>
      <c r="K193" s="474">
        <f t="shared" si="69"/>
        <v>0</v>
      </c>
      <c r="L193" s="526">
        <f t="shared" si="69"/>
        <v>0</v>
      </c>
      <c r="M193" s="473">
        <f t="shared" si="54"/>
        <v>0</v>
      </c>
      <c r="N193" s="474">
        <f>N194+N202+N228</f>
        <v>0</v>
      </c>
      <c r="O193" s="474">
        <f t="shared" ref="O193:Q193" si="70">O194+O202+O228</f>
        <v>0</v>
      </c>
      <c r="P193" s="474">
        <f t="shared" si="70"/>
        <v>0</v>
      </c>
      <c r="Q193" s="526">
        <f t="shared" si="70"/>
        <v>0</v>
      </c>
    </row>
    <row r="194" spans="1:17" x14ac:dyDescent="0.25">
      <c r="A194" s="383">
        <v>5100</v>
      </c>
      <c r="B194" s="477" t="s">
        <v>203</v>
      </c>
      <c r="C194" s="384">
        <f t="shared" si="61"/>
        <v>0</v>
      </c>
      <c r="D194" s="390">
        <f>D195+D196+D199+D200+D201</f>
        <v>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2"/>
        <v>0</v>
      </c>
      <c r="I194" s="390">
        <f>I195+I196+I199+I200+I201</f>
        <v>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4"/>
        <v>0</v>
      </c>
      <c r="N194" s="390">
        <f>N195+N196+N199+N200+N201</f>
        <v>0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1"/>
        <v>0</v>
      </c>
      <c r="D195" s="395"/>
      <c r="E195" s="395"/>
      <c r="F195" s="395"/>
      <c r="G195" s="484"/>
      <c r="H195" s="393">
        <f t="shared" si="62"/>
        <v>0</v>
      </c>
      <c r="I195" s="395"/>
      <c r="J195" s="395"/>
      <c r="K195" s="395"/>
      <c r="L195" s="485"/>
      <c r="M195" s="393">
        <f t="shared" si="54"/>
        <v>0</v>
      </c>
      <c r="N195" s="419">
        <f t="shared" ref="N195:Q195" si="71">ROUNDUP(I195/$Q$15,0)</f>
        <v>0</v>
      </c>
      <c r="O195" s="419">
        <f t="shared" si="71"/>
        <v>0</v>
      </c>
      <c r="P195" s="419">
        <f t="shared" si="71"/>
        <v>0</v>
      </c>
      <c r="Q195" s="486">
        <f t="shared" si="71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1"/>
        <v>0</v>
      </c>
      <c r="D196" s="369">
        <f>D197+D198</f>
        <v>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2"/>
        <v>0</v>
      </c>
      <c r="I196" s="369">
        <f>I197+I198</f>
        <v>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4"/>
        <v>0</v>
      </c>
      <c r="N196" s="369">
        <f>N197+N198</f>
        <v>0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1"/>
        <v>0</v>
      </c>
      <c r="D197" s="404"/>
      <c r="E197" s="404"/>
      <c r="F197" s="404"/>
      <c r="G197" s="487"/>
      <c r="H197" s="402">
        <f t="shared" si="62"/>
        <v>0</v>
      </c>
      <c r="I197" s="404"/>
      <c r="J197" s="404"/>
      <c r="K197" s="404"/>
      <c r="L197" s="488"/>
      <c r="M197" s="402">
        <f t="shared" si="54"/>
        <v>0</v>
      </c>
      <c r="N197" s="369">
        <f t="shared" ref="N197:Q201" si="72">ROUNDUP(I197/$Q$15,0)</f>
        <v>0</v>
      </c>
      <c r="O197" s="369">
        <f t="shared" si="72"/>
        <v>0</v>
      </c>
      <c r="P197" s="369">
        <f t="shared" si="72"/>
        <v>0</v>
      </c>
      <c r="Q197" s="489">
        <f t="shared" si="72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1"/>
        <v>0</v>
      </c>
      <c r="D198" s="404"/>
      <c r="E198" s="404"/>
      <c r="F198" s="404"/>
      <c r="G198" s="487"/>
      <c r="H198" s="402">
        <f t="shared" si="62"/>
        <v>0</v>
      </c>
      <c r="I198" s="404"/>
      <c r="J198" s="404"/>
      <c r="K198" s="404"/>
      <c r="L198" s="488"/>
      <c r="M198" s="402">
        <f t="shared" si="54"/>
        <v>0</v>
      </c>
      <c r="N198" s="369">
        <f t="shared" si="72"/>
        <v>0</v>
      </c>
      <c r="O198" s="369">
        <f t="shared" si="72"/>
        <v>0</v>
      </c>
      <c r="P198" s="369">
        <f t="shared" si="72"/>
        <v>0</v>
      </c>
      <c r="Q198" s="489">
        <f t="shared" si="72"/>
        <v>0</v>
      </c>
    </row>
    <row r="199" spans="1:17" x14ac:dyDescent="0.25">
      <c r="A199" s="490">
        <v>5130</v>
      </c>
      <c r="B199" s="401" t="s">
        <v>208</v>
      </c>
      <c r="C199" s="402">
        <f t="shared" si="61"/>
        <v>0</v>
      </c>
      <c r="D199" s="404"/>
      <c r="E199" s="404"/>
      <c r="F199" s="404"/>
      <c r="G199" s="487"/>
      <c r="H199" s="402">
        <f t="shared" si="62"/>
        <v>0</v>
      </c>
      <c r="I199" s="404"/>
      <c r="J199" s="404"/>
      <c r="K199" s="404"/>
      <c r="L199" s="488"/>
      <c r="M199" s="402">
        <f t="shared" si="54"/>
        <v>0</v>
      </c>
      <c r="N199" s="369">
        <f t="shared" si="72"/>
        <v>0</v>
      </c>
      <c r="O199" s="369">
        <f t="shared" si="72"/>
        <v>0</v>
      </c>
      <c r="P199" s="369">
        <f t="shared" si="72"/>
        <v>0</v>
      </c>
      <c r="Q199" s="489">
        <f t="shared" si="72"/>
        <v>0</v>
      </c>
    </row>
    <row r="200" spans="1:17" x14ac:dyDescent="0.25">
      <c r="A200" s="490">
        <v>5140</v>
      </c>
      <c r="B200" s="401" t="s">
        <v>209</v>
      </c>
      <c r="C200" s="402">
        <f t="shared" si="61"/>
        <v>0</v>
      </c>
      <c r="D200" s="404"/>
      <c r="E200" s="404"/>
      <c r="F200" s="404"/>
      <c r="G200" s="487"/>
      <c r="H200" s="402">
        <f t="shared" si="62"/>
        <v>0</v>
      </c>
      <c r="I200" s="404"/>
      <c r="J200" s="404"/>
      <c r="K200" s="404"/>
      <c r="L200" s="488"/>
      <c r="M200" s="402">
        <f t="shared" si="54"/>
        <v>0</v>
      </c>
      <c r="N200" s="369">
        <f t="shared" si="72"/>
        <v>0</v>
      </c>
      <c r="O200" s="369">
        <f t="shared" si="72"/>
        <v>0</v>
      </c>
      <c r="P200" s="369">
        <f t="shared" si="72"/>
        <v>0</v>
      </c>
      <c r="Q200" s="489">
        <f t="shared" si="72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1"/>
        <v>0</v>
      </c>
      <c r="D201" s="404"/>
      <c r="E201" s="404"/>
      <c r="F201" s="404"/>
      <c r="G201" s="487"/>
      <c r="H201" s="402">
        <f t="shared" si="62"/>
        <v>0</v>
      </c>
      <c r="I201" s="404"/>
      <c r="J201" s="404"/>
      <c r="K201" s="404"/>
      <c r="L201" s="488"/>
      <c r="M201" s="402">
        <f t="shared" si="54"/>
        <v>0</v>
      </c>
      <c r="N201" s="369">
        <f t="shared" si="72"/>
        <v>0</v>
      </c>
      <c r="O201" s="369">
        <f t="shared" si="72"/>
        <v>0</v>
      </c>
      <c r="P201" s="369">
        <f t="shared" si="72"/>
        <v>0</v>
      </c>
      <c r="Q201" s="489">
        <f t="shared" si="72"/>
        <v>0</v>
      </c>
    </row>
    <row r="202" spans="1:17" x14ac:dyDescent="0.25">
      <c r="A202" s="383">
        <v>5200</v>
      </c>
      <c r="B202" s="477" t="s">
        <v>211</v>
      </c>
      <c r="C202" s="384">
        <f t="shared" si="61"/>
        <v>0</v>
      </c>
      <c r="D202" s="390">
        <f>D203+D213+D214+D223+D224+D225+D227</f>
        <v>0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2"/>
        <v>0</v>
      </c>
      <c r="I202" s="390">
        <f>I203+I213+I214+I223+I224+I225+I227</f>
        <v>0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4"/>
        <v>0</v>
      </c>
      <c r="N202" s="390">
        <f>N203+N213+N214+N223+N224+N225+N227</f>
        <v>0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1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2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4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1"/>
        <v>0</v>
      </c>
      <c r="D204" s="395"/>
      <c r="E204" s="395"/>
      <c r="F204" s="395"/>
      <c r="G204" s="484"/>
      <c r="H204" s="393">
        <f t="shared" si="62"/>
        <v>0</v>
      </c>
      <c r="I204" s="395"/>
      <c r="J204" s="395"/>
      <c r="K204" s="395"/>
      <c r="L204" s="485"/>
      <c r="M204" s="393">
        <f t="shared" si="54"/>
        <v>0</v>
      </c>
      <c r="N204" s="419">
        <f t="shared" ref="N204:Q213" si="73">ROUNDUP(I204/$Q$15,0)</f>
        <v>0</v>
      </c>
      <c r="O204" s="419">
        <f t="shared" si="73"/>
        <v>0</v>
      </c>
      <c r="P204" s="419">
        <f t="shared" si="73"/>
        <v>0</v>
      </c>
      <c r="Q204" s="486">
        <f t="shared" si="73"/>
        <v>0</v>
      </c>
    </row>
    <row r="205" spans="1:17" x14ac:dyDescent="0.25">
      <c r="A205" s="363">
        <v>5212</v>
      </c>
      <c r="B205" s="401" t="s">
        <v>214</v>
      </c>
      <c r="C205" s="402">
        <f t="shared" si="61"/>
        <v>0</v>
      </c>
      <c r="D205" s="404"/>
      <c r="E205" s="404"/>
      <c r="F205" s="404"/>
      <c r="G205" s="487"/>
      <c r="H205" s="402">
        <f t="shared" si="62"/>
        <v>0</v>
      </c>
      <c r="I205" s="404"/>
      <c r="J205" s="404"/>
      <c r="K205" s="404"/>
      <c r="L205" s="488"/>
      <c r="M205" s="402">
        <f t="shared" si="54"/>
        <v>0</v>
      </c>
      <c r="N205" s="369">
        <f t="shared" si="73"/>
        <v>0</v>
      </c>
      <c r="O205" s="369">
        <f t="shared" si="73"/>
        <v>0</v>
      </c>
      <c r="P205" s="369">
        <f t="shared" si="73"/>
        <v>0</v>
      </c>
      <c r="Q205" s="489">
        <f t="shared" si="73"/>
        <v>0</v>
      </c>
    </row>
    <row r="206" spans="1:17" x14ac:dyDescent="0.25">
      <c r="A206" s="363">
        <v>5213</v>
      </c>
      <c r="B206" s="401" t="s">
        <v>215</v>
      </c>
      <c r="C206" s="402">
        <f t="shared" si="61"/>
        <v>0</v>
      </c>
      <c r="D206" s="404"/>
      <c r="E206" s="404"/>
      <c r="F206" s="404"/>
      <c r="G206" s="487"/>
      <c r="H206" s="402">
        <f t="shared" si="62"/>
        <v>0</v>
      </c>
      <c r="I206" s="404"/>
      <c r="J206" s="404"/>
      <c r="K206" s="404"/>
      <c r="L206" s="488"/>
      <c r="M206" s="402">
        <f t="shared" si="54"/>
        <v>0</v>
      </c>
      <c r="N206" s="369">
        <f t="shared" si="73"/>
        <v>0</v>
      </c>
      <c r="O206" s="369">
        <f t="shared" si="73"/>
        <v>0</v>
      </c>
      <c r="P206" s="369">
        <f t="shared" si="73"/>
        <v>0</v>
      </c>
      <c r="Q206" s="489">
        <f t="shared" si="73"/>
        <v>0</v>
      </c>
    </row>
    <row r="207" spans="1:17" x14ac:dyDescent="0.25">
      <c r="A207" s="363">
        <v>5214</v>
      </c>
      <c r="B207" s="401" t="s">
        <v>216</v>
      </c>
      <c r="C207" s="402">
        <f t="shared" si="61"/>
        <v>0</v>
      </c>
      <c r="D207" s="404"/>
      <c r="E207" s="404"/>
      <c r="F207" s="404"/>
      <c r="G207" s="487"/>
      <c r="H207" s="402">
        <f t="shared" si="62"/>
        <v>0</v>
      </c>
      <c r="I207" s="404"/>
      <c r="J207" s="404"/>
      <c r="K207" s="404"/>
      <c r="L207" s="488"/>
      <c r="M207" s="402">
        <f t="shared" si="54"/>
        <v>0</v>
      </c>
      <c r="N207" s="369">
        <f t="shared" si="73"/>
        <v>0</v>
      </c>
      <c r="O207" s="369">
        <f t="shared" si="73"/>
        <v>0</v>
      </c>
      <c r="P207" s="369">
        <f t="shared" si="73"/>
        <v>0</v>
      </c>
      <c r="Q207" s="489">
        <f t="shared" si="73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3"/>
        <v>0</v>
      </c>
      <c r="O208" s="369">
        <f t="shared" si="73"/>
        <v>0</v>
      </c>
      <c r="P208" s="369">
        <f t="shared" si="73"/>
        <v>0</v>
      </c>
      <c r="Q208" s="489">
        <f t="shared" si="73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1"/>
        <v>0</v>
      </c>
      <c r="D209" s="404"/>
      <c r="E209" s="404"/>
      <c r="F209" s="404"/>
      <c r="G209" s="487"/>
      <c r="H209" s="402">
        <f t="shared" si="62"/>
        <v>0</v>
      </c>
      <c r="I209" s="404"/>
      <c r="J209" s="404"/>
      <c r="K209" s="404"/>
      <c r="L209" s="488"/>
      <c r="M209" s="402">
        <f t="shared" ref="M209:M235" si="74">SUM(N209:Q209)</f>
        <v>0</v>
      </c>
      <c r="N209" s="369">
        <f t="shared" si="73"/>
        <v>0</v>
      </c>
      <c r="O209" s="369">
        <f t="shared" si="73"/>
        <v>0</v>
      </c>
      <c r="P209" s="369">
        <f t="shared" si="73"/>
        <v>0</v>
      </c>
      <c r="Q209" s="489">
        <f t="shared" si="73"/>
        <v>0</v>
      </c>
    </row>
    <row r="210" spans="1:17" x14ac:dyDescent="0.25">
      <c r="A210" s="363">
        <v>5217</v>
      </c>
      <c r="B210" s="401" t="s">
        <v>219</v>
      </c>
      <c r="C210" s="402">
        <f t="shared" si="61"/>
        <v>0</v>
      </c>
      <c r="D210" s="404"/>
      <c r="E210" s="404"/>
      <c r="F210" s="404"/>
      <c r="G210" s="487"/>
      <c r="H210" s="402">
        <f t="shared" si="62"/>
        <v>0</v>
      </c>
      <c r="I210" s="404"/>
      <c r="J210" s="404"/>
      <c r="K210" s="404"/>
      <c r="L210" s="488"/>
      <c r="M210" s="402">
        <f t="shared" si="74"/>
        <v>0</v>
      </c>
      <c r="N210" s="369">
        <f t="shared" si="73"/>
        <v>0</v>
      </c>
      <c r="O210" s="369">
        <f t="shared" si="73"/>
        <v>0</v>
      </c>
      <c r="P210" s="369">
        <f t="shared" si="73"/>
        <v>0</v>
      </c>
      <c r="Q210" s="489">
        <f t="shared" si="73"/>
        <v>0</v>
      </c>
    </row>
    <row r="211" spans="1:17" x14ac:dyDescent="0.25">
      <c r="A211" s="363">
        <v>5218</v>
      </c>
      <c r="B211" s="401" t="s">
        <v>220</v>
      </c>
      <c r="C211" s="402">
        <f t="shared" si="61"/>
        <v>0</v>
      </c>
      <c r="D211" s="404"/>
      <c r="E211" s="404"/>
      <c r="F211" s="404"/>
      <c r="G211" s="487"/>
      <c r="H211" s="402">
        <f t="shared" si="62"/>
        <v>0</v>
      </c>
      <c r="I211" s="404"/>
      <c r="J211" s="404"/>
      <c r="K211" s="404"/>
      <c r="L211" s="488"/>
      <c r="M211" s="402">
        <f t="shared" si="74"/>
        <v>0</v>
      </c>
      <c r="N211" s="369">
        <f t="shared" si="73"/>
        <v>0</v>
      </c>
      <c r="O211" s="369">
        <f t="shared" si="73"/>
        <v>0</v>
      </c>
      <c r="P211" s="369">
        <f t="shared" si="73"/>
        <v>0</v>
      </c>
      <c r="Q211" s="489">
        <f t="shared" si="73"/>
        <v>0</v>
      </c>
    </row>
    <row r="212" spans="1:17" x14ac:dyDescent="0.25">
      <c r="A212" s="363">
        <v>5219</v>
      </c>
      <c r="B212" s="401" t="s">
        <v>221</v>
      </c>
      <c r="C212" s="402">
        <f t="shared" si="61"/>
        <v>0</v>
      </c>
      <c r="D212" s="404"/>
      <c r="E212" s="404"/>
      <c r="F212" s="404"/>
      <c r="G212" s="487"/>
      <c r="H212" s="402">
        <f t="shared" si="62"/>
        <v>0</v>
      </c>
      <c r="I212" s="404"/>
      <c r="J212" s="404"/>
      <c r="K212" s="404"/>
      <c r="L212" s="488"/>
      <c r="M212" s="402">
        <f t="shared" si="74"/>
        <v>0</v>
      </c>
      <c r="N212" s="369">
        <f t="shared" si="73"/>
        <v>0</v>
      </c>
      <c r="O212" s="369">
        <f t="shared" si="73"/>
        <v>0</v>
      </c>
      <c r="P212" s="369">
        <f t="shared" si="73"/>
        <v>0</v>
      </c>
      <c r="Q212" s="489">
        <f t="shared" si="73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1"/>
        <v>0</v>
      </c>
      <c r="D213" s="404"/>
      <c r="E213" s="404"/>
      <c r="F213" s="404"/>
      <c r="G213" s="487"/>
      <c r="H213" s="402">
        <f t="shared" si="62"/>
        <v>0</v>
      </c>
      <c r="I213" s="404"/>
      <c r="J213" s="404"/>
      <c r="K213" s="404"/>
      <c r="L213" s="488"/>
      <c r="M213" s="402">
        <f t="shared" si="74"/>
        <v>0</v>
      </c>
      <c r="N213" s="369">
        <f t="shared" si="73"/>
        <v>0</v>
      </c>
      <c r="O213" s="369">
        <f t="shared" si="73"/>
        <v>0</v>
      </c>
      <c r="P213" s="369">
        <f t="shared" si="73"/>
        <v>0</v>
      </c>
      <c r="Q213" s="489">
        <f t="shared" si="73"/>
        <v>0</v>
      </c>
    </row>
    <row r="214" spans="1:17" x14ac:dyDescent="0.25">
      <c r="A214" s="490">
        <v>5230</v>
      </c>
      <c r="B214" s="401" t="s">
        <v>223</v>
      </c>
      <c r="C214" s="402">
        <f t="shared" si="61"/>
        <v>0</v>
      </c>
      <c r="D214" s="369">
        <f>SUM(D215:D222)</f>
        <v>0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2"/>
        <v>0</v>
      </c>
      <c r="I214" s="369">
        <f>SUM(I215:I222)</f>
        <v>0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4"/>
        <v>0</v>
      </c>
      <c r="N214" s="369">
        <f>SUM(N215:N222)</f>
        <v>0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1"/>
        <v>0</v>
      </c>
      <c r="D215" s="404"/>
      <c r="E215" s="404"/>
      <c r="F215" s="404"/>
      <c r="G215" s="487"/>
      <c r="H215" s="402">
        <f t="shared" si="62"/>
        <v>0</v>
      </c>
      <c r="I215" s="404"/>
      <c r="J215" s="404"/>
      <c r="K215" s="404"/>
      <c r="L215" s="488"/>
      <c r="M215" s="402">
        <f t="shared" si="74"/>
        <v>0</v>
      </c>
      <c r="N215" s="369">
        <f t="shared" ref="N215:Q224" si="75">ROUNDUP(I215/$Q$15,0)</f>
        <v>0</v>
      </c>
      <c r="O215" s="369">
        <f t="shared" si="75"/>
        <v>0</v>
      </c>
      <c r="P215" s="369">
        <f t="shared" si="75"/>
        <v>0</v>
      </c>
      <c r="Q215" s="489">
        <f t="shared" si="75"/>
        <v>0</v>
      </c>
    </row>
    <row r="216" spans="1:17" x14ac:dyDescent="0.25">
      <c r="A216" s="363">
        <v>5232</v>
      </c>
      <c r="B216" s="401" t="s">
        <v>225</v>
      </c>
      <c r="C216" s="402">
        <f t="shared" si="61"/>
        <v>0</v>
      </c>
      <c r="D216" s="404"/>
      <c r="E216" s="404"/>
      <c r="F216" s="404"/>
      <c r="G216" s="487"/>
      <c r="H216" s="402">
        <f t="shared" si="62"/>
        <v>0</v>
      </c>
      <c r="I216" s="404"/>
      <c r="J216" s="404"/>
      <c r="K216" s="404"/>
      <c r="L216" s="488"/>
      <c r="M216" s="402">
        <f t="shared" si="74"/>
        <v>0</v>
      </c>
      <c r="N216" s="369">
        <f t="shared" si="75"/>
        <v>0</v>
      </c>
      <c r="O216" s="369">
        <f t="shared" si="75"/>
        <v>0</v>
      </c>
      <c r="P216" s="369">
        <f t="shared" si="75"/>
        <v>0</v>
      </c>
      <c r="Q216" s="489">
        <f t="shared" si="75"/>
        <v>0</v>
      </c>
    </row>
    <row r="217" spans="1:17" x14ac:dyDescent="0.25">
      <c r="A217" s="363">
        <v>5233</v>
      </c>
      <c r="B217" s="401" t="s">
        <v>226</v>
      </c>
      <c r="C217" s="527">
        <f t="shared" si="61"/>
        <v>0</v>
      </c>
      <c r="D217" s="404"/>
      <c r="E217" s="404"/>
      <c r="F217" s="404"/>
      <c r="G217" s="487"/>
      <c r="H217" s="402">
        <f t="shared" si="62"/>
        <v>0</v>
      </c>
      <c r="I217" s="404"/>
      <c r="J217" s="404"/>
      <c r="K217" s="404"/>
      <c r="L217" s="488"/>
      <c r="M217" s="402">
        <f t="shared" si="74"/>
        <v>0</v>
      </c>
      <c r="N217" s="369">
        <f t="shared" si="75"/>
        <v>0</v>
      </c>
      <c r="O217" s="369">
        <f t="shared" si="75"/>
        <v>0</v>
      </c>
      <c r="P217" s="369">
        <f t="shared" si="75"/>
        <v>0</v>
      </c>
      <c r="Q217" s="489">
        <f t="shared" si="75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1"/>
        <v>0</v>
      </c>
      <c r="D218" s="404"/>
      <c r="E218" s="404"/>
      <c r="F218" s="404"/>
      <c r="G218" s="487"/>
      <c r="H218" s="402">
        <f t="shared" si="62"/>
        <v>0</v>
      </c>
      <c r="I218" s="404"/>
      <c r="J218" s="404"/>
      <c r="K218" s="404"/>
      <c r="L218" s="488"/>
      <c r="M218" s="402">
        <f t="shared" si="74"/>
        <v>0</v>
      </c>
      <c r="N218" s="369">
        <f t="shared" si="75"/>
        <v>0</v>
      </c>
      <c r="O218" s="369">
        <f t="shared" si="75"/>
        <v>0</v>
      </c>
      <c r="P218" s="369">
        <f t="shared" si="75"/>
        <v>0</v>
      </c>
      <c r="Q218" s="489">
        <f t="shared" si="75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1"/>
        <v>0</v>
      </c>
      <c r="D219" s="404"/>
      <c r="E219" s="404"/>
      <c r="F219" s="404"/>
      <c r="G219" s="487"/>
      <c r="H219" s="402">
        <f t="shared" si="62"/>
        <v>0</v>
      </c>
      <c r="I219" s="404"/>
      <c r="J219" s="404"/>
      <c r="K219" s="404"/>
      <c r="L219" s="488"/>
      <c r="M219" s="402">
        <f t="shared" si="74"/>
        <v>0</v>
      </c>
      <c r="N219" s="369">
        <f t="shared" si="75"/>
        <v>0</v>
      </c>
      <c r="O219" s="369">
        <f t="shared" si="75"/>
        <v>0</v>
      </c>
      <c r="P219" s="369">
        <f t="shared" si="75"/>
        <v>0</v>
      </c>
      <c r="Q219" s="489">
        <f t="shared" si="75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1"/>
        <v>0</v>
      </c>
      <c r="D220" s="404"/>
      <c r="E220" s="404"/>
      <c r="F220" s="404"/>
      <c r="G220" s="487"/>
      <c r="H220" s="402">
        <f t="shared" si="62"/>
        <v>0</v>
      </c>
      <c r="I220" s="404"/>
      <c r="J220" s="404"/>
      <c r="K220" s="404"/>
      <c r="L220" s="488"/>
      <c r="M220" s="402">
        <f t="shared" si="74"/>
        <v>0</v>
      </c>
      <c r="N220" s="369">
        <f t="shared" si="75"/>
        <v>0</v>
      </c>
      <c r="O220" s="369">
        <f t="shared" si="75"/>
        <v>0</v>
      </c>
      <c r="P220" s="369">
        <f t="shared" si="75"/>
        <v>0</v>
      </c>
      <c r="Q220" s="489">
        <f t="shared" si="75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1"/>
        <v>0</v>
      </c>
      <c r="D221" s="404"/>
      <c r="E221" s="404"/>
      <c r="F221" s="404"/>
      <c r="G221" s="487"/>
      <c r="H221" s="402">
        <f t="shared" si="62"/>
        <v>0</v>
      </c>
      <c r="I221" s="404"/>
      <c r="J221" s="404"/>
      <c r="K221" s="404"/>
      <c r="L221" s="488"/>
      <c r="M221" s="402">
        <f t="shared" si="74"/>
        <v>0</v>
      </c>
      <c r="N221" s="369">
        <f t="shared" si="75"/>
        <v>0</v>
      </c>
      <c r="O221" s="369">
        <f t="shared" si="75"/>
        <v>0</v>
      </c>
      <c r="P221" s="369">
        <f t="shared" si="75"/>
        <v>0</v>
      </c>
      <c r="Q221" s="489">
        <f t="shared" si="75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1"/>
        <v>0</v>
      </c>
      <c r="D222" s="404"/>
      <c r="E222" s="404"/>
      <c r="F222" s="404"/>
      <c r="G222" s="487"/>
      <c r="H222" s="402">
        <f t="shared" si="62"/>
        <v>0</v>
      </c>
      <c r="I222" s="404"/>
      <c r="J222" s="404"/>
      <c r="K222" s="404"/>
      <c r="L222" s="488"/>
      <c r="M222" s="402">
        <f t="shared" si="74"/>
        <v>0</v>
      </c>
      <c r="N222" s="369">
        <f t="shared" si="75"/>
        <v>0</v>
      </c>
      <c r="O222" s="369">
        <f t="shared" si="75"/>
        <v>0</v>
      </c>
      <c r="P222" s="369">
        <f t="shared" si="75"/>
        <v>0</v>
      </c>
      <c r="Q222" s="489">
        <f t="shared" si="75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1"/>
        <v>0</v>
      </c>
      <c r="D223" s="404"/>
      <c r="E223" s="404"/>
      <c r="F223" s="404"/>
      <c r="G223" s="487"/>
      <c r="H223" s="402">
        <f t="shared" si="62"/>
        <v>0</v>
      </c>
      <c r="I223" s="404"/>
      <c r="J223" s="404"/>
      <c r="K223" s="404"/>
      <c r="L223" s="488"/>
      <c r="M223" s="402">
        <f t="shared" si="74"/>
        <v>0</v>
      </c>
      <c r="N223" s="369">
        <f t="shared" si="75"/>
        <v>0</v>
      </c>
      <c r="O223" s="369">
        <f t="shared" si="75"/>
        <v>0</v>
      </c>
      <c r="P223" s="369">
        <f t="shared" si="75"/>
        <v>0</v>
      </c>
      <c r="Q223" s="489">
        <f t="shared" si="75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1"/>
        <v>0</v>
      </c>
      <c r="D224" s="404"/>
      <c r="E224" s="404"/>
      <c r="F224" s="404"/>
      <c r="G224" s="487"/>
      <c r="H224" s="402">
        <f t="shared" si="62"/>
        <v>0</v>
      </c>
      <c r="I224" s="404"/>
      <c r="J224" s="404"/>
      <c r="K224" s="404"/>
      <c r="L224" s="488"/>
      <c r="M224" s="402">
        <f t="shared" si="74"/>
        <v>0</v>
      </c>
      <c r="N224" s="369">
        <f t="shared" si="75"/>
        <v>0</v>
      </c>
      <c r="O224" s="369">
        <f t="shared" si="75"/>
        <v>0</v>
      </c>
      <c r="P224" s="369">
        <f t="shared" si="75"/>
        <v>0</v>
      </c>
      <c r="Q224" s="489">
        <f t="shared" si="75"/>
        <v>0</v>
      </c>
    </row>
    <row r="225" spans="1:17" x14ac:dyDescent="0.25">
      <c r="A225" s="490">
        <v>5260</v>
      </c>
      <c r="B225" s="401" t="s">
        <v>234</v>
      </c>
      <c r="C225" s="527">
        <f t="shared" si="61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2"/>
        <v>0</v>
      </c>
      <c r="I225" s="369">
        <f>SUM(I226)</f>
        <v>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4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1"/>
        <v>0</v>
      </c>
      <c r="D226" s="404"/>
      <c r="E226" s="404"/>
      <c r="F226" s="404"/>
      <c r="G226" s="487"/>
      <c r="H226" s="402">
        <f t="shared" si="62"/>
        <v>0</v>
      </c>
      <c r="I226" s="404"/>
      <c r="J226" s="404"/>
      <c r="K226" s="404"/>
      <c r="L226" s="488"/>
      <c r="M226" s="402">
        <f t="shared" si="74"/>
        <v>0</v>
      </c>
      <c r="N226" s="369">
        <f t="shared" ref="N226:Q227" si="76">ROUNDUP(I226/$Q$15,0)</f>
        <v>0</v>
      </c>
      <c r="O226" s="369">
        <f t="shared" si="76"/>
        <v>0</v>
      </c>
      <c r="P226" s="369">
        <f t="shared" si="76"/>
        <v>0</v>
      </c>
      <c r="Q226" s="489">
        <f t="shared" si="76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1"/>
        <v>0</v>
      </c>
      <c r="D227" s="492"/>
      <c r="E227" s="492"/>
      <c r="F227" s="492"/>
      <c r="G227" s="493"/>
      <c r="H227" s="445">
        <f t="shared" si="62"/>
        <v>0</v>
      </c>
      <c r="I227" s="492"/>
      <c r="J227" s="492"/>
      <c r="K227" s="492"/>
      <c r="L227" s="494"/>
      <c r="M227" s="445">
        <f t="shared" si="74"/>
        <v>0</v>
      </c>
      <c r="N227" s="481">
        <f t="shared" si="76"/>
        <v>0</v>
      </c>
      <c r="O227" s="481">
        <f t="shared" si="76"/>
        <v>0</v>
      </c>
      <c r="P227" s="481">
        <f t="shared" si="76"/>
        <v>0</v>
      </c>
      <c r="Q227" s="483">
        <f t="shared" si="76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1"/>
        <v>0</v>
      </c>
      <c r="D228" s="411">
        <f>SUM(D229,D230)</f>
        <v>0</v>
      </c>
      <c r="E228" s="411">
        <f t="shared" ref="E228:G228" si="77">SUM(E229,E230)</f>
        <v>0</v>
      </c>
      <c r="F228" s="411">
        <f t="shared" si="77"/>
        <v>0</v>
      </c>
      <c r="G228" s="411">
        <f t="shared" si="77"/>
        <v>0</v>
      </c>
      <c r="H228" s="531">
        <f t="shared" si="62"/>
        <v>0</v>
      </c>
      <c r="I228" s="411">
        <f>SUM(I229,I230)</f>
        <v>0</v>
      </c>
      <c r="J228" s="411">
        <f t="shared" ref="J228:L228" si="78">SUM(J229,J230)</f>
        <v>0</v>
      </c>
      <c r="K228" s="411">
        <f t="shared" si="78"/>
        <v>0</v>
      </c>
      <c r="L228" s="499">
        <f t="shared" si="78"/>
        <v>0</v>
      </c>
      <c r="M228" s="531">
        <f t="shared" si="74"/>
        <v>0</v>
      </c>
      <c r="N228" s="411">
        <f>SUM(N229,N230)</f>
        <v>0</v>
      </c>
      <c r="O228" s="411">
        <f t="shared" ref="O228:Q228" si="79">SUM(O229,O230)</f>
        <v>0</v>
      </c>
      <c r="P228" s="411">
        <f t="shared" si="79"/>
        <v>0</v>
      </c>
      <c r="Q228" s="499">
        <f t="shared" si="79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1"/>
        <v>0</v>
      </c>
      <c r="D229" s="492"/>
      <c r="E229" s="492"/>
      <c r="F229" s="492"/>
      <c r="G229" s="493"/>
      <c r="H229" s="445">
        <f t="shared" si="62"/>
        <v>0</v>
      </c>
      <c r="I229" s="492"/>
      <c r="J229" s="492"/>
      <c r="K229" s="492"/>
      <c r="L229" s="494"/>
      <c r="M229" s="445">
        <f t="shared" si="74"/>
        <v>0</v>
      </c>
      <c r="N229" s="481">
        <f t="shared" ref="N229:Q229" si="80">ROUNDUP(I229/$Q$15,0)</f>
        <v>0</v>
      </c>
      <c r="O229" s="481">
        <f t="shared" si="80"/>
        <v>0</v>
      </c>
      <c r="P229" s="481">
        <f t="shared" si="80"/>
        <v>0</v>
      </c>
      <c r="Q229" s="483">
        <f t="shared" si="80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1"/>
        <v>0</v>
      </c>
      <c r="D230" s="369">
        <f>SUM(D231)</f>
        <v>0</v>
      </c>
      <c r="E230" s="369">
        <f t="shared" ref="E230:G230" si="81">SUM(E231)</f>
        <v>0</v>
      </c>
      <c r="F230" s="369">
        <f t="shared" si="81"/>
        <v>0</v>
      </c>
      <c r="G230" s="369">
        <f t="shared" si="81"/>
        <v>0</v>
      </c>
      <c r="H230" s="402">
        <f t="shared" si="62"/>
        <v>0</v>
      </c>
      <c r="I230" s="369">
        <f>SUM(I231)</f>
        <v>0</v>
      </c>
      <c r="J230" s="369">
        <f t="shared" ref="J230:L230" si="82">SUM(J231)</f>
        <v>0</v>
      </c>
      <c r="K230" s="369">
        <f t="shared" si="82"/>
        <v>0</v>
      </c>
      <c r="L230" s="501">
        <f t="shared" si="82"/>
        <v>0</v>
      </c>
      <c r="M230" s="402">
        <f t="shared" si="74"/>
        <v>0</v>
      </c>
      <c r="N230" s="369">
        <f>SUM(N231)</f>
        <v>0</v>
      </c>
      <c r="O230" s="369">
        <f t="shared" ref="O230:Q230" si="83">SUM(O231)</f>
        <v>0</v>
      </c>
      <c r="P230" s="369">
        <f t="shared" si="83"/>
        <v>0</v>
      </c>
      <c r="Q230" s="501">
        <f t="shared" si="83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1"/>
        <v>0</v>
      </c>
      <c r="D231" s="395"/>
      <c r="E231" s="395"/>
      <c r="F231" s="395"/>
      <c r="G231" s="484"/>
      <c r="H231" s="445">
        <f t="shared" si="62"/>
        <v>0</v>
      </c>
      <c r="I231" s="395"/>
      <c r="J231" s="395"/>
      <c r="K231" s="395"/>
      <c r="L231" s="485"/>
      <c r="M231" s="445">
        <f t="shared" si="74"/>
        <v>0</v>
      </c>
      <c r="N231" s="419">
        <f t="shared" ref="N231:Q231" si="84">ROUNDUP(I231/$Q$15,0)</f>
        <v>0</v>
      </c>
      <c r="O231" s="419">
        <f t="shared" si="84"/>
        <v>0</v>
      </c>
      <c r="P231" s="419">
        <f t="shared" si="84"/>
        <v>0</v>
      </c>
      <c r="Q231" s="486">
        <f t="shared" si="84"/>
        <v>0</v>
      </c>
    </row>
    <row r="232" spans="1:17" x14ac:dyDescent="0.25">
      <c r="A232" s="472">
        <v>6000</v>
      </c>
      <c r="B232" s="472" t="s">
        <v>241</v>
      </c>
      <c r="C232" s="532">
        <f t="shared" si="61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2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4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5">SUM(E234,E235,E238,E244,E245,E246)</f>
        <v>0</v>
      </c>
      <c r="F233" s="520">
        <f t="shared" si="85"/>
        <v>0</v>
      </c>
      <c r="G233" s="520">
        <f t="shared" si="85"/>
        <v>0</v>
      </c>
      <c r="H233" s="519">
        <f t="shared" si="62"/>
        <v>0</v>
      </c>
      <c r="I233" s="520">
        <f>SUM(I234,I235,I238,I244,I245,I246)</f>
        <v>0</v>
      </c>
      <c r="J233" s="520">
        <f t="shared" ref="J233:L233" si="86">SUM(J234,J235,J238,J244,J245,J246)</f>
        <v>0</v>
      </c>
      <c r="K233" s="520">
        <f t="shared" si="86"/>
        <v>0</v>
      </c>
      <c r="L233" s="479">
        <f t="shared" si="86"/>
        <v>0</v>
      </c>
      <c r="M233" s="519">
        <f t="shared" si="74"/>
        <v>0</v>
      </c>
      <c r="N233" s="520">
        <f>SUM(N234,N235,N238,N244,N245,N246)</f>
        <v>0</v>
      </c>
      <c r="O233" s="520">
        <f t="shared" ref="O233:Q233" si="87">SUM(O234,O235,O238,O244,O245,O246)</f>
        <v>0</v>
      </c>
      <c r="P233" s="520">
        <f t="shared" si="87"/>
        <v>0</v>
      </c>
      <c r="Q233" s="479">
        <f t="shared" si="87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1"/>
        <v>0</v>
      </c>
      <c r="D234" s="395"/>
      <c r="E234" s="395"/>
      <c r="F234" s="395"/>
      <c r="G234" s="535"/>
      <c r="H234" s="536">
        <f t="shared" si="62"/>
        <v>0</v>
      </c>
      <c r="I234" s="395"/>
      <c r="J234" s="395"/>
      <c r="K234" s="395"/>
      <c r="L234" s="485"/>
      <c r="M234" s="536">
        <f t="shared" si="74"/>
        <v>0</v>
      </c>
      <c r="N234" s="419">
        <f t="shared" ref="N234:Q234" si="88">ROUNDUP(I234/$Q$15,0)</f>
        <v>0</v>
      </c>
      <c r="O234" s="419">
        <f t="shared" si="88"/>
        <v>0</v>
      </c>
      <c r="P234" s="419">
        <f t="shared" si="88"/>
        <v>0</v>
      </c>
      <c r="Q234" s="486">
        <f t="shared" si="88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2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4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9">ROUNDUP(I236/$Q$15,0)</f>
        <v>0</v>
      </c>
      <c r="O236" s="369">
        <f t="shared" si="89"/>
        <v>0</v>
      </c>
      <c r="P236" s="369">
        <f t="shared" si="89"/>
        <v>0</v>
      </c>
      <c r="Q236" s="489">
        <f t="shared" si="89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2"/>
        <v>0</v>
      </c>
      <c r="I237" s="404"/>
      <c r="J237" s="404"/>
      <c r="K237" s="404"/>
      <c r="L237" s="488"/>
      <c r="M237" s="537">
        <f t="shared" ref="M237:M255" si="90">SUM(N237:Q237)</f>
        <v>0</v>
      </c>
      <c r="N237" s="369">
        <f t="shared" si="89"/>
        <v>0</v>
      </c>
      <c r="O237" s="369">
        <f t="shared" si="89"/>
        <v>0</v>
      </c>
      <c r="P237" s="369">
        <f t="shared" si="89"/>
        <v>0</v>
      </c>
      <c r="Q237" s="489">
        <f t="shared" si="89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2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90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2"/>
        <v>0</v>
      </c>
      <c r="I239" s="404"/>
      <c r="J239" s="404"/>
      <c r="K239" s="404"/>
      <c r="L239" s="488"/>
      <c r="M239" s="537">
        <f t="shared" si="90"/>
        <v>0</v>
      </c>
      <c r="N239" s="369">
        <f t="shared" ref="N239:Q245" si="91">ROUNDUP(I239/$Q$15,0)</f>
        <v>0</v>
      </c>
      <c r="O239" s="369">
        <f t="shared" si="91"/>
        <v>0</v>
      </c>
      <c r="P239" s="369">
        <f t="shared" si="91"/>
        <v>0</v>
      </c>
      <c r="Q239" s="489">
        <f t="shared" si="91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1"/>
        <v>0</v>
      </c>
      <c r="D240" s="404"/>
      <c r="E240" s="404"/>
      <c r="F240" s="404"/>
      <c r="G240" s="487"/>
      <c r="H240" s="537">
        <f t="shared" si="62"/>
        <v>0</v>
      </c>
      <c r="I240" s="404"/>
      <c r="J240" s="404"/>
      <c r="K240" s="404"/>
      <c r="L240" s="488"/>
      <c r="M240" s="537">
        <f t="shared" si="90"/>
        <v>0</v>
      </c>
      <c r="N240" s="369">
        <f t="shared" si="91"/>
        <v>0</v>
      </c>
      <c r="O240" s="369">
        <f t="shared" si="91"/>
        <v>0</v>
      </c>
      <c r="P240" s="369">
        <f t="shared" si="91"/>
        <v>0</v>
      </c>
      <c r="Q240" s="489">
        <f t="shared" si="91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1"/>
        <v>0</v>
      </c>
      <c r="D241" s="404"/>
      <c r="E241" s="404"/>
      <c r="F241" s="404"/>
      <c r="G241" s="487"/>
      <c r="H241" s="537">
        <f t="shared" si="62"/>
        <v>0</v>
      </c>
      <c r="I241" s="404"/>
      <c r="J241" s="404"/>
      <c r="K241" s="404"/>
      <c r="L241" s="488"/>
      <c r="M241" s="537">
        <f t="shared" si="90"/>
        <v>0</v>
      </c>
      <c r="N241" s="369">
        <f t="shared" si="91"/>
        <v>0</v>
      </c>
      <c r="O241" s="369">
        <f t="shared" si="91"/>
        <v>0</v>
      </c>
      <c r="P241" s="369">
        <f t="shared" si="91"/>
        <v>0</v>
      </c>
      <c r="Q241" s="489">
        <f t="shared" si="91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1"/>
        <v>0</v>
      </c>
      <c r="D242" s="404"/>
      <c r="E242" s="404"/>
      <c r="F242" s="404"/>
      <c r="G242" s="487"/>
      <c r="H242" s="537">
        <f t="shared" si="62"/>
        <v>0</v>
      </c>
      <c r="I242" s="404"/>
      <c r="J242" s="404"/>
      <c r="K242" s="404"/>
      <c r="L242" s="488"/>
      <c r="M242" s="537">
        <f t="shared" si="90"/>
        <v>0</v>
      </c>
      <c r="N242" s="369">
        <f t="shared" si="91"/>
        <v>0</v>
      </c>
      <c r="O242" s="369">
        <f t="shared" si="91"/>
        <v>0</v>
      </c>
      <c r="P242" s="369">
        <f t="shared" si="91"/>
        <v>0</v>
      </c>
      <c r="Q242" s="489">
        <f t="shared" si="91"/>
        <v>0</v>
      </c>
    </row>
    <row r="243" spans="1:17" x14ac:dyDescent="0.25">
      <c r="A243" s="363">
        <v>6259</v>
      </c>
      <c r="B243" s="401" t="s">
        <v>252</v>
      </c>
      <c r="C243" s="527">
        <f t="shared" si="61"/>
        <v>0</v>
      </c>
      <c r="D243" s="404"/>
      <c r="E243" s="404"/>
      <c r="F243" s="404"/>
      <c r="G243" s="487"/>
      <c r="H243" s="537">
        <f t="shared" si="62"/>
        <v>0</v>
      </c>
      <c r="I243" s="404"/>
      <c r="J243" s="404"/>
      <c r="K243" s="404"/>
      <c r="L243" s="488"/>
      <c r="M243" s="537">
        <f t="shared" si="90"/>
        <v>0</v>
      </c>
      <c r="N243" s="369">
        <f t="shared" si="91"/>
        <v>0</v>
      </c>
      <c r="O243" s="369">
        <f t="shared" si="91"/>
        <v>0</v>
      </c>
      <c r="P243" s="369">
        <f t="shared" si="91"/>
        <v>0</v>
      </c>
      <c r="Q243" s="489">
        <f t="shared" si="91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1"/>
        <v>0</v>
      </c>
      <c r="D244" s="404"/>
      <c r="E244" s="404"/>
      <c r="F244" s="404"/>
      <c r="G244" s="487"/>
      <c r="H244" s="537">
        <f t="shared" si="62"/>
        <v>0</v>
      </c>
      <c r="I244" s="404"/>
      <c r="J244" s="404"/>
      <c r="K244" s="404"/>
      <c r="L244" s="488"/>
      <c r="M244" s="537">
        <f t="shared" si="90"/>
        <v>0</v>
      </c>
      <c r="N244" s="369">
        <f t="shared" si="91"/>
        <v>0</v>
      </c>
      <c r="O244" s="369">
        <f t="shared" si="91"/>
        <v>0</v>
      </c>
      <c r="P244" s="369">
        <f t="shared" si="91"/>
        <v>0</v>
      </c>
      <c r="Q244" s="489">
        <f t="shared" si="91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1"/>
        <v>0</v>
      </c>
      <c r="D245" s="404"/>
      <c r="E245" s="404"/>
      <c r="F245" s="404"/>
      <c r="G245" s="487"/>
      <c r="H245" s="537">
        <f t="shared" si="62"/>
        <v>0</v>
      </c>
      <c r="I245" s="404"/>
      <c r="J245" s="404"/>
      <c r="K245" s="404"/>
      <c r="L245" s="488"/>
      <c r="M245" s="537">
        <f t="shared" si="90"/>
        <v>0</v>
      </c>
      <c r="N245" s="369">
        <f t="shared" si="91"/>
        <v>0</v>
      </c>
      <c r="O245" s="369">
        <f t="shared" si="91"/>
        <v>0</v>
      </c>
      <c r="P245" s="369">
        <f t="shared" si="91"/>
        <v>0</v>
      </c>
      <c r="Q245" s="489">
        <f t="shared" si="91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1"/>
        <v>0</v>
      </c>
      <c r="D246" s="419">
        <f>SUM(D247:D250)</f>
        <v>0</v>
      </c>
      <c r="E246" s="419">
        <f t="shared" ref="E246:G246" si="92">SUM(E247:E250)</f>
        <v>0</v>
      </c>
      <c r="F246" s="419">
        <f t="shared" si="92"/>
        <v>0</v>
      </c>
      <c r="G246" s="539">
        <f t="shared" si="92"/>
        <v>0</v>
      </c>
      <c r="H246" s="538">
        <f t="shared" si="62"/>
        <v>0</v>
      </c>
      <c r="I246" s="419">
        <f>SUM(I247:I250)</f>
        <v>0</v>
      </c>
      <c r="J246" s="419">
        <f t="shared" ref="J246:L246" si="93">SUM(J247:J250)</f>
        <v>0</v>
      </c>
      <c r="K246" s="419">
        <f t="shared" si="93"/>
        <v>0</v>
      </c>
      <c r="L246" s="511">
        <f t="shared" si="93"/>
        <v>0</v>
      </c>
      <c r="M246" s="538">
        <f t="shared" si="90"/>
        <v>0</v>
      </c>
      <c r="N246" s="419">
        <f>SUM(N247:N250)</f>
        <v>0</v>
      </c>
      <c r="O246" s="419">
        <f t="shared" ref="O246:Q246" si="94">SUM(O247:O250)</f>
        <v>0</v>
      </c>
      <c r="P246" s="419">
        <f t="shared" si="94"/>
        <v>0</v>
      </c>
      <c r="Q246" s="511">
        <f t="shared" si="94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1"/>
        <v>0</v>
      </c>
      <c r="D247" s="404"/>
      <c r="E247" s="404"/>
      <c r="F247" s="404"/>
      <c r="G247" s="540"/>
      <c r="H247" s="527">
        <f t="shared" si="62"/>
        <v>0</v>
      </c>
      <c r="I247" s="404"/>
      <c r="J247" s="404"/>
      <c r="K247" s="404"/>
      <c r="L247" s="488"/>
      <c r="M247" s="527">
        <f t="shared" si="90"/>
        <v>0</v>
      </c>
      <c r="N247" s="369">
        <f t="shared" ref="N247:Q250" si="95">ROUNDUP(I247/$Q$15,0)</f>
        <v>0</v>
      </c>
      <c r="O247" s="369">
        <f t="shared" si="95"/>
        <v>0</v>
      </c>
      <c r="P247" s="369">
        <f t="shared" si="95"/>
        <v>0</v>
      </c>
      <c r="Q247" s="489">
        <f t="shared" si="95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1"/>
        <v>0</v>
      </c>
      <c r="D248" s="404"/>
      <c r="E248" s="404"/>
      <c r="F248" s="404"/>
      <c r="G248" s="540"/>
      <c r="H248" s="527">
        <f t="shared" si="62"/>
        <v>0</v>
      </c>
      <c r="I248" s="404"/>
      <c r="J248" s="404"/>
      <c r="K248" s="404"/>
      <c r="L248" s="488"/>
      <c r="M248" s="527">
        <f t="shared" si="90"/>
        <v>0</v>
      </c>
      <c r="N248" s="369">
        <f t="shared" si="95"/>
        <v>0</v>
      </c>
      <c r="O248" s="369">
        <f t="shared" si="95"/>
        <v>0</v>
      </c>
      <c r="P248" s="369">
        <f t="shared" si="95"/>
        <v>0</v>
      </c>
      <c r="Q248" s="489">
        <f t="shared" si="95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1"/>
        <v>0</v>
      </c>
      <c r="D249" s="404"/>
      <c r="E249" s="404"/>
      <c r="F249" s="404"/>
      <c r="G249" s="540"/>
      <c r="H249" s="527">
        <f t="shared" si="62"/>
        <v>0</v>
      </c>
      <c r="I249" s="404"/>
      <c r="J249" s="404"/>
      <c r="K249" s="404"/>
      <c r="L249" s="488"/>
      <c r="M249" s="527">
        <f t="shared" si="90"/>
        <v>0</v>
      </c>
      <c r="N249" s="369">
        <f t="shared" si="95"/>
        <v>0</v>
      </c>
      <c r="O249" s="369">
        <f t="shared" si="95"/>
        <v>0</v>
      </c>
      <c r="P249" s="369">
        <f t="shared" si="95"/>
        <v>0</v>
      </c>
      <c r="Q249" s="489">
        <f t="shared" si="95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1"/>
        <v>0</v>
      </c>
      <c r="D250" s="404"/>
      <c r="E250" s="404"/>
      <c r="F250" s="404"/>
      <c r="G250" s="540"/>
      <c r="H250" s="527">
        <f t="shared" si="62"/>
        <v>0</v>
      </c>
      <c r="I250" s="404"/>
      <c r="J250" s="404"/>
      <c r="K250" s="404"/>
      <c r="L250" s="488"/>
      <c r="M250" s="527">
        <f t="shared" si="90"/>
        <v>0</v>
      </c>
      <c r="N250" s="369">
        <f t="shared" si="95"/>
        <v>0</v>
      </c>
      <c r="O250" s="369">
        <f t="shared" si="95"/>
        <v>0</v>
      </c>
      <c r="P250" s="369">
        <f t="shared" si="95"/>
        <v>0</v>
      </c>
      <c r="Q250" s="489">
        <f t="shared" si="95"/>
        <v>0</v>
      </c>
    </row>
    <row r="251" spans="1:17" x14ac:dyDescent="0.25">
      <c r="A251" s="383">
        <v>6300</v>
      </c>
      <c r="B251" s="477" t="s">
        <v>260</v>
      </c>
      <c r="C251" s="509">
        <f t="shared" si="61"/>
        <v>0</v>
      </c>
      <c r="D251" s="390">
        <f>SUM(D252,D256,D257)</f>
        <v>0</v>
      </c>
      <c r="E251" s="390">
        <f t="shared" ref="E251:G251" si="96">SUM(E252,E256,E257)</f>
        <v>0</v>
      </c>
      <c r="F251" s="390">
        <f t="shared" si="96"/>
        <v>0</v>
      </c>
      <c r="G251" s="390">
        <f t="shared" si="96"/>
        <v>0</v>
      </c>
      <c r="H251" s="384">
        <f t="shared" si="62"/>
        <v>0</v>
      </c>
      <c r="I251" s="390">
        <f>SUM(I252,I256,I257)</f>
        <v>0</v>
      </c>
      <c r="J251" s="390">
        <f t="shared" ref="J251:L251" si="97">SUM(J252,J256,J257)</f>
        <v>0</v>
      </c>
      <c r="K251" s="390">
        <f t="shared" si="97"/>
        <v>0</v>
      </c>
      <c r="L251" s="499">
        <f t="shared" si="97"/>
        <v>0</v>
      </c>
      <c r="M251" s="384">
        <f t="shared" si="90"/>
        <v>0</v>
      </c>
      <c r="N251" s="390">
        <f>SUM(N252,N256,N257)</f>
        <v>0</v>
      </c>
      <c r="O251" s="390">
        <f t="shared" ref="O251:Q251" si="98">SUM(O252,O256,O257)</f>
        <v>0</v>
      </c>
      <c r="P251" s="390">
        <f t="shared" si="98"/>
        <v>0</v>
      </c>
      <c r="Q251" s="499">
        <f t="shared" si="98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1"/>
        <v>0</v>
      </c>
      <c r="D252" s="419">
        <f>SUM(D253:D255)</f>
        <v>0</v>
      </c>
      <c r="E252" s="419">
        <f t="shared" ref="E252:G252" si="99">SUM(E253:E255)</f>
        <v>0</v>
      </c>
      <c r="F252" s="419">
        <f t="shared" si="99"/>
        <v>0</v>
      </c>
      <c r="G252" s="541">
        <f t="shared" si="99"/>
        <v>0</v>
      </c>
      <c r="H252" s="538">
        <f t="shared" si="62"/>
        <v>0</v>
      </c>
      <c r="I252" s="419">
        <f>SUM(I253:I255)</f>
        <v>0</v>
      </c>
      <c r="J252" s="419">
        <f t="shared" ref="J252:L252" si="100">SUM(J253:J255)</f>
        <v>0</v>
      </c>
      <c r="K252" s="419">
        <f t="shared" si="100"/>
        <v>0</v>
      </c>
      <c r="L252" s="542">
        <f t="shared" si="100"/>
        <v>0</v>
      </c>
      <c r="M252" s="538">
        <f t="shared" si="90"/>
        <v>0</v>
      </c>
      <c r="N252" s="419">
        <f>SUM(N253:N255)</f>
        <v>0</v>
      </c>
      <c r="O252" s="419">
        <f t="shared" ref="O252:Q252" si="101">SUM(O253:O255)</f>
        <v>0</v>
      </c>
      <c r="P252" s="419">
        <f t="shared" si="101"/>
        <v>0</v>
      </c>
      <c r="Q252" s="542">
        <f t="shared" si="101"/>
        <v>0</v>
      </c>
    </row>
    <row r="253" spans="1:17" x14ac:dyDescent="0.25">
      <c r="A253" s="363">
        <v>6322</v>
      </c>
      <c r="B253" s="401" t="s">
        <v>262</v>
      </c>
      <c r="C253" s="527">
        <f t="shared" si="61"/>
        <v>0</v>
      </c>
      <c r="D253" s="404"/>
      <c r="E253" s="404"/>
      <c r="F253" s="404"/>
      <c r="G253" s="540"/>
      <c r="H253" s="527">
        <f t="shared" si="62"/>
        <v>0</v>
      </c>
      <c r="I253" s="404"/>
      <c r="J253" s="404"/>
      <c r="K253" s="404"/>
      <c r="L253" s="488"/>
      <c r="M253" s="527">
        <f t="shared" si="90"/>
        <v>0</v>
      </c>
      <c r="N253" s="369">
        <f t="shared" ref="N253:Q257" si="102">ROUNDUP(I253/$Q$15,0)</f>
        <v>0</v>
      </c>
      <c r="O253" s="369">
        <f t="shared" si="102"/>
        <v>0</v>
      </c>
      <c r="P253" s="369">
        <f t="shared" si="102"/>
        <v>0</v>
      </c>
      <c r="Q253" s="489">
        <f t="shared" si="102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1"/>
        <v>0</v>
      </c>
      <c r="D254" s="404"/>
      <c r="E254" s="404"/>
      <c r="F254" s="404"/>
      <c r="G254" s="540"/>
      <c r="H254" s="527">
        <f t="shared" si="62"/>
        <v>0</v>
      </c>
      <c r="I254" s="404"/>
      <c r="J254" s="404"/>
      <c r="K254" s="404"/>
      <c r="L254" s="488"/>
      <c r="M254" s="527">
        <f t="shared" si="90"/>
        <v>0</v>
      </c>
      <c r="N254" s="369">
        <f t="shared" si="102"/>
        <v>0</v>
      </c>
      <c r="O254" s="369">
        <f t="shared" si="102"/>
        <v>0</v>
      </c>
      <c r="P254" s="369">
        <f t="shared" si="102"/>
        <v>0</v>
      </c>
      <c r="Q254" s="489">
        <f t="shared" si="102"/>
        <v>0</v>
      </c>
    </row>
    <row r="255" spans="1:17" x14ac:dyDescent="0.25">
      <c r="A255" s="353">
        <v>6329</v>
      </c>
      <c r="B255" s="392" t="s">
        <v>264</v>
      </c>
      <c r="C255" s="534">
        <f t="shared" si="61"/>
        <v>0</v>
      </c>
      <c r="D255" s="395"/>
      <c r="E255" s="395"/>
      <c r="F255" s="395"/>
      <c r="G255" s="543"/>
      <c r="H255" s="534">
        <f t="shared" si="62"/>
        <v>0</v>
      </c>
      <c r="I255" s="395"/>
      <c r="J255" s="395"/>
      <c r="K255" s="395"/>
      <c r="L255" s="485"/>
      <c r="M255" s="534">
        <f t="shared" si="90"/>
        <v>0</v>
      </c>
      <c r="N255" s="419">
        <f t="shared" si="102"/>
        <v>0</v>
      </c>
      <c r="O255" s="419">
        <f t="shared" si="102"/>
        <v>0</v>
      </c>
      <c r="P255" s="419">
        <f t="shared" si="102"/>
        <v>0</v>
      </c>
      <c r="Q255" s="486">
        <f t="shared" si="102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2"/>
        <v>0</v>
      </c>
      <c r="O256" s="517">
        <f t="shared" si="102"/>
        <v>0</v>
      </c>
      <c r="P256" s="517">
        <f t="shared" si="102"/>
        <v>0</v>
      </c>
      <c r="Q256" s="518">
        <f t="shared" si="102"/>
        <v>0</v>
      </c>
    </row>
    <row r="257" spans="1:17" x14ac:dyDescent="0.25">
      <c r="A257" s="490">
        <v>6360</v>
      </c>
      <c r="B257" s="401" t="s">
        <v>266</v>
      </c>
      <c r="C257" s="527">
        <f t="shared" si="61"/>
        <v>0</v>
      </c>
      <c r="D257" s="404"/>
      <c r="E257" s="404"/>
      <c r="F257" s="404"/>
      <c r="G257" s="487"/>
      <c r="H257" s="537">
        <f t="shared" si="62"/>
        <v>0</v>
      </c>
      <c r="I257" s="404"/>
      <c r="J257" s="404"/>
      <c r="K257" s="404"/>
      <c r="L257" s="488"/>
      <c r="M257" s="537">
        <f t="shared" ref="M257" si="103">SUM(N257:Q257)</f>
        <v>0</v>
      </c>
      <c r="N257" s="369">
        <f t="shared" si="102"/>
        <v>0</v>
      </c>
      <c r="O257" s="369">
        <f t="shared" si="102"/>
        <v>0</v>
      </c>
      <c r="P257" s="369">
        <f t="shared" si="102"/>
        <v>0</v>
      </c>
      <c r="Q257" s="489">
        <f t="shared" si="102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4">SUM(E259,E263)</f>
        <v>0</v>
      </c>
      <c r="F258" s="390">
        <f t="shared" si="104"/>
        <v>0</v>
      </c>
      <c r="G258" s="390">
        <f t="shared" si="104"/>
        <v>0</v>
      </c>
      <c r="H258" s="384">
        <f>SUM(I258:L258)</f>
        <v>0</v>
      </c>
      <c r="I258" s="390">
        <f>SUM(I259,I263)</f>
        <v>0</v>
      </c>
      <c r="J258" s="390">
        <f t="shared" ref="J258:L258" si="105">SUM(J259,J263)</f>
        <v>0</v>
      </c>
      <c r="K258" s="390">
        <f t="shared" si="105"/>
        <v>0</v>
      </c>
      <c r="L258" s="499">
        <f t="shared" si="105"/>
        <v>0</v>
      </c>
      <c r="M258" s="384">
        <f>SUM(N258:Q258)</f>
        <v>0</v>
      </c>
      <c r="N258" s="390">
        <f>SUM(N259,N263)</f>
        <v>0</v>
      </c>
      <c r="O258" s="390">
        <f t="shared" ref="O258:Q258" si="106">SUM(O259,O263)</f>
        <v>0</v>
      </c>
      <c r="P258" s="390">
        <f t="shared" si="106"/>
        <v>0</v>
      </c>
      <c r="Q258" s="499">
        <f t="shared" si="106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1"/>
        <v>0</v>
      </c>
      <c r="D259" s="419">
        <f>SUM(D260:D262)</f>
        <v>0</v>
      </c>
      <c r="E259" s="419">
        <f t="shared" ref="E259:G259" si="107">SUM(E260:E262)</f>
        <v>0</v>
      </c>
      <c r="F259" s="419">
        <f t="shared" si="107"/>
        <v>0</v>
      </c>
      <c r="G259" s="546">
        <f t="shared" si="107"/>
        <v>0</v>
      </c>
      <c r="H259" s="534">
        <f t="shared" si="62"/>
        <v>0</v>
      </c>
      <c r="I259" s="419">
        <f>SUM(I260:I262)</f>
        <v>0</v>
      </c>
      <c r="J259" s="419">
        <f t="shared" ref="J259:L259" si="108">SUM(J260:J262)</f>
        <v>0</v>
      </c>
      <c r="K259" s="419">
        <f t="shared" si="108"/>
        <v>0</v>
      </c>
      <c r="L259" s="505">
        <f t="shared" si="108"/>
        <v>0</v>
      </c>
      <c r="M259" s="534">
        <f t="shared" ref="M259:M301" si="109">SUM(N259:Q259)</f>
        <v>0</v>
      </c>
      <c r="N259" s="419">
        <f>SUM(N260:N262)</f>
        <v>0</v>
      </c>
      <c r="O259" s="419">
        <f t="shared" ref="O259:Q259" si="110">SUM(O260:O262)</f>
        <v>0</v>
      </c>
      <c r="P259" s="419">
        <f t="shared" si="110"/>
        <v>0</v>
      </c>
      <c r="Q259" s="505">
        <f t="shared" si="110"/>
        <v>0</v>
      </c>
    </row>
    <row r="260" spans="1:17" x14ac:dyDescent="0.25">
      <c r="A260" s="363">
        <v>6411</v>
      </c>
      <c r="B260" s="547" t="s">
        <v>269</v>
      </c>
      <c r="C260" s="527">
        <f t="shared" si="61"/>
        <v>0</v>
      </c>
      <c r="D260" s="404"/>
      <c r="E260" s="404"/>
      <c r="F260" s="404"/>
      <c r="G260" s="487"/>
      <c r="H260" s="537">
        <f t="shared" si="62"/>
        <v>0</v>
      </c>
      <c r="I260" s="404"/>
      <c r="J260" s="404"/>
      <c r="K260" s="404"/>
      <c r="L260" s="488"/>
      <c r="M260" s="537">
        <f t="shared" si="109"/>
        <v>0</v>
      </c>
      <c r="N260" s="369">
        <f t="shared" ref="N260:Q262" si="111">ROUNDUP(I260/$Q$15,0)</f>
        <v>0</v>
      </c>
      <c r="O260" s="369">
        <f t="shared" si="111"/>
        <v>0</v>
      </c>
      <c r="P260" s="369">
        <f t="shared" si="111"/>
        <v>0</v>
      </c>
      <c r="Q260" s="489">
        <f t="shared" si="111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1"/>
        <v>0</v>
      </c>
      <c r="D261" s="404"/>
      <c r="E261" s="404"/>
      <c r="F261" s="404"/>
      <c r="G261" s="487"/>
      <c r="H261" s="537">
        <f t="shared" si="62"/>
        <v>0</v>
      </c>
      <c r="I261" s="404"/>
      <c r="J261" s="404"/>
      <c r="K261" s="404"/>
      <c r="L261" s="488"/>
      <c r="M261" s="537">
        <f t="shared" si="109"/>
        <v>0</v>
      </c>
      <c r="N261" s="369">
        <f t="shared" si="111"/>
        <v>0</v>
      </c>
      <c r="O261" s="369">
        <f t="shared" si="111"/>
        <v>0</v>
      </c>
      <c r="P261" s="369">
        <f t="shared" si="111"/>
        <v>0</v>
      </c>
      <c r="Q261" s="489">
        <f t="shared" si="111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1"/>
        <v>0</v>
      </c>
      <c r="D262" s="404"/>
      <c r="E262" s="404"/>
      <c r="F262" s="404"/>
      <c r="G262" s="487"/>
      <c r="H262" s="537">
        <f t="shared" si="62"/>
        <v>0</v>
      </c>
      <c r="I262" s="404"/>
      <c r="J262" s="404"/>
      <c r="K262" s="404"/>
      <c r="L262" s="488"/>
      <c r="M262" s="537">
        <f t="shared" si="109"/>
        <v>0</v>
      </c>
      <c r="N262" s="369">
        <f t="shared" si="111"/>
        <v>0</v>
      </c>
      <c r="O262" s="369">
        <f t="shared" si="111"/>
        <v>0</v>
      </c>
      <c r="P262" s="369">
        <f t="shared" si="111"/>
        <v>0</v>
      </c>
      <c r="Q262" s="489">
        <f t="shared" si="111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1"/>
        <v>0</v>
      </c>
      <c r="D263" s="369">
        <f>SUM(D264:D266)</f>
        <v>0</v>
      </c>
      <c r="E263" s="369">
        <f t="shared" ref="E263:G263" si="112">SUM(E264:E266)</f>
        <v>0</v>
      </c>
      <c r="F263" s="369">
        <f t="shared" si="112"/>
        <v>0</v>
      </c>
      <c r="G263" s="548">
        <f t="shared" si="112"/>
        <v>0</v>
      </c>
      <c r="H263" s="527">
        <f t="shared" si="62"/>
        <v>0</v>
      </c>
      <c r="I263" s="369">
        <f>SUM(I264:I266)</f>
        <v>0</v>
      </c>
      <c r="J263" s="369">
        <f t="shared" ref="J263:L263" si="113">SUM(J264:J266)</f>
        <v>0</v>
      </c>
      <c r="K263" s="369">
        <f t="shared" si="113"/>
        <v>0</v>
      </c>
      <c r="L263" s="501">
        <f t="shared" si="113"/>
        <v>0</v>
      </c>
      <c r="M263" s="527">
        <f t="shared" si="109"/>
        <v>0</v>
      </c>
      <c r="N263" s="369">
        <f>SUM(N264:N266)</f>
        <v>0</v>
      </c>
      <c r="O263" s="369">
        <f t="shared" ref="O263:Q263" si="114">SUM(O264:O266)</f>
        <v>0</v>
      </c>
      <c r="P263" s="369">
        <f t="shared" si="114"/>
        <v>0</v>
      </c>
      <c r="Q263" s="501">
        <f t="shared" si="114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5">SUM(D264:G264)</f>
        <v>0</v>
      </c>
      <c r="D264" s="404"/>
      <c r="E264" s="404"/>
      <c r="F264" s="404"/>
      <c r="G264" s="487"/>
      <c r="H264" s="537">
        <f t="shared" ref="H264:H301" si="116">SUM(I264:L264)</f>
        <v>0</v>
      </c>
      <c r="I264" s="404"/>
      <c r="J264" s="404"/>
      <c r="K264" s="404"/>
      <c r="L264" s="488"/>
      <c r="M264" s="537">
        <f t="shared" si="109"/>
        <v>0</v>
      </c>
      <c r="N264" s="369">
        <f t="shared" ref="N264:Q266" si="117">ROUNDUP(I264/$Q$15,0)</f>
        <v>0</v>
      </c>
      <c r="O264" s="369">
        <f t="shared" si="117"/>
        <v>0</v>
      </c>
      <c r="P264" s="369">
        <f t="shared" si="117"/>
        <v>0</v>
      </c>
      <c r="Q264" s="489">
        <f t="shared" si="117"/>
        <v>0</v>
      </c>
    </row>
    <row r="265" spans="1:17" x14ac:dyDescent="0.25">
      <c r="A265" s="363">
        <v>6422</v>
      </c>
      <c r="B265" s="401" t="s">
        <v>274</v>
      </c>
      <c r="C265" s="527">
        <f t="shared" si="115"/>
        <v>0</v>
      </c>
      <c r="D265" s="404"/>
      <c r="E265" s="404"/>
      <c r="F265" s="404"/>
      <c r="G265" s="487"/>
      <c r="H265" s="537">
        <f t="shared" si="116"/>
        <v>0</v>
      </c>
      <c r="I265" s="404"/>
      <c r="J265" s="404"/>
      <c r="K265" s="404"/>
      <c r="L265" s="488"/>
      <c r="M265" s="537">
        <f t="shared" si="109"/>
        <v>0</v>
      </c>
      <c r="N265" s="369">
        <f t="shared" si="117"/>
        <v>0</v>
      </c>
      <c r="O265" s="369">
        <f t="shared" si="117"/>
        <v>0</v>
      </c>
      <c r="P265" s="369">
        <f t="shared" si="117"/>
        <v>0</v>
      </c>
      <c r="Q265" s="489">
        <f t="shared" si="117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5"/>
        <v>0</v>
      </c>
      <c r="D266" s="404"/>
      <c r="E266" s="404"/>
      <c r="F266" s="404"/>
      <c r="G266" s="487"/>
      <c r="H266" s="537">
        <f t="shared" si="116"/>
        <v>0</v>
      </c>
      <c r="I266" s="404"/>
      <c r="J266" s="404"/>
      <c r="K266" s="404"/>
      <c r="L266" s="488"/>
      <c r="M266" s="537">
        <f t="shared" si="109"/>
        <v>0</v>
      </c>
      <c r="N266" s="369">
        <f t="shared" si="117"/>
        <v>0</v>
      </c>
      <c r="O266" s="369">
        <f t="shared" si="117"/>
        <v>0</v>
      </c>
      <c r="P266" s="369">
        <f t="shared" si="117"/>
        <v>0</v>
      </c>
      <c r="Q266" s="489">
        <f t="shared" si="117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5"/>
        <v>0</v>
      </c>
      <c r="D267" s="551">
        <f>SUM(D268,D278)</f>
        <v>0</v>
      </c>
      <c r="E267" s="551">
        <f t="shared" ref="E267:G267" si="118">SUM(E268,E278)</f>
        <v>0</v>
      </c>
      <c r="F267" s="551">
        <f t="shared" si="118"/>
        <v>0</v>
      </c>
      <c r="G267" s="551">
        <f t="shared" si="118"/>
        <v>0</v>
      </c>
      <c r="H267" s="552">
        <f t="shared" si="116"/>
        <v>0</v>
      </c>
      <c r="I267" s="551">
        <f>SUM(I268,I278)</f>
        <v>0</v>
      </c>
      <c r="J267" s="551">
        <f t="shared" ref="J267:L267" si="119">SUM(J268,J278)</f>
        <v>0</v>
      </c>
      <c r="K267" s="551">
        <f t="shared" si="119"/>
        <v>0</v>
      </c>
      <c r="L267" s="553">
        <f t="shared" si="119"/>
        <v>0</v>
      </c>
      <c r="M267" s="552">
        <f t="shared" si="109"/>
        <v>0</v>
      </c>
      <c r="N267" s="551">
        <f>SUM(N268,N278)</f>
        <v>0</v>
      </c>
      <c r="O267" s="551">
        <f t="shared" ref="O267:Q267" si="120">SUM(O268,O278)</f>
        <v>0</v>
      </c>
      <c r="P267" s="551">
        <f t="shared" si="120"/>
        <v>0</v>
      </c>
      <c r="Q267" s="553">
        <f t="shared" si="120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5"/>
        <v>0</v>
      </c>
      <c r="D268" s="390">
        <f>SUM(D269,D270,D273,D274,D277)</f>
        <v>0</v>
      </c>
      <c r="E268" s="390">
        <f t="shared" ref="E268:G268" si="121">SUM(E269,E270,E273,E274,E277)</f>
        <v>0</v>
      </c>
      <c r="F268" s="390">
        <f t="shared" si="121"/>
        <v>0</v>
      </c>
      <c r="G268" s="390">
        <f t="shared" si="121"/>
        <v>0</v>
      </c>
      <c r="H268" s="384">
        <f t="shared" si="116"/>
        <v>0</v>
      </c>
      <c r="I268" s="390">
        <f>SUM(I269,I270,I273,I274,I277)</f>
        <v>0</v>
      </c>
      <c r="J268" s="390">
        <f t="shared" ref="J268:L268" si="122">SUM(J269,J270,J273,J274,J277)</f>
        <v>0</v>
      </c>
      <c r="K268" s="390">
        <f t="shared" si="122"/>
        <v>0</v>
      </c>
      <c r="L268" s="479">
        <f t="shared" si="122"/>
        <v>0</v>
      </c>
      <c r="M268" s="384">
        <f t="shared" si="109"/>
        <v>0</v>
      </c>
      <c r="N268" s="390">
        <f>SUM(N269,N270,N273,N274,N277)</f>
        <v>0</v>
      </c>
      <c r="O268" s="390">
        <f t="shared" ref="O268:Q268" si="123">SUM(O269,O270,O273,O274,O277)</f>
        <v>0</v>
      </c>
      <c r="P268" s="390">
        <f t="shared" si="123"/>
        <v>0</v>
      </c>
      <c r="Q268" s="479">
        <f t="shared" si="123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5"/>
        <v>0</v>
      </c>
      <c r="D269" s="395"/>
      <c r="E269" s="395"/>
      <c r="F269" s="395"/>
      <c r="G269" s="484"/>
      <c r="H269" s="393">
        <f t="shared" si="116"/>
        <v>0</v>
      </c>
      <c r="I269" s="395"/>
      <c r="J269" s="395"/>
      <c r="K269" s="395"/>
      <c r="L269" s="485"/>
      <c r="M269" s="398">
        <f t="shared" si="109"/>
        <v>0</v>
      </c>
      <c r="N269" s="359">
        <f t="shared" ref="N269:Q269" si="124">ROUNDUP(I269/$Q$15,0)</f>
        <v>0</v>
      </c>
      <c r="O269" s="359">
        <f t="shared" si="124"/>
        <v>0</v>
      </c>
      <c r="P269" s="359">
        <f t="shared" si="124"/>
        <v>0</v>
      </c>
      <c r="Q269" s="505">
        <f t="shared" si="124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5"/>
        <v>0</v>
      </c>
      <c r="D270" s="419">
        <f>SUM(D271:D272)</f>
        <v>0</v>
      </c>
      <c r="E270" s="419">
        <f t="shared" ref="E270:G270" si="125">SUM(E271:E272)</f>
        <v>0</v>
      </c>
      <c r="F270" s="419">
        <f t="shared" si="125"/>
        <v>0</v>
      </c>
      <c r="G270" s="419">
        <f t="shared" si="125"/>
        <v>0</v>
      </c>
      <c r="H270" s="393">
        <f t="shared" si="116"/>
        <v>0</v>
      </c>
      <c r="I270" s="419">
        <f>SUM(I271:I272)</f>
        <v>0</v>
      </c>
      <c r="J270" s="419">
        <f t="shared" ref="J270:L270" si="126">SUM(J271:J272)</f>
        <v>0</v>
      </c>
      <c r="K270" s="419">
        <f t="shared" si="126"/>
        <v>0</v>
      </c>
      <c r="L270" s="486">
        <f t="shared" si="126"/>
        <v>0</v>
      </c>
      <c r="M270" s="407">
        <f t="shared" si="109"/>
        <v>0</v>
      </c>
      <c r="N270" s="369">
        <f>SUM(N271:N272)</f>
        <v>0</v>
      </c>
      <c r="O270" s="369">
        <f t="shared" ref="O270:Q270" si="127">SUM(O271:O272)</f>
        <v>0</v>
      </c>
      <c r="P270" s="369">
        <f t="shared" si="127"/>
        <v>0</v>
      </c>
      <c r="Q270" s="501">
        <f t="shared" si="127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5"/>
        <v>0</v>
      </c>
      <c r="D271" s="395"/>
      <c r="E271" s="395"/>
      <c r="F271" s="395"/>
      <c r="G271" s="484"/>
      <c r="H271" s="393">
        <f t="shared" si="116"/>
        <v>0</v>
      </c>
      <c r="I271" s="395"/>
      <c r="J271" s="395"/>
      <c r="K271" s="395"/>
      <c r="L271" s="485"/>
      <c r="M271" s="407">
        <f t="shared" si="109"/>
        <v>0</v>
      </c>
      <c r="N271" s="369">
        <f t="shared" ref="N271:Q273" si="128">ROUNDUP(I271/$Q$15,0)</f>
        <v>0</v>
      </c>
      <c r="O271" s="369">
        <f t="shared" si="128"/>
        <v>0</v>
      </c>
      <c r="P271" s="369">
        <f t="shared" si="128"/>
        <v>0</v>
      </c>
      <c r="Q271" s="501">
        <f t="shared" si="128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5"/>
        <v>0</v>
      </c>
      <c r="D272" s="395"/>
      <c r="E272" s="395"/>
      <c r="F272" s="395"/>
      <c r="G272" s="484"/>
      <c r="H272" s="393">
        <f t="shared" si="116"/>
        <v>0</v>
      </c>
      <c r="I272" s="395"/>
      <c r="J272" s="395"/>
      <c r="K272" s="395"/>
      <c r="L272" s="485"/>
      <c r="M272" s="407">
        <f t="shared" si="109"/>
        <v>0</v>
      </c>
      <c r="N272" s="369">
        <f t="shared" si="128"/>
        <v>0</v>
      </c>
      <c r="O272" s="369">
        <f t="shared" si="128"/>
        <v>0</v>
      </c>
      <c r="P272" s="369">
        <f t="shared" si="128"/>
        <v>0</v>
      </c>
      <c r="Q272" s="501">
        <f t="shared" si="128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5"/>
        <v>0</v>
      </c>
      <c r="D273" s="404"/>
      <c r="E273" s="404"/>
      <c r="F273" s="404"/>
      <c r="G273" s="487"/>
      <c r="H273" s="402">
        <f t="shared" si="116"/>
        <v>0</v>
      </c>
      <c r="I273" s="404"/>
      <c r="J273" s="404"/>
      <c r="K273" s="404"/>
      <c r="L273" s="488"/>
      <c r="M273" s="407">
        <f t="shared" si="109"/>
        <v>0</v>
      </c>
      <c r="N273" s="369">
        <f t="shared" si="128"/>
        <v>0</v>
      </c>
      <c r="O273" s="369">
        <f t="shared" si="128"/>
        <v>0</v>
      </c>
      <c r="P273" s="369">
        <f t="shared" si="128"/>
        <v>0</v>
      </c>
      <c r="Q273" s="501">
        <f t="shared" si="128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5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6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9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5"/>
        <v>0</v>
      </c>
      <c r="D275" s="404"/>
      <c r="E275" s="404"/>
      <c r="F275" s="404"/>
      <c r="G275" s="487"/>
      <c r="H275" s="402">
        <f t="shared" si="116"/>
        <v>0</v>
      </c>
      <c r="I275" s="404"/>
      <c r="J275" s="404"/>
      <c r="K275" s="404"/>
      <c r="L275" s="488"/>
      <c r="M275" s="407">
        <f t="shared" si="109"/>
        <v>0</v>
      </c>
      <c r="N275" s="369">
        <f t="shared" ref="N275:Q277" si="129">ROUNDUP(I275/$Q$15,0)</f>
        <v>0</v>
      </c>
      <c r="O275" s="369">
        <f t="shared" si="129"/>
        <v>0</v>
      </c>
      <c r="P275" s="369">
        <f t="shared" si="129"/>
        <v>0</v>
      </c>
      <c r="Q275" s="501">
        <f t="shared" si="129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5"/>
        <v>0</v>
      </c>
      <c r="D276" s="404"/>
      <c r="E276" s="404"/>
      <c r="F276" s="404"/>
      <c r="G276" s="487"/>
      <c r="H276" s="402">
        <f t="shared" si="116"/>
        <v>0</v>
      </c>
      <c r="I276" s="404"/>
      <c r="J276" s="404"/>
      <c r="K276" s="404"/>
      <c r="L276" s="488"/>
      <c r="M276" s="407">
        <f t="shared" si="109"/>
        <v>0</v>
      </c>
      <c r="N276" s="369">
        <f t="shared" si="129"/>
        <v>0</v>
      </c>
      <c r="O276" s="369">
        <f t="shared" si="129"/>
        <v>0</v>
      </c>
      <c r="P276" s="369">
        <f t="shared" si="129"/>
        <v>0</v>
      </c>
      <c r="Q276" s="501">
        <f t="shared" si="129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5"/>
        <v>0</v>
      </c>
      <c r="D277" s="395"/>
      <c r="E277" s="395"/>
      <c r="F277" s="395"/>
      <c r="G277" s="484"/>
      <c r="H277" s="393">
        <f t="shared" si="116"/>
        <v>0</v>
      </c>
      <c r="I277" s="395"/>
      <c r="J277" s="395"/>
      <c r="K277" s="395"/>
      <c r="L277" s="485"/>
      <c r="M277" s="393">
        <f t="shared" si="109"/>
        <v>0</v>
      </c>
      <c r="N277" s="419">
        <f t="shared" si="129"/>
        <v>0</v>
      </c>
      <c r="O277" s="419">
        <f t="shared" si="129"/>
        <v>0</v>
      </c>
      <c r="P277" s="419">
        <f t="shared" si="129"/>
        <v>0</v>
      </c>
      <c r="Q277" s="486">
        <f t="shared" si="129"/>
        <v>0</v>
      </c>
    </row>
    <row r="278" spans="1:17" x14ac:dyDescent="0.25">
      <c r="A278" s="561">
        <v>7700</v>
      </c>
      <c r="B278" s="529" t="s">
        <v>287</v>
      </c>
      <c r="C278" s="530">
        <f t="shared" si="115"/>
        <v>0</v>
      </c>
      <c r="D278" s="411">
        <f>SUM(D279,D282)</f>
        <v>0</v>
      </c>
      <c r="E278" s="411">
        <f t="shared" ref="E278:G278" si="130">SUM(E279,E282)</f>
        <v>0</v>
      </c>
      <c r="F278" s="411">
        <f t="shared" si="130"/>
        <v>0</v>
      </c>
      <c r="G278" s="411">
        <f t="shared" si="130"/>
        <v>0</v>
      </c>
      <c r="H278" s="531">
        <f t="shared" si="116"/>
        <v>0</v>
      </c>
      <c r="I278" s="411">
        <f>SUM(I279,I282)</f>
        <v>0</v>
      </c>
      <c r="J278" s="411">
        <f t="shared" ref="J278:L278" si="131">SUM(J279,J282)</f>
        <v>0</v>
      </c>
      <c r="K278" s="411">
        <f t="shared" si="131"/>
        <v>0</v>
      </c>
      <c r="L278" s="499">
        <f t="shared" si="131"/>
        <v>0</v>
      </c>
      <c r="M278" s="531">
        <f t="shared" si="109"/>
        <v>0</v>
      </c>
      <c r="N278" s="411">
        <f>SUM(N279,N282)</f>
        <v>0</v>
      </c>
      <c r="O278" s="411">
        <f t="shared" ref="O278:Q278" si="132">SUM(O279,O282)</f>
        <v>0</v>
      </c>
      <c r="P278" s="411">
        <f t="shared" si="132"/>
        <v>0</v>
      </c>
      <c r="Q278" s="499">
        <f t="shared" si="132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5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6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9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5"/>
        <v>0</v>
      </c>
      <c r="D280" s="404"/>
      <c r="E280" s="404"/>
      <c r="F280" s="404"/>
      <c r="G280" s="487"/>
      <c r="H280" s="402">
        <f t="shared" si="116"/>
        <v>0</v>
      </c>
      <c r="I280" s="404"/>
      <c r="J280" s="404"/>
      <c r="K280" s="404"/>
      <c r="L280" s="488"/>
      <c r="M280" s="402">
        <f t="shared" si="109"/>
        <v>0</v>
      </c>
      <c r="N280" s="369">
        <f t="shared" ref="N280:Q282" si="133">ROUNDUP(I280/$Q$15,0)</f>
        <v>0</v>
      </c>
      <c r="O280" s="369">
        <f t="shared" si="133"/>
        <v>0</v>
      </c>
      <c r="P280" s="369">
        <f t="shared" si="133"/>
        <v>0</v>
      </c>
      <c r="Q280" s="489">
        <f t="shared" si="133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5"/>
        <v>0</v>
      </c>
      <c r="D281" s="514"/>
      <c r="E281" s="514"/>
      <c r="F281" s="514"/>
      <c r="G281" s="564"/>
      <c r="H281" s="510">
        <f t="shared" si="116"/>
        <v>0</v>
      </c>
      <c r="I281" s="514"/>
      <c r="J281" s="514"/>
      <c r="K281" s="514"/>
      <c r="L281" s="516"/>
      <c r="M281" s="510">
        <f t="shared" si="109"/>
        <v>0</v>
      </c>
      <c r="N281" s="517">
        <f t="shared" si="133"/>
        <v>0</v>
      </c>
      <c r="O281" s="517">
        <f t="shared" si="133"/>
        <v>0</v>
      </c>
      <c r="P281" s="517">
        <f t="shared" si="133"/>
        <v>0</v>
      </c>
      <c r="Q281" s="518">
        <f t="shared" si="133"/>
        <v>0</v>
      </c>
    </row>
    <row r="282" spans="1:17" x14ac:dyDescent="0.2">
      <c r="A282" s="565">
        <v>7720</v>
      </c>
      <c r="B282" s="566" t="s">
        <v>291</v>
      </c>
      <c r="C282" s="538">
        <f t="shared" si="115"/>
        <v>0</v>
      </c>
      <c r="D282" s="567"/>
      <c r="E282" s="567"/>
      <c r="F282" s="567"/>
      <c r="G282" s="568"/>
      <c r="H282" s="510">
        <f t="shared" si="116"/>
        <v>0</v>
      </c>
      <c r="I282" s="567"/>
      <c r="J282" s="567"/>
      <c r="K282" s="567"/>
      <c r="L282" s="569"/>
      <c r="M282" s="510">
        <f t="shared" si="109"/>
        <v>0</v>
      </c>
      <c r="N282" s="411">
        <f t="shared" si="133"/>
        <v>0</v>
      </c>
      <c r="O282" s="411">
        <f t="shared" si="133"/>
        <v>0</v>
      </c>
      <c r="P282" s="411">
        <f t="shared" si="133"/>
        <v>0</v>
      </c>
      <c r="Q282" s="570">
        <f t="shared" si="133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5"/>
        <v>0</v>
      </c>
      <c r="D283" s="574">
        <f>SUM(D284:D286)</f>
        <v>0</v>
      </c>
      <c r="E283" s="574">
        <f t="shared" ref="E283:G283" si="134">SUM(E284:E286)</f>
        <v>0</v>
      </c>
      <c r="F283" s="574">
        <f t="shared" si="134"/>
        <v>0</v>
      </c>
      <c r="G283" s="574">
        <f t="shared" si="134"/>
        <v>0</v>
      </c>
      <c r="H283" s="573">
        <f t="shared" si="116"/>
        <v>0</v>
      </c>
      <c r="I283" s="574">
        <f>SUM(I284:I286)</f>
        <v>0</v>
      </c>
      <c r="J283" s="574">
        <f t="shared" ref="J283:L283" si="135">SUM(J284:J286)</f>
        <v>0</v>
      </c>
      <c r="K283" s="574">
        <f t="shared" si="135"/>
        <v>0</v>
      </c>
      <c r="L283" s="575">
        <f t="shared" si="135"/>
        <v>0</v>
      </c>
      <c r="M283" s="573">
        <f t="shared" si="109"/>
        <v>0</v>
      </c>
      <c r="N283" s="574">
        <f>SUM(N284:N286)</f>
        <v>0</v>
      </c>
      <c r="O283" s="574">
        <f t="shared" ref="O283:Q283" si="136">SUM(O284:O286)</f>
        <v>0</v>
      </c>
      <c r="P283" s="574">
        <f t="shared" si="136"/>
        <v>0</v>
      </c>
      <c r="Q283" s="575">
        <f t="shared" si="136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5"/>
        <v>0</v>
      </c>
      <c r="D284" s="492"/>
      <c r="E284" s="492"/>
      <c r="F284" s="492"/>
      <c r="G284" s="493"/>
      <c r="H284" s="393">
        <f t="shared" si="116"/>
        <v>0</v>
      </c>
      <c r="I284" s="492"/>
      <c r="J284" s="492"/>
      <c r="K284" s="492"/>
      <c r="L284" s="494"/>
      <c r="M284" s="393">
        <f t="shared" si="109"/>
        <v>0</v>
      </c>
      <c r="N284" s="481">
        <f t="shared" ref="N284:Q286" si="137">ROUNDUP(I284/$Q$15,0)</f>
        <v>0</v>
      </c>
      <c r="O284" s="481">
        <f t="shared" si="137"/>
        <v>0</v>
      </c>
      <c r="P284" s="481">
        <f t="shared" si="137"/>
        <v>0</v>
      </c>
      <c r="Q284" s="483">
        <f t="shared" si="137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5"/>
        <v>0</v>
      </c>
      <c r="D285" s="404"/>
      <c r="E285" s="404"/>
      <c r="F285" s="404"/>
      <c r="G285" s="487"/>
      <c r="H285" s="510">
        <f t="shared" si="116"/>
        <v>0</v>
      </c>
      <c r="I285" s="404"/>
      <c r="J285" s="404"/>
      <c r="K285" s="404"/>
      <c r="L285" s="488"/>
      <c r="M285" s="510">
        <f t="shared" si="109"/>
        <v>0</v>
      </c>
      <c r="N285" s="369">
        <f t="shared" si="137"/>
        <v>0</v>
      </c>
      <c r="O285" s="369">
        <f t="shared" si="137"/>
        <v>0</v>
      </c>
      <c r="P285" s="369">
        <f t="shared" si="137"/>
        <v>0</v>
      </c>
      <c r="Q285" s="489">
        <f t="shared" si="137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5"/>
        <v>0</v>
      </c>
      <c r="D286" s="514"/>
      <c r="E286" s="514"/>
      <c r="F286" s="514"/>
      <c r="G286" s="564"/>
      <c r="H286" s="510">
        <f t="shared" si="116"/>
        <v>0</v>
      </c>
      <c r="I286" s="514"/>
      <c r="J286" s="514"/>
      <c r="K286" s="514"/>
      <c r="L286" s="516"/>
      <c r="M286" s="510">
        <f t="shared" si="109"/>
        <v>0</v>
      </c>
      <c r="N286" s="517">
        <f t="shared" si="137"/>
        <v>0</v>
      </c>
      <c r="O286" s="517">
        <f t="shared" si="137"/>
        <v>0</v>
      </c>
      <c r="P286" s="517">
        <f t="shared" si="137"/>
        <v>0</v>
      </c>
      <c r="Q286" s="518">
        <f t="shared" si="137"/>
        <v>0</v>
      </c>
    </row>
    <row r="287" spans="1:17" x14ac:dyDescent="0.25">
      <c r="A287" s="571">
        <v>9000</v>
      </c>
      <c r="B287" s="572" t="s">
        <v>296</v>
      </c>
      <c r="C287" s="579">
        <f t="shared" si="115"/>
        <v>0</v>
      </c>
      <c r="D287" s="574">
        <f>SUM(D288)</f>
        <v>0</v>
      </c>
      <c r="E287" s="574">
        <f t="shared" ref="E287:G287" si="138">SUM(E288)</f>
        <v>0</v>
      </c>
      <c r="F287" s="574">
        <f t="shared" si="138"/>
        <v>0</v>
      </c>
      <c r="G287" s="574">
        <f t="shared" si="138"/>
        <v>0</v>
      </c>
      <c r="H287" s="580">
        <f t="shared" si="116"/>
        <v>0</v>
      </c>
      <c r="I287" s="574">
        <f>SUM(I288)</f>
        <v>0</v>
      </c>
      <c r="J287" s="574">
        <f t="shared" ref="J287:L287" si="139">SUM(J288)</f>
        <v>0</v>
      </c>
      <c r="K287" s="574">
        <f t="shared" si="139"/>
        <v>0</v>
      </c>
      <c r="L287" s="575">
        <f t="shared" si="139"/>
        <v>0</v>
      </c>
      <c r="M287" s="580">
        <f t="shared" si="109"/>
        <v>0</v>
      </c>
      <c r="N287" s="574">
        <f>SUM(N288)</f>
        <v>0</v>
      </c>
      <c r="O287" s="574">
        <f t="shared" ref="O287:Q287" si="140">SUM(O288)</f>
        <v>0</v>
      </c>
      <c r="P287" s="574">
        <f t="shared" si="140"/>
        <v>0</v>
      </c>
      <c r="Q287" s="575">
        <f t="shared" si="140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5"/>
        <v>0</v>
      </c>
      <c r="D288" s="520">
        <f>SUM(D289,D290,D293,D294,D298)</f>
        <v>0</v>
      </c>
      <c r="E288" s="520">
        <f t="shared" ref="E288:G288" si="141">SUM(E289,E290,E293,E294,E298)</f>
        <v>0</v>
      </c>
      <c r="F288" s="520">
        <f t="shared" si="141"/>
        <v>0</v>
      </c>
      <c r="G288" s="520">
        <f t="shared" si="141"/>
        <v>0</v>
      </c>
      <c r="H288" s="519">
        <f t="shared" si="116"/>
        <v>0</v>
      </c>
      <c r="I288" s="520">
        <f>SUM(I289,I290,I293,I294,I298)</f>
        <v>0</v>
      </c>
      <c r="J288" s="520">
        <f t="shared" ref="J288:L288" si="142">SUM(J289,J290,J293,J294,J298)</f>
        <v>0</v>
      </c>
      <c r="K288" s="520">
        <f t="shared" si="142"/>
        <v>0</v>
      </c>
      <c r="L288" s="479">
        <f t="shared" si="142"/>
        <v>0</v>
      </c>
      <c r="M288" s="519">
        <f t="shared" si="109"/>
        <v>0</v>
      </c>
      <c r="N288" s="520">
        <f>SUM(N289,N290,N293,N294,N298)</f>
        <v>0</v>
      </c>
      <c r="O288" s="520">
        <f t="shared" ref="O288:Q288" si="143">SUM(O289,O290,O293,O294,O298)</f>
        <v>0</v>
      </c>
      <c r="P288" s="520">
        <f t="shared" si="143"/>
        <v>0</v>
      </c>
      <c r="Q288" s="479">
        <f t="shared" si="143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5"/>
        <v>0</v>
      </c>
      <c r="D289" s="492"/>
      <c r="E289" s="492"/>
      <c r="F289" s="492"/>
      <c r="G289" s="493"/>
      <c r="H289" s="393">
        <f t="shared" si="116"/>
        <v>0</v>
      </c>
      <c r="I289" s="492"/>
      <c r="J289" s="492"/>
      <c r="K289" s="492"/>
      <c r="L289" s="494"/>
      <c r="M289" s="393">
        <f t="shared" si="109"/>
        <v>0</v>
      </c>
      <c r="N289" s="481">
        <f t="shared" ref="N289:Q289" si="144">ROUNDUP(I289/$Q$15,0)</f>
        <v>0</v>
      </c>
      <c r="O289" s="481">
        <f t="shared" si="144"/>
        <v>0</v>
      </c>
      <c r="P289" s="481">
        <f t="shared" si="144"/>
        <v>0</v>
      </c>
      <c r="Q289" s="483">
        <f t="shared" si="144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5"/>
        <v>0</v>
      </c>
      <c r="D290" s="369">
        <f>SUM(D291:D292)</f>
        <v>0</v>
      </c>
      <c r="E290" s="369">
        <f t="shared" ref="E290:G290" si="145">SUM(E291:E292)</f>
        <v>0</v>
      </c>
      <c r="F290" s="369">
        <f t="shared" si="145"/>
        <v>0</v>
      </c>
      <c r="G290" s="369">
        <f t="shared" si="145"/>
        <v>0</v>
      </c>
      <c r="H290" s="510">
        <f t="shared" si="116"/>
        <v>0</v>
      </c>
      <c r="I290" s="369">
        <f>SUM(I291:I292)</f>
        <v>0</v>
      </c>
      <c r="J290" s="369">
        <f t="shared" ref="J290:L290" si="146">SUM(J291:J292)</f>
        <v>0</v>
      </c>
      <c r="K290" s="369">
        <f t="shared" si="146"/>
        <v>0</v>
      </c>
      <c r="L290" s="501">
        <f t="shared" si="146"/>
        <v>0</v>
      </c>
      <c r="M290" s="510">
        <f t="shared" si="109"/>
        <v>0</v>
      </c>
      <c r="N290" s="369">
        <f>SUM(N291:N292)</f>
        <v>0</v>
      </c>
      <c r="O290" s="369">
        <f t="shared" ref="O290:Q290" si="147">SUM(O291:O292)</f>
        <v>0</v>
      </c>
      <c r="P290" s="369">
        <f t="shared" si="147"/>
        <v>0</v>
      </c>
      <c r="Q290" s="501">
        <f t="shared" si="147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5"/>
        <v>0</v>
      </c>
      <c r="D291" s="404"/>
      <c r="E291" s="404"/>
      <c r="F291" s="404"/>
      <c r="G291" s="487"/>
      <c r="H291" s="510">
        <f t="shared" si="116"/>
        <v>0</v>
      </c>
      <c r="I291" s="404"/>
      <c r="J291" s="404"/>
      <c r="K291" s="404"/>
      <c r="L291" s="488"/>
      <c r="M291" s="510">
        <f t="shared" si="109"/>
        <v>0</v>
      </c>
      <c r="N291" s="369">
        <f t="shared" ref="N291:Q293" si="148">ROUNDUP(I291/$Q$15,0)</f>
        <v>0</v>
      </c>
      <c r="O291" s="369">
        <f t="shared" si="148"/>
        <v>0</v>
      </c>
      <c r="P291" s="369">
        <f t="shared" si="148"/>
        <v>0</v>
      </c>
      <c r="Q291" s="489">
        <f t="shared" si="148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5"/>
        <v>0</v>
      </c>
      <c r="D292" s="404"/>
      <c r="E292" s="404"/>
      <c r="F292" s="404"/>
      <c r="G292" s="487"/>
      <c r="H292" s="510">
        <f t="shared" si="116"/>
        <v>0</v>
      </c>
      <c r="I292" s="404"/>
      <c r="J292" s="404"/>
      <c r="K292" s="404"/>
      <c r="L292" s="488"/>
      <c r="M292" s="510">
        <f t="shared" si="109"/>
        <v>0</v>
      </c>
      <c r="N292" s="369">
        <f t="shared" si="148"/>
        <v>0</v>
      </c>
      <c r="O292" s="369">
        <f t="shared" si="148"/>
        <v>0</v>
      </c>
      <c r="P292" s="369">
        <f t="shared" si="148"/>
        <v>0</v>
      </c>
      <c r="Q292" s="489">
        <f t="shared" si="148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5"/>
        <v>0</v>
      </c>
      <c r="D293" s="404"/>
      <c r="E293" s="404"/>
      <c r="F293" s="404"/>
      <c r="G293" s="487"/>
      <c r="H293" s="510">
        <f t="shared" si="116"/>
        <v>0</v>
      </c>
      <c r="I293" s="404"/>
      <c r="J293" s="404"/>
      <c r="K293" s="404"/>
      <c r="L293" s="488"/>
      <c r="M293" s="510">
        <f t="shared" si="109"/>
        <v>0</v>
      </c>
      <c r="N293" s="369">
        <f t="shared" si="148"/>
        <v>0</v>
      </c>
      <c r="O293" s="369">
        <f t="shared" si="148"/>
        <v>0</v>
      </c>
      <c r="P293" s="369">
        <f t="shared" si="148"/>
        <v>0</v>
      </c>
      <c r="Q293" s="489">
        <f t="shared" si="148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5"/>
        <v>0</v>
      </c>
      <c r="D294" s="369">
        <f>SUM(D295:D297)</f>
        <v>0</v>
      </c>
      <c r="E294" s="369">
        <f t="shared" ref="E294:G294" si="149">SUM(E295:E297)</f>
        <v>0</v>
      </c>
      <c r="F294" s="369">
        <f t="shared" si="149"/>
        <v>0</v>
      </c>
      <c r="G294" s="369">
        <f t="shared" si="149"/>
        <v>0</v>
      </c>
      <c r="H294" s="510">
        <f t="shared" si="116"/>
        <v>0</v>
      </c>
      <c r="I294" s="369">
        <f>SUM(I295:I297)</f>
        <v>0</v>
      </c>
      <c r="J294" s="369">
        <f t="shared" ref="J294:L294" si="150">SUM(J295:J297)</f>
        <v>0</v>
      </c>
      <c r="K294" s="369">
        <f t="shared" si="150"/>
        <v>0</v>
      </c>
      <c r="L294" s="501">
        <f t="shared" si="150"/>
        <v>0</v>
      </c>
      <c r="M294" s="510">
        <f t="shared" si="109"/>
        <v>0</v>
      </c>
      <c r="N294" s="369">
        <f>SUM(N295:N297)</f>
        <v>0</v>
      </c>
      <c r="O294" s="369">
        <f t="shared" ref="O294:Q294" si="151">SUM(O295:O297)</f>
        <v>0</v>
      </c>
      <c r="P294" s="369">
        <f t="shared" si="151"/>
        <v>0</v>
      </c>
      <c r="Q294" s="501">
        <f t="shared" si="151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5"/>
        <v>0</v>
      </c>
      <c r="D295" s="404"/>
      <c r="E295" s="404"/>
      <c r="F295" s="404"/>
      <c r="G295" s="487"/>
      <c r="H295" s="510">
        <f t="shared" si="116"/>
        <v>0</v>
      </c>
      <c r="I295" s="404"/>
      <c r="J295" s="404"/>
      <c r="K295" s="404"/>
      <c r="L295" s="488"/>
      <c r="M295" s="510">
        <f t="shared" si="109"/>
        <v>0</v>
      </c>
      <c r="N295" s="369">
        <f t="shared" ref="N295:Q298" si="152">ROUNDUP(I295/$Q$15,0)</f>
        <v>0</v>
      </c>
      <c r="O295" s="369">
        <f t="shared" si="152"/>
        <v>0</v>
      </c>
      <c r="P295" s="369">
        <f t="shared" si="152"/>
        <v>0</v>
      </c>
      <c r="Q295" s="489">
        <f t="shared" si="152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5"/>
        <v>0</v>
      </c>
      <c r="D296" s="404"/>
      <c r="E296" s="404"/>
      <c r="F296" s="404"/>
      <c r="G296" s="487"/>
      <c r="H296" s="510">
        <f t="shared" si="116"/>
        <v>0</v>
      </c>
      <c r="I296" s="404"/>
      <c r="J296" s="404"/>
      <c r="K296" s="404"/>
      <c r="L296" s="488"/>
      <c r="M296" s="510">
        <f t="shared" si="109"/>
        <v>0</v>
      </c>
      <c r="N296" s="369">
        <f t="shared" si="152"/>
        <v>0</v>
      </c>
      <c r="O296" s="369">
        <f t="shared" si="152"/>
        <v>0</v>
      </c>
      <c r="P296" s="369">
        <f t="shared" si="152"/>
        <v>0</v>
      </c>
      <c r="Q296" s="489">
        <f t="shared" si="152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5"/>
        <v>0</v>
      </c>
      <c r="D297" s="404"/>
      <c r="E297" s="404"/>
      <c r="F297" s="404"/>
      <c r="G297" s="487"/>
      <c r="H297" s="510">
        <f t="shared" si="116"/>
        <v>0</v>
      </c>
      <c r="I297" s="404"/>
      <c r="J297" s="404"/>
      <c r="K297" s="404"/>
      <c r="L297" s="488"/>
      <c r="M297" s="510">
        <f t="shared" si="109"/>
        <v>0</v>
      </c>
      <c r="N297" s="369">
        <f t="shared" si="152"/>
        <v>0</v>
      </c>
      <c r="O297" s="369">
        <f t="shared" si="152"/>
        <v>0</v>
      </c>
      <c r="P297" s="369">
        <f t="shared" si="152"/>
        <v>0</v>
      </c>
      <c r="Q297" s="489">
        <f t="shared" si="152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5"/>
        <v>0</v>
      </c>
      <c r="D298" s="404"/>
      <c r="E298" s="404"/>
      <c r="F298" s="404"/>
      <c r="G298" s="487"/>
      <c r="H298" s="510">
        <f t="shared" si="116"/>
        <v>0</v>
      </c>
      <c r="I298" s="404"/>
      <c r="J298" s="404"/>
      <c r="K298" s="404"/>
      <c r="L298" s="488"/>
      <c r="M298" s="510">
        <f t="shared" si="109"/>
        <v>0</v>
      </c>
      <c r="N298" s="369">
        <f t="shared" si="152"/>
        <v>0</v>
      </c>
      <c r="O298" s="369">
        <f t="shared" si="152"/>
        <v>0</v>
      </c>
      <c r="P298" s="369">
        <f t="shared" si="152"/>
        <v>0</v>
      </c>
      <c r="Q298" s="489">
        <f t="shared" si="152"/>
        <v>0</v>
      </c>
    </row>
    <row r="299" spans="1:17" x14ac:dyDescent="0.25">
      <c r="A299" s="547"/>
      <c r="B299" s="401" t="s">
        <v>308</v>
      </c>
      <c r="C299" s="527">
        <f t="shared" si="115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6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9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5"/>
        <v>0</v>
      </c>
      <c r="D300" s="404"/>
      <c r="E300" s="404"/>
      <c r="F300" s="404"/>
      <c r="G300" s="487"/>
      <c r="H300" s="402">
        <f t="shared" si="116"/>
        <v>0</v>
      </c>
      <c r="I300" s="404"/>
      <c r="J300" s="404"/>
      <c r="K300" s="404"/>
      <c r="L300" s="488"/>
      <c r="M300" s="402">
        <f t="shared" si="109"/>
        <v>0</v>
      </c>
      <c r="N300" s="369">
        <f t="shared" ref="N300:Q301" si="153">ROUNDUP(I300/$Q$15,0)</f>
        <v>0</v>
      </c>
      <c r="O300" s="369">
        <f t="shared" si="153"/>
        <v>0</v>
      </c>
      <c r="P300" s="369">
        <f t="shared" si="153"/>
        <v>0</v>
      </c>
      <c r="Q300" s="489">
        <f t="shared" si="153"/>
        <v>0</v>
      </c>
    </row>
    <row r="301" spans="1:17" x14ac:dyDescent="0.25">
      <c r="A301" s="582"/>
      <c r="B301" s="583" t="s">
        <v>35</v>
      </c>
      <c r="C301" s="534">
        <f t="shared" si="115"/>
        <v>0</v>
      </c>
      <c r="D301" s="395"/>
      <c r="E301" s="395"/>
      <c r="F301" s="395"/>
      <c r="G301" s="484"/>
      <c r="H301" s="393">
        <f t="shared" si="116"/>
        <v>0</v>
      </c>
      <c r="I301" s="395"/>
      <c r="J301" s="395"/>
      <c r="K301" s="395"/>
      <c r="L301" s="485"/>
      <c r="M301" s="393">
        <f t="shared" si="109"/>
        <v>0</v>
      </c>
      <c r="N301" s="419">
        <f t="shared" si="153"/>
        <v>0</v>
      </c>
      <c r="O301" s="419">
        <f t="shared" si="153"/>
        <v>0</v>
      </c>
      <c r="P301" s="419">
        <f t="shared" si="153"/>
        <v>0</v>
      </c>
      <c r="Q301" s="486">
        <f t="shared" si="153"/>
        <v>0</v>
      </c>
    </row>
    <row r="302" spans="1:17" x14ac:dyDescent="0.25">
      <c r="A302" s="584"/>
      <c r="B302" s="585" t="s">
        <v>309</v>
      </c>
      <c r="C302" s="586">
        <f t="shared" ref="C302:Q302" si="154">SUM(C299,C287,C283,C267,C232,C193,C185,C171,C74,C53)</f>
        <v>300000</v>
      </c>
      <c r="D302" s="586">
        <f t="shared" si="154"/>
        <v>300000</v>
      </c>
      <c r="E302" s="586">
        <f t="shared" si="154"/>
        <v>0</v>
      </c>
      <c r="F302" s="586">
        <f t="shared" si="154"/>
        <v>0</v>
      </c>
      <c r="G302" s="587">
        <f t="shared" si="154"/>
        <v>0</v>
      </c>
      <c r="H302" s="588">
        <f t="shared" si="154"/>
        <v>167002</v>
      </c>
      <c r="I302" s="586">
        <f t="shared" si="154"/>
        <v>167002</v>
      </c>
      <c r="J302" s="586">
        <f t="shared" si="154"/>
        <v>0</v>
      </c>
      <c r="K302" s="586">
        <f t="shared" si="154"/>
        <v>0</v>
      </c>
      <c r="L302" s="479">
        <f t="shared" si="154"/>
        <v>0</v>
      </c>
      <c r="M302" s="588">
        <f t="shared" si="154"/>
        <v>237623</v>
      </c>
      <c r="N302" s="586">
        <f t="shared" si="154"/>
        <v>237623</v>
      </c>
      <c r="O302" s="586">
        <f t="shared" si="154"/>
        <v>0</v>
      </c>
      <c r="P302" s="586">
        <f t="shared" si="154"/>
        <v>0</v>
      </c>
      <c r="Q302" s="479">
        <f t="shared" si="154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0</v>
      </c>
      <c r="D304" s="592">
        <f>SUM(D25,D26,D42)-D51</f>
        <v>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5">SUM(C307,C309)-C317+C319</f>
        <v>0</v>
      </c>
      <c r="D306" s="592">
        <f t="shared" si="155"/>
        <v>0</v>
      </c>
      <c r="E306" s="592">
        <f t="shared" si="155"/>
        <v>0</v>
      </c>
      <c r="F306" s="592">
        <f t="shared" si="155"/>
        <v>0</v>
      </c>
      <c r="G306" s="593">
        <f t="shared" si="155"/>
        <v>0</v>
      </c>
      <c r="H306" s="596">
        <f t="shared" si="155"/>
        <v>0</v>
      </c>
      <c r="I306" s="592">
        <f t="shared" si="155"/>
        <v>0</v>
      </c>
      <c r="J306" s="592">
        <f t="shared" si="155"/>
        <v>0</v>
      </c>
      <c r="K306" s="592">
        <f t="shared" si="155"/>
        <v>0</v>
      </c>
      <c r="L306" s="597">
        <f t="shared" si="155"/>
        <v>0</v>
      </c>
      <c r="M306" s="596">
        <f t="shared" si="155"/>
        <v>0</v>
      </c>
      <c r="N306" s="592">
        <f t="shared" si="155"/>
        <v>0</v>
      </c>
      <c r="O306" s="592">
        <f t="shared" si="155"/>
        <v>0</v>
      </c>
      <c r="P306" s="592">
        <f t="shared" si="155"/>
        <v>0</v>
      </c>
      <c r="Q306" s="597">
        <f t="shared" si="155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6">C22-C299</f>
        <v>0</v>
      </c>
      <c r="D307" s="592">
        <f t="shared" si="156"/>
        <v>0</v>
      </c>
      <c r="E307" s="592">
        <f t="shared" si="156"/>
        <v>0</v>
      </c>
      <c r="F307" s="592">
        <f t="shared" si="156"/>
        <v>0</v>
      </c>
      <c r="G307" s="599">
        <f t="shared" si="156"/>
        <v>0</v>
      </c>
      <c r="H307" s="596">
        <f t="shared" si="156"/>
        <v>0</v>
      </c>
      <c r="I307" s="592">
        <f t="shared" si="156"/>
        <v>0</v>
      </c>
      <c r="J307" s="592">
        <f t="shared" si="156"/>
        <v>0</v>
      </c>
      <c r="K307" s="592">
        <f t="shared" si="156"/>
        <v>0</v>
      </c>
      <c r="L307" s="597">
        <f t="shared" si="156"/>
        <v>0</v>
      </c>
      <c r="M307" s="596">
        <f t="shared" si="156"/>
        <v>0</v>
      </c>
      <c r="N307" s="592">
        <f t="shared" si="156"/>
        <v>0</v>
      </c>
      <c r="O307" s="592">
        <f t="shared" si="156"/>
        <v>0</v>
      </c>
      <c r="P307" s="592">
        <f t="shared" si="156"/>
        <v>0</v>
      </c>
      <c r="Q307" s="597">
        <f t="shared" si="156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7">SUM(C310,C312,C314)-SUM(C311,C313,C315)</f>
        <v>0</v>
      </c>
      <c r="D309" s="592">
        <f t="shared" si="157"/>
        <v>0</v>
      </c>
      <c r="E309" s="592">
        <f t="shared" si="157"/>
        <v>0</v>
      </c>
      <c r="F309" s="592">
        <f t="shared" si="157"/>
        <v>0</v>
      </c>
      <c r="G309" s="599">
        <f t="shared" si="157"/>
        <v>0</v>
      </c>
      <c r="H309" s="596">
        <f t="shared" si="157"/>
        <v>0</v>
      </c>
      <c r="I309" s="592">
        <f t="shared" si="157"/>
        <v>0</v>
      </c>
      <c r="J309" s="592">
        <f t="shared" si="157"/>
        <v>0</v>
      </c>
      <c r="K309" s="592">
        <f t="shared" si="157"/>
        <v>0</v>
      </c>
      <c r="L309" s="597">
        <f t="shared" si="157"/>
        <v>0</v>
      </c>
      <c r="M309" s="596">
        <f t="shared" si="157"/>
        <v>0</v>
      </c>
      <c r="N309" s="592">
        <f t="shared" si="157"/>
        <v>0</v>
      </c>
      <c r="O309" s="592">
        <f t="shared" si="157"/>
        <v>0</v>
      </c>
      <c r="P309" s="592">
        <f t="shared" si="157"/>
        <v>0</v>
      </c>
      <c r="Q309" s="597">
        <f t="shared" si="157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8">SUM(D310:G310)</f>
        <v>0</v>
      </c>
      <c r="D310" s="416"/>
      <c r="E310" s="416"/>
      <c r="F310" s="416"/>
      <c r="G310" s="602"/>
      <c r="H310" s="415">
        <f t="shared" ref="H310:H315" si="159">SUM(I310:L310)</f>
        <v>0</v>
      </c>
      <c r="I310" s="416"/>
      <c r="J310" s="416"/>
      <c r="K310" s="416"/>
      <c r="L310" s="603"/>
      <c r="M310" s="415">
        <f t="shared" ref="M310:M315" si="160">SUM(N310:Q310)</f>
        <v>0</v>
      </c>
      <c r="N310" s="359">
        <f t="shared" ref="N310:Q315" si="161">ROUNDUP(I310/$Q$15,0)</f>
        <v>0</v>
      </c>
      <c r="O310" s="359">
        <f t="shared" si="161"/>
        <v>0</v>
      </c>
      <c r="P310" s="359">
        <f t="shared" si="161"/>
        <v>0</v>
      </c>
      <c r="Q310" s="604">
        <f t="shared" si="161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8"/>
        <v>0</v>
      </c>
      <c r="D311" s="404"/>
      <c r="E311" s="404"/>
      <c r="F311" s="404"/>
      <c r="G311" s="487"/>
      <c r="H311" s="402">
        <f t="shared" si="159"/>
        <v>0</v>
      </c>
      <c r="I311" s="404"/>
      <c r="J311" s="404"/>
      <c r="K311" s="404"/>
      <c r="L311" s="488"/>
      <c r="M311" s="402">
        <f t="shared" si="160"/>
        <v>0</v>
      </c>
      <c r="N311" s="369">
        <f t="shared" si="161"/>
        <v>0</v>
      </c>
      <c r="O311" s="369">
        <f t="shared" si="161"/>
        <v>0</v>
      </c>
      <c r="P311" s="369">
        <f t="shared" si="161"/>
        <v>0</v>
      </c>
      <c r="Q311" s="489">
        <f t="shared" si="161"/>
        <v>0</v>
      </c>
    </row>
    <row r="312" spans="1:17" x14ac:dyDescent="0.25">
      <c r="A312" s="547" t="s">
        <v>320</v>
      </c>
      <c r="B312" s="362" t="s">
        <v>321</v>
      </c>
      <c r="C312" s="402">
        <f t="shared" si="158"/>
        <v>0</v>
      </c>
      <c r="D312" s="404"/>
      <c r="E312" s="404"/>
      <c r="F312" s="404"/>
      <c r="G312" s="487"/>
      <c r="H312" s="402">
        <f t="shared" si="159"/>
        <v>0</v>
      </c>
      <c r="I312" s="404"/>
      <c r="J312" s="404"/>
      <c r="K312" s="404"/>
      <c r="L312" s="488"/>
      <c r="M312" s="402">
        <f t="shared" si="160"/>
        <v>0</v>
      </c>
      <c r="N312" s="369">
        <f t="shared" si="161"/>
        <v>0</v>
      </c>
      <c r="O312" s="369">
        <f t="shared" si="161"/>
        <v>0</v>
      </c>
      <c r="P312" s="369">
        <f t="shared" si="161"/>
        <v>0</v>
      </c>
      <c r="Q312" s="489">
        <f t="shared" si="161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8"/>
        <v>0</v>
      </c>
      <c r="D313" s="404"/>
      <c r="E313" s="404"/>
      <c r="F313" s="404"/>
      <c r="G313" s="487"/>
      <c r="H313" s="402">
        <f t="shared" si="159"/>
        <v>0</v>
      </c>
      <c r="I313" s="404"/>
      <c r="J313" s="404"/>
      <c r="K313" s="404"/>
      <c r="L313" s="488"/>
      <c r="M313" s="402">
        <f t="shared" si="160"/>
        <v>0</v>
      </c>
      <c r="N313" s="369">
        <f t="shared" si="161"/>
        <v>0</v>
      </c>
      <c r="O313" s="369">
        <f t="shared" si="161"/>
        <v>0</v>
      </c>
      <c r="P313" s="369">
        <f t="shared" si="161"/>
        <v>0</v>
      </c>
      <c r="Q313" s="489">
        <f t="shared" si="161"/>
        <v>0</v>
      </c>
    </row>
    <row r="314" spans="1:17" x14ac:dyDescent="0.25">
      <c r="A314" s="547" t="s">
        <v>324</v>
      </c>
      <c r="B314" s="362" t="s">
        <v>325</v>
      </c>
      <c r="C314" s="402">
        <f t="shared" si="158"/>
        <v>0</v>
      </c>
      <c r="D314" s="404"/>
      <c r="E314" s="404"/>
      <c r="F314" s="404"/>
      <c r="G314" s="487"/>
      <c r="H314" s="402">
        <f t="shared" si="159"/>
        <v>0</v>
      </c>
      <c r="I314" s="404"/>
      <c r="J314" s="404"/>
      <c r="K314" s="404"/>
      <c r="L314" s="488"/>
      <c r="M314" s="402">
        <f t="shared" si="160"/>
        <v>0</v>
      </c>
      <c r="N314" s="369">
        <f t="shared" si="161"/>
        <v>0</v>
      </c>
      <c r="O314" s="369">
        <f t="shared" si="161"/>
        <v>0</v>
      </c>
      <c r="P314" s="369">
        <f t="shared" si="161"/>
        <v>0</v>
      </c>
      <c r="Q314" s="489">
        <f t="shared" si="161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8"/>
        <v>0</v>
      </c>
      <c r="D315" s="514"/>
      <c r="E315" s="514"/>
      <c r="F315" s="514"/>
      <c r="G315" s="564"/>
      <c r="H315" s="510">
        <f t="shared" si="159"/>
        <v>0</v>
      </c>
      <c r="I315" s="514"/>
      <c r="J315" s="514"/>
      <c r="K315" s="514"/>
      <c r="L315" s="516"/>
      <c r="M315" s="510">
        <f t="shared" si="160"/>
        <v>0</v>
      </c>
      <c r="N315" s="517">
        <f t="shared" si="161"/>
        <v>0</v>
      </c>
      <c r="O315" s="517">
        <f t="shared" si="161"/>
        <v>0</v>
      </c>
      <c r="P315" s="517">
        <f t="shared" si="161"/>
        <v>0</v>
      </c>
      <c r="Q315" s="518">
        <f t="shared" si="161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2">ROUNDUP(I317/$Q$15,0)</f>
        <v>0</v>
      </c>
      <c r="O317" s="592">
        <f t="shared" si="162"/>
        <v>0</v>
      </c>
      <c r="P317" s="592">
        <f t="shared" si="162"/>
        <v>0</v>
      </c>
      <c r="Q317" s="597">
        <f t="shared" si="162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3">ROUNDUP(I319/$Q$15,0)</f>
        <v>0</v>
      </c>
      <c r="O319" s="520">
        <f t="shared" si="163"/>
        <v>0</v>
      </c>
      <c r="P319" s="520">
        <f t="shared" si="163"/>
        <v>0</v>
      </c>
      <c r="Q319" s="590">
        <f t="shared" si="163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workbookViewId="0">
      <selection activeCell="B328" sqref="B328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2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 t="s">
        <v>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6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356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358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346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0</v>
      </c>
      <c r="D21" s="343">
        <f>SUM(D22,D25,D26,D42,D43)</f>
        <v>0</v>
      </c>
      <c r="E21" s="343">
        <f>SUM(E22,E25,E43)</f>
        <v>0</v>
      </c>
      <c r="F21" s="343">
        <f>SUM(F22,F27,F43)</f>
        <v>0</v>
      </c>
      <c r="G21" s="344">
        <f>SUM(G22,G45)</f>
        <v>0</v>
      </c>
      <c r="H21" s="342">
        <f t="shared" ref="H21:H47" si="1">SUM(I21:L21)</f>
        <v>71948</v>
      </c>
      <c r="I21" s="343">
        <f>SUM(I22,I25,I26,I42,I43)</f>
        <v>71948</v>
      </c>
      <c r="J21" s="343">
        <f>SUM(J22,J25,J43)</f>
        <v>0</v>
      </c>
      <c r="K21" s="343">
        <f>SUM(K22,K27,K43)</f>
        <v>0</v>
      </c>
      <c r="L21" s="345">
        <f>SUM(L22,L45)</f>
        <v>0</v>
      </c>
      <c r="M21" s="342">
        <f t="shared" ref="M21:M41" si="2">SUM(N21:Q21)</f>
        <v>102376</v>
      </c>
      <c r="N21" s="343">
        <f>SUM(N22,N25,N26,N42,N43)</f>
        <v>102376</v>
      </c>
      <c r="O21" s="343">
        <f>SUM(O22,O25,O43)</f>
        <v>0</v>
      </c>
      <c r="P21" s="343">
        <f>SUM(P22,P27,P43)</f>
        <v>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si="2"/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0</v>
      </c>
      <c r="D25" s="374"/>
      <c r="E25" s="374"/>
      <c r="F25" s="375" t="s">
        <v>37</v>
      </c>
      <c r="G25" s="376" t="s">
        <v>37</v>
      </c>
      <c r="H25" s="373">
        <f t="shared" si="1"/>
        <v>71948</v>
      </c>
      <c r="I25" s="374">
        <f>SUM(I51)</f>
        <v>71948</v>
      </c>
      <c r="J25" s="374"/>
      <c r="K25" s="375" t="s">
        <v>37</v>
      </c>
      <c r="L25" s="377" t="s">
        <v>37</v>
      </c>
      <c r="M25" s="378">
        <f t="shared" si="2"/>
        <v>102376</v>
      </c>
      <c r="N25" s="379">
        <f>ROUND(I25/$Q$15,0)+3</f>
        <v>102376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0</v>
      </c>
      <c r="D27" s="386" t="s">
        <v>37</v>
      </c>
      <c r="E27" s="386" t="s">
        <v>37</v>
      </c>
      <c r="F27" s="390">
        <f>SUM(F28,F32,F34,F37)</f>
        <v>0</v>
      </c>
      <c r="G27" s="387" t="s">
        <v>37</v>
      </c>
      <c r="H27" s="384">
        <f t="shared" si="1"/>
        <v>0</v>
      </c>
      <c r="I27" s="386" t="s">
        <v>37</v>
      </c>
      <c r="J27" s="386" t="s">
        <v>37</v>
      </c>
      <c r="K27" s="390">
        <f>SUM(K28,K32,K34,K37)</f>
        <v>0</v>
      </c>
      <c r="L27" s="389" t="s">
        <v>37</v>
      </c>
      <c r="M27" s="384">
        <f t="shared" si="2"/>
        <v>0</v>
      </c>
      <c r="N27" s="386" t="s">
        <v>37</v>
      </c>
      <c r="O27" s="386" t="s">
        <v>37</v>
      </c>
      <c r="P27" s="390">
        <f>SUM(P28,P32,P34,P37)</f>
        <v>0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0</v>
      </c>
      <c r="D37" s="386" t="s">
        <v>37</v>
      </c>
      <c r="E37" s="386" t="s">
        <v>37</v>
      </c>
      <c r="F37" s="390">
        <f>SUM(F38:F41)</f>
        <v>0</v>
      </c>
      <c r="G37" s="387" t="s">
        <v>37</v>
      </c>
      <c r="H37" s="384">
        <f t="shared" si="1"/>
        <v>0</v>
      </c>
      <c r="I37" s="386" t="s">
        <v>37</v>
      </c>
      <c r="J37" s="386" t="s">
        <v>37</v>
      </c>
      <c r="K37" s="390">
        <f>SUM(K38:K41)</f>
        <v>0</v>
      </c>
      <c r="L37" s="389" t="s">
        <v>37</v>
      </c>
      <c r="M37" s="384">
        <f t="shared" si="2"/>
        <v>0</v>
      </c>
      <c r="N37" s="386" t="s">
        <v>37</v>
      </c>
      <c r="O37" s="386" t="s">
        <v>37</v>
      </c>
      <c r="P37" s="390">
        <f>SUM(P38:P41)</f>
        <v>0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0</v>
      </c>
      <c r="D41" s="403" t="s">
        <v>37</v>
      </c>
      <c r="E41" s="403" t="s">
        <v>37</v>
      </c>
      <c r="F41" s="404"/>
      <c r="G41" s="405" t="s">
        <v>37</v>
      </c>
      <c r="H41" s="402">
        <f t="shared" si="1"/>
        <v>0</v>
      </c>
      <c r="I41" s="403" t="s">
        <v>37</v>
      </c>
      <c r="J41" s="403" t="s">
        <v>37</v>
      </c>
      <c r="K41" s="404"/>
      <c r="L41" s="406" t="s">
        <v>37</v>
      </c>
      <c r="M41" s="402">
        <f t="shared" si="2"/>
        <v>0</v>
      </c>
      <c r="N41" s="403" t="s">
        <v>37</v>
      </c>
      <c r="O41" s="403" t="s">
        <v>37</v>
      </c>
      <c r="P41" s="369">
        <f>ROUND(K41/$Q$15,0)</f>
        <v>0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68000</v>
      </c>
      <c r="D50" s="458">
        <f>SUM(D51,D299)</f>
        <v>68000</v>
      </c>
      <c r="E50" s="458">
        <f>SUM(E51,E299)</f>
        <v>0</v>
      </c>
      <c r="F50" s="458">
        <f>SUM(F51,F299)</f>
        <v>0</v>
      </c>
      <c r="G50" s="459">
        <f>SUM(G51,G299)</f>
        <v>0</v>
      </c>
      <c r="H50" s="457">
        <f t="shared" ref="H50:H112" si="10">SUM(I50:L50)</f>
        <v>71948</v>
      </c>
      <c r="I50" s="458">
        <f>SUM(I51,I299)</f>
        <v>71948</v>
      </c>
      <c r="J50" s="458">
        <f>SUM(J51,J299)</f>
        <v>0</v>
      </c>
      <c r="K50" s="458">
        <f>SUM(K51,K299)</f>
        <v>0</v>
      </c>
      <c r="L50" s="460">
        <f>SUM(L51,L299)</f>
        <v>0</v>
      </c>
      <c r="M50" s="457">
        <f t="shared" ref="M50:M73" si="11">SUM(N50:Q50)</f>
        <v>102376</v>
      </c>
      <c r="N50" s="458">
        <f>SUM(N51,N299)</f>
        <v>102376</v>
      </c>
      <c r="O50" s="458">
        <f>SUM(O51,O299)</f>
        <v>0</v>
      </c>
      <c r="P50" s="458">
        <f>SUM(P51,P299)</f>
        <v>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68000</v>
      </c>
      <c r="D51" s="464">
        <f>SUM(D52,D192)</f>
        <v>68000</v>
      </c>
      <c r="E51" s="464">
        <f>SUM(E52,E192)</f>
        <v>0</v>
      </c>
      <c r="F51" s="464">
        <f>SUM(F52,F192)</f>
        <v>0</v>
      </c>
      <c r="G51" s="465">
        <f>SUM(G52,G192)</f>
        <v>0</v>
      </c>
      <c r="H51" s="463">
        <f t="shared" si="10"/>
        <v>71948</v>
      </c>
      <c r="I51" s="464">
        <f>SUM(I52,I192)</f>
        <v>71948</v>
      </c>
      <c r="J51" s="464">
        <f>SUM(J52,J192)</f>
        <v>0</v>
      </c>
      <c r="K51" s="464">
        <f>SUM(K52,K192)</f>
        <v>0</v>
      </c>
      <c r="L51" s="466">
        <f>SUM(L52,L192)</f>
        <v>0</v>
      </c>
      <c r="M51" s="463">
        <f t="shared" si="11"/>
        <v>102376</v>
      </c>
      <c r="N51" s="464">
        <f>SUM(N52,N192)</f>
        <v>102376</v>
      </c>
      <c r="O51" s="464">
        <f>SUM(O52,O192)</f>
        <v>0</v>
      </c>
      <c r="P51" s="464">
        <f>SUM(P52,P192)</f>
        <v>0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68000</v>
      </c>
      <c r="D52" s="469">
        <f>SUM(D53,D74,D171,D185)</f>
        <v>68000</v>
      </c>
      <c r="E52" s="469">
        <f>SUM(E53,E74,E171,E185)</f>
        <v>0</v>
      </c>
      <c r="F52" s="469">
        <f>SUM(F53,F74,F171,F185)</f>
        <v>0</v>
      </c>
      <c r="G52" s="470">
        <f>SUM(G53,G74,G171,G185)</f>
        <v>0</v>
      </c>
      <c r="H52" s="468">
        <f t="shared" si="10"/>
        <v>68000</v>
      </c>
      <c r="I52" s="469">
        <f>SUM(I53,I74,I171,I185)</f>
        <v>68000</v>
      </c>
      <c r="J52" s="469">
        <f>SUM(J53,J74,J171,J185)</f>
        <v>0</v>
      </c>
      <c r="K52" s="469">
        <f>SUM(K53,K74,K171,K185)</f>
        <v>0</v>
      </c>
      <c r="L52" s="471">
        <f>SUM(L53,L74,L171,L185)</f>
        <v>0</v>
      </c>
      <c r="M52" s="468">
        <f t="shared" si="11"/>
        <v>96758</v>
      </c>
      <c r="N52" s="469">
        <f>SUM(N53,N74,N171,N185)</f>
        <v>96758</v>
      </c>
      <c r="O52" s="469">
        <f>SUM(O53,O74,O171,O185)</f>
        <v>0</v>
      </c>
      <c r="P52" s="469">
        <f>SUM(P53,P74,P171,P185)</f>
        <v>0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0</v>
      </c>
      <c r="D53" s="474">
        <f>SUM(D54,D67)</f>
        <v>0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0</v>
      </c>
      <c r="I53" s="474">
        <f>SUM(I54,I67)</f>
        <v>0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0</v>
      </c>
      <c r="N53" s="474">
        <f>SUM(N54,N67)</f>
        <v>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0</v>
      </c>
      <c r="D54" s="390">
        <f>SUM(D55,D58,D66)</f>
        <v>0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0</v>
      </c>
      <c r="I54" s="390">
        <f>SUM(I55,I58,I66)</f>
        <v>0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0</v>
      </c>
      <c r="N54" s="390">
        <f>SUM(N55,N58,N66)</f>
        <v>0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0</v>
      </c>
      <c r="D55" s="481">
        <f>SUM(D56:D57)</f>
        <v>0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0</v>
      </c>
      <c r="I55" s="481">
        <f>SUM(I56:I57)</f>
        <v>0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0</v>
      </c>
      <c r="N55" s="481">
        <f>SUM(N56:N57)</f>
        <v>0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0</v>
      </c>
      <c r="D57" s="404"/>
      <c r="E57" s="404"/>
      <c r="F57" s="404"/>
      <c r="G57" s="487"/>
      <c r="H57" s="402">
        <f t="shared" si="10"/>
        <v>0</v>
      </c>
      <c r="I57" s="404"/>
      <c r="J57" s="404"/>
      <c r="K57" s="404"/>
      <c r="L57" s="488"/>
      <c r="M57" s="402">
        <f t="shared" si="11"/>
        <v>0</v>
      </c>
      <c r="N57" s="369">
        <f t="shared" ref="N57" si="13">ROUNDUP(I57/$Q$15,0)</f>
        <v>0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0</v>
      </c>
      <c r="D58" s="369">
        <f>SUM(D59:D65)</f>
        <v>0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0</v>
      </c>
      <c r="I58" s="369">
        <f>SUM(I59:I65)</f>
        <v>0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0</v>
      </c>
      <c r="N58" s="369">
        <f>SUM(N59:N65)</f>
        <v>0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4">ROUNDUP(I59/$Q$15,0)</f>
        <v>0</v>
      </c>
      <c r="O59" s="369">
        <f t="shared" si="14"/>
        <v>0</v>
      </c>
      <c r="P59" s="369">
        <f t="shared" si="14"/>
        <v>0</v>
      </c>
      <c r="Q59" s="489">
        <f t="shared" si="14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0</v>
      </c>
      <c r="D60" s="404"/>
      <c r="E60" s="404"/>
      <c r="F60" s="404"/>
      <c r="G60" s="487"/>
      <c r="H60" s="402">
        <f t="shared" si="10"/>
        <v>0</v>
      </c>
      <c r="I60" s="404"/>
      <c r="J60" s="404"/>
      <c r="K60" s="404"/>
      <c r="L60" s="488"/>
      <c r="M60" s="402">
        <f t="shared" si="11"/>
        <v>0</v>
      </c>
      <c r="N60" s="369">
        <f t="shared" si="14"/>
        <v>0</v>
      </c>
      <c r="O60" s="369">
        <f t="shared" si="14"/>
        <v>0</v>
      </c>
      <c r="P60" s="369">
        <f t="shared" si="14"/>
        <v>0</v>
      </c>
      <c r="Q60" s="489">
        <f t="shared" si="14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4"/>
        <v>0</v>
      </c>
      <c r="O61" s="369">
        <f t="shared" si="14"/>
        <v>0</v>
      </c>
      <c r="P61" s="369">
        <f t="shared" si="14"/>
        <v>0</v>
      </c>
      <c r="Q61" s="489">
        <f t="shared" si="14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/>
      <c r="J62" s="404"/>
      <c r="K62" s="404"/>
      <c r="L62" s="488"/>
      <c r="M62" s="402">
        <f t="shared" si="11"/>
        <v>0</v>
      </c>
      <c r="N62" s="369">
        <f t="shared" si="14"/>
        <v>0</v>
      </c>
      <c r="O62" s="369">
        <f t="shared" si="14"/>
        <v>0</v>
      </c>
      <c r="P62" s="369">
        <f t="shared" si="14"/>
        <v>0</v>
      </c>
      <c r="Q62" s="489">
        <f t="shared" si="14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0</v>
      </c>
      <c r="D63" s="404"/>
      <c r="E63" s="404"/>
      <c r="F63" s="404"/>
      <c r="G63" s="487"/>
      <c r="H63" s="402">
        <f t="shared" si="10"/>
        <v>0</v>
      </c>
      <c r="I63" s="404"/>
      <c r="J63" s="404"/>
      <c r="K63" s="404"/>
      <c r="L63" s="488"/>
      <c r="M63" s="402">
        <f t="shared" si="11"/>
        <v>0</v>
      </c>
      <c r="N63" s="369">
        <f t="shared" si="14"/>
        <v>0</v>
      </c>
      <c r="O63" s="369">
        <f t="shared" si="14"/>
        <v>0</v>
      </c>
      <c r="P63" s="369">
        <f t="shared" si="14"/>
        <v>0</v>
      </c>
      <c r="Q63" s="489">
        <f t="shared" si="14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4"/>
        <v>0</v>
      </c>
      <c r="O64" s="369">
        <f t="shared" si="14"/>
        <v>0</v>
      </c>
      <c r="P64" s="369">
        <f t="shared" si="14"/>
        <v>0</v>
      </c>
      <c r="Q64" s="489">
        <f t="shared" si="14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4"/>
        <v>0</v>
      </c>
      <c r="O65" s="369">
        <f t="shared" si="14"/>
        <v>0</v>
      </c>
      <c r="P65" s="369">
        <f t="shared" si="14"/>
        <v>0</v>
      </c>
      <c r="Q65" s="489">
        <f t="shared" si="14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/>
      <c r="J66" s="492"/>
      <c r="K66" s="492"/>
      <c r="L66" s="494"/>
      <c r="M66" s="445">
        <f t="shared" si="11"/>
        <v>0</v>
      </c>
      <c r="N66" s="369">
        <f t="shared" si="14"/>
        <v>0</v>
      </c>
      <c r="O66" s="481">
        <f t="shared" si="14"/>
        <v>0</v>
      </c>
      <c r="P66" s="481">
        <f t="shared" si="14"/>
        <v>0</v>
      </c>
      <c r="Q66" s="483">
        <f t="shared" si="14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0</v>
      </c>
      <c r="D67" s="390">
        <f>SUM(D68:D69)</f>
        <v>0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0</v>
      </c>
      <c r="I67" s="390">
        <f>SUM(I68:I69)</f>
        <v>0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0</v>
      </c>
      <c r="N67" s="390">
        <f>SUM(N68:N69)</f>
        <v>0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0</v>
      </c>
      <c r="D68" s="395"/>
      <c r="E68" s="395"/>
      <c r="F68" s="395"/>
      <c r="G68" s="484"/>
      <c r="H68" s="393">
        <f t="shared" si="10"/>
        <v>0</v>
      </c>
      <c r="I68" s="395"/>
      <c r="J68" s="395"/>
      <c r="K68" s="395"/>
      <c r="L68" s="485"/>
      <c r="M68" s="393">
        <f t="shared" si="11"/>
        <v>0</v>
      </c>
      <c r="N68" s="419">
        <f t="shared" ref="N68:Q68" si="15">ROUNDUP(I68/$Q$15,0)</f>
        <v>0</v>
      </c>
      <c r="O68" s="419">
        <f t="shared" si="15"/>
        <v>0</v>
      </c>
      <c r="P68" s="419">
        <f t="shared" si="15"/>
        <v>0</v>
      </c>
      <c r="Q68" s="486">
        <f t="shared" si="15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0</v>
      </c>
      <c r="D69" s="369">
        <f>SUM(D70:D73)</f>
        <v>0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0</v>
      </c>
      <c r="I69" s="369">
        <f>SUM(I70:I73)</f>
        <v>0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0</v>
      </c>
      <c r="N69" s="369">
        <f>SUM(N70:N73)</f>
        <v>0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0</v>
      </c>
      <c r="D70" s="404"/>
      <c r="E70" s="404"/>
      <c r="F70" s="404"/>
      <c r="G70" s="487"/>
      <c r="H70" s="402">
        <f t="shared" si="10"/>
        <v>0</v>
      </c>
      <c r="I70" s="404"/>
      <c r="J70" s="404"/>
      <c r="K70" s="404"/>
      <c r="L70" s="488"/>
      <c r="M70" s="402">
        <f t="shared" si="11"/>
        <v>0</v>
      </c>
      <c r="N70" s="369">
        <f t="shared" ref="N70:Q73" si="16">ROUNDUP(I70/$Q$15,0)</f>
        <v>0</v>
      </c>
      <c r="O70" s="369">
        <f t="shared" si="16"/>
        <v>0</v>
      </c>
      <c r="P70" s="369">
        <f t="shared" si="16"/>
        <v>0</v>
      </c>
      <c r="Q70" s="489">
        <f t="shared" si="16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0</v>
      </c>
      <c r="D71" s="404"/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6"/>
        <v>0</v>
      </c>
      <c r="O71" s="369">
        <f t="shared" si="16"/>
        <v>0</v>
      </c>
      <c r="P71" s="369">
        <f t="shared" si="16"/>
        <v>0</v>
      </c>
      <c r="Q71" s="489">
        <f t="shared" si="16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0</v>
      </c>
      <c r="D72" s="404"/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6"/>
        <v>0</v>
      </c>
      <c r="O72" s="369">
        <f t="shared" si="16"/>
        <v>0</v>
      </c>
      <c r="P72" s="369">
        <f t="shared" si="16"/>
        <v>0</v>
      </c>
      <c r="Q72" s="489">
        <f t="shared" si="16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6"/>
        <v>0</v>
      </c>
      <c r="O73" s="369">
        <f t="shared" si="16"/>
        <v>0</v>
      </c>
      <c r="P73" s="369">
        <f t="shared" si="16"/>
        <v>0</v>
      </c>
      <c r="Q73" s="489">
        <f t="shared" si="16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68000</v>
      </c>
      <c r="D74" s="474">
        <f>SUM(D75,D82,D129,D162,D163,D170)</f>
        <v>68000</v>
      </c>
      <c r="E74" s="474">
        <f>SUM(E75,E82,E129,E162,E163,E170)</f>
        <v>0</v>
      </c>
      <c r="F74" s="474">
        <f>SUM(F75,F82,F129,F162,F163,F170)</f>
        <v>0</v>
      </c>
      <c r="G74" s="475">
        <f>SUM(G75,G82,G129,G162,G163,G170)</f>
        <v>0</v>
      </c>
      <c r="H74" s="473">
        <f t="shared" si="10"/>
        <v>68000</v>
      </c>
      <c r="I74" s="474">
        <f>SUM(I75,I82,I129,I162,I163,I170)</f>
        <v>68000</v>
      </c>
      <c r="J74" s="474">
        <f>SUM(J75,J82,J129,J162,J163,J170)</f>
        <v>0</v>
      </c>
      <c r="K74" s="474">
        <f>SUM(K75,K82,K129,K162,K163,K170)</f>
        <v>0</v>
      </c>
      <c r="L74" s="476">
        <f>SUM(L75,L82,L129,L162,L163,L170)</f>
        <v>0</v>
      </c>
      <c r="M74" s="473">
        <f t="shared" ref="M74:M112" si="17">SUM(N74:Q74)</f>
        <v>96758</v>
      </c>
      <c r="N74" s="474">
        <f>SUM(N75,N82,N129,N162,N163,N170)</f>
        <v>96758</v>
      </c>
      <c r="O74" s="474">
        <f>SUM(O75,O82,O129,O162,O163,O170)</f>
        <v>0</v>
      </c>
      <c r="P74" s="474">
        <f>SUM(P75,P82,P129,P162,P163,P170)</f>
        <v>0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39000</v>
      </c>
      <c r="D75" s="390">
        <f>SUM(D76,D79)</f>
        <v>39000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39000</v>
      </c>
      <c r="I75" s="390">
        <f>SUM(I76,I79)</f>
        <v>39000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7"/>
        <v>55493</v>
      </c>
      <c r="N75" s="390">
        <f>SUM(N76,N79)</f>
        <v>55493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4000</v>
      </c>
      <c r="D76" s="419">
        <f>SUM(D77:D78)</f>
        <v>4000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4000</v>
      </c>
      <c r="I76" s="419">
        <f>SUM(I77:I78)</f>
        <v>4000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7"/>
        <v>5692</v>
      </c>
      <c r="N76" s="419">
        <f>SUM(N77:N78)</f>
        <v>5692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1000</v>
      </c>
      <c r="D77" s="404">
        <v>1000</v>
      </c>
      <c r="E77" s="404"/>
      <c r="F77" s="404"/>
      <c r="G77" s="487"/>
      <c r="H77" s="402">
        <f t="shared" si="10"/>
        <v>1000</v>
      </c>
      <c r="I77" s="404">
        <v>1000</v>
      </c>
      <c r="J77" s="404"/>
      <c r="K77" s="404"/>
      <c r="L77" s="488"/>
      <c r="M77" s="402">
        <f t="shared" si="17"/>
        <v>1423</v>
      </c>
      <c r="N77" s="369">
        <v>1423</v>
      </c>
      <c r="O77" s="369">
        <f t="shared" ref="O77:Q78" si="18">ROUNDUP(J77/$Q$15,0)</f>
        <v>0</v>
      </c>
      <c r="P77" s="369">
        <f t="shared" si="18"/>
        <v>0</v>
      </c>
      <c r="Q77" s="489">
        <f t="shared" si="18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3000</v>
      </c>
      <c r="D78" s="404">
        <v>3000</v>
      </c>
      <c r="E78" s="404"/>
      <c r="F78" s="404"/>
      <c r="G78" s="487"/>
      <c r="H78" s="402">
        <f t="shared" si="10"/>
        <v>3000</v>
      </c>
      <c r="I78" s="404">
        <v>3000</v>
      </c>
      <c r="J78" s="404"/>
      <c r="K78" s="404"/>
      <c r="L78" s="488"/>
      <c r="M78" s="402">
        <f t="shared" si="17"/>
        <v>4269</v>
      </c>
      <c r="N78" s="369">
        <v>4269</v>
      </c>
      <c r="O78" s="369">
        <f t="shared" si="18"/>
        <v>0</v>
      </c>
      <c r="P78" s="369">
        <f t="shared" si="18"/>
        <v>0</v>
      </c>
      <c r="Q78" s="489">
        <f t="shared" si="18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35000</v>
      </c>
      <c r="D79" s="369">
        <f>SUM(D80:D81)</f>
        <v>35000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35000</v>
      </c>
      <c r="I79" s="369">
        <f>SUM(I80:I81)</f>
        <v>35000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7"/>
        <v>49801</v>
      </c>
      <c r="N79" s="369">
        <f>SUM(N80:N81)</f>
        <v>49801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8000</v>
      </c>
      <c r="D80" s="404">
        <v>8000</v>
      </c>
      <c r="E80" s="404"/>
      <c r="F80" s="404"/>
      <c r="G80" s="487"/>
      <c r="H80" s="402">
        <f t="shared" si="10"/>
        <v>8000</v>
      </c>
      <c r="I80" s="404">
        <v>8000</v>
      </c>
      <c r="J80" s="404"/>
      <c r="K80" s="404"/>
      <c r="L80" s="488"/>
      <c r="M80" s="402">
        <f t="shared" si="17"/>
        <v>11383</v>
      </c>
      <c r="N80" s="369">
        <v>11383</v>
      </c>
      <c r="O80" s="369">
        <f t="shared" ref="O80:Q81" si="19">ROUNDUP(J80/$Q$15,0)</f>
        <v>0</v>
      </c>
      <c r="P80" s="369">
        <f t="shared" si="19"/>
        <v>0</v>
      </c>
      <c r="Q80" s="489">
        <f t="shared" si="19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27000</v>
      </c>
      <c r="D81" s="404">
        <v>27000</v>
      </c>
      <c r="E81" s="404"/>
      <c r="F81" s="404"/>
      <c r="G81" s="487"/>
      <c r="H81" s="402">
        <f t="shared" si="10"/>
        <v>27000</v>
      </c>
      <c r="I81" s="404">
        <v>27000</v>
      </c>
      <c r="J81" s="404"/>
      <c r="K81" s="404"/>
      <c r="L81" s="488"/>
      <c r="M81" s="402">
        <f t="shared" si="17"/>
        <v>38418</v>
      </c>
      <c r="N81" s="369">
        <v>38418</v>
      </c>
      <c r="O81" s="369">
        <f t="shared" si="19"/>
        <v>0</v>
      </c>
      <c r="P81" s="369">
        <f t="shared" si="19"/>
        <v>0</v>
      </c>
      <c r="Q81" s="489">
        <f t="shared" si="19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22000</v>
      </c>
      <c r="D82" s="390">
        <f>SUM(D83,D88,D94,D102,D111,D115,D121,D127)</f>
        <v>22000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 t="shared" si="10"/>
        <v>22000</v>
      </c>
      <c r="I82" s="390">
        <f>SUM(I83,I88,I94,I102,I111,I115,I121,I127)</f>
        <v>22000</v>
      </c>
      <c r="J82" s="390">
        <f>SUM(J83,J88,J94,J102,J111,J115,J121,J127)</f>
        <v>0</v>
      </c>
      <c r="K82" s="390">
        <f>SUM(K83,K88,K94,K102,K111,K115,K121,K127)</f>
        <v>0</v>
      </c>
      <c r="L82" s="499">
        <f>SUM(L83,L88,L94,L102,L111,L115,L121,L127)</f>
        <v>0</v>
      </c>
      <c r="M82" s="384">
        <f t="shared" si="17"/>
        <v>31304</v>
      </c>
      <c r="N82" s="390">
        <f>SUM(N83,N88,N94,N102,N111,N115,N121,N127)</f>
        <v>31304</v>
      </c>
      <c r="O82" s="390">
        <f>SUM(O83,O88,O94,O102,O111,O115,O121,O127)</f>
        <v>0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7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7"/>
        <v>0</v>
      </c>
      <c r="N84" s="419">
        <f t="shared" ref="N84:Q87" si="20">ROUNDUP(I84/$Q$15,0)</f>
        <v>0</v>
      </c>
      <c r="O84" s="419">
        <f t="shared" si="20"/>
        <v>0</v>
      </c>
      <c r="P84" s="419">
        <f t="shared" si="20"/>
        <v>0</v>
      </c>
      <c r="Q84" s="486">
        <f t="shared" si="20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7"/>
        <v>0</v>
      </c>
      <c r="N85" s="369">
        <f t="shared" si="20"/>
        <v>0</v>
      </c>
      <c r="O85" s="369">
        <f t="shared" si="20"/>
        <v>0</v>
      </c>
      <c r="P85" s="369">
        <f t="shared" si="20"/>
        <v>0</v>
      </c>
      <c r="Q85" s="489">
        <f t="shared" si="20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7"/>
        <v>0</v>
      </c>
      <c r="N86" s="369">
        <f t="shared" si="20"/>
        <v>0</v>
      </c>
      <c r="O86" s="369">
        <f t="shared" si="20"/>
        <v>0</v>
      </c>
      <c r="P86" s="369">
        <f t="shared" si="20"/>
        <v>0</v>
      </c>
      <c r="Q86" s="489">
        <f t="shared" si="20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/>
      <c r="J87" s="404"/>
      <c r="K87" s="404"/>
      <c r="L87" s="488"/>
      <c r="M87" s="402">
        <f t="shared" si="17"/>
        <v>0</v>
      </c>
      <c r="N87" s="369">
        <f t="shared" si="20"/>
        <v>0</v>
      </c>
      <c r="O87" s="369">
        <f t="shared" si="20"/>
        <v>0</v>
      </c>
      <c r="P87" s="369">
        <f t="shared" si="20"/>
        <v>0</v>
      </c>
      <c r="Q87" s="489">
        <f t="shared" si="20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7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7"/>
        <v>0</v>
      </c>
      <c r="N89" s="369">
        <f t="shared" ref="N89:Q93" si="21">ROUNDUP(I89/$Q$15,0)</f>
        <v>0</v>
      </c>
      <c r="O89" s="369">
        <f t="shared" si="21"/>
        <v>0</v>
      </c>
      <c r="P89" s="369">
        <f t="shared" si="21"/>
        <v>0</v>
      </c>
      <c r="Q89" s="489">
        <f t="shared" si="21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7"/>
        <v>0</v>
      </c>
      <c r="N90" s="369">
        <f t="shared" si="21"/>
        <v>0</v>
      </c>
      <c r="O90" s="369">
        <f t="shared" si="21"/>
        <v>0</v>
      </c>
      <c r="P90" s="369">
        <f t="shared" si="21"/>
        <v>0</v>
      </c>
      <c r="Q90" s="489">
        <f t="shared" si="21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7"/>
        <v>0</v>
      </c>
      <c r="N91" s="369">
        <f t="shared" si="21"/>
        <v>0</v>
      </c>
      <c r="O91" s="369">
        <f t="shared" si="21"/>
        <v>0</v>
      </c>
      <c r="P91" s="369">
        <f t="shared" si="21"/>
        <v>0</v>
      </c>
      <c r="Q91" s="489">
        <f t="shared" si="21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7"/>
        <v>0</v>
      </c>
      <c r="N92" s="369">
        <f t="shared" si="21"/>
        <v>0</v>
      </c>
      <c r="O92" s="369">
        <f t="shared" si="21"/>
        <v>0</v>
      </c>
      <c r="P92" s="369">
        <f t="shared" si="21"/>
        <v>0</v>
      </c>
      <c r="Q92" s="489">
        <f t="shared" si="21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7"/>
        <v>0</v>
      </c>
      <c r="N93" s="369">
        <f t="shared" si="21"/>
        <v>0</v>
      </c>
      <c r="O93" s="369">
        <f t="shared" si="21"/>
        <v>0</v>
      </c>
      <c r="P93" s="369">
        <f t="shared" si="21"/>
        <v>0</v>
      </c>
      <c r="Q93" s="489">
        <f t="shared" si="21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22000</v>
      </c>
      <c r="D94" s="369">
        <f>SUM(D95:D101)</f>
        <v>22000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22000</v>
      </c>
      <c r="I94" s="369">
        <f>SUM(I95:I101)</f>
        <v>22000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7"/>
        <v>31304</v>
      </c>
      <c r="N94" s="369">
        <f>SUM(N95:N101)</f>
        <v>31304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20000</v>
      </c>
      <c r="D95" s="404">
        <v>20000</v>
      </c>
      <c r="E95" s="404"/>
      <c r="F95" s="404"/>
      <c r="G95" s="487"/>
      <c r="H95" s="402">
        <f t="shared" si="10"/>
        <v>20000</v>
      </c>
      <c r="I95" s="404">
        <v>20000</v>
      </c>
      <c r="J95" s="404"/>
      <c r="K95" s="404"/>
      <c r="L95" s="488"/>
      <c r="M95" s="402">
        <f t="shared" si="17"/>
        <v>28458</v>
      </c>
      <c r="N95" s="369">
        <v>28458</v>
      </c>
      <c r="O95" s="369">
        <f t="shared" ref="N95:Q101" si="22">ROUNDUP(J95/$Q$15,0)</f>
        <v>0</v>
      </c>
      <c r="P95" s="369">
        <f t="shared" si="22"/>
        <v>0</v>
      </c>
      <c r="Q95" s="489">
        <f t="shared" si="22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2000</v>
      </c>
      <c r="D96" s="404">
        <v>2000</v>
      </c>
      <c r="E96" s="404"/>
      <c r="F96" s="404"/>
      <c r="G96" s="487"/>
      <c r="H96" s="402">
        <f t="shared" si="10"/>
        <v>2000</v>
      </c>
      <c r="I96" s="404">
        <v>2000</v>
      </c>
      <c r="J96" s="404"/>
      <c r="K96" s="404"/>
      <c r="L96" s="488"/>
      <c r="M96" s="402">
        <f t="shared" si="17"/>
        <v>2846</v>
      </c>
      <c r="N96" s="369">
        <v>2846</v>
      </c>
      <c r="O96" s="369">
        <f t="shared" si="22"/>
        <v>0</v>
      </c>
      <c r="P96" s="369">
        <f t="shared" si="22"/>
        <v>0</v>
      </c>
      <c r="Q96" s="489">
        <f t="shared" si="22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7"/>
        <v>0</v>
      </c>
      <c r="N97" s="419">
        <f t="shared" si="22"/>
        <v>0</v>
      </c>
      <c r="O97" s="419">
        <f t="shared" si="22"/>
        <v>0</v>
      </c>
      <c r="P97" s="419">
        <f t="shared" si="22"/>
        <v>0</v>
      </c>
      <c r="Q97" s="486">
        <f t="shared" si="22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7"/>
        <v>0</v>
      </c>
      <c r="N98" s="369">
        <f t="shared" si="22"/>
        <v>0</v>
      </c>
      <c r="O98" s="369">
        <f t="shared" si="22"/>
        <v>0</v>
      </c>
      <c r="P98" s="369">
        <f t="shared" si="22"/>
        <v>0</v>
      </c>
      <c r="Q98" s="489">
        <f t="shared" si="22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7"/>
        <v>0</v>
      </c>
      <c r="N99" s="369">
        <f t="shared" si="22"/>
        <v>0</v>
      </c>
      <c r="O99" s="369">
        <f t="shared" si="22"/>
        <v>0</v>
      </c>
      <c r="P99" s="369">
        <f t="shared" si="22"/>
        <v>0</v>
      </c>
      <c r="Q99" s="489">
        <f t="shared" si="22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/>
      <c r="J100" s="404"/>
      <c r="K100" s="404"/>
      <c r="L100" s="488"/>
      <c r="M100" s="402">
        <f t="shared" si="17"/>
        <v>0</v>
      </c>
      <c r="N100" s="369">
        <f t="shared" si="22"/>
        <v>0</v>
      </c>
      <c r="O100" s="369">
        <f t="shared" si="22"/>
        <v>0</v>
      </c>
      <c r="P100" s="369">
        <f t="shared" si="22"/>
        <v>0</v>
      </c>
      <c r="Q100" s="489">
        <f t="shared" si="22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0</v>
      </c>
      <c r="D101" s="404"/>
      <c r="E101" s="404"/>
      <c r="F101" s="404"/>
      <c r="G101" s="487"/>
      <c r="H101" s="402">
        <f t="shared" si="10"/>
        <v>0</v>
      </c>
      <c r="I101" s="404"/>
      <c r="J101" s="404"/>
      <c r="K101" s="404"/>
      <c r="L101" s="488"/>
      <c r="M101" s="402">
        <f t="shared" si="17"/>
        <v>0</v>
      </c>
      <c r="N101" s="369">
        <f t="shared" si="22"/>
        <v>0</v>
      </c>
      <c r="O101" s="369">
        <f t="shared" si="22"/>
        <v>0</v>
      </c>
      <c r="P101" s="369">
        <f t="shared" si="22"/>
        <v>0</v>
      </c>
      <c r="Q101" s="489">
        <f t="shared" si="22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0</v>
      </c>
      <c r="D102" s="369">
        <f>SUM(D103:D110)</f>
        <v>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0</v>
      </c>
      <c r="I102" s="369">
        <f>SUM(I103:I110)</f>
        <v>0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7"/>
        <v>0</v>
      </c>
      <c r="N102" s="369">
        <f>SUM(N103:N110)</f>
        <v>0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7"/>
        <v>0</v>
      </c>
      <c r="N103" s="369">
        <f t="shared" ref="N103:Q110" si="23">ROUNDUP(I103/$Q$15,0)</f>
        <v>0</v>
      </c>
      <c r="O103" s="369">
        <f t="shared" si="23"/>
        <v>0</v>
      </c>
      <c r="P103" s="369">
        <f t="shared" si="23"/>
        <v>0</v>
      </c>
      <c r="Q103" s="489">
        <f t="shared" si="23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7"/>
        <v>0</v>
      </c>
      <c r="N104" s="369">
        <f t="shared" si="23"/>
        <v>0</v>
      </c>
      <c r="O104" s="369">
        <f t="shared" si="23"/>
        <v>0</v>
      </c>
      <c r="P104" s="369">
        <f t="shared" si="23"/>
        <v>0</v>
      </c>
      <c r="Q104" s="489">
        <f t="shared" si="23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7"/>
        <v>0</v>
      </c>
      <c r="N105" s="369">
        <f t="shared" si="23"/>
        <v>0</v>
      </c>
      <c r="O105" s="369">
        <f t="shared" si="23"/>
        <v>0</v>
      </c>
      <c r="P105" s="369">
        <f t="shared" si="23"/>
        <v>0</v>
      </c>
      <c r="Q105" s="489">
        <f t="shared" si="23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7"/>
        <v>0</v>
      </c>
      <c r="N106" s="369">
        <f t="shared" si="23"/>
        <v>0</v>
      </c>
      <c r="O106" s="369">
        <f t="shared" si="23"/>
        <v>0</v>
      </c>
      <c r="P106" s="369">
        <f t="shared" si="23"/>
        <v>0</v>
      </c>
      <c r="Q106" s="489">
        <f t="shared" si="23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7"/>
        <v>0</v>
      </c>
      <c r="N107" s="369">
        <f t="shared" si="23"/>
        <v>0</v>
      </c>
      <c r="O107" s="369">
        <f t="shared" si="23"/>
        <v>0</v>
      </c>
      <c r="P107" s="369">
        <f t="shared" si="23"/>
        <v>0</v>
      </c>
      <c r="Q107" s="489">
        <f t="shared" si="23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0</v>
      </c>
      <c r="D108" s="404"/>
      <c r="E108" s="404"/>
      <c r="F108" s="404"/>
      <c r="G108" s="487"/>
      <c r="H108" s="402">
        <f t="shared" si="10"/>
        <v>0</v>
      </c>
      <c r="I108" s="404"/>
      <c r="J108" s="404"/>
      <c r="K108" s="404"/>
      <c r="L108" s="488"/>
      <c r="M108" s="402">
        <f t="shared" si="17"/>
        <v>0</v>
      </c>
      <c r="N108" s="369">
        <f t="shared" si="23"/>
        <v>0</v>
      </c>
      <c r="O108" s="369">
        <f t="shared" si="23"/>
        <v>0</v>
      </c>
      <c r="P108" s="369">
        <f t="shared" si="23"/>
        <v>0</v>
      </c>
      <c r="Q108" s="489">
        <f t="shared" si="23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7"/>
        <v>0</v>
      </c>
      <c r="N109" s="369">
        <f t="shared" si="23"/>
        <v>0</v>
      </c>
      <c r="O109" s="369">
        <f t="shared" si="23"/>
        <v>0</v>
      </c>
      <c r="P109" s="369">
        <f t="shared" si="23"/>
        <v>0</v>
      </c>
      <c r="Q109" s="489">
        <f t="shared" si="23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7"/>
        <v>0</v>
      </c>
      <c r="N110" s="369">
        <f t="shared" si="23"/>
        <v>0</v>
      </c>
      <c r="O110" s="369">
        <f t="shared" si="23"/>
        <v>0</v>
      </c>
      <c r="P110" s="369">
        <f t="shared" si="23"/>
        <v>0</v>
      </c>
      <c r="Q110" s="489">
        <f t="shared" si="23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7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7"/>
        <v>0</v>
      </c>
      <c r="N112" s="369">
        <f t="shared" ref="N112:Q114" si="24">ROUNDUP(I112/$Q$15,0)</f>
        <v>0</v>
      </c>
      <c r="O112" s="369">
        <f t="shared" si="24"/>
        <v>0</v>
      </c>
      <c r="P112" s="369">
        <f t="shared" si="24"/>
        <v>0</v>
      </c>
      <c r="Q112" s="489">
        <f t="shared" si="24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4"/>
        <v>0</v>
      </c>
      <c r="O113" s="369">
        <f t="shared" si="24"/>
        <v>0</v>
      </c>
      <c r="P113" s="369">
        <f t="shared" si="24"/>
        <v>0</v>
      </c>
      <c r="Q113" s="489">
        <f t="shared" si="24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4"/>
        <v>0</v>
      </c>
      <c r="O114" s="369">
        <f t="shared" si="24"/>
        <v>0</v>
      </c>
      <c r="P114" s="369">
        <f t="shared" si="24"/>
        <v>0</v>
      </c>
      <c r="Q114" s="489">
        <f t="shared" si="24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5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6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7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5"/>
        <v>0</v>
      </c>
      <c r="D116" s="404"/>
      <c r="E116" s="404"/>
      <c r="F116" s="404"/>
      <c r="G116" s="487"/>
      <c r="H116" s="402">
        <f t="shared" si="26"/>
        <v>0</v>
      </c>
      <c r="I116" s="404"/>
      <c r="J116" s="404"/>
      <c r="K116" s="404"/>
      <c r="L116" s="488"/>
      <c r="M116" s="402">
        <f t="shared" si="27"/>
        <v>0</v>
      </c>
      <c r="N116" s="369">
        <f t="shared" ref="N116:Q120" si="28">ROUNDUP(I116/$Q$15,0)</f>
        <v>0</v>
      </c>
      <c r="O116" s="369">
        <f t="shared" si="28"/>
        <v>0</v>
      </c>
      <c r="P116" s="369">
        <f t="shared" si="28"/>
        <v>0</v>
      </c>
      <c r="Q116" s="489">
        <f t="shared" si="28"/>
        <v>0</v>
      </c>
    </row>
    <row r="117" spans="1:17" x14ac:dyDescent="0.25">
      <c r="A117" s="363">
        <v>2262</v>
      </c>
      <c r="B117" s="401" t="s">
        <v>126</v>
      </c>
      <c r="C117" s="402">
        <f t="shared" si="25"/>
        <v>0</v>
      </c>
      <c r="D117" s="404"/>
      <c r="E117" s="404"/>
      <c r="F117" s="404"/>
      <c r="G117" s="487"/>
      <c r="H117" s="402">
        <f t="shared" si="26"/>
        <v>0</v>
      </c>
      <c r="I117" s="404"/>
      <c r="J117" s="404"/>
      <c r="K117" s="404"/>
      <c r="L117" s="488"/>
      <c r="M117" s="402">
        <f t="shared" si="27"/>
        <v>0</v>
      </c>
      <c r="N117" s="369">
        <f t="shared" si="28"/>
        <v>0</v>
      </c>
      <c r="O117" s="369">
        <f t="shared" si="28"/>
        <v>0</v>
      </c>
      <c r="P117" s="369">
        <f t="shared" si="28"/>
        <v>0</v>
      </c>
      <c r="Q117" s="489">
        <f t="shared" si="28"/>
        <v>0</v>
      </c>
    </row>
    <row r="118" spans="1:17" x14ac:dyDescent="0.25">
      <c r="A118" s="363">
        <v>2263</v>
      </c>
      <c r="B118" s="401" t="s">
        <v>127</v>
      </c>
      <c r="C118" s="402">
        <f t="shared" si="25"/>
        <v>0</v>
      </c>
      <c r="D118" s="404"/>
      <c r="E118" s="404"/>
      <c r="F118" s="404"/>
      <c r="G118" s="487"/>
      <c r="H118" s="402">
        <f t="shared" si="26"/>
        <v>0</v>
      </c>
      <c r="I118" s="404"/>
      <c r="J118" s="404"/>
      <c r="K118" s="404"/>
      <c r="L118" s="488"/>
      <c r="M118" s="402">
        <f t="shared" si="27"/>
        <v>0</v>
      </c>
      <c r="N118" s="369">
        <f t="shared" si="28"/>
        <v>0</v>
      </c>
      <c r="O118" s="369">
        <f t="shared" si="28"/>
        <v>0</v>
      </c>
      <c r="P118" s="369">
        <f t="shared" si="28"/>
        <v>0</v>
      </c>
      <c r="Q118" s="489">
        <f t="shared" si="28"/>
        <v>0</v>
      </c>
    </row>
    <row r="119" spans="1:17" x14ac:dyDescent="0.25">
      <c r="A119" s="363">
        <v>2264</v>
      </c>
      <c r="B119" s="401" t="s">
        <v>128</v>
      </c>
      <c r="C119" s="402">
        <f t="shared" si="25"/>
        <v>0</v>
      </c>
      <c r="D119" s="404"/>
      <c r="E119" s="404"/>
      <c r="F119" s="404"/>
      <c r="G119" s="487"/>
      <c r="H119" s="402">
        <f t="shared" si="26"/>
        <v>0</v>
      </c>
      <c r="I119" s="404"/>
      <c r="J119" s="404"/>
      <c r="K119" s="404"/>
      <c r="L119" s="488"/>
      <c r="M119" s="402">
        <f t="shared" si="27"/>
        <v>0</v>
      </c>
      <c r="N119" s="369">
        <f t="shared" si="28"/>
        <v>0</v>
      </c>
      <c r="O119" s="369">
        <f t="shared" si="28"/>
        <v>0</v>
      </c>
      <c r="P119" s="369">
        <f t="shared" si="28"/>
        <v>0</v>
      </c>
      <c r="Q119" s="489">
        <f t="shared" si="28"/>
        <v>0</v>
      </c>
    </row>
    <row r="120" spans="1:17" x14ac:dyDescent="0.25">
      <c r="A120" s="363">
        <v>2269</v>
      </c>
      <c r="B120" s="401" t="s">
        <v>129</v>
      </c>
      <c r="C120" s="402">
        <f t="shared" si="25"/>
        <v>0</v>
      </c>
      <c r="D120" s="404"/>
      <c r="E120" s="404"/>
      <c r="F120" s="404"/>
      <c r="G120" s="487"/>
      <c r="H120" s="402">
        <f t="shared" si="26"/>
        <v>0</v>
      </c>
      <c r="I120" s="404"/>
      <c r="J120" s="404"/>
      <c r="K120" s="404"/>
      <c r="L120" s="488"/>
      <c r="M120" s="402">
        <f t="shared" si="27"/>
        <v>0</v>
      </c>
      <c r="N120" s="369">
        <f t="shared" si="28"/>
        <v>0</v>
      </c>
      <c r="O120" s="369">
        <f t="shared" si="28"/>
        <v>0</v>
      </c>
      <c r="P120" s="369">
        <f t="shared" si="28"/>
        <v>0</v>
      </c>
      <c r="Q120" s="489">
        <f t="shared" si="28"/>
        <v>0</v>
      </c>
    </row>
    <row r="121" spans="1:17" x14ac:dyDescent="0.25">
      <c r="A121" s="490">
        <v>2270</v>
      </c>
      <c r="B121" s="401" t="s">
        <v>130</v>
      </c>
      <c r="C121" s="402">
        <f t="shared" si="25"/>
        <v>0</v>
      </c>
      <c r="D121" s="369">
        <f>SUM(D122:D126)</f>
        <v>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6"/>
        <v>0</v>
      </c>
      <c r="I121" s="369">
        <f>SUM(I122:I126)</f>
        <v>0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7"/>
        <v>0</v>
      </c>
      <c r="N121" s="369">
        <f>SUM(N122:N126)</f>
        <v>0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5"/>
        <v>0</v>
      </c>
      <c r="D122" s="404"/>
      <c r="E122" s="404"/>
      <c r="F122" s="404"/>
      <c r="G122" s="487"/>
      <c r="H122" s="402">
        <f t="shared" si="26"/>
        <v>0</v>
      </c>
      <c r="I122" s="404"/>
      <c r="J122" s="404"/>
      <c r="K122" s="404"/>
      <c r="L122" s="488"/>
      <c r="M122" s="402">
        <f t="shared" si="27"/>
        <v>0</v>
      </c>
      <c r="N122" s="369">
        <f t="shared" ref="N122:Q126" si="29">ROUNDUP(I122/$Q$15,0)</f>
        <v>0</v>
      </c>
      <c r="O122" s="369">
        <f t="shared" si="29"/>
        <v>0</v>
      </c>
      <c r="P122" s="369">
        <f t="shared" si="29"/>
        <v>0</v>
      </c>
      <c r="Q122" s="489">
        <f t="shared" si="29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5"/>
        <v>0</v>
      </c>
      <c r="D123" s="404"/>
      <c r="E123" s="404"/>
      <c r="F123" s="404"/>
      <c r="G123" s="487"/>
      <c r="H123" s="402">
        <f t="shared" si="26"/>
        <v>0</v>
      </c>
      <c r="I123" s="404"/>
      <c r="J123" s="404"/>
      <c r="K123" s="404"/>
      <c r="L123" s="488"/>
      <c r="M123" s="402">
        <f t="shared" si="27"/>
        <v>0</v>
      </c>
      <c r="N123" s="369">
        <f t="shared" si="29"/>
        <v>0</v>
      </c>
      <c r="O123" s="369">
        <f t="shared" si="29"/>
        <v>0</v>
      </c>
      <c r="P123" s="369">
        <f t="shared" si="29"/>
        <v>0</v>
      </c>
      <c r="Q123" s="489">
        <f t="shared" si="29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5"/>
        <v>0</v>
      </c>
      <c r="D124" s="404"/>
      <c r="E124" s="404"/>
      <c r="F124" s="404"/>
      <c r="G124" s="487"/>
      <c r="H124" s="402">
        <f t="shared" si="26"/>
        <v>0</v>
      </c>
      <c r="I124" s="404"/>
      <c r="J124" s="404"/>
      <c r="K124" s="404"/>
      <c r="L124" s="488"/>
      <c r="M124" s="402">
        <f t="shared" si="27"/>
        <v>0</v>
      </c>
      <c r="N124" s="369">
        <f t="shared" si="29"/>
        <v>0</v>
      </c>
      <c r="O124" s="369">
        <f t="shared" si="29"/>
        <v>0</v>
      </c>
      <c r="P124" s="369">
        <f t="shared" si="29"/>
        <v>0</v>
      </c>
      <c r="Q124" s="489">
        <f t="shared" si="29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5"/>
        <v>0</v>
      </c>
      <c r="D125" s="404"/>
      <c r="E125" s="404"/>
      <c r="F125" s="404"/>
      <c r="G125" s="487"/>
      <c r="H125" s="402">
        <f t="shared" si="26"/>
        <v>0</v>
      </c>
      <c r="I125" s="404"/>
      <c r="J125" s="404"/>
      <c r="K125" s="404"/>
      <c r="L125" s="488"/>
      <c r="M125" s="402">
        <f t="shared" si="27"/>
        <v>0</v>
      </c>
      <c r="N125" s="369">
        <f t="shared" si="29"/>
        <v>0</v>
      </c>
      <c r="O125" s="369">
        <f t="shared" si="29"/>
        <v>0</v>
      </c>
      <c r="P125" s="369">
        <f t="shared" si="29"/>
        <v>0</v>
      </c>
      <c r="Q125" s="489">
        <f t="shared" si="29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5"/>
        <v>0</v>
      </c>
      <c r="D126" s="404"/>
      <c r="E126" s="404"/>
      <c r="F126" s="404"/>
      <c r="G126" s="487"/>
      <c r="H126" s="402">
        <f t="shared" si="26"/>
        <v>0</v>
      </c>
      <c r="I126" s="404"/>
      <c r="J126" s="404"/>
      <c r="K126" s="404"/>
      <c r="L126" s="488"/>
      <c r="M126" s="402">
        <f t="shared" si="27"/>
        <v>0</v>
      </c>
      <c r="N126" s="369">
        <f t="shared" si="29"/>
        <v>0</v>
      </c>
      <c r="O126" s="369">
        <f t="shared" si="29"/>
        <v>0</v>
      </c>
      <c r="P126" s="369">
        <f t="shared" si="29"/>
        <v>0</v>
      </c>
      <c r="Q126" s="489">
        <f t="shared" si="29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30">SUM(C128)</f>
        <v>0</v>
      </c>
      <c r="D127" s="419">
        <f t="shared" si="30"/>
        <v>0</v>
      </c>
      <c r="E127" s="419">
        <f t="shared" si="30"/>
        <v>0</v>
      </c>
      <c r="F127" s="419">
        <f t="shared" si="30"/>
        <v>0</v>
      </c>
      <c r="G127" s="419">
        <f t="shared" si="30"/>
        <v>0</v>
      </c>
      <c r="H127" s="393">
        <f t="shared" si="30"/>
        <v>0</v>
      </c>
      <c r="I127" s="419">
        <f t="shared" si="30"/>
        <v>0</v>
      </c>
      <c r="J127" s="419">
        <f t="shared" si="30"/>
        <v>0</v>
      </c>
      <c r="K127" s="419">
        <f t="shared" si="30"/>
        <v>0</v>
      </c>
      <c r="L127" s="501">
        <f t="shared" si="30"/>
        <v>0</v>
      </c>
      <c r="M127" s="393">
        <f t="shared" si="30"/>
        <v>0</v>
      </c>
      <c r="N127" s="419">
        <f t="shared" si="30"/>
        <v>0</v>
      </c>
      <c r="O127" s="419">
        <f t="shared" si="30"/>
        <v>0</v>
      </c>
      <c r="P127" s="419">
        <f t="shared" si="30"/>
        <v>0</v>
      </c>
      <c r="Q127" s="501">
        <f t="shared" si="30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1">ROUNDUP(I128/$Q$15,0)</f>
        <v>0</v>
      </c>
      <c r="O128" s="369">
        <f t="shared" si="31"/>
        <v>0</v>
      </c>
      <c r="P128" s="369">
        <f t="shared" si="31"/>
        <v>0</v>
      </c>
      <c r="Q128" s="489">
        <f t="shared" si="31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5"/>
        <v>7000</v>
      </c>
      <c r="D129" s="390">
        <f>SUM(D130,D134,D138,D139,D142,D149,D157,D158,D161)</f>
        <v>7000</v>
      </c>
      <c r="E129" s="390">
        <f>SUM(E130,E134,E138,E139,E142,E149,E157,E158,E161)</f>
        <v>0</v>
      </c>
      <c r="F129" s="390">
        <f>SUM(F130,F134,F138,F139,F142,F149,F157,F158,F161)</f>
        <v>0</v>
      </c>
      <c r="G129" s="495">
        <f>SUM(G130,G134,G138,G139,G142,G149,G157,G158,G161)</f>
        <v>0</v>
      </c>
      <c r="H129" s="384">
        <f t="shared" si="26"/>
        <v>7000</v>
      </c>
      <c r="I129" s="390">
        <f>SUM(I130,I134,I138,I139,I142,I149,I157,I158,I161)</f>
        <v>7000</v>
      </c>
      <c r="J129" s="390">
        <f>SUM(J130,J134,J138,J139,J142,J149,J157,J158,J161)</f>
        <v>0</v>
      </c>
      <c r="K129" s="390">
        <f>SUM(K130,K134,K138,K139,K142,K149,K157,K158,K161)</f>
        <v>0</v>
      </c>
      <c r="L129" s="496">
        <f>SUM(L130,L134,L138,L139,L142,L149,L157,L158,L161)</f>
        <v>0</v>
      </c>
      <c r="M129" s="384">
        <f t="shared" ref="M129:M173" si="32">SUM(N129:Q129)</f>
        <v>9961</v>
      </c>
      <c r="N129" s="390">
        <f>SUM(N130,N134,N138,N139,N142,N149,N157,N158,N161)</f>
        <v>9961</v>
      </c>
      <c r="O129" s="390">
        <f>SUM(O130,O134,O138,O139,O142,O149,O157,O158,O161)</f>
        <v>0</v>
      </c>
      <c r="P129" s="390">
        <f>SUM(P130,P134,P138,P139,P142,P149,P157,P158,P161)</f>
        <v>0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5"/>
        <v>0</v>
      </c>
      <c r="D130" s="419">
        <f>SUM(D131:D133)</f>
        <v>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6"/>
        <v>0</v>
      </c>
      <c r="I130" s="419">
        <f>SUM(I131:I133)</f>
        <v>0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2"/>
        <v>0</v>
      </c>
      <c r="N130" s="419">
        <f>SUM(N131:N133)</f>
        <v>0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5"/>
        <v>0</v>
      </c>
      <c r="D131" s="404"/>
      <c r="E131" s="404"/>
      <c r="F131" s="404"/>
      <c r="G131" s="487"/>
      <c r="H131" s="402">
        <f t="shared" si="26"/>
        <v>0</v>
      </c>
      <c r="I131" s="404"/>
      <c r="J131" s="404"/>
      <c r="K131" s="404"/>
      <c r="L131" s="488"/>
      <c r="M131" s="402">
        <f t="shared" si="32"/>
        <v>0</v>
      </c>
      <c r="N131" s="369">
        <f t="shared" ref="N131:Q133" si="33">ROUNDUP(I131/$Q$15,0)</f>
        <v>0</v>
      </c>
      <c r="O131" s="369">
        <f t="shared" si="33"/>
        <v>0</v>
      </c>
      <c r="P131" s="369">
        <f t="shared" si="33"/>
        <v>0</v>
      </c>
      <c r="Q131" s="489">
        <f t="shared" si="33"/>
        <v>0</v>
      </c>
    </row>
    <row r="132" spans="1:17" x14ac:dyDescent="0.25">
      <c r="A132" s="363">
        <v>2312</v>
      </c>
      <c r="B132" s="401" t="s">
        <v>141</v>
      </c>
      <c r="C132" s="402">
        <f t="shared" si="25"/>
        <v>0</v>
      </c>
      <c r="D132" s="404"/>
      <c r="E132" s="404"/>
      <c r="F132" s="404"/>
      <c r="G132" s="487"/>
      <c r="H132" s="402">
        <f t="shared" si="26"/>
        <v>0</v>
      </c>
      <c r="I132" s="404"/>
      <c r="J132" s="404"/>
      <c r="K132" s="404"/>
      <c r="L132" s="488"/>
      <c r="M132" s="402">
        <f t="shared" si="32"/>
        <v>0</v>
      </c>
      <c r="N132" s="369">
        <f t="shared" si="33"/>
        <v>0</v>
      </c>
      <c r="O132" s="369">
        <f t="shared" si="33"/>
        <v>0</v>
      </c>
      <c r="P132" s="369">
        <f t="shared" si="33"/>
        <v>0</v>
      </c>
      <c r="Q132" s="489">
        <f t="shared" si="33"/>
        <v>0</v>
      </c>
    </row>
    <row r="133" spans="1:17" x14ac:dyDescent="0.25">
      <c r="A133" s="363">
        <v>2313</v>
      </c>
      <c r="B133" s="401" t="s">
        <v>142</v>
      </c>
      <c r="C133" s="402">
        <f t="shared" si="25"/>
        <v>0</v>
      </c>
      <c r="D133" s="404"/>
      <c r="E133" s="404"/>
      <c r="F133" s="404"/>
      <c r="G133" s="487"/>
      <c r="H133" s="402">
        <f t="shared" si="26"/>
        <v>0</v>
      </c>
      <c r="I133" s="404"/>
      <c r="J133" s="404"/>
      <c r="K133" s="404"/>
      <c r="L133" s="488"/>
      <c r="M133" s="402">
        <f t="shared" si="32"/>
        <v>0</v>
      </c>
      <c r="N133" s="369">
        <f t="shared" si="33"/>
        <v>0</v>
      </c>
      <c r="O133" s="369">
        <f t="shared" si="33"/>
        <v>0</v>
      </c>
      <c r="P133" s="369">
        <f t="shared" si="33"/>
        <v>0</v>
      </c>
      <c r="Q133" s="489">
        <f t="shared" si="33"/>
        <v>0</v>
      </c>
    </row>
    <row r="134" spans="1:17" x14ac:dyDescent="0.25">
      <c r="A134" s="490">
        <v>2320</v>
      </c>
      <c r="B134" s="401" t="s">
        <v>143</v>
      </c>
      <c r="C134" s="402">
        <f t="shared" si="25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6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2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5"/>
        <v>0</v>
      </c>
      <c r="D135" s="404"/>
      <c r="E135" s="404"/>
      <c r="F135" s="404"/>
      <c r="G135" s="487"/>
      <c r="H135" s="402">
        <f t="shared" si="26"/>
        <v>0</v>
      </c>
      <c r="I135" s="404"/>
      <c r="J135" s="404"/>
      <c r="K135" s="404"/>
      <c r="L135" s="488"/>
      <c r="M135" s="402">
        <f t="shared" si="32"/>
        <v>0</v>
      </c>
      <c r="N135" s="369">
        <f t="shared" ref="N135:Q138" si="34">ROUNDUP(I135/$Q$15,0)</f>
        <v>0</v>
      </c>
      <c r="O135" s="369">
        <f t="shared" si="34"/>
        <v>0</v>
      </c>
      <c r="P135" s="369">
        <f t="shared" si="34"/>
        <v>0</v>
      </c>
      <c r="Q135" s="489">
        <f t="shared" si="34"/>
        <v>0</v>
      </c>
    </row>
    <row r="136" spans="1:17" x14ac:dyDescent="0.25">
      <c r="A136" s="363">
        <v>2322</v>
      </c>
      <c r="B136" s="401" t="s">
        <v>145</v>
      </c>
      <c r="C136" s="402">
        <f t="shared" si="25"/>
        <v>0</v>
      </c>
      <c r="D136" s="404"/>
      <c r="E136" s="404"/>
      <c r="F136" s="404"/>
      <c r="G136" s="487"/>
      <c r="H136" s="402">
        <f t="shared" si="26"/>
        <v>0</v>
      </c>
      <c r="I136" s="404"/>
      <c r="J136" s="404"/>
      <c r="K136" s="404"/>
      <c r="L136" s="488"/>
      <c r="M136" s="402">
        <f t="shared" si="32"/>
        <v>0</v>
      </c>
      <c r="N136" s="369">
        <f t="shared" si="34"/>
        <v>0</v>
      </c>
      <c r="O136" s="369">
        <f t="shared" si="34"/>
        <v>0</v>
      </c>
      <c r="P136" s="369">
        <f t="shared" si="34"/>
        <v>0</v>
      </c>
      <c r="Q136" s="489">
        <f t="shared" si="34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5"/>
        <v>0</v>
      </c>
      <c r="D137" s="404"/>
      <c r="E137" s="404"/>
      <c r="F137" s="404"/>
      <c r="G137" s="487"/>
      <c r="H137" s="402">
        <f t="shared" si="26"/>
        <v>0</v>
      </c>
      <c r="I137" s="404"/>
      <c r="J137" s="404"/>
      <c r="K137" s="404"/>
      <c r="L137" s="488"/>
      <c r="M137" s="402">
        <f t="shared" si="32"/>
        <v>0</v>
      </c>
      <c r="N137" s="369">
        <f t="shared" si="34"/>
        <v>0</v>
      </c>
      <c r="O137" s="369">
        <f t="shared" si="34"/>
        <v>0</v>
      </c>
      <c r="P137" s="369">
        <f t="shared" si="34"/>
        <v>0</v>
      </c>
      <c r="Q137" s="489">
        <f t="shared" si="34"/>
        <v>0</v>
      </c>
    </row>
    <row r="138" spans="1:17" x14ac:dyDescent="0.25">
      <c r="A138" s="490">
        <v>2330</v>
      </c>
      <c r="B138" s="401" t="s">
        <v>147</v>
      </c>
      <c r="C138" s="402">
        <f t="shared" si="25"/>
        <v>0</v>
      </c>
      <c r="D138" s="404"/>
      <c r="E138" s="404"/>
      <c r="F138" s="404"/>
      <c r="G138" s="487"/>
      <c r="H138" s="402">
        <f t="shared" si="26"/>
        <v>0</v>
      </c>
      <c r="I138" s="404"/>
      <c r="J138" s="404"/>
      <c r="K138" s="404"/>
      <c r="L138" s="488"/>
      <c r="M138" s="402">
        <f t="shared" si="32"/>
        <v>0</v>
      </c>
      <c r="N138" s="369">
        <f t="shared" si="34"/>
        <v>0</v>
      </c>
      <c r="O138" s="369">
        <f t="shared" si="34"/>
        <v>0</v>
      </c>
      <c r="P138" s="369">
        <f t="shared" si="34"/>
        <v>0</v>
      </c>
      <c r="Q138" s="489">
        <f t="shared" si="34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5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6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2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5"/>
        <v>0</v>
      </c>
      <c r="D140" s="404"/>
      <c r="E140" s="404"/>
      <c r="F140" s="404"/>
      <c r="G140" s="487"/>
      <c r="H140" s="402">
        <f t="shared" si="26"/>
        <v>0</v>
      </c>
      <c r="I140" s="404"/>
      <c r="J140" s="404"/>
      <c r="K140" s="404"/>
      <c r="L140" s="488"/>
      <c r="M140" s="402">
        <f t="shared" si="32"/>
        <v>0</v>
      </c>
      <c r="N140" s="369">
        <f t="shared" ref="N140:Q141" si="35">ROUNDUP(I140/$Q$15,0)</f>
        <v>0</v>
      </c>
      <c r="O140" s="369">
        <f t="shared" si="35"/>
        <v>0</v>
      </c>
      <c r="P140" s="369">
        <f t="shared" si="35"/>
        <v>0</v>
      </c>
      <c r="Q140" s="489">
        <f t="shared" si="35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5"/>
        <v>0</v>
      </c>
      <c r="D141" s="404"/>
      <c r="E141" s="404"/>
      <c r="F141" s="404"/>
      <c r="G141" s="487"/>
      <c r="H141" s="402">
        <f t="shared" si="26"/>
        <v>0</v>
      </c>
      <c r="I141" s="404"/>
      <c r="J141" s="404"/>
      <c r="K141" s="404"/>
      <c r="L141" s="488"/>
      <c r="M141" s="402">
        <f t="shared" si="32"/>
        <v>0</v>
      </c>
      <c r="N141" s="369">
        <f t="shared" si="35"/>
        <v>0</v>
      </c>
      <c r="O141" s="369">
        <f t="shared" si="35"/>
        <v>0</v>
      </c>
      <c r="P141" s="369">
        <f t="shared" si="35"/>
        <v>0</v>
      </c>
      <c r="Q141" s="489">
        <f t="shared" si="35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5"/>
        <v>0</v>
      </c>
      <c r="D142" s="481">
        <f>SUM(D143:D148)</f>
        <v>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6"/>
        <v>0</v>
      </c>
      <c r="I142" s="481">
        <f>SUM(I143:I148)</f>
        <v>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2"/>
        <v>0</v>
      </c>
      <c r="N142" s="481">
        <f>SUM(N143:N148)</f>
        <v>0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5"/>
        <v>0</v>
      </c>
      <c r="D143" s="395"/>
      <c r="E143" s="395"/>
      <c r="F143" s="395"/>
      <c r="G143" s="484"/>
      <c r="H143" s="393">
        <f t="shared" si="26"/>
        <v>0</v>
      </c>
      <c r="I143" s="395"/>
      <c r="J143" s="395"/>
      <c r="K143" s="395"/>
      <c r="L143" s="485"/>
      <c r="M143" s="393">
        <f t="shared" si="32"/>
        <v>0</v>
      </c>
      <c r="N143" s="419">
        <f t="shared" ref="N143:Q148" si="36">ROUNDUP(I143/$Q$15,0)</f>
        <v>0</v>
      </c>
      <c r="O143" s="419">
        <f t="shared" si="36"/>
        <v>0</v>
      </c>
      <c r="P143" s="419">
        <f t="shared" si="36"/>
        <v>0</v>
      </c>
      <c r="Q143" s="486">
        <f t="shared" si="36"/>
        <v>0</v>
      </c>
    </row>
    <row r="144" spans="1:17" x14ac:dyDescent="0.25">
      <c r="A144" s="363">
        <v>2352</v>
      </c>
      <c r="B144" s="401" t="s">
        <v>153</v>
      </c>
      <c r="C144" s="402">
        <f t="shared" si="25"/>
        <v>0</v>
      </c>
      <c r="D144" s="404"/>
      <c r="E144" s="404"/>
      <c r="F144" s="404"/>
      <c r="G144" s="487"/>
      <c r="H144" s="402">
        <f t="shared" si="26"/>
        <v>0</v>
      </c>
      <c r="I144" s="404"/>
      <c r="J144" s="404"/>
      <c r="K144" s="404"/>
      <c r="L144" s="488"/>
      <c r="M144" s="402">
        <f t="shared" si="32"/>
        <v>0</v>
      </c>
      <c r="N144" s="369">
        <f t="shared" si="36"/>
        <v>0</v>
      </c>
      <c r="O144" s="369">
        <f t="shared" si="36"/>
        <v>0</v>
      </c>
      <c r="P144" s="369">
        <f t="shared" si="36"/>
        <v>0</v>
      </c>
      <c r="Q144" s="489">
        <f t="shared" si="36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5"/>
        <v>0</v>
      </c>
      <c r="D145" s="404"/>
      <c r="E145" s="404"/>
      <c r="F145" s="404"/>
      <c r="G145" s="487"/>
      <c r="H145" s="402">
        <f t="shared" si="26"/>
        <v>0</v>
      </c>
      <c r="I145" s="404"/>
      <c r="J145" s="404"/>
      <c r="K145" s="404"/>
      <c r="L145" s="488"/>
      <c r="M145" s="402">
        <f t="shared" si="32"/>
        <v>0</v>
      </c>
      <c r="N145" s="369">
        <f t="shared" si="36"/>
        <v>0</v>
      </c>
      <c r="O145" s="369">
        <f t="shared" si="36"/>
        <v>0</v>
      </c>
      <c r="P145" s="369">
        <f t="shared" si="36"/>
        <v>0</v>
      </c>
      <c r="Q145" s="489">
        <f t="shared" si="36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5"/>
        <v>0</v>
      </c>
      <c r="D146" s="404"/>
      <c r="E146" s="404"/>
      <c r="F146" s="404"/>
      <c r="G146" s="487"/>
      <c r="H146" s="402">
        <f t="shared" si="26"/>
        <v>0</v>
      </c>
      <c r="I146" s="404"/>
      <c r="J146" s="404"/>
      <c r="K146" s="404"/>
      <c r="L146" s="488"/>
      <c r="M146" s="402">
        <f t="shared" si="32"/>
        <v>0</v>
      </c>
      <c r="N146" s="369">
        <f t="shared" si="36"/>
        <v>0</v>
      </c>
      <c r="O146" s="369">
        <f t="shared" si="36"/>
        <v>0</v>
      </c>
      <c r="P146" s="369">
        <f t="shared" si="36"/>
        <v>0</v>
      </c>
      <c r="Q146" s="489">
        <f t="shared" si="36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5"/>
        <v>0</v>
      </c>
      <c r="D147" s="404"/>
      <c r="E147" s="404"/>
      <c r="F147" s="404"/>
      <c r="G147" s="487"/>
      <c r="H147" s="402">
        <f t="shared" si="26"/>
        <v>0</v>
      </c>
      <c r="I147" s="404"/>
      <c r="J147" s="404"/>
      <c r="K147" s="404"/>
      <c r="L147" s="488"/>
      <c r="M147" s="402">
        <f t="shared" si="32"/>
        <v>0</v>
      </c>
      <c r="N147" s="369">
        <f t="shared" si="36"/>
        <v>0</v>
      </c>
      <c r="O147" s="369">
        <f t="shared" si="36"/>
        <v>0</v>
      </c>
      <c r="P147" s="369">
        <f t="shared" si="36"/>
        <v>0</v>
      </c>
      <c r="Q147" s="489">
        <f t="shared" si="36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5"/>
        <v>0</v>
      </c>
      <c r="D148" s="404"/>
      <c r="E148" s="404"/>
      <c r="F148" s="404"/>
      <c r="G148" s="487"/>
      <c r="H148" s="402">
        <f t="shared" si="26"/>
        <v>0</v>
      </c>
      <c r="I148" s="404"/>
      <c r="J148" s="404"/>
      <c r="K148" s="404"/>
      <c r="L148" s="488"/>
      <c r="M148" s="402">
        <f t="shared" si="32"/>
        <v>0</v>
      </c>
      <c r="N148" s="369">
        <f t="shared" si="36"/>
        <v>0</v>
      </c>
      <c r="O148" s="369">
        <f t="shared" si="36"/>
        <v>0</v>
      </c>
      <c r="P148" s="369">
        <f t="shared" si="36"/>
        <v>0</v>
      </c>
      <c r="Q148" s="489">
        <f t="shared" si="36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5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6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2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5"/>
        <v>0</v>
      </c>
      <c r="D150" s="404"/>
      <c r="E150" s="404"/>
      <c r="F150" s="404"/>
      <c r="G150" s="487"/>
      <c r="H150" s="402">
        <f t="shared" si="26"/>
        <v>0</v>
      </c>
      <c r="I150" s="404"/>
      <c r="J150" s="404"/>
      <c r="K150" s="404"/>
      <c r="L150" s="488"/>
      <c r="M150" s="402">
        <f t="shared" si="32"/>
        <v>0</v>
      </c>
      <c r="N150" s="369">
        <f t="shared" ref="N150:Q157" si="37">ROUNDUP(I150/$Q$15,0)</f>
        <v>0</v>
      </c>
      <c r="O150" s="369">
        <f t="shared" si="37"/>
        <v>0</v>
      </c>
      <c r="P150" s="369">
        <f t="shared" si="37"/>
        <v>0</v>
      </c>
      <c r="Q150" s="489">
        <f t="shared" si="37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5"/>
        <v>0</v>
      </c>
      <c r="D151" s="404"/>
      <c r="E151" s="404"/>
      <c r="F151" s="404"/>
      <c r="G151" s="487"/>
      <c r="H151" s="402">
        <f t="shared" si="26"/>
        <v>0</v>
      </c>
      <c r="I151" s="404"/>
      <c r="J151" s="404"/>
      <c r="K151" s="404"/>
      <c r="L151" s="488"/>
      <c r="M151" s="402">
        <f t="shared" si="32"/>
        <v>0</v>
      </c>
      <c r="N151" s="369">
        <f t="shared" si="37"/>
        <v>0</v>
      </c>
      <c r="O151" s="369">
        <f t="shared" si="37"/>
        <v>0</v>
      </c>
      <c r="P151" s="369">
        <f t="shared" si="37"/>
        <v>0</v>
      </c>
      <c r="Q151" s="489">
        <f t="shared" si="37"/>
        <v>0</v>
      </c>
    </row>
    <row r="152" spans="1:17" x14ac:dyDescent="0.25">
      <c r="A152" s="362">
        <v>2363</v>
      </c>
      <c r="B152" s="401" t="s">
        <v>161</v>
      </c>
      <c r="C152" s="402">
        <f t="shared" si="25"/>
        <v>0</v>
      </c>
      <c r="D152" s="404"/>
      <c r="E152" s="404"/>
      <c r="F152" s="404"/>
      <c r="G152" s="487"/>
      <c r="H152" s="402">
        <f t="shared" si="26"/>
        <v>0</v>
      </c>
      <c r="I152" s="404"/>
      <c r="J152" s="404"/>
      <c r="K152" s="404"/>
      <c r="L152" s="488"/>
      <c r="M152" s="402">
        <f t="shared" si="32"/>
        <v>0</v>
      </c>
      <c r="N152" s="369">
        <f t="shared" si="37"/>
        <v>0</v>
      </c>
      <c r="O152" s="369">
        <f t="shared" si="37"/>
        <v>0</v>
      </c>
      <c r="P152" s="369">
        <f t="shared" si="37"/>
        <v>0</v>
      </c>
      <c r="Q152" s="489">
        <f t="shared" si="37"/>
        <v>0</v>
      </c>
    </row>
    <row r="153" spans="1:17" x14ac:dyDescent="0.25">
      <c r="A153" s="362">
        <v>2364</v>
      </c>
      <c r="B153" s="401" t="s">
        <v>162</v>
      </c>
      <c r="C153" s="402">
        <f t="shared" si="25"/>
        <v>0</v>
      </c>
      <c r="D153" s="404"/>
      <c r="E153" s="404"/>
      <c r="F153" s="404"/>
      <c r="G153" s="487"/>
      <c r="H153" s="402">
        <f t="shared" si="26"/>
        <v>0</v>
      </c>
      <c r="I153" s="404"/>
      <c r="J153" s="404"/>
      <c r="K153" s="404"/>
      <c r="L153" s="488"/>
      <c r="M153" s="402">
        <f t="shared" si="32"/>
        <v>0</v>
      </c>
      <c r="N153" s="369">
        <f t="shared" si="37"/>
        <v>0</v>
      </c>
      <c r="O153" s="369">
        <f t="shared" si="37"/>
        <v>0</v>
      </c>
      <c r="P153" s="369">
        <f t="shared" si="37"/>
        <v>0</v>
      </c>
      <c r="Q153" s="489">
        <f t="shared" si="37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5"/>
        <v>0</v>
      </c>
      <c r="D154" s="404"/>
      <c r="E154" s="404"/>
      <c r="F154" s="404"/>
      <c r="G154" s="487"/>
      <c r="H154" s="402">
        <f t="shared" si="26"/>
        <v>0</v>
      </c>
      <c r="I154" s="404"/>
      <c r="J154" s="404"/>
      <c r="K154" s="404"/>
      <c r="L154" s="488"/>
      <c r="M154" s="402">
        <f t="shared" si="32"/>
        <v>0</v>
      </c>
      <c r="N154" s="369">
        <f t="shared" si="37"/>
        <v>0</v>
      </c>
      <c r="O154" s="369">
        <f t="shared" si="37"/>
        <v>0</v>
      </c>
      <c r="P154" s="369">
        <f t="shared" si="37"/>
        <v>0</v>
      </c>
      <c r="Q154" s="489">
        <f t="shared" si="37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5"/>
        <v>0</v>
      </c>
      <c r="D155" s="404"/>
      <c r="E155" s="404"/>
      <c r="F155" s="404"/>
      <c r="G155" s="487"/>
      <c r="H155" s="402">
        <f t="shared" si="26"/>
        <v>0</v>
      </c>
      <c r="I155" s="404"/>
      <c r="J155" s="404"/>
      <c r="K155" s="404"/>
      <c r="L155" s="488"/>
      <c r="M155" s="402">
        <f t="shared" si="32"/>
        <v>0</v>
      </c>
      <c r="N155" s="369">
        <f t="shared" si="37"/>
        <v>0</v>
      </c>
      <c r="O155" s="369">
        <f t="shared" si="37"/>
        <v>0</v>
      </c>
      <c r="P155" s="369">
        <f t="shared" si="37"/>
        <v>0</v>
      </c>
      <c r="Q155" s="489">
        <f t="shared" si="37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5"/>
        <v>0</v>
      </c>
      <c r="D156" s="404"/>
      <c r="E156" s="404"/>
      <c r="F156" s="404"/>
      <c r="G156" s="487"/>
      <c r="H156" s="402">
        <f t="shared" si="26"/>
        <v>0</v>
      </c>
      <c r="I156" s="404"/>
      <c r="J156" s="404"/>
      <c r="K156" s="404"/>
      <c r="L156" s="488"/>
      <c r="M156" s="402">
        <f t="shared" si="32"/>
        <v>0</v>
      </c>
      <c r="N156" s="369">
        <f t="shared" si="37"/>
        <v>0</v>
      </c>
      <c r="O156" s="369">
        <f t="shared" si="37"/>
        <v>0</v>
      </c>
      <c r="P156" s="369">
        <f t="shared" si="37"/>
        <v>0</v>
      </c>
      <c r="Q156" s="489">
        <f t="shared" si="37"/>
        <v>0</v>
      </c>
    </row>
    <row r="157" spans="1:17" x14ac:dyDescent="0.25">
      <c r="A157" s="480">
        <v>2370</v>
      </c>
      <c r="B157" s="437" t="s">
        <v>166</v>
      </c>
      <c r="C157" s="445">
        <f t="shared" si="25"/>
        <v>0</v>
      </c>
      <c r="D157" s="492"/>
      <c r="E157" s="492"/>
      <c r="F157" s="492"/>
      <c r="G157" s="493"/>
      <c r="H157" s="445">
        <f t="shared" si="26"/>
        <v>0</v>
      </c>
      <c r="I157" s="492"/>
      <c r="J157" s="492"/>
      <c r="K157" s="492"/>
      <c r="L157" s="494"/>
      <c r="M157" s="445">
        <f t="shared" si="32"/>
        <v>0</v>
      </c>
      <c r="N157" s="481">
        <f t="shared" si="37"/>
        <v>0</v>
      </c>
      <c r="O157" s="481">
        <f t="shared" si="37"/>
        <v>0</v>
      </c>
      <c r="P157" s="481">
        <f t="shared" si="37"/>
        <v>0</v>
      </c>
      <c r="Q157" s="483">
        <f t="shared" si="37"/>
        <v>0</v>
      </c>
    </row>
    <row r="158" spans="1:17" x14ac:dyDescent="0.25">
      <c r="A158" s="480">
        <v>2380</v>
      </c>
      <c r="B158" s="437" t="s">
        <v>167</v>
      </c>
      <c r="C158" s="445">
        <f t="shared" si="25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6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2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5"/>
        <v>0</v>
      </c>
      <c r="D159" s="395"/>
      <c r="E159" s="395"/>
      <c r="F159" s="395"/>
      <c r="G159" s="484"/>
      <c r="H159" s="393">
        <f t="shared" si="26"/>
        <v>0</v>
      </c>
      <c r="I159" s="395"/>
      <c r="J159" s="395"/>
      <c r="K159" s="395"/>
      <c r="L159" s="485"/>
      <c r="M159" s="393">
        <f t="shared" si="32"/>
        <v>0</v>
      </c>
      <c r="N159" s="419">
        <f t="shared" ref="N159:Q162" si="38">ROUNDUP(I159/$Q$15,0)</f>
        <v>0</v>
      </c>
      <c r="O159" s="419">
        <f t="shared" si="38"/>
        <v>0</v>
      </c>
      <c r="P159" s="419">
        <f t="shared" si="38"/>
        <v>0</v>
      </c>
      <c r="Q159" s="486">
        <f t="shared" si="38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5"/>
        <v>0</v>
      </c>
      <c r="D160" s="404"/>
      <c r="E160" s="404"/>
      <c r="F160" s="404"/>
      <c r="G160" s="487"/>
      <c r="H160" s="402">
        <f t="shared" si="26"/>
        <v>0</v>
      </c>
      <c r="I160" s="404"/>
      <c r="J160" s="404"/>
      <c r="K160" s="404"/>
      <c r="L160" s="488"/>
      <c r="M160" s="402">
        <f t="shared" si="32"/>
        <v>0</v>
      </c>
      <c r="N160" s="369">
        <f t="shared" si="38"/>
        <v>0</v>
      </c>
      <c r="O160" s="369">
        <f t="shared" si="38"/>
        <v>0</v>
      </c>
      <c r="P160" s="369">
        <f t="shared" si="38"/>
        <v>0</v>
      </c>
      <c r="Q160" s="489">
        <f t="shared" si="38"/>
        <v>0</v>
      </c>
    </row>
    <row r="161" spans="1:17" x14ac:dyDescent="0.25">
      <c r="A161" s="480">
        <v>2390</v>
      </c>
      <c r="B161" s="437" t="s">
        <v>170</v>
      </c>
      <c r="C161" s="445">
        <f t="shared" si="25"/>
        <v>7000</v>
      </c>
      <c r="D161" s="492">
        <v>7000</v>
      </c>
      <c r="E161" s="492"/>
      <c r="F161" s="492"/>
      <c r="G161" s="493"/>
      <c r="H161" s="445">
        <f t="shared" si="26"/>
        <v>7000</v>
      </c>
      <c r="I161" s="492">
        <v>7000</v>
      </c>
      <c r="J161" s="492"/>
      <c r="K161" s="492"/>
      <c r="L161" s="494"/>
      <c r="M161" s="445">
        <f t="shared" si="32"/>
        <v>9961</v>
      </c>
      <c r="N161" s="481">
        <v>9961</v>
      </c>
      <c r="O161" s="481">
        <f t="shared" si="38"/>
        <v>0</v>
      </c>
      <c r="P161" s="481">
        <f t="shared" si="38"/>
        <v>0</v>
      </c>
      <c r="Q161" s="483">
        <f t="shared" si="38"/>
        <v>0</v>
      </c>
    </row>
    <row r="162" spans="1:17" x14ac:dyDescent="0.25">
      <c r="A162" s="383">
        <v>2400</v>
      </c>
      <c r="B162" s="477" t="s">
        <v>171</v>
      </c>
      <c r="C162" s="384">
        <f t="shared" si="25"/>
        <v>0</v>
      </c>
      <c r="D162" s="502"/>
      <c r="E162" s="502"/>
      <c r="F162" s="502"/>
      <c r="G162" s="503"/>
      <c r="H162" s="384">
        <f t="shared" si="26"/>
        <v>0</v>
      </c>
      <c r="I162" s="502"/>
      <c r="J162" s="502"/>
      <c r="K162" s="502"/>
      <c r="L162" s="504"/>
      <c r="M162" s="384">
        <f t="shared" si="32"/>
        <v>0</v>
      </c>
      <c r="N162" s="390">
        <f t="shared" si="38"/>
        <v>0</v>
      </c>
      <c r="O162" s="390">
        <f t="shared" si="38"/>
        <v>0</v>
      </c>
      <c r="P162" s="390">
        <f t="shared" si="38"/>
        <v>0</v>
      </c>
      <c r="Q162" s="496">
        <f t="shared" si="38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5"/>
        <v>0</v>
      </c>
      <c r="D163" s="390">
        <f>SUM(D164,D169)</f>
        <v>0</v>
      </c>
      <c r="E163" s="390">
        <f t="shared" ref="E163:G163" si="39">SUM(E164,E169)</f>
        <v>0</v>
      </c>
      <c r="F163" s="390">
        <f t="shared" si="39"/>
        <v>0</v>
      </c>
      <c r="G163" s="390">
        <f t="shared" si="39"/>
        <v>0</v>
      </c>
      <c r="H163" s="384">
        <f t="shared" si="26"/>
        <v>0</v>
      </c>
      <c r="I163" s="390">
        <f>SUM(I164,I169)</f>
        <v>0</v>
      </c>
      <c r="J163" s="390">
        <f t="shared" ref="J163:L163" si="40">SUM(J164,J169)</f>
        <v>0</v>
      </c>
      <c r="K163" s="390">
        <f t="shared" si="40"/>
        <v>0</v>
      </c>
      <c r="L163" s="479">
        <f t="shared" si="40"/>
        <v>0</v>
      </c>
      <c r="M163" s="384">
        <f t="shared" si="32"/>
        <v>0</v>
      </c>
      <c r="N163" s="390">
        <f>SUM(N164,N169)</f>
        <v>0</v>
      </c>
      <c r="O163" s="390">
        <f t="shared" ref="O163:Q163" si="41">SUM(O164,O169)</f>
        <v>0</v>
      </c>
      <c r="P163" s="390">
        <f t="shared" si="41"/>
        <v>0</v>
      </c>
      <c r="Q163" s="479">
        <f t="shared" si="41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5"/>
        <v>0</v>
      </c>
      <c r="D164" s="419">
        <f>SUM(D165:D168)</f>
        <v>0</v>
      </c>
      <c r="E164" s="419">
        <f t="shared" ref="E164:G164" si="42">SUM(E165:E168)</f>
        <v>0</v>
      </c>
      <c r="F164" s="419">
        <f t="shared" si="42"/>
        <v>0</v>
      </c>
      <c r="G164" s="419">
        <f t="shared" si="42"/>
        <v>0</v>
      </c>
      <c r="H164" s="393">
        <f t="shared" si="26"/>
        <v>0</v>
      </c>
      <c r="I164" s="419">
        <f>SUM(I165:I168)</f>
        <v>0</v>
      </c>
      <c r="J164" s="419">
        <f t="shared" ref="J164:L164" si="43">SUM(J165:J168)</f>
        <v>0</v>
      </c>
      <c r="K164" s="419">
        <f t="shared" si="43"/>
        <v>0</v>
      </c>
      <c r="L164" s="505">
        <f t="shared" si="43"/>
        <v>0</v>
      </c>
      <c r="M164" s="393">
        <f t="shared" si="32"/>
        <v>0</v>
      </c>
      <c r="N164" s="419">
        <f>SUM(N165:N168)</f>
        <v>0</v>
      </c>
      <c r="O164" s="419">
        <f t="shared" ref="O164:Q164" si="44">SUM(O165:O168)</f>
        <v>0</v>
      </c>
      <c r="P164" s="419">
        <f t="shared" si="44"/>
        <v>0</v>
      </c>
      <c r="Q164" s="505">
        <f t="shared" si="44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5"/>
        <v>0</v>
      </c>
      <c r="D165" s="404"/>
      <c r="E165" s="404"/>
      <c r="F165" s="404"/>
      <c r="G165" s="487"/>
      <c r="H165" s="402">
        <f t="shared" si="26"/>
        <v>0</v>
      </c>
      <c r="I165" s="404"/>
      <c r="J165" s="404"/>
      <c r="K165" s="404"/>
      <c r="L165" s="488"/>
      <c r="M165" s="402">
        <f t="shared" si="32"/>
        <v>0</v>
      </c>
      <c r="N165" s="369">
        <f t="shared" ref="N165:Q170" si="45">ROUNDUP(I165/$Q$15,0)</f>
        <v>0</v>
      </c>
      <c r="O165" s="369">
        <f t="shared" si="45"/>
        <v>0</v>
      </c>
      <c r="P165" s="369">
        <f t="shared" si="45"/>
        <v>0</v>
      </c>
      <c r="Q165" s="489">
        <f t="shared" si="45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5"/>
        <v>0</v>
      </c>
      <c r="D166" s="404"/>
      <c r="E166" s="404"/>
      <c r="F166" s="404"/>
      <c r="G166" s="487"/>
      <c r="H166" s="402">
        <f t="shared" si="26"/>
        <v>0</v>
      </c>
      <c r="I166" s="404"/>
      <c r="J166" s="404"/>
      <c r="K166" s="404"/>
      <c r="L166" s="488"/>
      <c r="M166" s="402">
        <f t="shared" si="32"/>
        <v>0</v>
      </c>
      <c r="N166" s="369">
        <f t="shared" si="45"/>
        <v>0</v>
      </c>
      <c r="O166" s="369">
        <f t="shared" si="45"/>
        <v>0</v>
      </c>
      <c r="P166" s="369">
        <f t="shared" si="45"/>
        <v>0</v>
      </c>
      <c r="Q166" s="489">
        <f t="shared" si="45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5"/>
        <v>0</v>
      </c>
      <c r="D167" s="404"/>
      <c r="E167" s="404"/>
      <c r="F167" s="404"/>
      <c r="G167" s="487"/>
      <c r="H167" s="402">
        <f t="shared" si="26"/>
        <v>0</v>
      </c>
      <c r="I167" s="404"/>
      <c r="J167" s="404"/>
      <c r="K167" s="404"/>
      <c r="L167" s="488"/>
      <c r="M167" s="402">
        <f t="shared" si="32"/>
        <v>0</v>
      </c>
      <c r="N167" s="369">
        <f t="shared" si="45"/>
        <v>0</v>
      </c>
      <c r="O167" s="369">
        <f t="shared" si="45"/>
        <v>0</v>
      </c>
      <c r="P167" s="369">
        <f t="shared" si="45"/>
        <v>0</v>
      </c>
      <c r="Q167" s="489">
        <f t="shared" si="45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5"/>
        <v>0</v>
      </c>
      <c r="D168" s="404"/>
      <c r="E168" s="404"/>
      <c r="F168" s="404"/>
      <c r="G168" s="487"/>
      <c r="H168" s="402">
        <f t="shared" si="26"/>
        <v>0</v>
      </c>
      <c r="I168" s="404"/>
      <c r="J168" s="404"/>
      <c r="K168" s="404"/>
      <c r="L168" s="488"/>
      <c r="M168" s="402">
        <f t="shared" si="32"/>
        <v>0</v>
      </c>
      <c r="N168" s="369">
        <f t="shared" si="45"/>
        <v>0</v>
      </c>
      <c r="O168" s="369">
        <f t="shared" si="45"/>
        <v>0</v>
      </c>
      <c r="P168" s="369">
        <f t="shared" si="45"/>
        <v>0</v>
      </c>
      <c r="Q168" s="489">
        <f t="shared" si="45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5"/>
        <v>0</v>
      </c>
      <c r="D169" s="404"/>
      <c r="E169" s="404"/>
      <c r="F169" s="404"/>
      <c r="G169" s="487"/>
      <c r="H169" s="402">
        <f t="shared" si="26"/>
        <v>0</v>
      </c>
      <c r="I169" s="404"/>
      <c r="J169" s="404"/>
      <c r="K169" s="404"/>
      <c r="L169" s="488"/>
      <c r="M169" s="402">
        <f t="shared" si="32"/>
        <v>0</v>
      </c>
      <c r="N169" s="369">
        <f t="shared" si="45"/>
        <v>0</v>
      </c>
      <c r="O169" s="369">
        <f t="shared" si="45"/>
        <v>0</v>
      </c>
      <c r="P169" s="369">
        <f t="shared" si="45"/>
        <v>0</v>
      </c>
      <c r="Q169" s="489">
        <f t="shared" si="45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5"/>
        <v>0</v>
      </c>
      <c r="D170" s="355"/>
      <c r="E170" s="355"/>
      <c r="F170" s="355"/>
      <c r="G170" s="356"/>
      <c r="H170" s="393">
        <f t="shared" si="26"/>
        <v>0</v>
      </c>
      <c r="I170" s="355"/>
      <c r="J170" s="355"/>
      <c r="K170" s="355"/>
      <c r="L170" s="357"/>
      <c r="M170" s="393">
        <f t="shared" si="32"/>
        <v>0</v>
      </c>
      <c r="N170" s="431">
        <f t="shared" si="45"/>
        <v>0</v>
      </c>
      <c r="O170" s="431">
        <f t="shared" si="45"/>
        <v>0</v>
      </c>
      <c r="P170" s="431">
        <f t="shared" si="45"/>
        <v>0</v>
      </c>
      <c r="Q170" s="506">
        <f t="shared" si="45"/>
        <v>0</v>
      </c>
    </row>
    <row r="171" spans="1:17" x14ac:dyDescent="0.25">
      <c r="A171" s="472">
        <v>3000</v>
      </c>
      <c r="B171" s="472" t="s">
        <v>180</v>
      </c>
      <c r="C171" s="473">
        <f t="shared" si="25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6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2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5"/>
        <v>0</v>
      </c>
      <c r="D172" s="390">
        <f>SUM(D173,D177)</f>
        <v>0</v>
      </c>
      <c r="E172" s="390">
        <f t="shared" ref="E172:G172" si="46">SUM(E173,E177)</f>
        <v>0</v>
      </c>
      <c r="F172" s="390">
        <f t="shared" si="46"/>
        <v>0</v>
      </c>
      <c r="G172" s="390">
        <f t="shared" si="46"/>
        <v>0</v>
      </c>
      <c r="H172" s="384">
        <f t="shared" si="26"/>
        <v>0</v>
      </c>
      <c r="I172" s="390">
        <f>SUM(I173,I177)</f>
        <v>0</v>
      </c>
      <c r="J172" s="390">
        <f t="shared" ref="J172:L172" si="47">SUM(J173,J177)</f>
        <v>0</v>
      </c>
      <c r="K172" s="390">
        <f t="shared" si="47"/>
        <v>0</v>
      </c>
      <c r="L172" s="479">
        <f t="shared" si="47"/>
        <v>0</v>
      </c>
      <c r="M172" s="384">
        <f t="shared" si="32"/>
        <v>0</v>
      </c>
      <c r="N172" s="390">
        <f>SUM(N173,N177)</f>
        <v>0</v>
      </c>
      <c r="O172" s="390">
        <f t="shared" ref="O172:Q172" si="48">SUM(O173,O177)</f>
        <v>0</v>
      </c>
      <c r="P172" s="390">
        <f t="shared" si="48"/>
        <v>0</v>
      </c>
      <c r="Q172" s="479">
        <f t="shared" si="48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5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6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2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9">ROUNDUP(I174/$Q$15,0)</f>
        <v>0</v>
      </c>
      <c r="O174" s="369">
        <f t="shared" si="49"/>
        <v>0</v>
      </c>
      <c r="P174" s="369">
        <f t="shared" si="49"/>
        <v>0</v>
      </c>
      <c r="Q174" s="489">
        <f t="shared" si="49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9"/>
        <v>0</v>
      </c>
      <c r="O175" s="369">
        <f t="shared" si="49"/>
        <v>0</v>
      </c>
      <c r="P175" s="369">
        <f t="shared" si="49"/>
        <v>0</v>
      </c>
      <c r="Q175" s="489">
        <f t="shared" si="49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9"/>
        <v>0</v>
      </c>
      <c r="O176" s="369">
        <f t="shared" si="49"/>
        <v>0</v>
      </c>
      <c r="P176" s="369">
        <f t="shared" si="49"/>
        <v>0</v>
      </c>
      <c r="Q176" s="489">
        <f t="shared" si="49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50">SUM(D177:G177)</f>
        <v>0</v>
      </c>
      <c r="D177" s="419">
        <f>SUM(D178:D181)</f>
        <v>0</v>
      </c>
      <c r="E177" s="419">
        <f t="shared" ref="E177:G177" si="51">SUM(E178:E181)</f>
        <v>0</v>
      </c>
      <c r="F177" s="419">
        <f t="shared" si="51"/>
        <v>0</v>
      </c>
      <c r="G177" s="419">
        <f t="shared" si="51"/>
        <v>0</v>
      </c>
      <c r="H177" s="510">
        <f t="shared" ref="H177:H181" si="52">SUM(I177:L177)</f>
        <v>0</v>
      </c>
      <c r="I177" s="419">
        <f>SUM(I178:I181)</f>
        <v>0</v>
      </c>
      <c r="J177" s="419">
        <f t="shared" ref="J177:L177" si="53">SUM(J178:J181)</f>
        <v>0</v>
      </c>
      <c r="K177" s="419">
        <f t="shared" si="53"/>
        <v>0</v>
      </c>
      <c r="L177" s="511">
        <f t="shared" si="53"/>
        <v>0</v>
      </c>
      <c r="M177" s="510">
        <f t="shared" ref="M177:M207" si="54">SUM(N177:Q177)</f>
        <v>0</v>
      </c>
      <c r="N177" s="419">
        <f>SUM(N178:N181)</f>
        <v>0</v>
      </c>
      <c r="O177" s="419">
        <f t="shared" ref="O177:Q177" si="55">SUM(O178:O181)</f>
        <v>0</v>
      </c>
      <c r="P177" s="419">
        <f t="shared" si="55"/>
        <v>0</v>
      </c>
      <c r="Q177" s="511">
        <f t="shared" si="55"/>
        <v>0</v>
      </c>
    </row>
    <row r="178" spans="1:17" ht="72" x14ac:dyDescent="0.25">
      <c r="A178" s="363">
        <v>3291</v>
      </c>
      <c r="B178" s="401" t="s">
        <v>187</v>
      </c>
      <c r="C178" s="402">
        <f t="shared" si="50"/>
        <v>0</v>
      </c>
      <c r="D178" s="404"/>
      <c r="E178" s="404"/>
      <c r="F178" s="404"/>
      <c r="G178" s="512"/>
      <c r="H178" s="402">
        <f t="shared" si="52"/>
        <v>0</v>
      </c>
      <c r="I178" s="404"/>
      <c r="J178" s="404"/>
      <c r="K178" s="404"/>
      <c r="L178" s="488"/>
      <c r="M178" s="402">
        <f t="shared" si="54"/>
        <v>0</v>
      </c>
      <c r="N178" s="369">
        <f t="shared" ref="N178:Q181" si="56">ROUNDUP(I178/$Q$15,0)</f>
        <v>0</v>
      </c>
      <c r="O178" s="369">
        <f t="shared" si="56"/>
        <v>0</v>
      </c>
      <c r="P178" s="369">
        <f t="shared" si="56"/>
        <v>0</v>
      </c>
      <c r="Q178" s="489">
        <f t="shared" si="56"/>
        <v>0</v>
      </c>
    </row>
    <row r="179" spans="1:17" ht="60" x14ac:dyDescent="0.25">
      <c r="A179" s="363">
        <v>3292</v>
      </c>
      <c r="B179" s="401" t="s">
        <v>188</v>
      </c>
      <c r="C179" s="402">
        <f t="shared" si="50"/>
        <v>0</v>
      </c>
      <c r="D179" s="404"/>
      <c r="E179" s="404"/>
      <c r="F179" s="404"/>
      <c r="G179" s="512"/>
      <c r="H179" s="402">
        <f t="shared" si="52"/>
        <v>0</v>
      </c>
      <c r="I179" s="404"/>
      <c r="J179" s="404"/>
      <c r="K179" s="404"/>
      <c r="L179" s="488"/>
      <c r="M179" s="402">
        <f t="shared" si="54"/>
        <v>0</v>
      </c>
      <c r="N179" s="369">
        <f t="shared" si="56"/>
        <v>0</v>
      </c>
      <c r="O179" s="369">
        <f t="shared" si="56"/>
        <v>0</v>
      </c>
      <c r="P179" s="369">
        <f t="shared" si="56"/>
        <v>0</v>
      </c>
      <c r="Q179" s="489">
        <f t="shared" si="56"/>
        <v>0</v>
      </c>
    </row>
    <row r="180" spans="1:17" ht="48" x14ac:dyDescent="0.25">
      <c r="A180" s="363">
        <v>3293</v>
      </c>
      <c r="B180" s="401" t="s">
        <v>189</v>
      </c>
      <c r="C180" s="402">
        <f t="shared" si="50"/>
        <v>0</v>
      </c>
      <c r="D180" s="404"/>
      <c r="E180" s="404"/>
      <c r="F180" s="404"/>
      <c r="G180" s="512"/>
      <c r="H180" s="402">
        <f t="shared" si="52"/>
        <v>0</v>
      </c>
      <c r="I180" s="404"/>
      <c r="J180" s="404"/>
      <c r="K180" s="404"/>
      <c r="L180" s="488"/>
      <c r="M180" s="402">
        <f t="shared" si="54"/>
        <v>0</v>
      </c>
      <c r="N180" s="369">
        <f t="shared" si="56"/>
        <v>0</v>
      </c>
      <c r="O180" s="369">
        <f t="shared" si="56"/>
        <v>0</v>
      </c>
      <c r="P180" s="369">
        <f t="shared" si="56"/>
        <v>0</v>
      </c>
      <c r="Q180" s="489">
        <f t="shared" si="56"/>
        <v>0</v>
      </c>
    </row>
    <row r="181" spans="1:17" ht="60" x14ac:dyDescent="0.25">
      <c r="A181" s="513">
        <v>3294</v>
      </c>
      <c r="B181" s="401" t="s">
        <v>190</v>
      </c>
      <c r="C181" s="510">
        <f t="shared" si="50"/>
        <v>0</v>
      </c>
      <c r="D181" s="514"/>
      <c r="E181" s="514"/>
      <c r="F181" s="514"/>
      <c r="G181" s="515"/>
      <c r="H181" s="510">
        <f t="shared" si="52"/>
        <v>0</v>
      </c>
      <c r="I181" s="514"/>
      <c r="J181" s="514"/>
      <c r="K181" s="514"/>
      <c r="L181" s="516"/>
      <c r="M181" s="510">
        <f t="shared" si="54"/>
        <v>0</v>
      </c>
      <c r="N181" s="517">
        <f t="shared" si="56"/>
        <v>0</v>
      </c>
      <c r="O181" s="517">
        <f t="shared" si="56"/>
        <v>0</v>
      </c>
      <c r="P181" s="517">
        <f t="shared" si="56"/>
        <v>0</v>
      </c>
      <c r="Q181" s="518">
        <f t="shared" si="56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5"/>
        <v>0</v>
      </c>
      <c r="D182" s="520">
        <f>SUM(D183:D184)</f>
        <v>0</v>
      </c>
      <c r="E182" s="520">
        <f t="shared" ref="E182:G182" si="57">SUM(E183:E184)</f>
        <v>0</v>
      </c>
      <c r="F182" s="520">
        <f t="shared" si="57"/>
        <v>0</v>
      </c>
      <c r="G182" s="520">
        <f t="shared" si="57"/>
        <v>0</v>
      </c>
      <c r="H182" s="519">
        <f t="shared" si="26"/>
        <v>0</v>
      </c>
      <c r="I182" s="520">
        <f>SUM(I183:I184)</f>
        <v>0</v>
      </c>
      <c r="J182" s="520">
        <f t="shared" ref="J182:L182" si="58">SUM(J183:J184)</f>
        <v>0</v>
      </c>
      <c r="K182" s="520">
        <f t="shared" si="58"/>
        <v>0</v>
      </c>
      <c r="L182" s="479">
        <f t="shared" si="58"/>
        <v>0</v>
      </c>
      <c r="M182" s="519">
        <f t="shared" si="54"/>
        <v>0</v>
      </c>
      <c r="N182" s="520">
        <f>SUM(N183:N184)</f>
        <v>0</v>
      </c>
      <c r="O182" s="520">
        <f t="shared" ref="O182:Q182" si="59">SUM(O183:O184)</f>
        <v>0</v>
      </c>
      <c r="P182" s="520">
        <f t="shared" si="59"/>
        <v>0</v>
      </c>
      <c r="Q182" s="479">
        <f t="shared" si="59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5"/>
        <v>0</v>
      </c>
      <c r="D183" s="492"/>
      <c r="E183" s="492"/>
      <c r="F183" s="492"/>
      <c r="G183" s="493"/>
      <c r="H183" s="521">
        <f t="shared" si="26"/>
        <v>0</v>
      </c>
      <c r="I183" s="492"/>
      <c r="J183" s="492"/>
      <c r="K183" s="492"/>
      <c r="L183" s="494"/>
      <c r="M183" s="521">
        <f t="shared" si="54"/>
        <v>0</v>
      </c>
      <c r="N183" s="481">
        <f t="shared" ref="N183:Q184" si="60">ROUNDUP(I183/$Q$15,0)</f>
        <v>0</v>
      </c>
      <c r="O183" s="481">
        <f t="shared" si="60"/>
        <v>0</v>
      </c>
      <c r="P183" s="481">
        <f t="shared" si="60"/>
        <v>0</v>
      </c>
      <c r="Q183" s="483">
        <f t="shared" si="60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5"/>
        <v>0</v>
      </c>
      <c r="D184" s="395"/>
      <c r="E184" s="395"/>
      <c r="F184" s="395"/>
      <c r="G184" s="484"/>
      <c r="H184" s="393">
        <f t="shared" si="26"/>
        <v>0</v>
      </c>
      <c r="I184" s="395"/>
      <c r="J184" s="395"/>
      <c r="K184" s="395"/>
      <c r="L184" s="485"/>
      <c r="M184" s="393">
        <f t="shared" si="54"/>
        <v>0</v>
      </c>
      <c r="N184" s="419">
        <f t="shared" si="60"/>
        <v>0</v>
      </c>
      <c r="O184" s="419">
        <f t="shared" si="60"/>
        <v>0</v>
      </c>
      <c r="P184" s="419">
        <f t="shared" si="60"/>
        <v>0</v>
      </c>
      <c r="Q184" s="486">
        <f t="shared" si="60"/>
        <v>0</v>
      </c>
    </row>
    <row r="185" spans="1:17" x14ac:dyDescent="0.25">
      <c r="A185" s="522">
        <v>4000</v>
      </c>
      <c r="B185" s="472" t="s">
        <v>194</v>
      </c>
      <c r="C185" s="473">
        <f t="shared" si="25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6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4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6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4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1">SUM(D187:G187)</f>
        <v>0</v>
      </c>
      <c r="D187" s="395"/>
      <c r="E187" s="395"/>
      <c r="F187" s="395"/>
      <c r="G187" s="484"/>
      <c r="H187" s="393">
        <f t="shared" ref="H187:H263" si="62">SUM(I187:L187)</f>
        <v>0</v>
      </c>
      <c r="I187" s="395"/>
      <c r="J187" s="395"/>
      <c r="K187" s="395"/>
      <c r="L187" s="485"/>
      <c r="M187" s="393">
        <f t="shared" si="54"/>
        <v>0</v>
      </c>
      <c r="N187" s="419">
        <f t="shared" ref="N187:Q188" si="63">ROUNDUP(I187/$Q$15,0)</f>
        <v>0</v>
      </c>
      <c r="O187" s="419">
        <f t="shared" si="63"/>
        <v>0</v>
      </c>
      <c r="P187" s="419">
        <f t="shared" si="63"/>
        <v>0</v>
      </c>
      <c r="Q187" s="486">
        <f t="shared" si="63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1"/>
        <v>0</v>
      </c>
      <c r="D188" s="404"/>
      <c r="E188" s="404"/>
      <c r="F188" s="404"/>
      <c r="G188" s="487"/>
      <c r="H188" s="402">
        <f t="shared" si="62"/>
        <v>0</v>
      </c>
      <c r="I188" s="404"/>
      <c r="J188" s="404"/>
      <c r="K188" s="404"/>
      <c r="L188" s="488"/>
      <c r="M188" s="402">
        <f t="shared" si="54"/>
        <v>0</v>
      </c>
      <c r="N188" s="369">
        <f t="shared" si="63"/>
        <v>0</v>
      </c>
      <c r="O188" s="369">
        <f t="shared" si="63"/>
        <v>0</v>
      </c>
      <c r="P188" s="369">
        <f t="shared" si="63"/>
        <v>0</v>
      </c>
      <c r="Q188" s="489">
        <f t="shared" si="63"/>
        <v>0</v>
      </c>
    </row>
    <row r="189" spans="1:17" x14ac:dyDescent="0.25">
      <c r="A189" s="383">
        <v>4300</v>
      </c>
      <c r="B189" s="477" t="s">
        <v>198</v>
      </c>
      <c r="C189" s="384">
        <f t="shared" si="61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2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4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2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4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1"/>
        <v>0</v>
      </c>
      <c r="D191" s="404"/>
      <c r="E191" s="404"/>
      <c r="F191" s="404"/>
      <c r="G191" s="487"/>
      <c r="H191" s="402">
        <f t="shared" si="62"/>
        <v>0</v>
      </c>
      <c r="I191" s="404"/>
      <c r="J191" s="404"/>
      <c r="K191" s="404"/>
      <c r="L191" s="488"/>
      <c r="M191" s="402">
        <f t="shared" si="54"/>
        <v>0</v>
      </c>
      <c r="N191" s="369">
        <f t="shared" ref="N191:Q191" si="64">ROUNDUP(I191/$Q$15,0)</f>
        <v>0</v>
      </c>
      <c r="O191" s="369">
        <f t="shared" si="64"/>
        <v>0</v>
      </c>
      <c r="P191" s="369">
        <f t="shared" si="64"/>
        <v>0</v>
      </c>
      <c r="Q191" s="489">
        <f t="shared" si="64"/>
        <v>0</v>
      </c>
    </row>
    <row r="192" spans="1:17" s="339" customFormat="1" ht="24" x14ac:dyDescent="0.25">
      <c r="A192" s="524"/>
      <c r="B192" s="334" t="s">
        <v>201</v>
      </c>
      <c r="C192" s="468">
        <f t="shared" si="61"/>
        <v>0</v>
      </c>
      <c r="D192" s="469">
        <f>SUM(D193,D232,D267,D283,D287)</f>
        <v>0</v>
      </c>
      <c r="E192" s="469">
        <f t="shared" ref="E192:G192" si="65">SUM(E193,E232,E267,E283,E287)</f>
        <v>0</v>
      </c>
      <c r="F192" s="469">
        <f t="shared" si="65"/>
        <v>0</v>
      </c>
      <c r="G192" s="469">
        <f t="shared" si="65"/>
        <v>0</v>
      </c>
      <c r="H192" s="468">
        <f t="shared" si="62"/>
        <v>3948</v>
      </c>
      <c r="I192" s="469">
        <f>SUM(I193,I232,I267,I283,I287)</f>
        <v>3948</v>
      </c>
      <c r="J192" s="469">
        <f t="shared" ref="J192:L192" si="66">SUM(J193,J232,J267,J283,J287)</f>
        <v>0</v>
      </c>
      <c r="K192" s="469">
        <f t="shared" si="66"/>
        <v>0</v>
      </c>
      <c r="L192" s="525">
        <f t="shared" si="66"/>
        <v>0</v>
      </c>
      <c r="M192" s="468">
        <f t="shared" si="54"/>
        <v>5618</v>
      </c>
      <c r="N192" s="469">
        <f>SUM(N193,N232,N267,N283,N287)</f>
        <v>5618</v>
      </c>
      <c r="O192" s="469">
        <f t="shared" ref="O192:Q192" si="67">SUM(O193,O232,O267,O283,O287)</f>
        <v>0</v>
      </c>
      <c r="P192" s="469">
        <f t="shared" si="67"/>
        <v>0</v>
      </c>
      <c r="Q192" s="525">
        <f t="shared" si="67"/>
        <v>0</v>
      </c>
    </row>
    <row r="193" spans="1:17" x14ac:dyDescent="0.25">
      <c r="A193" s="472">
        <v>5000</v>
      </c>
      <c r="B193" s="472" t="s">
        <v>202</v>
      </c>
      <c r="C193" s="473">
        <f t="shared" si="61"/>
        <v>0</v>
      </c>
      <c r="D193" s="474">
        <f>D194+D202+D228</f>
        <v>0</v>
      </c>
      <c r="E193" s="474">
        <f t="shared" ref="E193:G193" si="68">E194+E202+E228</f>
        <v>0</v>
      </c>
      <c r="F193" s="474">
        <f t="shared" si="68"/>
        <v>0</v>
      </c>
      <c r="G193" s="474">
        <f t="shared" si="68"/>
        <v>0</v>
      </c>
      <c r="H193" s="473">
        <f t="shared" si="62"/>
        <v>0</v>
      </c>
      <c r="I193" s="474">
        <f>I194+I202+I228</f>
        <v>0</v>
      </c>
      <c r="J193" s="474">
        <f t="shared" ref="J193:L193" si="69">J194+J202+J228</f>
        <v>0</v>
      </c>
      <c r="K193" s="474">
        <f t="shared" si="69"/>
        <v>0</v>
      </c>
      <c r="L193" s="526">
        <f t="shared" si="69"/>
        <v>0</v>
      </c>
      <c r="M193" s="473">
        <f t="shared" si="54"/>
        <v>0</v>
      </c>
      <c r="N193" s="474">
        <f>N194+N202+N228</f>
        <v>0</v>
      </c>
      <c r="O193" s="474">
        <f t="shared" ref="O193:Q193" si="70">O194+O202+O228</f>
        <v>0</v>
      </c>
      <c r="P193" s="474">
        <f t="shared" si="70"/>
        <v>0</v>
      </c>
      <c r="Q193" s="526">
        <f t="shared" si="70"/>
        <v>0</v>
      </c>
    </row>
    <row r="194" spans="1:17" x14ac:dyDescent="0.25">
      <c r="A194" s="383">
        <v>5100</v>
      </c>
      <c r="B194" s="477" t="s">
        <v>203</v>
      </c>
      <c r="C194" s="384">
        <f t="shared" si="61"/>
        <v>0</v>
      </c>
      <c r="D194" s="390">
        <f>D195+D196+D199+D200+D201</f>
        <v>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2"/>
        <v>0</v>
      </c>
      <c r="I194" s="390">
        <f>I195+I196+I199+I200+I201</f>
        <v>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4"/>
        <v>0</v>
      </c>
      <c r="N194" s="390">
        <f>N195+N196+N199+N200+N201</f>
        <v>0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1"/>
        <v>0</v>
      </c>
      <c r="D195" s="395"/>
      <c r="E195" s="395"/>
      <c r="F195" s="395"/>
      <c r="G195" s="484"/>
      <c r="H195" s="393">
        <f t="shared" si="62"/>
        <v>0</v>
      </c>
      <c r="I195" s="395"/>
      <c r="J195" s="395"/>
      <c r="K195" s="395"/>
      <c r="L195" s="485"/>
      <c r="M195" s="393">
        <f t="shared" si="54"/>
        <v>0</v>
      </c>
      <c r="N195" s="419">
        <f t="shared" ref="N195:Q195" si="71">ROUNDUP(I195/$Q$15,0)</f>
        <v>0</v>
      </c>
      <c r="O195" s="419">
        <f t="shared" si="71"/>
        <v>0</v>
      </c>
      <c r="P195" s="419">
        <f t="shared" si="71"/>
        <v>0</v>
      </c>
      <c r="Q195" s="486">
        <f t="shared" si="71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1"/>
        <v>0</v>
      </c>
      <c r="D196" s="369">
        <f>D197+D198</f>
        <v>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2"/>
        <v>0</v>
      </c>
      <c r="I196" s="369">
        <f>I197+I198</f>
        <v>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4"/>
        <v>0</v>
      </c>
      <c r="N196" s="369">
        <f>N197+N198</f>
        <v>0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1"/>
        <v>0</v>
      </c>
      <c r="D197" s="404"/>
      <c r="E197" s="404"/>
      <c r="F197" s="404"/>
      <c r="G197" s="487"/>
      <c r="H197" s="402">
        <f t="shared" si="62"/>
        <v>0</v>
      </c>
      <c r="I197" s="404"/>
      <c r="J197" s="404"/>
      <c r="K197" s="404"/>
      <c r="L197" s="488"/>
      <c r="M197" s="402">
        <f t="shared" si="54"/>
        <v>0</v>
      </c>
      <c r="N197" s="369">
        <f t="shared" ref="N197:Q201" si="72">ROUNDUP(I197/$Q$15,0)</f>
        <v>0</v>
      </c>
      <c r="O197" s="369">
        <f t="shared" si="72"/>
        <v>0</v>
      </c>
      <c r="P197" s="369">
        <f t="shared" si="72"/>
        <v>0</v>
      </c>
      <c r="Q197" s="489">
        <f t="shared" si="72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1"/>
        <v>0</v>
      </c>
      <c r="D198" s="404"/>
      <c r="E198" s="404"/>
      <c r="F198" s="404"/>
      <c r="G198" s="487"/>
      <c r="H198" s="402">
        <f t="shared" si="62"/>
        <v>0</v>
      </c>
      <c r="I198" s="404"/>
      <c r="J198" s="404"/>
      <c r="K198" s="404"/>
      <c r="L198" s="488"/>
      <c r="M198" s="402">
        <f t="shared" si="54"/>
        <v>0</v>
      </c>
      <c r="N198" s="369">
        <f t="shared" si="72"/>
        <v>0</v>
      </c>
      <c r="O198" s="369">
        <f t="shared" si="72"/>
        <v>0</v>
      </c>
      <c r="P198" s="369">
        <f t="shared" si="72"/>
        <v>0</v>
      </c>
      <c r="Q198" s="489">
        <f t="shared" si="72"/>
        <v>0</v>
      </c>
    </row>
    <row r="199" spans="1:17" x14ac:dyDescent="0.25">
      <c r="A199" s="490">
        <v>5130</v>
      </c>
      <c r="B199" s="401" t="s">
        <v>208</v>
      </c>
      <c r="C199" s="402">
        <f t="shared" si="61"/>
        <v>0</v>
      </c>
      <c r="D199" s="404"/>
      <c r="E199" s="404"/>
      <c r="F199" s="404"/>
      <c r="G199" s="487"/>
      <c r="H199" s="402">
        <f t="shared" si="62"/>
        <v>0</v>
      </c>
      <c r="I199" s="404"/>
      <c r="J199" s="404"/>
      <c r="K199" s="404"/>
      <c r="L199" s="488"/>
      <c r="M199" s="402">
        <f t="shared" si="54"/>
        <v>0</v>
      </c>
      <c r="N199" s="369">
        <f t="shared" si="72"/>
        <v>0</v>
      </c>
      <c r="O199" s="369">
        <f t="shared" si="72"/>
        <v>0</v>
      </c>
      <c r="P199" s="369">
        <f t="shared" si="72"/>
        <v>0</v>
      </c>
      <c r="Q199" s="489">
        <f t="shared" si="72"/>
        <v>0</v>
      </c>
    </row>
    <row r="200" spans="1:17" x14ac:dyDescent="0.25">
      <c r="A200" s="490">
        <v>5140</v>
      </c>
      <c r="B200" s="401" t="s">
        <v>209</v>
      </c>
      <c r="C200" s="402">
        <f t="shared" si="61"/>
        <v>0</v>
      </c>
      <c r="D200" s="404"/>
      <c r="E200" s="404"/>
      <c r="F200" s="404"/>
      <c r="G200" s="487"/>
      <c r="H200" s="402">
        <f t="shared" si="62"/>
        <v>0</v>
      </c>
      <c r="I200" s="404"/>
      <c r="J200" s="404"/>
      <c r="K200" s="404"/>
      <c r="L200" s="488"/>
      <c r="M200" s="402">
        <f t="shared" si="54"/>
        <v>0</v>
      </c>
      <c r="N200" s="369">
        <f t="shared" si="72"/>
        <v>0</v>
      </c>
      <c r="O200" s="369">
        <f t="shared" si="72"/>
        <v>0</v>
      </c>
      <c r="P200" s="369">
        <f t="shared" si="72"/>
        <v>0</v>
      </c>
      <c r="Q200" s="489">
        <f t="shared" si="72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1"/>
        <v>0</v>
      </c>
      <c r="D201" s="404"/>
      <c r="E201" s="404"/>
      <c r="F201" s="404"/>
      <c r="G201" s="487"/>
      <c r="H201" s="402">
        <f t="shared" si="62"/>
        <v>0</v>
      </c>
      <c r="I201" s="404"/>
      <c r="J201" s="404"/>
      <c r="K201" s="404"/>
      <c r="L201" s="488"/>
      <c r="M201" s="402">
        <f t="shared" si="54"/>
        <v>0</v>
      </c>
      <c r="N201" s="369">
        <f t="shared" si="72"/>
        <v>0</v>
      </c>
      <c r="O201" s="369">
        <f t="shared" si="72"/>
        <v>0</v>
      </c>
      <c r="P201" s="369">
        <f t="shared" si="72"/>
        <v>0</v>
      </c>
      <c r="Q201" s="489">
        <f t="shared" si="72"/>
        <v>0</v>
      </c>
    </row>
    <row r="202" spans="1:17" x14ac:dyDescent="0.25">
      <c r="A202" s="383">
        <v>5200</v>
      </c>
      <c r="B202" s="477" t="s">
        <v>211</v>
      </c>
      <c r="C202" s="384">
        <f t="shared" si="61"/>
        <v>0</v>
      </c>
      <c r="D202" s="390">
        <f>D203+D213+D214+D223+D224+D225+D227</f>
        <v>0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2"/>
        <v>0</v>
      </c>
      <c r="I202" s="390">
        <f>I203+I213+I214+I223+I224+I225+I227</f>
        <v>0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4"/>
        <v>0</v>
      </c>
      <c r="N202" s="390">
        <f>N203+N213+N214+N223+N224+N225+N227</f>
        <v>0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1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2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4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1"/>
        <v>0</v>
      </c>
      <c r="D204" s="395"/>
      <c r="E204" s="395"/>
      <c r="F204" s="395"/>
      <c r="G204" s="484"/>
      <c r="H204" s="393">
        <f t="shared" si="62"/>
        <v>0</v>
      </c>
      <c r="I204" s="395"/>
      <c r="J204" s="395"/>
      <c r="K204" s="395"/>
      <c r="L204" s="485"/>
      <c r="M204" s="393">
        <f t="shared" si="54"/>
        <v>0</v>
      </c>
      <c r="N204" s="419">
        <f t="shared" ref="N204:Q213" si="73">ROUNDUP(I204/$Q$15,0)</f>
        <v>0</v>
      </c>
      <c r="O204" s="419">
        <f t="shared" si="73"/>
        <v>0</v>
      </c>
      <c r="P204" s="419">
        <f t="shared" si="73"/>
        <v>0</v>
      </c>
      <c r="Q204" s="486">
        <f t="shared" si="73"/>
        <v>0</v>
      </c>
    </row>
    <row r="205" spans="1:17" x14ac:dyDescent="0.25">
      <c r="A205" s="363">
        <v>5212</v>
      </c>
      <c r="B205" s="401" t="s">
        <v>214</v>
      </c>
      <c r="C205" s="402">
        <f t="shared" si="61"/>
        <v>0</v>
      </c>
      <c r="D205" s="404"/>
      <c r="E205" s="404"/>
      <c r="F205" s="404"/>
      <c r="G205" s="487"/>
      <c r="H205" s="402">
        <f t="shared" si="62"/>
        <v>0</v>
      </c>
      <c r="I205" s="404"/>
      <c r="J205" s="404"/>
      <c r="K205" s="404"/>
      <c r="L205" s="488"/>
      <c r="M205" s="402">
        <f t="shared" si="54"/>
        <v>0</v>
      </c>
      <c r="N205" s="369">
        <f t="shared" si="73"/>
        <v>0</v>
      </c>
      <c r="O205" s="369">
        <f t="shared" si="73"/>
        <v>0</v>
      </c>
      <c r="P205" s="369">
        <f t="shared" si="73"/>
        <v>0</v>
      </c>
      <c r="Q205" s="489">
        <f t="shared" si="73"/>
        <v>0</v>
      </c>
    </row>
    <row r="206" spans="1:17" x14ac:dyDescent="0.25">
      <c r="A206" s="363">
        <v>5213</v>
      </c>
      <c r="B206" s="401" t="s">
        <v>215</v>
      </c>
      <c r="C206" s="402">
        <f t="shared" si="61"/>
        <v>0</v>
      </c>
      <c r="D206" s="404"/>
      <c r="E206" s="404"/>
      <c r="F206" s="404"/>
      <c r="G206" s="487"/>
      <c r="H206" s="402">
        <f t="shared" si="62"/>
        <v>0</v>
      </c>
      <c r="I206" s="404"/>
      <c r="J206" s="404"/>
      <c r="K206" s="404"/>
      <c r="L206" s="488"/>
      <c r="M206" s="402">
        <f t="shared" si="54"/>
        <v>0</v>
      </c>
      <c r="N206" s="369">
        <f t="shared" si="73"/>
        <v>0</v>
      </c>
      <c r="O206" s="369">
        <f t="shared" si="73"/>
        <v>0</v>
      </c>
      <c r="P206" s="369">
        <f t="shared" si="73"/>
        <v>0</v>
      </c>
      <c r="Q206" s="489">
        <f t="shared" si="73"/>
        <v>0</v>
      </c>
    </row>
    <row r="207" spans="1:17" x14ac:dyDescent="0.25">
      <c r="A207" s="363">
        <v>5214</v>
      </c>
      <c r="B207" s="401" t="s">
        <v>216</v>
      </c>
      <c r="C207" s="402">
        <f t="shared" si="61"/>
        <v>0</v>
      </c>
      <c r="D207" s="404"/>
      <c r="E207" s="404"/>
      <c r="F207" s="404"/>
      <c r="G207" s="487"/>
      <c r="H207" s="402">
        <f t="shared" si="62"/>
        <v>0</v>
      </c>
      <c r="I207" s="404"/>
      <c r="J207" s="404"/>
      <c r="K207" s="404"/>
      <c r="L207" s="488"/>
      <c r="M207" s="402">
        <f t="shared" si="54"/>
        <v>0</v>
      </c>
      <c r="N207" s="369">
        <f t="shared" si="73"/>
        <v>0</v>
      </c>
      <c r="O207" s="369">
        <f t="shared" si="73"/>
        <v>0</v>
      </c>
      <c r="P207" s="369">
        <f t="shared" si="73"/>
        <v>0</v>
      </c>
      <c r="Q207" s="489">
        <f t="shared" si="73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3"/>
        <v>0</v>
      </c>
      <c r="O208" s="369">
        <f t="shared" si="73"/>
        <v>0</v>
      </c>
      <c r="P208" s="369">
        <f t="shared" si="73"/>
        <v>0</v>
      </c>
      <c r="Q208" s="489">
        <f t="shared" si="73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1"/>
        <v>0</v>
      </c>
      <c r="D209" s="404"/>
      <c r="E209" s="404"/>
      <c r="F209" s="404"/>
      <c r="G209" s="487"/>
      <c r="H209" s="402">
        <f t="shared" si="62"/>
        <v>0</v>
      </c>
      <c r="I209" s="404"/>
      <c r="J209" s="404"/>
      <c r="K209" s="404"/>
      <c r="L209" s="488"/>
      <c r="M209" s="402">
        <f t="shared" ref="M209:M235" si="74">SUM(N209:Q209)</f>
        <v>0</v>
      </c>
      <c r="N209" s="369">
        <f t="shared" si="73"/>
        <v>0</v>
      </c>
      <c r="O209" s="369">
        <f t="shared" si="73"/>
        <v>0</v>
      </c>
      <c r="P209" s="369">
        <f t="shared" si="73"/>
        <v>0</v>
      </c>
      <c r="Q209" s="489">
        <f t="shared" si="73"/>
        <v>0</v>
      </c>
    </row>
    <row r="210" spans="1:17" x14ac:dyDescent="0.25">
      <c r="A210" s="363">
        <v>5217</v>
      </c>
      <c r="B210" s="401" t="s">
        <v>219</v>
      </c>
      <c r="C210" s="402">
        <f t="shared" si="61"/>
        <v>0</v>
      </c>
      <c r="D210" s="404"/>
      <c r="E210" s="404"/>
      <c r="F210" s="404"/>
      <c r="G210" s="487"/>
      <c r="H210" s="402">
        <f t="shared" si="62"/>
        <v>0</v>
      </c>
      <c r="I210" s="404"/>
      <c r="J210" s="404"/>
      <c r="K210" s="404"/>
      <c r="L210" s="488"/>
      <c r="M210" s="402">
        <f t="shared" si="74"/>
        <v>0</v>
      </c>
      <c r="N210" s="369">
        <f t="shared" si="73"/>
        <v>0</v>
      </c>
      <c r="O210" s="369">
        <f t="shared" si="73"/>
        <v>0</v>
      </c>
      <c r="P210" s="369">
        <f t="shared" si="73"/>
        <v>0</v>
      </c>
      <c r="Q210" s="489">
        <f t="shared" si="73"/>
        <v>0</v>
      </c>
    </row>
    <row r="211" spans="1:17" x14ac:dyDescent="0.25">
      <c r="A211" s="363">
        <v>5218</v>
      </c>
      <c r="B211" s="401" t="s">
        <v>220</v>
      </c>
      <c r="C211" s="402">
        <f t="shared" si="61"/>
        <v>0</v>
      </c>
      <c r="D211" s="404"/>
      <c r="E211" s="404"/>
      <c r="F211" s="404"/>
      <c r="G211" s="487"/>
      <c r="H211" s="402">
        <f t="shared" si="62"/>
        <v>0</v>
      </c>
      <c r="I211" s="404"/>
      <c r="J211" s="404"/>
      <c r="K211" s="404"/>
      <c r="L211" s="488"/>
      <c r="M211" s="402">
        <f t="shared" si="74"/>
        <v>0</v>
      </c>
      <c r="N211" s="369">
        <f t="shared" si="73"/>
        <v>0</v>
      </c>
      <c r="O211" s="369">
        <f t="shared" si="73"/>
        <v>0</v>
      </c>
      <c r="P211" s="369">
        <f t="shared" si="73"/>
        <v>0</v>
      </c>
      <c r="Q211" s="489">
        <f t="shared" si="73"/>
        <v>0</v>
      </c>
    </row>
    <row r="212" spans="1:17" x14ac:dyDescent="0.25">
      <c r="A212" s="363">
        <v>5219</v>
      </c>
      <c r="B212" s="401" t="s">
        <v>221</v>
      </c>
      <c r="C212" s="402">
        <f t="shared" si="61"/>
        <v>0</v>
      </c>
      <c r="D212" s="404"/>
      <c r="E212" s="404"/>
      <c r="F212" s="404"/>
      <c r="G212" s="487"/>
      <c r="H212" s="402">
        <f t="shared" si="62"/>
        <v>0</v>
      </c>
      <c r="I212" s="404"/>
      <c r="J212" s="404"/>
      <c r="K212" s="404"/>
      <c r="L212" s="488"/>
      <c r="M212" s="402">
        <f t="shared" si="74"/>
        <v>0</v>
      </c>
      <c r="N212" s="369">
        <f t="shared" si="73"/>
        <v>0</v>
      </c>
      <c r="O212" s="369">
        <f t="shared" si="73"/>
        <v>0</v>
      </c>
      <c r="P212" s="369">
        <f t="shared" si="73"/>
        <v>0</v>
      </c>
      <c r="Q212" s="489">
        <f t="shared" si="73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1"/>
        <v>0</v>
      </c>
      <c r="D213" s="404"/>
      <c r="E213" s="404"/>
      <c r="F213" s="404"/>
      <c r="G213" s="487"/>
      <c r="H213" s="402">
        <f t="shared" si="62"/>
        <v>0</v>
      </c>
      <c r="I213" s="404"/>
      <c r="J213" s="404"/>
      <c r="K213" s="404"/>
      <c r="L213" s="488"/>
      <c r="M213" s="402">
        <f t="shared" si="74"/>
        <v>0</v>
      </c>
      <c r="N213" s="369">
        <f t="shared" si="73"/>
        <v>0</v>
      </c>
      <c r="O213" s="369">
        <f t="shared" si="73"/>
        <v>0</v>
      </c>
      <c r="P213" s="369">
        <f t="shared" si="73"/>
        <v>0</v>
      </c>
      <c r="Q213" s="489">
        <f t="shared" si="73"/>
        <v>0</v>
      </c>
    </row>
    <row r="214" spans="1:17" x14ac:dyDescent="0.25">
      <c r="A214" s="490">
        <v>5230</v>
      </c>
      <c r="B214" s="401" t="s">
        <v>223</v>
      </c>
      <c r="C214" s="402">
        <f t="shared" si="61"/>
        <v>0</v>
      </c>
      <c r="D214" s="369">
        <f>SUM(D215:D222)</f>
        <v>0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2"/>
        <v>0</v>
      </c>
      <c r="I214" s="369">
        <f>SUM(I215:I222)</f>
        <v>0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4"/>
        <v>0</v>
      </c>
      <c r="N214" s="369">
        <f>SUM(N215:N222)</f>
        <v>0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1"/>
        <v>0</v>
      </c>
      <c r="D215" s="404"/>
      <c r="E215" s="404"/>
      <c r="F215" s="404"/>
      <c r="G215" s="487"/>
      <c r="H215" s="402">
        <f t="shared" si="62"/>
        <v>0</v>
      </c>
      <c r="I215" s="404"/>
      <c r="J215" s="404"/>
      <c r="K215" s="404"/>
      <c r="L215" s="488"/>
      <c r="M215" s="402">
        <f t="shared" si="74"/>
        <v>0</v>
      </c>
      <c r="N215" s="369">
        <f t="shared" ref="N215:Q224" si="75">ROUNDUP(I215/$Q$15,0)</f>
        <v>0</v>
      </c>
      <c r="O215" s="369">
        <f t="shared" si="75"/>
        <v>0</v>
      </c>
      <c r="P215" s="369">
        <f t="shared" si="75"/>
        <v>0</v>
      </c>
      <c r="Q215" s="489">
        <f t="shared" si="75"/>
        <v>0</v>
      </c>
    </row>
    <row r="216" spans="1:17" x14ac:dyDescent="0.25">
      <c r="A216" s="363">
        <v>5232</v>
      </c>
      <c r="B216" s="401" t="s">
        <v>225</v>
      </c>
      <c r="C216" s="402">
        <f t="shared" si="61"/>
        <v>0</v>
      </c>
      <c r="D216" s="404"/>
      <c r="E216" s="404"/>
      <c r="F216" s="404"/>
      <c r="G216" s="487"/>
      <c r="H216" s="402">
        <f t="shared" si="62"/>
        <v>0</v>
      </c>
      <c r="I216" s="404"/>
      <c r="J216" s="404"/>
      <c r="K216" s="404"/>
      <c r="L216" s="488"/>
      <c r="M216" s="402">
        <f t="shared" si="74"/>
        <v>0</v>
      </c>
      <c r="N216" s="369">
        <f t="shared" si="75"/>
        <v>0</v>
      </c>
      <c r="O216" s="369">
        <f t="shared" si="75"/>
        <v>0</v>
      </c>
      <c r="P216" s="369">
        <f t="shared" si="75"/>
        <v>0</v>
      </c>
      <c r="Q216" s="489">
        <f t="shared" si="75"/>
        <v>0</v>
      </c>
    </row>
    <row r="217" spans="1:17" x14ac:dyDescent="0.25">
      <c r="A217" s="363">
        <v>5233</v>
      </c>
      <c r="B217" s="401" t="s">
        <v>226</v>
      </c>
      <c r="C217" s="527">
        <f t="shared" si="61"/>
        <v>0</v>
      </c>
      <c r="D217" s="404"/>
      <c r="E217" s="404"/>
      <c r="F217" s="404"/>
      <c r="G217" s="487"/>
      <c r="H217" s="402">
        <f t="shared" si="62"/>
        <v>0</v>
      </c>
      <c r="I217" s="404"/>
      <c r="J217" s="404"/>
      <c r="K217" s="404"/>
      <c r="L217" s="488"/>
      <c r="M217" s="402">
        <f t="shared" si="74"/>
        <v>0</v>
      </c>
      <c r="N217" s="369">
        <f t="shared" si="75"/>
        <v>0</v>
      </c>
      <c r="O217" s="369">
        <f t="shared" si="75"/>
        <v>0</v>
      </c>
      <c r="P217" s="369">
        <f t="shared" si="75"/>
        <v>0</v>
      </c>
      <c r="Q217" s="489">
        <f t="shared" si="75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1"/>
        <v>0</v>
      </c>
      <c r="D218" s="404"/>
      <c r="E218" s="404"/>
      <c r="F218" s="404"/>
      <c r="G218" s="487"/>
      <c r="H218" s="402">
        <f t="shared" si="62"/>
        <v>0</v>
      </c>
      <c r="I218" s="404"/>
      <c r="J218" s="404"/>
      <c r="K218" s="404"/>
      <c r="L218" s="488"/>
      <c r="M218" s="402">
        <f t="shared" si="74"/>
        <v>0</v>
      </c>
      <c r="N218" s="369">
        <f t="shared" si="75"/>
        <v>0</v>
      </c>
      <c r="O218" s="369">
        <f t="shared" si="75"/>
        <v>0</v>
      </c>
      <c r="P218" s="369">
        <f t="shared" si="75"/>
        <v>0</v>
      </c>
      <c r="Q218" s="489">
        <f t="shared" si="75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1"/>
        <v>0</v>
      </c>
      <c r="D219" s="404"/>
      <c r="E219" s="404"/>
      <c r="F219" s="404"/>
      <c r="G219" s="487"/>
      <c r="H219" s="402">
        <f t="shared" si="62"/>
        <v>0</v>
      </c>
      <c r="I219" s="404"/>
      <c r="J219" s="404"/>
      <c r="K219" s="404"/>
      <c r="L219" s="488"/>
      <c r="M219" s="402">
        <f t="shared" si="74"/>
        <v>0</v>
      </c>
      <c r="N219" s="369">
        <f t="shared" si="75"/>
        <v>0</v>
      </c>
      <c r="O219" s="369">
        <f t="shared" si="75"/>
        <v>0</v>
      </c>
      <c r="P219" s="369">
        <f t="shared" si="75"/>
        <v>0</v>
      </c>
      <c r="Q219" s="489">
        <f t="shared" si="75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1"/>
        <v>0</v>
      </c>
      <c r="D220" s="404"/>
      <c r="E220" s="404"/>
      <c r="F220" s="404"/>
      <c r="G220" s="487"/>
      <c r="H220" s="402">
        <f t="shared" si="62"/>
        <v>0</v>
      </c>
      <c r="I220" s="404"/>
      <c r="J220" s="404"/>
      <c r="K220" s="404"/>
      <c r="L220" s="488"/>
      <c r="M220" s="402">
        <f t="shared" si="74"/>
        <v>0</v>
      </c>
      <c r="N220" s="369">
        <f t="shared" si="75"/>
        <v>0</v>
      </c>
      <c r="O220" s="369">
        <f t="shared" si="75"/>
        <v>0</v>
      </c>
      <c r="P220" s="369">
        <f t="shared" si="75"/>
        <v>0</v>
      </c>
      <c r="Q220" s="489">
        <f t="shared" si="75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1"/>
        <v>0</v>
      </c>
      <c r="D221" s="404"/>
      <c r="E221" s="404"/>
      <c r="F221" s="404"/>
      <c r="G221" s="487"/>
      <c r="H221" s="402">
        <f t="shared" si="62"/>
        <v>0</v>
      </c>
      <c r="I221" s="404"/>
      <c r="J221" s="404"/>
      <c r="K221" s="404"/>
      <c r="L221" s="488"/>
      <c r="M221" s="402">
        <f t="shared" si="74"/>
        <v>0</v>
      </c>
      <c r="N221" s="369">
        <f t="shared" si="75"/>
        <v>0</v>
      </c>
      <c r="O221" s="369">
        <f t="shared" si="75"/>
        <v>0</v>
      </c>
      <c r="P221" s="369">
        <f t="shared" si="75"/>
        <v>0</v>
      </c>
      <c r="Q221" s="489">
        <f t="shared" si="75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1"/>
        <v>0</v>
      </c>
      <c r="D222" s="404"/>
      <c r="E222" s="404"/>
      <c r="F222" s="404"/>
      <c r="G222" s="487"/>
      <c r="H222" s="402">
        <f t="shared" si="62"/>
        <v>0</v>
      </c>
      <c r="I222" s="404"/>
      <c r="J222" s="404"/>
      <c r="K222" s="404"/>
      <c r="L222" s="488"/>
      <c r="M222" s="402">
        <f t="shared" si="74"/>
        <v>0</v>
      </c>
      <c r="N222" s="369">
        <f t="shared" si="75"/>
        <v>0</v>
      </c>
      <c r="O222" s="369">
        <f t="shared" si="75"/>
        <v>0</v>
      </c>
      <c r="P222" s="369">
        <f t="shared" si="75"/>
        <v>0</v>
      </c>
      <c r="Q222" s="489">
        <f t="shared" si="75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1"/>
        <v>0</v>
      </c>
      <c r="D223" s="404"/>
      <c r="E223" s="404"/>
      <c r="F223" s="404"/>
      <c r="G223" s="487"/>
      <c r="H223" s="402">
        <f t="shared" si="62"/>
        <v>0</v>
      </c>
      <c r="I223" s="404"/>
      <c r="J223" s="404"/>
      <c r="K223" s="404"/>
      <c r="L223" s="488"/>
      <c r="M223" s="402">
        <f t="shared" si="74"/>
        <v>0</v>
      </c>
      <c r="N223" s="369">
        <f t="shared" si="75"/>
        <v>0</v>
      </c>
      <c r="O223" s="369">
        <f t="shared" si="75"/>
        <v>0</v>
      </c>
      <c r="P223" s="369">
        <f t="shared" si="75"/>
        <v>0</v>
      </c>
      <c r="Q223" s="489">
        <f t="shared" si="75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1"/>
        <v>0</v>
      </c>
      <c r="D224" s="404"/>
      <c r="E224" s="404"/>
      <c r="F224" s="404"/>
      <c r="G224" s="487"/>
      <c r="H224" s="402">
        <f t="shared" si="62"/>
        <v>0</v>
      </c>
      <c r="I224" s="404"/>
      <c r="J224" s="404"/>
      <c r="K224" s="404"/>
      <c r="L224" s="488"/>
      <c r="M224" s="402">
        <f t="shared" si="74"/>
        <v>0</v>
      </c>
      <c r="N224" s="369">
        <f t="shared" si="75"/>
        <v>0</v>
      </c>
      <c r="O224" s="369">
        <f t="shared" si="75"/>
        <v>0</v>
      </c>
      <c r="P224" s="369">
        <f t="shared" si="75"/>
        <v>0</v>
      </c>
      <c r="Q224" s="489">
        <f t="shared" si="75"/>
        <v>0</v>
      </c>
    </row>
    <row r="225" spans="1:17" x14ac:dyDescent="0.25">
      <c r="A225" s="490">
        <v>5260</v>
      </c>
      <c r="B225" s="401" t="s">
        <v>234</v>
      </c>
      <c r="C225" s="527">
        <f t="shared" si="61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2"/>
        <v>0</v>
      </c>
      <c r="I225" s="369">
        <f>SUM(I226)</f>
        <v>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4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1"/>
        <v>0</v>
      </c>
      <c r="D226" s="404"/>
      <c r="E226" s="404"/>
      <c r="F226" s="404"/>
      <c r="G226" s="487"/>
      <c r="H226" s="402">
        <f t="shared" si="62"/>
        <v>0</v>
      </c>
      <c r="I226" s="404"/>
      <c r="J226" s="404"/>
      <c r="K226" s="404"/>
      <c r="L226" s="488"/>
      <c r="M226" s="402">
        <f t="shared" si="74"/>
        <v>0</v>
      </c>
      <c r="N226" s="369">
        <f t="shared" ref="N226:Q227" si="76">ROUNDUP(I226/$Q$15,0)</f>
        <v>0</v>
      </c>
      <c r="O226" s="369">
        <f t="shared" si="76"/>
        <v>0</v>
      </c>
      <c r="P226" s="369">
        <f t="shared" si="76"/>
        <v>0</v>
      </c>
      <c r="Q226" s="489">
        <f t="shared" si="76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1"/>
        <v>0</v>
      </c>
      <c r="D227" s="492"/>
      <c r="E227" s="492"/>
      <c r="F227" s="492"/>
      <c r="G227" s="493"/>
      <c r="H227" s="445">
        <f t="shared" si="62"/>
        <v>0</v>
      </c>
      <c r="I227" s="492"/>
      <c r="J227" s="492"/>
      <c r="K227" s="492"/>
      <c r="L227" s="494"/>
      <c r="M227" s="445">
        <f t="shared" si="74"/>
        <v>0</v>
      </c>
      <c r="N227" s="481">
        <f t="shared" si="76"/>
        <v>0</v>
      </c>
      <c r="O227" s="481">
        <f t="shared" si="76"/>
        <v>0</v>
      </c>
      <c r="P227" s="481">
        <f t="shared" si="76"/>
        <v>0</v>
      </c>
      <c r="Q227" s="483">
        <f t="shared" si="76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1"/>
        <v>0</v>
      </c>
      <c r="D228" s="411">
        <f>SUM(D229,D230)</f>
        <v>0</v>
      </c>
      <c r="E228" s="411">
        <f t="shared" ref="E228:G228" si="77">SUM(E229,E230)</f>
        <v>0</v>
      </c>
      <c r="F228" s="411">
        <f t="shared" si="77"/>
        <v>0</v>
      </c>
      <c r="G228" s="411">
        <f t="shared" si="77"/>
        <v>0</v>
      </c>
      <c r="H228" s="531">
        <f t="shared" si="62"/>
        <v>0</v>
      </c>
      <c r="I228" s="411">
        <f>SUM(I229,I230)</f>
        <v>0</v>
      </c>
      <c r="J228" s="411">
        <f t="shared" ref="J228:L228" si="78">SUM(J229,J230)</f>
        <v>0</v>
      </c>
      <c r="K228" s="411">
        <f t="shared" si="78"/>
        <v>0</v>
      </c>
      <c r="L228" s="499">
        <f t="shared" si="78"/>
        <v>0</v>
      </c>
      <c r="M228" s="531">
        <f t="shared" si="74"/>
        <v>0</v>
      </c>
      <c r="N228" s="411">
        <f>SUM(N229,N230)</f>
        <v>0</v>
      </c>
      <c r="O228" s="411">
        <f t="shared" ref="O228:Q228" si="79">SUM(O229,O230)</f>
        <v>0</v>
      </c>
      <c r="P228" s="411">
        <f t="shared" si="79"/>
        <v>0</v>
      </c>
      <c r="Q228" s="499">
        <f t="shared" si="79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1"/>
        <v>0</v>
      </c>
      <c r="D229" s="492"/>
      <c r="E229" s="492"/>
      <c r="F229" s="492"/>
      <c r="G229" s="493"/>
      <c r="H229" s="445">
        <f t="shared" si="62"/>
        <v>0</v>
      </c>
      <c r="I229" s="492"/>
      <c r="J229" s="492"/>
      <c r="K229" s="492"/>
      <c r="L229" s="494"/>
      <c r="M229" s="445">
        <f t="shared" si="74"/>
        <v>0</v>
      </c>
      <c r="N229" s="481">
        <f t="shared" ref="N229:Q229" si="80">ROUNDUP(I229/$Q$15,0)</f>
        <v>0</v>
      </c>
      <c r="O229" s="481">
        <f t="shared" si="80"/>
        <v>0</v>
      </c>
      <c r="P229" s="481">
        <f t="shared" si="80"/>
        <v>0</v>
      </c>
      <c r="Q229" s="483">
        <f t="shared" si="80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1"/>
        <v>0</v>
      </c>
      <c r="D230" s="369">
        <f>SUM(D231)</f>
        <v>0</v>
      </c>
      <c r="E230" s="369">
        <f t="shared" ref="E230:G230" si="81">SUM(E231)</f>
        <v>0</v>
      </c>
      <c r="F230" s="369">
        <f t="shared" si="81"/>
        <v>0</v>
      </c>
      <c r="G230" s="369">
        <f t="shared" si="81"/>
        <v>0</v>
      </c>
      <c r="H230" s="402">
        <f t="shared" si="62"/>
        <v>0</v>
      </c>
      <c r="I230" s="369">
        <f>SUM(I231)</f>
        <v>0</v>
      </c>
      <c r="J230" s="369">
        <f t="shared" ref="J230:L230" si="82">SUM(J231)</f>
        <v>0</v>
      </c>
      <c r="K230" s="369">
        <f t="shared" si="82"/>
        <v>0</v>
      </c>
      <c r="L230" s="501">
        <f t="shared" si="82"/>
        <v>0</v>
      </c>
      <c r="M230" s="402">
        <f t="shared" si="74"/>
        <v>0</v>
      </c>
      <c r="N230" s="369">
        <f>SUM(N231)</f>
        <v>0</v>
      </c>
      <c r="O230" s="369">
        <f t="shared" ref="O230:Q230" si="83">SUM(O231)</f>
        <v>0</v>
      </c>
      <c r="P230" s="369">
        <f t="shared" si="83"/>
        <v>0</v>
      </c>
      <c r="Q230" s="501">
        <f t="shared" si="83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1"/>
        <v>0</v>
      </c>
      <c r="D231" s="395"/>
      <c r="E231" s="395"/>
      <c r="F231" s="395"/>
      <c r="G231" s="484"/>
      <c r="H231" s="445">
        <f t="shared" si="62"/>
        <v>0</v>
      </c>
      <c r="I231" s="395"/>
      <c r="J231" s="395"/>
      <c r="K231" s="395"/>
      <c r="L231" s="485"/>
      <c r="M231" s="445">
        <f t="shared" si="74"/>
        <v>0</v>
      </c>
      <c r="N231" s="419">
        <f t="shared" ref="N231:Q231" si="84">ROUNDUP(I231/$Q$15,0)</f>
        <v>0</v>
      </c>
      <c r="O231" s="419">
        <f t="shared" si="84"/>
        <v>0</v>
      </c>
      <c r="P231" s="419">
        <f t="shared" si="84"/>
        <v>0</v>
      </c>
      <c r="Q231" s="486">
        <f t="shared" si="84"/>
        <v>0</v>
      </c>
    </row>
    <row r="232" spans="1:17" x14ac:dyDescent="0.25">
      <c r="A232" s="472">
        <v>6000</v>
      </c>
      <c r="B232" s="472" t="s">
        <v>241</v>
      </c>
      <c r="C232" s="532">
        <f t="shared" si="61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2"/>
        <v>3948</v>
      </c>
      <c r="I232" s="474">
        <f>I233+I251+I258</f>
        <v>3948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4"/>
        <v>5618</v>
      </c>
      <c r="N232" s="474">
        <f>N233+N251+N258</f>
        <v>5618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5">SUM(E234,E235,E238,E244,E245,E246)</f>
        <v>0</v>
      </c>
      <c r="F233" s="520">
        <f t="shared" si="85"/>
        <v>0</v>
      </c>
      <c r="G233" s="520">
        <f t="shared" si="85"/>
        <v>0</v>
      </c>
      <c r="H233" s="519">
        <f t="shared" si="62"/>
        <v>0</v>
      </c>
      <c r="I233" s="520">
        <f>SUM(I234,I235,I238,I244,I245,I246)</f>
        <v>0</v>
      </c>
      <c r="J233" s="520">
        <f t="shared" ref="J233:L233" si="86">SUM(J234,J235,J238,J244,J245,J246)</f>
        <v>0</v>
      </c>
      <c r="K233" s="520">
        <f t="shared" si="86"/>
        <v>0</v>
      </c>
      <c r="L233" s="479">
        <f t="shared" si="86"/>
        <v>0</v>
      </c>
      <c r="M233" s="519">
        <f t="shared" si="74"/>
        <v>0</v>
      </c>
      <c r="N233" s="520">
        <f>SUM(N234,N235,N238,N244,N245,N246)</f>
        <v>0</v>
      </c>
      <c r="O233" s="520">
        <f t="shared" ref="O233:Q233" si="87">SUM(O234,O235,O238,O244,O245,O246)</f>
        <v>0</v>
      </c>
      <c r="P233" s="520">
        <f t="shared" si="87"/>
        <v>0</v>
      </c>
      <c r="Q233" s="479">
        <f t="shared" si="87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1"/>
        <v>0</v>
      </c>
      <c r="D234" s="395"/>
      <c r="E234" s="395"/>
      <c r="F234" s="395"/>
      <c r="G234" s="535"/>
      <c r="H234" s="536">
        <f t="shared" si="62"/>
        <v>0</v>
      </c>
      <c r="I234" s="395"/>
      <c r="J234" s="395"/>
      <c r="K234" s="395"/>
      <c r="L234" s="485"/>
      <c r="M234" s="536">
        <f t="shared" si="74"/>
        <v>0</v>
      </c>
      <c r="N234" s="419">
        <f t="shared" ref="N234:Q234" si="88">ROUNDUP(I234/$Q$15,0)</f>
        <v>0</v>
      </c>
      <c r="O234" s="419">
        <f t="shared" si="88"/>
        <v>0</v>
      </c>
      <c r="P234" s="419">
        <f t="shared" si="88"/>
        <v>0</v>
      </c>
      <c r="Q234" s="486">
        <f t="shared" si="88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2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4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9">ROUNDUP(I236/$Q$15,0)</f>
        <v>0</v>
      </c>
      <c r="O236" s="369">
        <f t="shared" si="89"/>
        <v>0</v>
      </c>
      <c r="P236" s="369">
        <f t="shared" si="89"/>
        <v>0</v>
      </c>
      <c r="Q236" s="489">
        <f t="shared" si="89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2"/>
        <v>0</v>
      </c>
      <c r="I237" s="404"/>
      <c r="J237" s="404"/>
      <c r="K237" s="404"/>
      <c r="L237" s="488"/>
      <c r="M237" s="537">
        <f t="shared" ref="M237:M255" si="90">SUM(N237:Q237)</f>
        <v>0</v>
      </c>
      <c r="N237" s="369">
        <f t="shared" si="89"/>
        <v>0</v>
      </c>
      <c r="O237" s="369">
        <f t="shared" si="89"/>
        <v>0</v>
      </c>
      <c r="P237" s="369">
        <f t="shared" si="89"/>
        <v>0</v>
      </c>
      <c r="Q237" s="489">
        <f t="shared" si="89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2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90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2"/>
        <v>0</v>
      </c>
      <c r="I239" s="404"/>
      <c r="J239" s="404"/>
      <c r="K239" s="404"/>
      <c r="L239" s="488"/>
      <c r="M239" s="537">
        <f t="shared" si="90"/>
        <v>0</v>
      </c>
      <c r="N239" s="369">
        <f t="shared" ref="N239:Q245" si="91">ROUNDUP(I239/$Q$15,0)</f>
        <v>0</v>
      </c>
      <c r="O239" s="369">
        <f t="shared" si="91"/>
        <v>0</v>
      </c>
      <c r="P239" s="369">
        <f t="shared" si="91"/>
        <v>0</v>
      </c>
      <c r="Q239" s="489">
        <f t="shared" si="91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1"/>
        <v>0</v>
      </c>
      <c r="D240" s="404"/>
      <c r="E240" s="404"/>
      <c r="F240" s="404"/>
      <c r="G240" s="487"/>
      <c r="H240" s="537">
        <f t="shared" si="62"/>
        <v>0</v>
      </c>
      <c r="I240" s="404"/>
      <c r="J240" s="404"/>
      <c r="K240" s="404"/>
      <c r="L240" s="488"/>
      <c r="M240" s="537">
        <f t="shared" si="90"/>
        <v>0</v>
      </c>
      <c r="N240" s="369">
        <f t="shared" si="91"/>
        <v>0</v>
      </c>
      <c r="O240" s="369">
        <f t="shared" si="91"/>
        <v>0</v>
      </c>
      <c r="P240" s="369">
        <f t="shared" si="91"/>
        <v>0</v>
      </c>
      <c r="Q240" s="489">
        <f t="shared" si="91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1"/>
        <v>0</v>
      </c>
      <c r="D241" s="404"/>
      <c r="E241" s="404"/>
      <c r="F241" s="404"/>
      <c r="G241" s="487"/>
      <c r="H241" s="537">
        <f t="shared" si="62"/>
        <v>0</v>
      </c>
      <c r="I241" s="404"/>
      <c r="J241" s="404"/>
      <c r="K241" s="404"/>
      <c r="L241" s="488"/>
      <c r="M241" s="537">
        <f t="shared" si="90"/>
        <v>0</v>
      </c>
      <c r="N241" s="369">
        <f t="shared" si="91"/>
        <v>0</v>
      </c>
      <c r="O241" s="369">
        <f t="shared" si="91"/>
        <v>0</v>
      </c>
      <c r="P241" s="369">
        <f t="shared" si="91"/>
        <v>0</v>
      </c>
      <c r="Q241" s="489">
        <f t="shared" si="91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1"/>
        <v>0</v>
      </c>
      <c r="D242" s="404"/>
      <c r="E242" s="404"/>
      <c r="F242" s="404"/>
      <c r="G242" s="487"/>
      <c r="H242" s="537">
        <f t="shared" si="62"/>
        <v>0</v>
      </c>
      <c r="I242" s="404"/>
      <c r="J242" s="404"/>
      <c r="K242" s="404"/>
      <c r="L242" s="488"/>
      <c r="M242" s="537">
        <f t="shared" si="90"/>
        <v>0</v>
      </c>
      <c r="N242" s="369">
        <f t="shared" si="91"/>
        <v>0</v>
      </c>
      <c r="O242" s="369">
        <f t="shared" si="91"/>
        <v>0</v>
      </c>
      <c r="P242" s="369">
        <f t="shared" si="91"/>
        <v>0</v>
      </c>
      <c r="Q242" s="489">
        <f t="shared" si="91"/>
        <v>0</v>
      </c>
    </row>
    <row r="243" spans="1:17" x14ac:dyDescent="0.25">
      <c r="A243" s="363">
        <v>6259</v>
      </c>
      <c r="B243" s="401" t="s">
        <v>252</v>
      </c>
      <c r="C243" s="527">
        <f t="shared" si="61"/>
        <v>0</v>
      </c>
      <c r="D243" s="404"/>
      <c r="E243" s="404"/>
      <c r="F243" s="404"/>
      <c r="G243" s="487"/>
      <c r="H243" s="537">
        <f t="shared" si="62"/>
        <v>0</v>
      </c>
      <c r="I243" s="404"/>
      <c r="J243" s="404"/>
      <c r="K243" s="404"/>
      <c r="L243" s="488"/>
      <c r="M243" s="537">
        <f t="shared" si="90"/>
        <v>0</v>
      </c>
      <c r="N243" s="369">
        <f t="shared" si="91"/>
        <v>0</v>
      </c>
      <c r="O243" s="369">
        <f t="shared" si="91"/>
        <v>0</v>
      </c>
      <c r="P243" s="369">
        <f t="shared" si="91"/>
        <v>0</v>
      </c>
      <c r="Q243" s="489">
        <f t="shared" si="91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1"/>
        <v>0</v>
      </c>
      <c r="D244" s="404"/>
      <c r="E244" s="404"/>
      <c r="F244" s="404"/>
      <c r="G244" s="487"/>
      <c r="H244" s="537">
        <f t="shared" si="62"/>
        <v>0</v>
      </c>
      <c r="I244" s="404"/>
      <c r="J244" s="404"/>
      <c r="K244" s="404"/>
      <c r="L244" s="488"/>
      <c r="M244" s="537">
        <f t="shared" si="90"/>
        <v>0</v>
      </c>
      <c r="N244" s="369">
        <f t="shared" si="91"/>
        <v>0</v>
      </c>
      <c r="O244" s="369">
        <f t="shared" si="91"/>
        <v>0</v>
      </c>
      <c r="P244" s="369">
        <f t="shared" si="91"/>
        <v>0</v>
      </c>
      <c r="Q244" s="489">
        <f t="shared" si="91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1"/>
        <v>0</v>
      </c>
      <c r="D245" s="404"/>
      <c r="E245" s="404"/>
      <c r="F245" s="404"/>
      <c r="G245" s="487"/>
      <c r="H245" s="537">
        <f t="shared" si="62"/>
        <v>0</v>
      </c>
      <c r="I245" s="404"/>
      <c r="J245" s="404"/>
      <c r="K245" s="404"/>
      <c r="L245" s="488"/>
      <c r="M245" s="537">
        <f t="shared" si="90"/>
        <v>0</v>
      </c>
      <c r="N245" s="369">
        <f t="shared" si="91"/>
        <v>0</v>
      </c>
      <c r="O245" s="369">
        <f t="shared" si="91"/>
        <v>0</v>
      </c>
      <c r="P245" s="369">
        <f t="shared" si="91"/>
        <v>0</v>
      </c>
      <c r="Q245" s="489">
        <f t="shared" si="91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1"/>
        <v>0</v>
      </c>
      <c r="D246" s="419">
        <f>SUM(D247:D250)</f>
        <v>0</v>
      </c>
      <c r="E246" s="419">
        <f t="shared" ref="E246:G246" si="92">SUM(E247:E250)</f>
        <v>0</v>
      </c>
      <c r="F246" s="419">
        <f t="shared" si="92"/>
        <v>0</v>
      </c>
      <c r="G246" s="539">
        <f t="shared" si="92"/>
        <v>0</v>
      </c>
      <c r="H246" s="538">
        <f t="shared" si="62"/>
        <v>0</v>
      </c>
      <c r="I246" s="419">
        <f>SUM(I247:I250)</f>
        <v>0</v>
      </c>
      <c r="J246" s="419">
        <f t="shared" ref="J246:L246" si="93">SUM(J247:J250)</f>
        <v>0</v>
      </c>
      <c r="K246" s="419">
        <f t="shared" si="93"/>
        <v>0</v>
      </c>
      <c r="L246" s="511">
        <f t="shared" si="93"/>
        <v>0</v>
      </c>
      <c r="M246" s="538">
        <f t="shared" si="90"/>
        <v>0</v>
      </c>
      <c r="N246" s="419">
        <f>SUM(N247:N250)</f>
        <v>0</v>
      </c>
      <c r="O246" s="419">
        <f t="shared" ref="O246:Q246" si="94">SUM(O247:O250)</f>
        <v>0</v>
      </c>
      <c r="P246" s="419">
        <f t="shared" si="94"/>
        <v>0</v>
      </c>
      <c r="Q246" s="511">
        <f t="shared" si="94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1"/>
        <v>0</v>
      </c>
      <c r="D247" s="404"/>
      <c r="E247" s="404"/>
      <c r="F247" s="404"/>
      <c r="G247" s="540"/>
      <c r="H247" s="527">
        <f t="shared" si="62"/>
        <v>0</v>
      </c>
      <c r="I247" s="404"/>
      <c r="J247" s="404"/>
      <c r="K247" s="404"/>
      <c r="L247" s="488"/>
      <c r="M247" s="527">
        <f t="shared" si="90"/>
        <v>0</v>
      </c>
      <c r="N247" s="369">
        <f t="shared" ref="N247:Q250" si="95">ROUNDUP(I247/$Q$15,0)</f>
        <v>0</v>
      </c>
      <c r="O247" s="369">
        <f t="shared" si="95"/>
        <v>0</v>
      </c>
      <c r="P247" s="369">
        <f t="shared" si="95"/>
        <v>0</v>
      </c>
      <c r="Q247" s="489">
        <f t="shared" si="95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1"/>
        <v>0</v>
      </c>
      <c r="D248" s="404"/>
      <c r="E248" s="404"/>
      <c r="F248" s="404"/>
      <c r="G248" s="540"/>
      <c r="H248" s="527">
        <f t="shared" si="62"/>
        <v>0</v>
      </c>
      <c r="I248" s="404"/>
      <c r="J248" s="404"/>
      <c r="K248" s="404"/>
      <c r="L248" s="488"/>
      <c r="M248" s="527">
        <f t="shared" si="90"/>
        <v>0</v>
      </c>
      <c r="N248" s="369">
        <f t="shared" si="95"/>
        <v>0</v>
      </c>
      <c r="O248" s="369">
        <f t="shared" si="95"/>
        <v>0</v>
      </c>
      <c r="P248" s="369">
        <f t="shared" si="95"/>
        <v>0</v>
      </c>
      <c r="Q248" s="489">
        <f t="shared" si="95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1"/>
        <v>0</v>
      </c>
      <c r="D249" s="404"/>
      <c r="E249" s="404"/>
      <c r="F249" s="404"/>
      <c r="G249" s="540"/>
      <c r="H249" s="527">
        <f t="shared" si="62"/>
        <v>0</v>
      </c>
      <c r="I249" s="404"/>
      <c r="J249" s="404"/>
      <c r="K249" s="404"/>
      <c r="L249" s="488"/>
      <c r="M249" s="527">
        <f t="shared" si="90"/>
        <v>0</v>
      </c>
      <c r="N249" s="369">
        <f t="shared" si="95"/>
        <v>0</v>
      </c>
      <c r="O249" s="369">
        <f t="shared" si="95"/>
        <v>0</v>
      </c>
      <c r="P249" s="369">
        <f t="shared" si="95"/>
        <v>0</v>
      </c>
      <c r="Q249" s="489">
        <f t="shared" si="95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1"/>
        <v>0</v>
      </c>
      <c r="D250" s="404"/>
      <c r="E250" s="404"/>
      <c r="F250" s="404"/>
      <c r="G250" s="540"/>
      <c r="H250" s="527">
        <f t="shared" si="62"/>
        <v>0</v>
      </c>
      <c r="I250" s="404"/>
      <c r="J250" s="404"/>
      <c r="K250" s="404"/>
      <c r="L250" s="488"/>
      <c r="M250" s="527">
        <f t="shared" si="90"/>
        <v>0</v>
      </c>
      <c r="N250" s="369">
        <f t="shared" si="95"/>
        <v>0</v>
      </c>
      <c r="O250" s="369">
        <f t="shared" si="95"/>
        <v>0</v>
      </c>
      <c r="P250" s="369">
        <f t="shared" si="95"/>
        <v>0</v>
      </c>
      <c r="Q250" s="489">
        <f t="shared" si="95"/>
        <v>0</v>
      </c>
    </row>
    <row r="251" spans="1:17" x14ac:dyDescent="0.25">
      <c r="A251" s="383">
        <v>6300</v>
      </c>
      <c r="B251" s="477" t="s">
        <v>260</v>
      </c>
      <c r="C251" s="509">
        <f t="shared" si="61"/>
        <v>0</v>
      </c>
      <c r="D251" s="390">
        <f>SUM(D252,D256,D257)</f>
        <v>0</v>
      </c>
      <c r="E251" s="390">
        <f t="shared" ref="E251:G251" si="96">SUM(E252,E256,E257)</f>
        <v>0</v>
      </c>
      <c r="F251" s="390">
        <f t="shared" si="96"/>
        <v>0</v>
      </c>
      <c r="G251" s="390">
        <f t="shared" si="96"/>
        <v>0</v>
      </c>
      <c r="H251" s="384">
        <f t="shared" si="62"/>
        <v>0</v>
      </c>
      <c r="I251" s="390">
        <f>SUM(I252,I256,I257)</f>
        <v>0</v>
      </c>
      <c r="J251" s="390">
        <f t="shared" ref="J251:L251" si="97">SUM(J252,J256,J257)</f>
        <v>0</v>
      </c>
      <c r="K251" s="390">
        <f t="shared" si="97"/>
        <v>0</v>
      </c>
      <c r="L251" s="499">
        <f t="shared" si="97"/>
        <v>0</v>
      </c>
      <c r="M251" s="384">
        <f t="shared" si="90"/>
        <v>0</v>
      </c>
      <c r="N251" s="390">
        <f>SUM(N252,N256,N257)</f>
        <v>0</v>
      </c>
      <c r="O251" s="390">
        <f t="shared" ref="O251:Q251" si="98">SUM(O252,O256,O257)</f>
        <v>0</v>
      </c>
      <c r="P251" s="390">
        <f t="shared" si="98"/>
        <v>0</v>
      </c>
      <c r="Q251" s="499">
        <f t="shared" si="98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1"/>
        <v>0</v>
      </c>
      <c r="D252" s="419">
        <f>SUM(D253:D255)</f>
        <v>0</v>
      </c>
      <c r="E252" s="419">
        <f t="shared" ref="E252:G252" si="99">SUM(E253:E255)</f>
        <v>0</v>
      </c>
      <c r="F252" s="419">
        <f t="shared" si="99"/>
        <v>0</v>
      </c>
      <c r="G252" s="541">
        <f t="shared" si="99"/>
        <v>0</v>
      </c>
      <c r="H252" s="538">
        <f t="shared" si="62"/>
        <v>0</v>
      </c>
      <c r="I252" s="419">
        <f>SUM(I253:I255)</f>
        <v>0</v>
      </c>
      <c r="J252" s="419">
        <f t="shared" ref="J252:L252" si="100">SUM(J253:J255)</f>
        <v>0</v>
      </c>
      <c r="K252" s="419">
        <f t="shared" si="100"/>
        <v>0</v>
      </c>
      <c r="L252" s="542">
        <f t="shared" si="100"/>
        <v>0</v>
      </c>
      <c r="M252" s="538">
        <f t="shared" si="90"/>
        <v>0</v>
      </c>
      <c r="N252" s="419">
        <f>SUM(N253:N255)</f>
        <v>0</v>
      </c>
      <c r="O252" s="419">
        <f t="shared" ref="O252:Q252" si="101">SUM(O253:O255)</f>
        <v>0</v>
      </c>
      <c r="P252" s="419">
        <f t="shared" si="101"/>
        <v>0</v>
      </c>
      <c r="Q252" s="542">
        <f t="shared" si="101"/>
        <v>0</v>
      </c>
    </row>
    <row r="253" spans="1:17" x14ac:dyDescent="0.25">
      <c r="A253" s="363">
        <v>6322</v>
      </c>
      <c r="B253" s="401" t="s">
        <v>262</v>
      </c>
      <c r="C253" s="527">
        <f t="shared" si="61"/>
        <v>0</v>
      </c>
      <c r="D253" s="404"/>
      <c r="E253" s="404"/>
      <c r="F253" s="404"/>
      <c r="G253" s="540"/>
      <c r="H253" s="527">
        <f t="shared" si="62"/>
        <v>0</v>
      </c>
      <c r="I253" s="404"/>
      <c r="J253" s="404"/>
      <c r="K253" s="404"/>
      <c r="L253" s="488"/>
      <c r="M253" s="527">
        <f t="shared" si="90"/>
        <v>0</v>
      </c>
      <c r="N253" s="369">
        <f t="shared" ref="N253:Q257" si="102">ROUNDUP(I253/$Q$15,0)</f>
        <v>0</v>
      </c>
      <c r="O253" s="369">
        <f t="shared" si="102"/>
        <v>0</v>
      </c>
      <c r="P253" s="369">
        <f t="shared" si="102"/>
        <v>0</v>
      </c>
      <c r="Q253" s="489">
        <f t="shared" si="102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1"/>
        <v>0</v>
      </c>
      <c r="D254" s="404"/>
      <c r="E254" s="404"/>
      <c r="F254" s="404"/>
      <c r="G254" s="540"/>
      <c r="H254" s="527">
        <f t="shared" si="62"/>
        <v>0</v>
      </c>
      <c r="I254" s="404"/>
      <c r="J254" s="404"/>
      <c r="K254" s="404"/>
      <c r="L254" s="488"/>
      <c r="M254" s="527">
        <f t="shared" si="90"/>
        <v>0</v>
      </c>
      <c r="N254" s="369">
        <f t="shared" si="102"/>
        <v>0</v>
      </c>
      <c r="O254" s="369">
        <f t="shared" si="102"/>
        <v>0</v>
      </c>
      <c r="P254" s="369">
        <f t="shared" si="102"/>
        <v>0</v>
      </c>
      <c r="Q254" s="489">
        <f t="shared" si="102"/>
        <v>0</v>
      </c>
    </row>
    <row r="255" spans="1:17" x14ac:dyDescent="0.25">
      <c r="A255" s="353">
        <v>6329</v>
      </c>
      <c r="B255" s="392" t="s">
        <v>264</v>
      </c>
      <c r="C255" s="534">
        <f t="shared" si="61"/>
        <v>0</v>
      </c>
      <c r="D255" s="395"/>
      <c r="E255" s="395"/>
      <c r="F255" s="395"/>
      <c r="G255" s="543"/>
      <c r="H255" s="534">
        <f t="shared" si="62"/>
        <v>0</v>
      </c>
      <c r="I255" s="395"/>
      <c r="J255" s="395"/>
      <c r="K255" s="395"/>
      <c r="L255" s="485"/>
      <c r="M255" s="534">
        <f t="shared" si="90"/>
        <v>0</v>
      </c>
      <c r="N255" s="419">
        <f t="shared" si="102"/>
        <v>0</v>
      </c>
      <c r="O255" s="419">
        <f t="shared" si="102"/>
        <v>0</v>
      </c>
      <c r="P255" s="419">
        <f t="shared" si="102"/>
        <v>0</v>
      </c>
      <c r="Q255" s="486">
        <f t="shared" si="102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2"/>
        <v>0</v>
      </c>
      <c r="O256" s="517">
        <f t="shared" si="102"/>
        <v>0</v>
      </c>
      <c r="P256" s="517">
        <f t="shared" si="102"/>
        <v>0</v>
      </c>
      <c r="Q256" s="518">
        <f t="shared" si="102"/>
        <v>0</v>
      </c>
    </row>
    <row r="257" spans="1:17" x14ac:dyDescent="0.25">
      <c r="A257" s="490">
        <v>6360</v>
      </c>
      <c r="B257" s="401" t="s">
        <v>266</v>
      </c>
      <c r="C257" s="527">
        <f t="shared" si="61"/>
        <v>0</v>
      </c>
      <c r="D257" s="404"/>
      <c r="E257" s="404"/>
      <c r="F257" s="404"/>
      <c r="G257" s="487"/>
      <c r="H257" s="537">
        <f t="shared" si="62"/>
        <v>0</v>
      </c>
      <c r="I257" s="404"/>
      <c r="J257" s="404"/>
      <c r="K257" s="404"/>
      <c r="L257" s="488"/>
      <c r="M257" s="537">
        <f t="shared" ref="M257" si="103">SUM(N257:Q257)</f>
        <v>0</v>
      </c>
      <c r="N257" s="369">
        <f t="shared" si="102"/>
        <v>0</v>
      </c>
      <c r="O257" s="369">
        <f t="shared" si="102"/>
        <v>0</v>
      </c>
      <c r="P257" s="369">
        <f t="shared" si="102"/>
        <v>0</v>
      </c>
      <c r="Q257" s="489">
        <f t="shared" si="102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4">SUM(E259,E263)</f>
        <v>0</v>
      </c>
      <c r="F258" s="390">
        <f t="shared" si="104"/>
        <v>0</v>
      </c>
      <c r="G258" s="390">
        <f t="shared" si="104"/>
        <v>0</v>
      </c>
      <c r="H258" s="384">
        <f>SUM(I258:L258)</f>
        <v>3948</v>
      </c>
      <c r="I258" s="390">
        <f>SUM(I259,I263)</f>
        <v>3948</v>
      </c>
      <c r="J258" s="390">
        <f t="shared" ref="J258:L258" si="105">SUM(J259,J263)</f>
        <v>0</v>
      </c>
      <c r="K258" s="390">
        <f t="shared" si="105"/>
        <v>0</v>
      </c>
      <c r="L258" s="499">
        <f t="shared" si="105"/>
        <v>0</v>
      </c>
      <c r="M258" s="384">
        <f>SUM(N258:Q258)</f>
        <v>5618</v>
      </c>
      <c r="N258" s="390">
        <f>SUM(N259,N263)</f>
        <v>5618</v>
      </c>
      <c r="O258" s="390">
        <f t="shared" ref="O258:Q258" si="106">SUM(O259,O263)</f>
        <v>0</v>
      </c>
      <c r="P258" s="390">
        <f t="shared" si="106"/>
        <v>0</v>
      </c>
      <c r="Q258" s="499">
        <f t="shared" si="106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1"/>
        <v>0</v>
      </c>
      <c r="D259" s="419">
        <f>SUM(D260:D262)</f>
        <v>0</v>
      </c>
      <c r="E259" s="419">
        <f t="shared" ref="E259:G259" si="107">SUM(E260:E262)</f>
        <v>0</v>
      </c>
      <c r="F259" s="419">
        <f t="shared" si="107"/>
        <v>0</v>
      </c>
      <c r="G259" s="546">
        <f t="shared" si="107"/>
        <v>0</v>
      </c>
      <c r="H259" s="534">
        <f t="shared" si="62"/>
        <v>0</v>
      </c>
      <c r="I259" s="419">
        <f>SUM(I260:I262)</f>
        <v>0</v>
      </c>
      <c r="J259" s="419">
        <f t="shared" ref="J259:L259" si="108">SUM(J260:J262)</f>
        <v>0</v>
      </c>
      <c r="K259" s="419">
        <f t="shared" si="108"/>
        <v>0</v>
      </c>
      <c r="L259" s="505">
        <f t="shared" si="108"/>
        <v>0</v>
      </c>
      <c r="M259" s="534">
        <f t="shared" ref="M259:M301" si="109">SUM(N259:Q259)</f>
        <v>0</v>
      </c>
      <c r="N259" s="419">
        <f>SUM(N260:N262)</f>
        <v>0</v>
      </c>
      <c r="O259" s="419">
        <f t="shared" ref="O259:Q259" si="110">SUM(O260:O262)</f>
        <v>0</v>
      </c>
      <c r="P259" s="419">
        <f t="shared" si="110"/>
        <v>0</v>
      </c>
      <c r="Q259" s="505">
        <f t="shared" si="110"/>
        <v>0</v>
      </c>
    </row>
    <row r="260" spans="1:17" x14ac:dyDescent="0.25">
      <c r="A260" s="363">
        <v>6411</v>
      </c>
      <c r="B260" s="547" t="s">
        <v>269</v>
      </c>
      <c r="C260" s="527">
        <f t="shared" si="61"/>
        <v>0</v>
      </c>
      <c r="D260" s="404"/>
      <c r="E260" s="404"/>
      <c r="F260" s="404"/>
      <c r="G260" s="487"/>
      <c r="H260" s="537">
        <f t="shared" si="62"/>
        <v>0</v>
      </c>
      <c r="I260" s="404"/>
      <c r="J260" s="404"/>
      <c r="K260" s="404"/>
      <c r="L260" s="488"/>
      <c r="M260" s="537">
        <f t="shared" si="109"/>
        <v>0</v>
      </c>
      <c r="N260" s="369">
        <f t="shared" ref="N260:Q262" si="111">ROUNDUP(I260/$Q$15,0)</f>
        <v>0</v>
      </c>
      <c r="O260" s="369">
        <f t="shared" si="111"/>
        <v>0</v>
      </c>
      <c r="P260" s="369">
        <f t="shared" si="111"/>
        <v>0</v>
      </c>
      <c r="Q260" s="489">
        <f t="shared" si="111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1"/>
        <v>0</v>
      </c>
      <c r="D261" s="404"/>
      <c r="E261" s="404"/>
      <c r="F261" s="404"/>
      <c r="G261" s="487"/>
      <c r="H261" s="537">
        <f t="shared" si="62"/>
        <v>0</v>
      </c>
      <c r="I261" s="404"/>
      <c r="J261" s="404"/>
      <c r="K261" s="404"/>
      <c r="L261" s="488"/>
      <c r="M261" s="537">
        <f t="shared" si="109"/>
        <v>0</v>
      </c>
      <c r="N261" s="369">
        <f t="shared" si="111"/>
        <v>0</v>
      </c>
      <c r="O261" s="369">
        <f t="shared" si="111"/>
        <v>0</v>
      </c>
      <c r="P261" s="369">
        <f t="shared" si="111"/>
        <v>0</v>
      </c>
      <c r="Q261" s="489">
        <f t="shared" si="111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1"/>
        <v>0</v>
      </c>
      <c r="D262" s="404"/>
      <c r="E262" s="404"/>
      <c r="F262" s="404"/>
      <c r="G262" s="487"/>
      <c r="H262" s="537">
        <f t="shared" si="62"/>
        <v>0</v>
      </c>
      <c r="I262" s="404"/>
      <c r="J262" s="404"/>
      <c r="K262" s="404"/>
      <c r="L262" s="488"/>
      <c r="M262" s="537">
        <f t="shared" si="109"/>
        <v>0</v>
      </c>
      <c r="N262" s="369">
        <f t="shared" si="111"/>
        <v>0</v>
      </c>
      <c r="O262" s="369">
        <f t="shared" si="111"/>
        <v>0</v>
      </c>
      <c r="P262" s="369">
        <f t="shared" si="111"/>
        <v>0</v>
      </c>
      <c r="Q262" s="489">
        <f t="shared" si="111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1"/>
        <v>0</v>
      </c>
      <c r="D263" s="369">
        <f>SUM(D264:D266)</f>
        <v>0</v>
      </c>
      <c r="E263" s="369">
        <f t="shared" ref="E263:G263" si="112">SUM(E264:E266)</f>
        <v>0</v>
      </c>
      <c r="F263" s="369">
        <f t="shared" si="112"/>
        <v>0</v>
      </c>
      <c r="G263" s="548">
        <f t="shared" si="112"/>
        <v>0</v>
      </c>
      <c r="H263" s="527">
        <f t="shared" si="62"/>
        <v>3948</v>
      </c>
      <c r="I263" s="369">
        <f>SUM(I264:I266)</f>
        <v>3948</v>
      </c>
      <c r="J263" s="369">
        <f t="shared" ref="J263:L263" si="113">SUM(J264:J266)</f>
        <v>0</v>
      </c>
      <c r="K263" s="369">
        <f t="shared" si="113"/>
        <v>0</v>
      </c>
      <c r="L263" s="501">
        <f t="shared" si="113"/>
        <v>0</v>
      </c>
      <c r="M263" s="527">
        <f t="shared" si="109"/>
        <v>5618</v>
      </c>
      <c r="N263" s="369">
        <f>SUM(N264:N266)</f>
        <v>5618</v>
      </c>
      <c r="O263" s="369">
        <f t="shared" ref="O263:Q263" si="114">SUM(O264:O266)</f>
        <v>0</v>
      </c>
      <c r="P263" s="369">
        <f t="shared" si="114"/>
        <v>0</v>
      </c>
      <c r="Q263" s="501">
        <f t="shared" si="114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5">SUM(D264:G264)</f>
        <v>0</v>
      </c>
      <c r="D264" s="404"/>
      <c r="E264" s="404"/>
      <c r="F264" s="404"/>
      <c r="G264" s="487"/>
      <c r="H264" s="537">
        <f t="shared" ref="H264:H301" si="116">SUM(I264:L264)</f>
        <v>0</v>
      </c>
      <c r="I264" s="404"/>
      <c r="J264" s="404"/>
      <c r="K264" s="404"/>
      <c r="L264" s="488"/>
      <c r="M264" s="537">
        <f t="shared" si="109"/>
        <v>0</v>
      </c>
      <c r="N264" s="369">
        <f t="shared" ref="N264:Q266" si="117">ROUNDUP(I264/$Q$15,0)</f>
        <v>0</v>
      </c>
      <c r="O264" s="369">
        <f t="shared" si="117"/>
        <v>0</v>
      </c>
      <c r="P264" s="369">
        <f t="shared" si="117"/>
        <v>0</v>
      </c>
      <c r="Q264" s="489">
        <f t="shared" si="117"/>
        <v>0</v>
      </c>
    </row>
    <row r="265" spans="1:17" x14ac:dyDescent="0.25">
      <c r="A265" s="363">
        <v>6422</v>
      </c>
      <c r="B265" s="401" t="s">
        <v>274</v>
      </c>
      <c r="C265" s="527">
        <f t="shared" si="115"/>
        <v>0</v>
      </c>
      <c r="D265" s="404"/>
      <c r="E265" s="404"/>
      <c r="F265" s="404"/>
      <c r="G265" s="487"/>
      <c r="H265" s="537">
        <f t="shared" si="116"/>
        <v>3948</v>
      </c>
      <c r="I265" s="404">
        <v>3948</v>
      </c>
      <c r="J265" s="404"/>
      <c r="K265" s="404"/>
      <c r="L265" s="488"/>
      <c r="M265" s="537">
        <f t="shared" si="109"/>
        <v>5618</v>
      </c>
      <c r="N265" s="369">
        <v>5618</v>
      </c>
      <c r="O265" s="369">
        <f t="shared" si="117"/>
        <v>0</v>
      </c>
      <c r="P265" s="369">
        <f t="shared" si="117"/>
        <v>0</v>
      </c>
      <c r="Q265" s="489">
        <f t="shared" si="117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5"/>
        <v>0</v>
      </c>
      <c r="D266" s="404"/>
      <c r="E266" s="404"/>
      <c r="F266" s="404"/>
      <c r="G266" s="487"/>
      <c r="H266" s="537">
        <f t="shared" si="116"/>
        <v>0</v>
      </c>
      <c r="I266" s="404"/>
      <c r="J266" s="404"/>
      <c r="K266" s="404"/>
      <c r="L266" s="488"/>
      <c r="M266" s="537">
        <f t="shared" si="109"/>
        <v>0</v>
      </c>
      <c r="N266" s="369">
        <f t="shared" si="117"/>
        <v>0</v>
      </c>
      <c r="O266" s="369">
        <f t="shared" si="117"/>
        <v>0</v>
      </c>
      <c r="P266" s="369">
        <f t="shared" si="117"/>
        <v>0</v>
      </c>
      <c r="Q266" s="489">
        <f t="shared" si="117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5"/>
        <v>0</v>
      </c>
      <c r="D267" s="551">
        <f>SUM(D268,D278)</f>
        <v>0</v>
      </c>
      <c r="E267" s="551">
        <f t="shared" ref="E267:G267" si="118">SUM(E268,E278)</f>
        <v>0</v>
      </c>
      <c r="F267" s="551">
        <f t="shared" si="118"/>
        <v>0</v>
      </c>
      <c r="G267" s="551">
        <f t="shared" si="118"/>
        <v>0</v>
      </c>
      <c r="H267" s="552">
        <f t="shared" si="116"/>
        <v>0</v>
      </c>
      <c r="I267" s="551">
        <f>SUM(I268,I278)</f>
        <v>0</v>
      </c>
      <c r="J267" s="551">
        <f t="shared" ref="J267:L267" si="119">SUM(J268,J278)</f>
        <v>0</v>
      </c>
      <c r="K267" s="551">
        <f t="shared" si="119"/>
        <v>0</v>
      </c>
      <c r="L267" s="553">
        <f t="shared" si="119"/>
        <v>0</v>
      </c>
      <c r="M267" s="552">
        <f t="shared" si="109"/>
        <v>0</v>
      </c>
      <c r="N267" s="551">
        <f>SUM(N268,N278)</f>
        <v>0</v>
      </c>
      <c r="O267" s="551">
        <f t="shared" ref="O267:Q267" si="120">SUM(O268,O278)</f>
        <v>0</v>
      </c>
      <c r="P267" s="551">
        <f t="shared" si="120"/>
        <v>0</v>
      </c>
      <c r="Q267" s="553">
        <f t="shared" si="120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5"/>
        <v>0</v>
      </c>
      <c r="D268" s="390">
        <f>SUM(D269,D270,D273,D274,D277)</f>
        <v>0</v>
      </c>
      <c r="E268" s="390">
        <f t="shared" ref="E268:G268" si="121">SUM(E269,E270,E273,E274,E277)</f>
        <v>0</v>
      </c>
      <c r="F268" s="390">
        <f t="shared" si="121"/>
        <v>0</v>
      </c>
      <c r="G268" s="390">
        <f t="shared" si="121"/>
        <v>0</v>
      </c>
      <c r="H268" s="384">
        <f t="shared" si="116"/>
        <v>0</v>
      </c>
      <c r="I268" s="390">
        <f>SUM(I269,I270,I273,I274,I277)</f>
        <v>0</v>
      </c>
      <c r="J268" s="390">
        <f t="shared" ref="J268:L268" si="122">SUM(J269,J270,J273,J274,J277)</f>
        <v>0</v>
      </c>
      <c r="K268" s="390">
        <f t="shared" si="122"/>
        <v>0</v>
      </c>
      <c r="L268" s="479">
        <f t="shared" si="122"/>
        <v>0</v>
      </c>
      <c r="M268" s="384">
        <f t="shared" si="109"/>
        <v>0</v>
      </c>
      <c r="N268" s="390">
        <f>SUM(N269,N270,N273,N274,N277)</f>
        <v>0</v>
      </c>
      <c r="O268" s="390">
        <f t="shared" ref="O268:Q268" si="123">SUM(O269,O270,O273,O274,O277)</f>
        <v>0</v>
      </c>
      <c r="P268" s="390">
        <f t="shared" si="123"/>
        <v>0</v>
      </c>
      <c r="Q268" s="479">
        <f t="shared" si="123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5"/>
        <v>0</v>
      </c>
      <c r="D269" s="395"/>
      <c r="E269" s="395"/>
      <c r="F269" s="395"/>
      <c r="G269" s="484"/>
      <c r="H269" s="393">
        <f t="shared" si="116"/>
        <v>0</v>
      </c>
      <c r="I269" s="395"/>
      <c r="J269" s="395"/>
      <c r="K269" s="395"/>
      <c r="L269" s="485"/>
      <c r="M269" s="398">
        <f t="shared" si="109"/>
        <v>0</v>
      </c>
      <c r="N269" s="359">
        <f t="shared" ref="N269:Q269" si="124">ROUNDUP(I269/$Q$15,0)</f>
        <v>0</v>
      </c>
      <c r="O269" s="359">
        <f t="shared" si="124"/>
        <v>0</v>
      </c>
      <c r="P269" s="359">
        <f t="shared" si="124"/>
        <v>0</v>
      </c>
      <c r="Q269" s="505">
        <f t="shared" si="124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5"/>
        <v>0</v>
      </c>
      <c r="D270" s="419">
        <f>SUM(D271:D272)</f>
        <v>0</v>
      </c>
      <c r="E270" s="419">
        <f t="shared" ref="E270:G270" si="125">SUM(E271:E272)</f>
        <v>0</v>
      </c>
      <c r="F270" s="419">
        <f t="shared" si="125"/>
        <v>0</v>
      </c>
      <c r="G270" s="419">
        <f t="shared" si="125"/>
        <v>0</v>
      </c>
      <c r="H270" s="393">
        <f t="shared" si="116"/>
        <v>0</v>
      </c>
      <c r="I270" s="419">
        <f>SUM(I271:I272)</f>
        <v>0</v>
      </c>
      <c r="J270" s="419">
        <f t="shared" ref="J270:L270" si="126">SUM(J271:J272)</f>
        <v>0</v>
      </c>
      <c r="K270" s="419">
        <f t="shared" si="126"/>
        <v>0</v>
      </c>
      <c r="L270" s="486">
        <f t="shared" si="126"/>
        <v>0</v>
      </c>
      <c r="M270" s="407">
        <f t="shared" si="109"/>
        <v>0</v>
      </c>
      <c r="N270" s="369">
        <f>SUM(N271:N272)</f>
        <v>0</v>
      </c>
      <c r="O270" s="369">
        <f t="shared" ref="O270:Q270" si="127">SUM(O271:O272)</f>
        <v>0</v>
      </c>
      <c r="P270" s="369">
        <f t="shared" si="127"/>
        <v>0</v>
      </c>
      <c r="Q270" s="501">
        <f t="shared" si="127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5"/>
        <v>0</v>
      </c>
      <c r="D271" s="395"/>
      <c r="E271" s="395"/>
      <c r="F271" s="395"/>
      <c r="G271" s="484"/>
      <c r="H271" s="393">
        <f t="shared" si="116"/>
        <v>0</v>
      </c>
      <c r="I271" s="395"/>
      <c r="J271" s="395"/>
      <c r="K271" s="395"/>
      <c r="L271" s="485"/>
      <c r="M271" s="407">
        <f t="shared" si="109"/>
        <v>0</v>
      </c>
      <c r="N271" s="369">
        <f t="shared" ref="N271:Q273" si="128">ROUNDUP(I271/$Q$15,0)</f>
        <v>0</v>
      </c>
      <c r="O271" s="369">
        <f t="shared" si="128"/>
        <v>0</v>
      </c>
      <c r="P271" s="369">
        <f t="shared" si="128"/>
        <v>0</v>
      </c>
      <c r="Q271" s="501">
        <f t="shared" si="128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5"/>
        <v>0</v>
      </c>
      <c r="D272" s="395"/>
      <c r="E272" s="395"/>
      <c r="F272" s="395"/>
      <c r="G272" s="484"/>
      <c r="H272" s="393">
        <f t="shared" si="116"/>
        <v>0</v>
      </c>
      <c r="I272" s="395"/>
      <c r="J272" s="395"/>
      <c r="K272" s="395"/>
      <c r="L272" s="485"/>
      <c r="M272" s="407">
        <f t="shared" si="109"/>
        <v>0</v>
      </c>
      <c r="N272" s="369">
        <f t="shared" si="128"/>
        <v>0</v>
      </c>
      <c r="O272" s="369">
        <f t="shared" si="128"/>
        <v>0</v>
      </c>
      <c r="P272" s="369">
        <f t="shared" si="128"/>
        <v>0</v>
      </c>
      <c r="Q272" s="501">
        <f t="shared" si="128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5"/>
        <v>0</v>
      </c>
      <c r="D273" s="404"/>
      <c r="E273" s="404"/>
      <c r="F273" s="404"/>
      <c r="G273" s="487"/>
      <c r="H273" s="402">
        <f t="shared" si="116"/>
        <v>0</v>
      </c>
      <c r="I273" s="404"/>
      <c r="J273" s="404"/>
      <c r="K273" s="404"/>
      <c r="L273" s="488"/>
      <c r="M273" s="407">
        <f t="shared" si="109"/>
        <v>0</v>
      </c>
      <c r="N273" s="369">
        <f t="shared" si="128"/>
        <v>0</v>
      </c>
      <c r="O273" s="369">
        <f t="shared" si="128"/>
        <v>0</v>
      </c>
      <c r="P273" s="369">
        <f t="shared" si="128"/>
        <v>0</v>
      </c>
      <c r="Q273" s="501">
        <f t="shared" si="128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5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6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9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5"/>
        <v>0</v>
      </c>
      <c r="D275" s="404"/>
      <c r="E275" s="404"/>
      <c r="F275" s="404"/>
      <c r="G275" s="487"/>
      <c r="H275" s="402">
        <f t="shared" si="116"/>
        <v>0</v>
      </c>
      <c r="I275" s="404"/>
      <c r="J275" s="404"/>
      <c r="K275" s="404"/>
      <c r="L275" s="488"/>
      <c r="M275" s="407">
        <f t="shared" si="109"/>
        <v>0</v>
      </c>
      <c r="N275" s="369">
        <f t="shared" ref="N275:Q277" si="129">ROUNDUP(I275/$Q$15,0)</f>
        <v>0</v>
      </c>
      <c r="O275" s="369">
        <f t="shared" si="129"/>
        <v>0</v>
      </c>
      <c r="P275" s="369">
        <f t="shared" si="129"/>
        <v>0</v>
      </c>
      <c r="Q275" s="501">
        <f t="shared" si="129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5"/>
        <v>0</v>
      </c>
      <c r="D276" s="404"/>
      <c r="E276" s="404"/>
      <c r="F276" s="404"/>
      <c r="G276" s="487"/>
      <c r="H276" s="402">
        <f t="shared" si="116"/>
        <v>0</v>
      </c>
      <c r="I276" s="404"/>
      <c r="J276" s="404"/>
      <c r="K276" s="404"/>
      <c r="L276" s="488"/>
      <c r="M276" s="407">
        <f t="shared" si="109"/>
        <v>0</v>
      </c>
      <c r="N276" s="369">
        <f t="shared" si="129"/>
        <v>0</v>
      </c>
      <c r="O276" s="369">
        <f t="shared" si="129"/>
        <v>0</v>
      </c>
      <c r="P276" s="369">
        <f t="shared" si="129"/>
        <v>0</v>
      </c>
      <c r="Q276" s="501">
        <f t="shared" si="129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5"/>
        <v>0</v>
      </c>
      <c r="D277" s="395"/>
      <c r="E277" s="395"/>
      <c r="F277" s="395"/>
      <c r="G277" s="484"/>
      <c r="H277" s="393">
        <f t="shared" si="116"/>
        <v>0</v>
      </c>
      <c r="I277" s="395"/>
      <c r="J277" s="395"/>
      <c r="K277" s="395"/>
      <c r="L277" s="485"/>
      <c r="M277" s="393">
        <f t="shared" si="109"/>
        <v>0</v>
      </c>
      <c r="N277" s="419">
        <f t="shared" si="129"/>
        <v>0</v>
      </c>
      <c r="O277" s="419">
        <f t="shared" si="129"/>
        <v>0</v>
      </c>
      <c r="P277" s="419">
        <f t="shared" si="129"/>
        <v>0</v>
      </c>
      <c r="Q277" s="486">
        <f t="shared" si="129"/>
        <v>0</v>
      </c>
    </row>
    <row r="278" spans="1:17" x14ac:dyDescent="0.25">
      <c r="A278" s="561">
        <v>7700</v>
      </c>
      <c r="B278" s="529" t="s">
        <v>287</v>
      </c>
      <c r="C278" s="530">
        <f t="shared" si="115"/>
        <v>0</v>
      </c>
      <c r="D278" s="411">
        <f>SUM(D279,D282)</f>
        <v>0</v>
      </c>
      <c r="E278" s="411">
        <f t="shared" ref="E278:G278" si="130">SUM(E279,E282)</f>
        <v>0</v>
      </c>
      <c r="F278" s="411">
        <f t="shared" si="130"/>
        <v>0</v>
      </c>
      <c r="G278" s="411">
        <f t="shared" si="130"/>
        <v>0</v>
      </c>
      <c r="H278" s="531">
        <f t="shared" si="116"/>
        <v>0</v>
      </c>
      <c r="I278" s="411">
        <f>SUM(I279,I282)</f>
        <v>0</v>
      </c>
      <c r="J278" s="411">
        <f t="shared" ref="J278:L278" si="131">SUM(J279,J282)</f>
        <v>0</v>
      </c>
      <c r="K278" s="411">
        <f t="shared" si="131"/>
        <v>0</v>
      </c>
      <c r="L278" s="499">
        <f t="shared" si="131"/>
        <v>0</v>
      </c>
      <c r="M278" s="531">
        <f t="shared" si="109"/>
        <v>0</v>
      </c>
      <c r="N278" s="411">
        <f>SUM(N279,N282)</f>
        <v>0</v>
      </c>
      <c r="O278" s="411">
        <f t="shared" ref="O278:Q278" si="132">SUM(O279,O282)</f>
        <v>0</v>
      </c>
      <c r="P278" s="411">
        <f t="shared" si="132"/>
        <v>0</v>
      </c>
      <c r="Q278" s="499">
        <f t="shared" si="132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5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6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9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5"/>
        <v>0</v>
      </c>
      <c r="D280" s="404"/>
      <c r="E280" s="404"/>
      <c r="F280" s="404"/>
      <c r="G280" s="487"/>
      <c r="H280" s="402">
        <f t="shared" si="116"/>
        <v>0</v>
      </c>
      <c r="I280" s="404"/>
      <c r="J280" s="404"/>
      <c r="K280" s="404"/>
      <c r="L280" s="488"/>
      <c r="M280" s="402">
        <f t="shared" si="109"/>
        <v>0</v>
      </c>
      <c r="N280" s="369">
        <f t="shared" ref="N280:Q282" si="133">ROUNDUP(I280/$Q$15,0)</f>
        <v>0</v>
      </c>
      <c r="O280" s="369">
        <f t="shared" si="133"/>
        <v>0</v>
      </c>
      <c r="P280" s="369">
        <f t="shared" si="133"/>
        <v>0</v>
      </c>
      <c r="Q280" s="489">
        <f t="shared" si="133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5"/>
        <v>0</v>
      </c>
      <c r="D281" s="514"/>
      <c r="E281" s="514"/>
      <c r="F281" s="514"/>
      <c r="G281" s="564"/>
      <c r="H281" s="510">
        <f t="shared" si="116"/>
        <v>0</v>
      </c>
      <c r="I281" s="514"/>
      <c r="J281" s="514"/>
      <c r="K281" s="514"/>
      <c r="L281" s="516"/>
      <c r="M281" s="510">
        <f t="shared" si="109"/>
        <v>0</v>
      </c>
      <c r="N281" s="517">
        <f t="shared" si="133"/>
        <v>0</v>
      </c>
      <c r="O281" s="517">
        <f t="shared" si="133"/>
        <v>0</v>
      </c>
      <c r="P281" s="517">
        <f t="shared" si="133"/>
        <v>0</v>
      </c>
      <c r="Q281" s="518">
        <f t="shared" si="133"/>
        <v>0</v>
      </c>
    </row>
    <row r="282" spans="1:17" x14ac:dyDescent="0.2">
      <c r="A282" s="565">
        <v>7720</v>
      </c>
      <c r="B282" s="566" t="s">
        <v>291</v>
      </c>
      <c r="C282" s="538">
        <f t="shared" si="115"/>
        <v>0</v>
      </c>
      <c r="D282" s="567"/>
      <c r="E282" s="567"/>
      <c r="F282" s="567"/>
      <c r="G282" s="568"/>
      <c r="H282" s="510">
        <f t="shared" si="116"/>
        <v>0</v>
      </c>
      <c r="I282" s="567"/>
      <c r="J282" s="567"/>
      <c r="K282" s="567"/>
      <c r="L282" s="569"/>
      <c r="M282" s="510">
        <f t="shared" si="109"/>
        <v>0</v>
      </c>
      <c r="N282" s="411">
        <f t="shared" si="133"/>
        <v>0</v>
      </c>
      <c r="O282" s="411">
        <f t="shared" si="133"/>
        <v>0</v>
      </c>
      <c r="P282" s="411">
        <f t="shared" si="133"/>
        <v>0</v>
      </c>
      <c r="Q282" s="570">
        <f t="shared" si="133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5"/>
        <v>0</v>
      </c>
      <c r="D283" s="574">
        <f>SUM(D284:D286)</f>
        <v>0</v>
      </c>
      <c r="E283" s="574">
        <f t="shared" ref="E283:G283" si="134">SUM(E284:E286)</f>
        <v>0</v>
      </c>
      <c r="F283" s="574">
        <f t="shared" si="134"/>
        <v>0</v>
      </c>
      <c r="G283" s="574">
        <f t="shared" si="134"/>
        <v>0</v>
      </c>
      <c r="H283" s="573">
        <f t="shared" si="116"/>
        <v>0</v>
      </c>
      <c r="I283" s="574">
        <f>SUM(I284:I286)</f>
        <v>0</v>
      </c>
      <c r="J283" s="574">
        <f t="shared" ref="J283:L283" si="135">SUM(J284:J286)</f>
        <v>0</v>
      </c>
      <c r="K283" s="574">
        <f t="shared" si="135"/>
        <v>0</v>
      </c>
      <c r="L283" s="575">
        <f t="shared" si="135"/>
        <v>0</v>
      </c>
      <c r="M283" s="573">
        <f t="shared" si="109"/>
        <v>0</v>
      </c>
      <c r="N283" s="574">
        <f>SUM(N284:N286)</f>
        <v>0</v>
      </c>
      <c r="O283" s="574">
        <f t="shared" ref="O283:Q283" si="136">SUM(O284:O286)</f>
        <v>0</v>
      </c>
      <c r="P283" s="574">
        <f t="shared" si="136"/>
        <v>0</v>
      </c>
      <c r="Q283" s="575">
        <f t="shared" si="136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5"/>
        <v>0</v>
      </c>
      <c r="D284" s="492"/>
      <c r="E284" s="492"/>
      <c r="F284" s="492"/>
      <c r="G284" s="493"/>
      <c r="H284" s="393">
        <f t="shared" si="116"/>
        <v>0</v>
      </c>
      <c r="I284" s="492"/>
      <c r="J284" s="492"/>
      <c r="K284" s="492"/>
      <c r="L284" s="494"/>
      <c r="M284" s="393">
        <f t="shared" si="109"/>
        <v>0</v>
      </c>
      <c r="N284" s="481">
        <f t="shared" ref="N284:Q286" si="137">ROUNDUP(I284/$Q$15,0)</f>
        <v>0</v>
      </c>
      <c r="O284" s="481">
        <f t="shared" si="137"/>
        <v>0</v>
      </c>
      <c r="P284" s="481">
        <f t="shared" si="137"/>
        <v>0</v>
      </c>
      <c r="Q284" s="483">
        <f t="shared" si="137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5"/>
        <v>0</v>
      </c>
      <c r="D285" s="404"/>
      <c r="E285" s="404"/>
      <c r="F285" s="404"/>
      <c r="G285" s="487"/>
      <c r="H285" s="510">
        <f t="shared" si="116"/>
        <v>0</v>
      </c>
      <c r="I285" s="404"/>
      <c r="J285" s="404"/>
      <c r="K285" s="404"/>
      <c r="L285" s="488"/>
      <c r="M285" s="510">
        <f t="shared" si="109"/>
        <v>0</v>
      </c>
      <c r="N285" s="369">
        <f t="shared" si="137"/>
        <v>0</v>
      </c>
      <c r="O285" s="369">
        <f t="shared" si="137"/>
        <v>0</v>
      </c>
      <c r="P285" s="369">
        <f t="shared" si="137"/>
        <v>0</v>
      </c>
      <c r="Q285" s="489">
        <f t="shared" si="137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5"/>
        <v>0</v>
      </c>
      <c r="D286" s="514"/>
      <c r="E286" s="514"/>
      <c r="F286" s="514"/>
      <c r="G286" s="564"/>
      <c r="H286" s="510">
        <f t="shared" si="116"/>
        <v>0</v>
      </c>
      <c r="I286" s="514"/>
      <c r="J286" s="514"/>
      <c r="K286" s="514"/>
      <c r="L286" s="516"/>
      <c r="M286" s="510">
        <f t="shared" si="109"/>
        <v>0</v>
      </c>
      <c r="N286" s="517">
        <f t="shared" si="137"/>
        <v>0</v>
      </c>
      <c r="O286" s="517">
        <f t="shared" si="137"/>
        <v>0</v>
      </c>
      <c r="P286" s="517">
        <f t="shared" si="137"/>
        <v>0</v>
      </c>
      <c r="Q286" s="518">
        <f t="shared" si="137"/>
        <v>0</v>
      </c>
    </row>
    <row r="287" spans="1:17" x14ac:dyDescent="0.25">
      <c r="A287" s="571">
        <v>9000</v>
      </c>
      <c r="B287" s="572" t="s">
        <v>296</v>
      </c>
      <c r="C287" s="579">
        <f t="shared" si="115"/>
        <v>0</v>
      </c>
      <c r="D287" s="574">
        <f>SUM(D288)</f>
        <v>0</v>
      </c>
      <c r="E287" s="574">
        <f t="shared" ref="E287:G287" si="138">SUM(E288)</f>
        <v>0</v>
      </c>
      <c r="F287" s="574">
        <f t="shared" si="138"/>
        <v>0</v>
      </c>
      <c r="G287" s="574">
        <f t="shared" si="138"/>
        <v>0</v>
      </c>
      <c r="H287" s="580">
        <f t="shared" si="116"/>
        <v>0</v>
      </c>
      <c r="I287" s="574">
        <f>SUM(I288)</f>
        <v>0</v>
      </c>
      <c r="J287" s="574">
        <f t="shared" ref="J287:L287" si="139">SUM(J288)</f>
        <v>0</v>
      </c>
      <c r="K287" s="574">
        <f t="shared" si="139"/>
        <v>0</v>
      </c>
      <c r="L287" s="575">
        <f t="shared" si="139"/>
        <v>0</v>
      </c>
      <c r="M287" s="580">
        <f t="shared" si="109"/>
        <v>0</v>
      </c>
      <c r="N287" s="574">
        <f>SUM(N288)</f>
        <v>0</v>
      </c>
      <c r="O287" s="574">
        <f t="shared" ref="O287:Q287" si="140">SUM(O288)</f>
        <v>0</v>
      </c>
      <c r="P287" s="574">
        <f t="shared" si="140"/>
        <v>0</v>
      </c>
      <c r="Q287" s="575">
        <f t="shared" si="140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5"/>
        <v>0</v>
      </c>
      <c r="D288" s="520">
        <f>SUM(D289,D290,D293,D294,D298)</f>
        <v>0</v>
      </c>
      <c r="E288" s="520">
        <f t="shared" ref="E288:G288" si="141">SUM(E289,E290,E293,E294,E298)</f>
        <v>0</v>
      </c>
      <c r="F288" s="520">
        <f t="shared" si="141"/>
        <v>0</v>
      </c>
      <c r="G288" s="520">
        <f t="shared" si="141"/>
        <v>0</v>
      </c>
      <c r="H288" s="519">
        <f t="shared" si="116"/>
        <v>0</v>
      </c>
      <c r="I288" s="520">
        <f>SUM(I289,I290,I293,I294,I298)</f>
        <v>0</v>
      </c>
      <c r="J288" s="520">
        <f t="shared" ref="J288:L288" si="142">SUM(J289,J290,J293,J294,J298)</f>
        <v>0</v>
      </c>
      <c r="K288" s="520">
        <f t="shared" si="142"/>
        <v>0</v>
      </c>
      <c r="L288" s="479">
        <f t="shared" si="142"/>
        <v>0</v>
      </c>
      <c r="M288" s="519">
        <f t="shared" si="109"/>
        <v>0</v>
      </c>
      <c r="N288" s="520">
        <f>SUM(N289,N290,N293,N294,N298)</f>
        <v>0</v>
      </c>
      <c r="O288" s="520">
        <f t="shared" ref="O288:Q288" si="143">SUM(O289,O290,O293,O294,O298)</f>
        <v>0</v>
      </c>
      <c r="P288" s="520">
        <f t="shared" si="143"/>
        <v>0</v>
      </c>
      <c r="Q288" s="479">
        <f t="shared" si="143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5"/>
        <v>0</v>
      </c>
      <c r="D289" s="492"/>
      <c r="E289" s="492"/>
      <c r="F289" s="492"/>
      <c r="G289" s="493"/>
      <c r="H289" s="393">
        <f t="shared" si="116"/>
        <v>0</v>
      </c>
      <c r="I289" s="492"/>
      <c r="J289" s="492"/>
      <c r="K289" s="492"/>
      <c r="L289" s="494"/>
      <c r="M289" s="393">
        <f t="shared" si="109"/>
        <v>0</v>
      </c>
      <c r="N289" s="481">
        <f t="shared" ref="N289:Q289" si="144">ROUNDUP(I289/$Q$15,0)</f>
        <v>0</v>
      </c>
      <c r="O289" s="481">
        <f t="shared" si="144"/>
        <v>0</v>
      </c>
      <c r="P289" s="481">
        <f t="shared" si="144"/>
        <v>0</v>
      </c>
      <c r="Q289" s="483">
        <f t="shared" si="144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5"/>
        <v>0</v>
      </c>
      <c r="D290" s="369">
        <f>SUM(D291:D292)</f>
        <v>0</v>
      </c>
      <c r="E290" s="369">
        <f t="shared" ref="E290:G290" si="145">SUM(E291:E292)</f>
        <v>0</v>
      </c>
      <c r="F290" s="369">
        <f t="shared" si="145"/>
        <v>0</v>
      </c>
      <c r="G290" s="369">
        <f t="shared" si="145"/>
        <v>0</v>
      </c>
      <c r="H290" s="510">
        <f t="shared" si="116"/>
        <v>0</v>
      </c>
      <c r="I290" s="369">
        <f>SUM(I291:I292)</f>
        <v>0</v>
      </c>
      <c r="J290" s="369">
        <f t="shared" ref="J290:L290" si="146">SUM(J291:J292)</f>
        <v>0</v>
      </c>
      <c r="K290" s="369">
        <f t="shared" si="146"/>
        <v>0</v>
      </c>
      <c r="L290" s="501">
        <f t="shared" si="146"/>
        <v>0</v>
      </c>
      <c r="M290" s="510">
        <f t="shared" si="109"/>
        <v>0</v>
      </c>
      <c r="N290" s="369">
        <f>SUM(N291:N292)</f>
        <v>0</v>
      </c>
      <c r="O290" s="369">
        <f t="shared" ref="O290:Q290" si="147">SUM(O291:O292)</f>
        <v>0</v>
      </c>
      <c r="P290" s="369">
        <f t="shared" si="147"/>
        <v>0</v>
      </c>
      <c r="Q290" s="501">
        <f t="shared" si="147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5"/>
        <v>0</v>
      </c>
      <c r="D291" s="404"/>
      <c r="E291" s="404"/>
      <c r="F291" s="404"/>
      <c r="G291" s="487"/>
      <c r="H291" s="510">
        <f t="shared" si="116"/>
        <v>0</v>
      </c>
      <c r="I291" s="404"/>
      <c r="J291" s="404"/>
      <c r="K291" s="404"/>
      <c r="L291" s="488"/>
      <c r="M291" s="510">
        <f t="shared" si="109"/>
        <v>0</v>
      </c>
      <c r="N291" s="369">
        <f t="shared" ref="N291:Q293" si="148">ROUNDUP(I291/$Q$15,0)</f>
        <v>0</v>
      </c>
      <c r="O291" s="369">
        <f t="shared" si="148"/>
        <v>0</v>
      </c>
      <c r="P291" s="369">
        <f t="shared" si="148"/>
        <v>0</v>
      </c>
      <c r="Q291" s="489">
        <f t="shared" si="148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5"/>
        <v>0</v>
      </c>
      <c r="D292" s="404"/>
      <c r="E292" s="404"/>
      <c r="F292" s="404"/>
      <c r="G292" s="487"/>
      <c r="H292" s="510">
        <f t="shared" si="116"/>
        <v>0</v>
      </c>
      <c r="I292" s="404"/>
      <c r="J292" s="404"/>
      <c r="K292" s="404"/>
      <c r="L292" s="488"/>
      <c r="M292" s="510">
        <f t="shared" si="109"/>
        <v>0</v>
      </c>
      <c r="N292" s="369">
        <f t="shared" si="148"/>
        <v>0</v>
      </c>
      <c r="O292" s="369">
        <f t="shared" si="148"/>
        <v>0</v>
      </c>
      <c r="P292" s="369">
        <f t="shared" si="148"/>
        <v>0</v>
      </c>
      <c r="Q292" s="489">
        <f t="shared" si="148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5"/>
        <v>0</v>
      </c>
      <c r="D293" s="404"/>
      <c r="E293" s="404"/>
      <c r="F293" s="404"/>
      <c r="G293" s="487"/>
      <c r="H293" s="510">
        <f t="shared" si="116"/>
        <v>0</v>
      </c>
      <c r="I293" s="404"/>
      <c r="J293" s="404"/>
      <c r="K293" s="404"/>
      <c r="L293" s="488"/>
      <c r="M293" s="510">
        <f t="shared" si="109"/>
        <v>0</v>
      </c>
      <c r="N293" s="369">
        <f t="shared" si="148"/>
        <v>0</v>
      </c>
      <c r="O293" s="369">
        <f t="shared" si="148"/>
        <v>0</v>
      </c>
      <c r="P293" s="369">
        <f t="shared" si="148"/>
        <v>0</v>
      </c>
      <c r="Q293" s="489">
        <f t="shared" si="148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5"/>
        <v>0</v>
      </c>
      <c r="D294" s="369">
        <f>SUM(D295:D297)</f>
        <v>0</v>
      </c>
      <c r="E294" s="369">
        <f t="shared" ref="E294:G294" si="149">SUM(E295:E297)</f>
        <v>0</v>
      </c>
      <c r="F294" s="369">
        <f t="shared" si="149"/>
        <v>0</v>
      </c>
      <c r="G294" s="369">
        <f t="shared" si="149"/>
        <v>0</v>
      </c>
      <c r="H294" s="510">
        <f t="shared" si="116"/>
        <v>0</v>
      </c>
      <c r="I294" s="369">
        <f>SUM(I295:I297)</f>
        <v>0</v>
      </c>
      <c r="J294" s="369">
        <f t="shared" ref="J294:L294" si="150">SUM(J295:J297)</f>
        <v>0</v>
      </c>
      <c r="K294" s="369">
        <f t="shared" si="150"/>
        <v>0</v>
      </c>
      <c r="L294" s="501">
        <f t="shared" si="150"/>
        <v>0</v>
      </c>
      <c r="M294" s="510">
        <f t="shared" si="109"/>
        <v>0</v>
      </c>
      <c r="N294" s="369">
        <f>SUM(N295:N297)</f>
        <v>0</v>
      </c>
      <c r="O294" s="369">
        <f t="shared" ref="O294:Q294" si="151">SUM(O295:O297)</f>
        <v>0</v>
      </c>
      <c r="P294" s="369">
        <f t="shared" si="151"/>
        <v>0</v>
      </c>
      <c r="Q294" s="501">
        <f t="shared" si="151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5"/>
        <v>0</v>
      </c>
      <c r="D295" s="404"/>
      <c r="E295" s="404"/>
      <c r="F295" s="404"/>
      <c r="G295" s="487"/>
      <c r="H295" s="510">
        <f t="shared" si="116"/>
        <v>0</v>
      </c>
      <c r="I295" s="404"/>
      <c r="J295" s="404"/>
      <c r="K295" s="404"/>
      <c r="L295" s="488"/>
      <c r="M295" s="510">
        <f t="shared" si="109"/>
        <v>0</v>
      </c>
      <c r="N295" s="369">
        <f t="shared" ref="N295:Q298" si="152">ROUNDUP(I295/$Q$15,0)</f>
        <v>0</v>
      </c>
      <c r="O295" s="369">
        <f t="shared" si="152"/>
        <v>0</v>
      </c>
      <c r="P295" s="369">
        <f t="shared" si="152"/>
        <v>0</v>
      </c>
      <c r="Q295" s="489">
        <f t="shared" si="152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5"/>
        <v>0</v>
      </c>
      <c r="D296" s="404"/>
      <c r="E296" s="404"/>
      <c r="F296" s="404"/>
      <c r="G296" s="487"/>
      <c r="H296" s="510">
        <f t="shared" si="116"/>
        <v>0</v>
      </c>
      <c r="I296" s="404"/>
      <c r="J296" s="404"/>
      <c r="K296" s="404"/>
      <c r="L296" s="488"/>
      <c r="M296" s="510">
        <f t="shared" si="109"/>
        <v>0</v>
      </c>
      <c r="N296" s="369">
        <f t="shared" si="152"/>
        <v>0</v>
      </c>
      <c r="O296" s="369">
        <f t="shared" si="152"/>
        <v>0</v>
      </c>
      <c r="P296" s="369">
        <f t="shared" si="152"/>
        <v>0</v>
      </c>
      <c r="Q296" s="489">
        <f t="shared" si="152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5"/>
        <v>0</v>
      </c>
      <c r="D297" s="404"/>
      <c r="E297" s="404"/>
      <c r="F297" s="404"/>
      <c r="G297" s="487"/>
      <c r="H297" s="510">
        <f t="shared" si="116"/>
        <v>0</v>
      </c>
      <c r="I297" s="404"/>
      <c r="J297" s="404"/>
      <c r="K297" s="404"/>
      <c r="L297" s="488"/>
      <c r="M297" s="510">
        <f t="shared" si="109"/>
        <v>0</v>
      </c>
      <c r="N297" s="369">
        <f t="shared" si="152"/>
        <v>0</v>
      </c>
      <c r="O297" s="369">
        <f t="shared" si="152"/>
        <v>0</v>
      </c>
      <c r="P297" s="369">
        <f t="shared" si="152"/>
        <v>0</v>
      </c>
      <c r="Q297" s="489">
        <f t="shared" si="152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5"/>
        <v>0</v>
      </c>
      <c r="D298" s="404"/>
      <c r="E298" s="404"/>
      <c r="F298" s="404"/>
      <c r="G298" s="487"/>
      <c r="H298" s="510">
        <f t="shared" si="116"/>
        <v>0</v>
      </c>
      <c r="I298" s="404"/>
      <c r="J298" s="404"/>
      <c r="K298" s="404"/>
      <c r="L298" s="488"/>
      <c r="M298" s="510">
        <f t="shared" si="109"/>
        <v>0</v>
      </c>
      <c r="N298" s="369">
        <f t="shared" si="152"/>
        <v>0</v>
      </c>
      <c r="O298" s="369">
        <f t="shared" si="152"/>
        <v>0</v>
      </c>
      <c r="P298" s="369">
        <f t="shared" si="152"/>
        <v>0</v>
      </c>
      <c r="Q298" s="489">
        <f t="shared" si="152"/>
        <v>0</v>
      </c>
    </row>
    <row r="299" spans="1:17" x14ac:dyDescent="0.25">
      <c r="A299" s="547"/>
      <c r="B299" s="401" t="s">
        <v>308</v>
      </c>
      <c r="C299" s="527">
        <f t="shared" si="115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6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9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5"/>
        <v>0</v>
      </c>
      <c r="D300" s="404"/>
      <c r="E300" s="404"/>
      <c r="F300" s="404"/>
      <c r="G300" s="487"/>
      <c r="H300" s="402">
        <f t="shared" si="116"/>
        <v>0</v>
      </c>
      <c r="I300" s="404"/>
      <c r="J300" s="404"/>
      <c r="K300" s="404"/>
      <c r="L300" s="488"/>
      <c r="M300" s="402">
        <f t="shared" si="109"/>
        <v>0</v>
      </c>
      <c r="N300" s="369">
        <f t="shared" ref="N300:Q301" si="153">ROUNDUP(I300/$Q$15,0)</f>
        <v>0</v>
      </c>
      <c r="O300" s="369">
        <f t="shared" si="153"/>
        <v>0</v>
      </c>
      <c r="P300" s="369">
        <f t="shared" si="153"/>
        <v>0</v>
      </c>
      <c r="Q300" s="489">
        <f t="shared" si="153"/>
        <v>0</v>
      </c>
    </row>
    <row r="301" spans="1:17" x14ac:dyDescent="0.25">
      <c r="A301" s="582"/>
      <c r="B301" s="583" t="s">
        <v>35</v>
      </c>
      <c r="C301" s="534">
        <f t="shared" si="115"/>
        <v>0</v>
      </c>
      <c r="D301" s="395"/>
      <c r="E301" s="395"/>
      <c r="F301" s="395"/>
      <c r="G301" s="484"/>
      <c r="H301" s="393">
        <f t="shared" si="116"/>
        <v>0</v>
      </c>
      <c r="I301" s="395"/>
      <c r="J301" s="395"/>
      <c r="K301" s="395"/>
      <c r="L301" s="485"/>
      <c r="M301" s="393">
        <f t="shared" si="109"/>
        <v>0</v>
      </c>
      <c r="N301" s="419">
        <f t="shared" si="153"/>
        <v>0</v>
      </c>
      <c r="O301" s="419">
        <f t="shared" si="153"/>
        <v>0</v>
      </c>
      <c r="P301" s="419">
        <f t="shared" si="153"/>
        <v>0</v>
      </c>
      <c r="Q301" s="486">
        <f t="shared" si="153"/>
        <v>0</v>
      </c>
    </row>
    <row r="302" spans="1:17" x14ac:dyDescent="0.25">
      <c r="A302" s="584"/>
      <c r="B302" s="585" t="s">
        <v>309</v>
      </c>
      <c r="C302" s="586">
        <f t="shared" ref="C302:Q302" si="154">SUM(C299,C287,C283,C267,C232,C193,C185,C171,C74,C53)</f>
        <v>68000</v>
      </c>
      <c r="D302" s="586">
        <f t="shared" si="154"/>
        <v>68000</v>
      </c>
      <c r="E302" s="586">
        <f t="shared" si="154"/>
        <v>0</v>
      </c>
      <c r="F302" s="586">
        <f t="shared" si="154"/>
        <v>0</v>
      </c>
      <c r="G302" s="587">
        <f t="shared" si="154"/>
        <v>0</v>
      </c>
      <c r="H302" s="588">
        <f t="shared" si="154"/>
        <v>71948</v>
      </c>
      <c r="I302" s="586">
        <f t="shared" si="154"/>
        <v>71948</v>
      </c>
      <c r="J302" s="586">
        <f t="shared" si="154"/>
        <v>0</v>
      </c>
      <c r="K302" s="586">
        <f t="shared" si="154"/>
        <v>0</v>
      </c>
      <c r="L302" s="479">
        <f t="shared" si="154"/>
        <v>0</v>
      </c>
      <c r="M302" s="588">
        <f t="shared" si="154"/>
        <v>102376</v>
      </c>
      <c r="N302" s="586">
        <f t="shared" si="154"/>
        <v>102376</v>
      </c>
      <c r="O302" s="586">
        <f t="shared" si="154"/>
        <v>0</v>
      </c>
      <c r="P302" s="586">
        <f t="shared" si="154"/>
        <v>0</v>
      </c>
      <c r="Q302" s="479">
        <f t="shared" si="154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-68000</v>
      </c>
      <c r="D304" s="592">
        <f>SUM(D25,D26,D42)-D51</f>
        <v>-68000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5">SUM(C307,C309)-C317+C319</f>
        <v>0</v>
      </c>
      <c r="D306" s="592">
        <f t="shared" si="155"/>
        <v>0</v>
      </c>
      <c r="E306" s="592">
        <f t="shared" si="155"/>
        <v>0</v>
      </c>
      <c r="F306" s="592">
        <f t="shared" si="155"/>
        <v>0</v>
      </c>
      <c r="G306" s="593">
        <f t="shared" si="155"/>
        <v>0</v>
      </c>
      <c r="H306" s="596">
        <f t="shared" si="155"/>
        <v>0</v>
      </c>
      <c r="I306" s="592">
        <f t="shared" si="155"/>
        <v>0</v>
      </c>
      <c r="J306" s="592">
        <f t="shared" si="155"/>
        <v>0</v>
      </c>
      <c r="K306" s="592">
        <f t="shared" si="155"/>
        <v>0</v>
      </c>
      <c r="L306" s="597">
        <f t="shared" si="155"/>
        <v>0</v>
      </c>
      <c r="M306" s="596">
        <f t="shared" si="155"/>
        <v>0</v>
      </c>
      <c r="N306" s="592">
        <f t="shared" si="155"/>
        <v>0</v>
      </c>
      <c r="O306" s="592">
        <f t="shared" si="155"/>
        <v>0</v>
      </c>
      <c r="P306" s="592">
        <f t="shared" si="155"/>
        <v>0</v>
      </c>
      <c r="Q306" s="597">
        <f t="shared" si="155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6">C22-C299</f>
        <v>0</v>
      </c>
      <c r="D307" s="592">
        <f t="shared" si="156"/>
        <v>0</v>
      </c>
      <c r="E307" s="592">
        <f t="shared" si="156"/>
        <v>0</v>
      </c>
      <c r="F307" s="592">
        <f t="shared" si="156"/>
        <v>0</v>
      </c>
      <c r="G307" s="599">
        <f t="shared" si="156"/>
        <v>0</v>
      </c>
      <c r="H307" s="596">
        <f t="shared" si="156"/>
        <v>0</v>
      </c>
      <c r="I307" s="592">
        <f t="shared" si="156"/>
        <v>0</v>
      </c>
      <c r="J307" s="592">
        <f t="shared" si="156"/>
        <v>0</v>
      </c>
      <c r="K307" s="592">
        <f t="shared" si="156"/>
        <v>0</v>
      </c>
      <c r="L307" s="597">
        <f t="shared" si="156"/>
        <v>0</v>
      </c>
      <c r="M307" s="596">
        <f t="shared" si="156"/>
        <v>0</v>
      </c>
      <c r="N307" s="592">
        <f t="shared" si="156"/>
        <v>0</v>
      </c>
      <c r="O307" s="592">
        <f t="shared" si="156"/>
        <v>0</v>
      </c>
      <c r="P307" s="592">
        <f t="shared" si="156"/>
        <v>0</v>
      </c>
      <c r="Q307" s="597">
        <f t="shared" si="156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7">SUM(C310,C312,C314)-SUM(C311,C313,C315)</f>
        <v>0</v>
      </c>
      <c r="D309" s="592">
        <f t="shared" si="157"/>
        <v>0</v>
      </c>
      <c r="E309" s="592">
        <f t="shared" si="157"/>
        <v>0</v>
      </c>
      <c r="F309" s="592">
        <f t="shared" si="157"/>
        <v>0</v>
      </c>
      <c r="G309" s="599">
        <f t="shared" si="157"/>
        <v>0</v>
      </c>
      <c r="H309" s="596">
        <f t="shared" si="157"/>
        <v>0</v>
      </c>
      <c r="I309" s="592">
        <f t="shared" si="157"/>
        <v>0</v>
      </c>
      <c r="J309" s="592">
        <f t="shared" si="157"/>
        <v>0</v>
      </c>
      <c r="K309" s="592">
        <f t="shared" si="157"/>
        <v>0</v>
      </c>
      <c r="L309" s="597">
        <f t="shared" si="157"/>
        <v>0</v>
      </c>
      <c r="M309" s="596">
        <f t="shared" si="157"/>
        <v>0</v>
      </c>
      <c r="N309" s="592">
        <f t="shared" si="157"/>
        <v>0</v>
      </c>
      <c r="O309" s="592">
        <f t="shared" si="157"/>
        <v>0</v>
      </c>
      <c r="P309" s="592">
        <f t="shared" si="157"/>
        <v>0</v>
      </c>
      <c r="Q309" s="597">
        <f t="shared" si="157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8">SUM(D310:G310)</f>
        <v>0</v>
      </c>
      <c r="D310" s="416"/>
      <c r="E310" s="416"/>
      <c r="F310" s="416"/>
      <c r="G310" s="602"/>
      <c r="H310" s="415">
        <f t="shared" ref="H310:H315" si="159">SUM(I310:L310)</f>
        <v>0</v>
      </c>
      <c r="I310" s="416"/>
      <c r="J310" s="416"/>
      <c r="K310" s="416"/>
      <c r="L310" s="603"/>
      <c r="M310" s="415">
        <f t="shared" ref="M310:M315" si="160">SUM(N310:Q310)</f>
        <v>0</v>
      </c>
      <c r="N310" s="359">
        <f t="shared" ref="N310:Q315" si="161">ROUNDUP(I310/$Q$15,0)</f>
        <v>0</v>
      </c>
      <c r="O310" s="359">
        <f t="shared" si="161"/>
        <v>0</v>
      </c>
      <c r="P310" s="359">
        <f t="shared" si="161"/>
        <v>0</v>
      </c>
      <c r="Q310" s="604">
        <f t="shared" si="161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8"/>
        <v>0</v>
      </c>
      <c r="D311" s="404"/>
      <c r="E311" s="404"/>
      <c r="F311" s="404"/>
      <c r="G311" s="487"/>
      <c r="H311" s="402">
        <f t="shared" si="159"/>
        <v>0</v>
      </c>
      <c r="I311" s="404"/>
      <c r="J311" s="404"/>
      <c r="K311" s="404"/>
      <c r="L311" s="488"/>
      <c r="M311" s="402">
        <f t="shared" si="160"/>
        <v>0</v>
      </c>
      <c r="N311" s="369">
        <f t="shared" si="161"/>
        <v>0</v>
      </c>
      <c r="O311" s="369">
        <f t="shared" si="161"/>
        <v>0</v>
      </c>
      <c r="P311" s="369">
        <f t="shared" si="161"/>
        <v>0</v>
      </c>
      <c r="Q311" s="489">
        <f t="shared" si="161"/>
        <v>0</v>
      </c>
    </row>
    <row r="312" spans="1:17" x14ac:dyDescent="0.25">
      <c r="A312" s="547" t="s">
        <v>320</v>
      </c>
      <c r="B312" s="362" t="s">
        <v>321</v>
      </c>
      <c r="C312" s="402">
        <f t="shared" si="158"/>
        <v>0</v>
      </c>
      <c r="D312" s="404"/>
      <c r="E312" s="404"/>
      <c r="F312" s="404"/>
      <c r="G312" s="487"/>
      <c r="H312" s="402">
        <f t="shared" si="159"/>
        <v>0</v>
      </c>
      <c r="I312" s="404"/>
      <c r="J312" s="404"/>
      <c r="K312" s="404"/>
      <c r="L312" s="488"/>
      <c r="M312" s="402">
        <f t="shared" si="160"/>
        <v>0</v>
      </c>
      <c r="N312" s="369">
        <f t="shared" si="161"/>
        <v>0</v>
      </c>
      <c r="O312" s="369">
        <f t="shared" si="161"/>
        <v>0</v>
      </c>
      <c r="P312" s="369">
        <f t="shared" si="161"/>
        <v>0</v>
      </c>
      <c r="Q312" s="489">
        <f t="shared" si="161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8"/>
        <v>0</v>
      </c>
      <c r="D313" s="404"/>
      <c r="E313" s="404"/>
      <c r="F313" s="404"/>
      <c r="G313" s="487"/>
      <c r="H313" s="402">
        <f t="shared" si="159"/>
        <v>0</v>
      </c>
      <c r="I313" s="404"/>
      <c r="J313" s="404"/>
      <c r="K313" s="404"/>
      <c r="L313" s="488"/>
      <c r="M313" s="402">
        <f t="shared" si="160"/>
        <v>0</v>
      </c>
      <c r="N313" s="369">
        <f t="shared" si="161"/>
        <v>0</v>
      </c>
      <c r="O313" s="369">
        <f t="shared" si="161"/>
        <v>0</v>
      </c>
      <c r="P313" s="369">
        <f t="shared" si="161"/>
        <v>0</v>
      </c>
      <c r="Q313" s="489">
        <f t="shared" si="161"/>
        <v>0</v>
      </c>
    </row>
    <row r="314" spans="1:17" x14ac:dyDescent="0.25">
      <c r="A314" s="547" t="s">
        <v>324</v>
      </c>
      <c r="B314" s="362" t="s">
        <v>325</v>
      </c>
      <c r="C314" s="402">
        <f t="shared" si="158"/>
        <v>0</v>
      </c>
      <c r="D314" s="404"/>
      <c r="E314" s="404"/>
      <c r="F314" s="404"/>
      <c r="G314" s="487"/>
      <c r="H314" s="402">
        <f t="shared" si="159"/>
        <v>0</v>
      </c>
      <c r="I314" s="404"/>
      <c r="J314" s="404"/>
      <c r="K314" s="404"/>
      <c r="L314" s="488"/>
      <c r="M314" s="402">
        <f t="shared" si="160"/>
        <v>0</v>
      </c>
      <c r="N314" s="369">
        <f t="shared" si="161"/>
        <v>0</v>
      </c>
      <c r="O314" s="369">
        <f t="shared" si="161"/>
        <v>0</v>
      </c>
      <c r="P314" s="369">
        <f t="shared" si="161"/>
        <v>0</v>
      </c>
      <c r="Q314" s="489">
        <f t="shared" si="161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8"/>
        <v>0</v>
      </c>
      <c r="D315" s="514"/>
      <c r="E315" s="514"/>
      <c r="F315" s="514"/>
      <c r="G315" s="564"/>
      <c r="H315" s="510">
        <f t="shared" si="159"/>
        <v>0</v>
      </c>
      <c r="I315" s="514"/>
      <c r="J315" s="514"/>
      <c r="K315" s="514"/>
      <c r="L315" s="516"/>
      <c r="M315" s="510">
        <f t="shared" si="160"/>
        <v>0</v>
      </c>
      <c r="N315" s="517">
        <f t="shared" si="161"/>
        <v>0</v>
      </c>
      <c r="O315" s="517">
        <f t="shared" si="161"/>
        <v>0</v>
      </c>
      <c r="P315" s="517">
        <f t="shared" si="161"/>
        <v>0</v>
      </c>
      <c r="Q315" s="518">
        <f t="shared" si="161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2">ROUNDUP(I317/$Q$15,0)</f>
        <v>0</v>
      </c>
      <c r="O317" s="592">
        <f t="shared" si="162"/>
        <v>0</v>
      </c>
      <c r="P317" s="592">
        <f t="shared" si="162"/>
        <v>0</v>
      </c>
      <c r="Q317" s="597">
        <f t="shared" si="162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3">ROUNDUP(I319/$Q$15,0)</f>
        <v>0</v>
      </c>
      <c r="O319" s="520">
        <f t="shared" si="163"/>
        <v>0</v>
      </c>
      <c r="P319" s="520">
        <f t="shared" si="163"/>
        <v>0</v>
      </c>
      <c r="Q319" s="590">
        <f t="shared" si="163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workbookViewId="0">
      <selection activeCell="B328" sqref="B328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2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 t="s">
        <v>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6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356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357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346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4505217</v>
      </c>
      <c r="D21" s="343">
        <f>SUM(D22,D25,D26,D42,D43)</f>
        <v>4505217</v>
      </c>
      <c r="E21" s="343">
        <f>SUM(E22,E25,E43)</f>
        <v>0</v>
      </c>
      <c r="F21" s="343">
        <f>SUM(F22,F27,F43)</f>
        <v>0</v>
      </c>
      <c r="G21" s="344">
        <f>SUM(G22,G45)</f>
        <v>0</v>
      </c>
      <c r="H21" s="342">
        <f t="shared" ref="H21:H47" si="1">SUM(I21:L21)</f>
        <v>2751174</v>
      </c>
      <c r="I21" s="343">
        <f>SUM(I22,I25,I26,I42,I43)</f>
        <v>2751174</v>
      </c>
      <c r="J21" s="343">
        <f>SUM(J22,J25,J43)</f>
        <v>0</v>
      </c>
      <c r="K21" s="343">
        <f>SUM(K22,K27,K43)</f>
        <v>0</v>
      </c>
      <c r="L21" s="345">
        <f>SUM(L22,L45)</f>
        <v>0</v>
      </c>
      <c r="M21" s="342">
        <f t="shared" ref="M21:M41" si="2">SUM(N21:Q21)</f>
        <v>3914570</v>
      </c>
      <c r="N21" s="343">
        <f>SUM(N22,N25,N26,N42,N43)</f>
        <v>3914570</v>
      </c>
      <c r="O21" s="343">
        <f>SUM(O22,O25,O43)</f>
        <v>0</v>
      </c>
      <c r="P21" s="343">
        <f>SUM(P22,P27,P43)</f>
        <v>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si="2"/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4505217</v>
      </c>
      <c r="D25" s="374">
        <f>3000+4502217</f>
        <v>4505217</v>
      </c>
      <c r="E25" s="374"/>
      <c r="F25" s="375" t="s">
        <v>37</v>
      </c>
      <c r="G25" s="376" t="s">
        <v>37</v>
      </c>
      <c r="H25" s="373">
        <f t="shared" si="1"/>
        <v>2751174</v>
      </c>
      <c r="I25" s="374">
        <f>SUM(I51)</f>
        <v>2751174</v>
      </c>
      <c r="J25" s="374"/>
      <c r="K25" s="375" t="s">
        <v>37</v>
      </c>
      <c r="L25" s="377" t="s">
        <v>37</v>
      </c>
      <c r="M25" s="378">
        <f t="shared" si="2"/>
        <v>3914570</v>
      </c>
      <c r="N25" s="379">
        <f>ROUND(I25/$Q$15,0)+2</f>
        <v>3914570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0</v>
      </c>
      <c r="D27" s="386" t="s">
        <v>37</v>
      </c>
      <c r="E27" s="386" t="s">
        <v>37</v>
      </c>
      <c r="F27" s="390">
        <f>SUM(F28,F32,F34,F37)</f>
        <v>0</v>
      </c>
      <c r="G27" s="387" t="s">
        <v>37</v>
      </c>
      <c r="H27" s="384">
        <f t="shared" si="1"/>
        <v>0</v>
      </c>
      <c r="I27" s="386" t="s">
        <v>37</v>
      </c>
      <c r="J27" s="386" t="s">
        <v>37</v>
      </c>
      <c r="K27" s="390">
        <f>SUM(K28,K32,K34,K37)</f>
        <v>0</v>
      </c>
      <c r="L27" s="389" t="s">
        <v>37</v>
      </c>
      <c r="M27" s="384">
        <f t="shared" si="2"/>
        <v>0</v>
      </c>
      <c r="N27" s="386" t="s">
        <v>37</v>
      </c>
      <c r="O27" s="386" t="s">
        <v>37</v>
      </c>
      <c r="P27" s="390">
        <f>SUM(P28,P32,P34,P37)</f>
        <v>0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0</v>
      </c>
      <c r="D37" s="386" t="s">
        <v>37</v>
      </c>
      <c r="E37" s="386" t="s">
        <v>37</v>
      </c>
      <c r="F37" s="390">
        <f>SUM(F38:F41)</f>
        <v>0</v>
      </c>
      <c r="G37" s="387" t="s">
        <v>37</v>
      </c>
      <c r="H37" s="384">
        <f t="shared" si="1"/>
        <v>0</v>
      </c>
      <c r="I37" s="386" t="s">
        <v>37</v>
      </c>
      <c r="J37" s="386" t="s">
        <v>37</v>
      </c>
      <c r="K37" s="390">
        <f>SUM(K38:K41)</f>
        <v>0</v>
      </c>
      <c r="L37" s="389" t="s">
        <v>37</v>
      </c>
      <c r="M37" s="384">
        <f t="shared" si="2"/>
        <v>0</v>
      </c>
      <c r="N37" s="386" t="s">
        <v>37</v>
      </c>
      <c r="O37" s="386" t="s">
        <v>37</v>
      </c>
      <c r="P37" s="390">
        <f>SUM(P38:P41)</f>
        <v>0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0</v>
      </c>
      <c r="D41" s="403" t="s">
        <v>37</v>
      </c>
      <c r="E41" s="403" t="s">
        <v>37</v>
      </c>
      <c r="F41" s="404"/>
      <c r="G41" s="405" t="s">
        <v>37</v>
      </c>
      <c r="H41" s="402">
        <f t="shared" si="1"/>
        <v>0</v>
      </c>
      <c r="I41" s="403" t="s">
        <v>37</v>
      </c>
      <c r="J41" s="403" t="s">
        <v>37</v>
      </c>
      <c r="K41" s="404"/>
      <c r="L41" s="406" t="s">
        <v>37</v>
      </c>
      <c r="M41" s="402">
        <f t="shared" si="2"/>
        <v>0</v>
      </c>
      <c r="N41" s="403" t="s">
        <v>37</v>
      </c>
      <c r="O41" s="403" t="s">
        <v>37</v>
      </c>
      <c r="P41" s="369">
        <f>ROUND(K41/$Q$15,0)</f>
        <v>0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4505217</v>
      </c>
      <c r="D50" s="458">
        <f>SUM(D51,D299)</f>
        <v>4505217</v>
      </c>
      <c r="E50" s="458">
        <f>SUM(E51,E299)</f>
        <v>0</v>
      </c>
      <c r="F50" s="458">
        <f>SUM(F51,F299)</f>
        <v>0</v>
      </c>
      <c r="G50" s="459">
        <f>SUM(G51,G299)</f>
        <v>0</v>
      </c>
      <c r="H50" s="457">
        <f t="shared" ref="H50:H112" si="10">SUM(I50:L50)</f>
        <v>2751174</v>
      </c>
      <c r="I50" s="458">
        <f>SUM(I51,I299)</f>
        <v>2751174</v>
      </c>
      <c r="J50" s="458">
        <f>SUM(J51,J299)</f>
        <v>0</v>
      </c>
      <c r="K50" s="458">
        <f>SUM(K51,K299)</f>
        <v>0</v>
      </c>
      <c r="L50" s="460">
        <f>SUM(L51,L299)</f>
        <v>0</v>
      </c>
      <c r="M50" s="457">
        <f t="shared" ref="M50:M73" si="11">SUM(N50:Q50)</f>
        <v>3914570</v>
      </c>
      <c r="N50" s="458">
        <f>SUM(N51,N299)</f>
        <v>3914570</v>
      </c>
      <c r="O50" s="458">
        <f>SUM(O51,O299)</f>
        <v>0</v>
      </c>
      <c r="P50" s="458">
        <f>SUM(P51,P299)</f>
        <v>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4505217</v>
      </c>
      <c r="D51" s="464">
        <f>SUM(D52,D192)</f>
        <v>4505217</v>
      </c>
      <c r="E51" s="464">
        <f>SUM(E52,E192)</f>
        <v>0</v>
      </c>
      <c r="F51" s="464">
        <f>SUM(F52,F192)</f>
        <v>0</v>
      </c>
      <c r="G51" s="465">
        <f>SUM(G52,G192)</f>
        <v>0</v>
      </c>
      <c r="H51" s="463">
        <f t="shared" si="10"/>
        <v>2751174</v>
      </c>
      <c r="I51" s="464">
        <f>SUM(I52,I192)</f>
        <v>2751174</v>
      </c>
      <c r="J51" s="464">
        <f>SUM(J52,J192)</f>
        <v>0</v>
      </c>
      <c r="K51" s="464">
        <f>SUM(K52,K192)</f>
        <v>0</v>
      </c>
      <c r="L51" s="466">
        <f>SUM(L52,L192)</f>
        <v>0</v>
      </c>
      <c r="M51" s="463">
        <f t="shared" si="11"/>
        <v>3914570</v>
      </c>
      <c r="N51" s="464">
        <f>SUM(N52,N192)</f>
        <v>3914570</v>
      </c>
      <c r="O51" s="464">
        <f>SUM(O52,O192)</f>
        <v>0</v>
      </c>
      <c r="P51" s="464">
        <f>SUM(P52,P192)</f>
        <v>0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91278</v>
      </c>
      <c r="D52" s="469">
        <f>SUM(D53,D74,D171,D185)</f>
        <v>91278</v>
      </c>
      <c r="E52" s="469">
        <f>SUM(E53,E74,E171,E185)</f>
        <v>0</v>
      </c>
      <c r="F52" s="469">
        <f>SUM(F53,F74,F171,F185)</f>
        <v>0</v>
      </c>
      <c r="G52" s="470">
        <f>SUM(G53,G74,G171,G185)</f>
        <v>0</v>
      </c>
      <c r="H52" s="468">
        <f t="shared" si="10"/>
        <v>39500</v>
      </c>
      <c r="I52" s="469">
        <f>SUM(I53,I74,I171,I185)</f>
        <v>39500</v>
      </c>
      <c r="J52" s="469">
        <f>SUM(J53,J74,J171,J185)</f>
        <v>0</v>
      </c>
      <c r="K52" s="469">
        <f>SUM(K53,K74,K171,K185)</f>
        <v>0</v>
      </c>
      <c r="L52" s="471">
        <f>SUM(L53,L74,L171,L185)</f>
        <v>0</v>
      </c>
      <c r="M52" s="468">
        <f t="shared" si="11"/>
        <v>56204</v>
      </c>
      <c r="N52" s="469">
        <f>SUM(N53,N74,N171,N185)</f>
        <v>56204</v>
      </c>
      <c r="O52" s="469">
        <f>SUM(O53,O74,O171,O185)</f>
        <v>0</v>
      </c>
      <c r="P52" s="469">
        <f>SUM(P53,P74,P171,P185)</f>
        <v>0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0</v>
      </c>
      <c r="D53" s="474">
        <f>SUM(D54,D67)</f>
        <v>0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0</v>
      </c>
      <c r="I53" s="474">
        <f>SUM(I54,I67)</f>
        <v>0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0</v>
      </c>
      <c r="N53" s="474">
        <f>SUM(N54,N67)</f>
        <v>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0</v>
      </c>
      <c r="D54" s="390">
        <f>SUM(D55,D58,D66)</f>
        <v>0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0</v>
      </c>
      <c r="I54" s="390">
        <f>SUM(I55,I58,I66)</f>
        <v>0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0</v>
      </c>
      <c r="N54" s="390">
        <f>SUM(N55,N58,N66)</f>
        <v>0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0</v>
      </c>
      <c r="D55" s="481">
        <f>SUM(D56:D57)</f>
        <v>0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0</v>
      </c>
      <c r="I55" s="481">
        <f>SUM(I56:I57)</f>
        <v>0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0</v>
      </c>
      <c r="N55" s="481">
        <f>SUM(N56:N57)</f>
        <v>0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0</v>
      </c>
      <c r="D57" s="404"/>
      <c r="E57" s="404"/>
      <c r="F57" s="404"/>
      <c r="G57" s="487"/>
      <c r="H57" s="402">
        <f t="shared" si="10"/>
        <v>0</v>
      </c>
      <c r="I57" s="404"/>
      <c r="J57" s="404"/>
      <c r="K57" s="404"/>
      <c r="L57" s="488"/>
      <c r="M57" s="402">
        <f t="shared" si="11"/>
        <v>0</v>
      </c>
      <c r="N57" s="369">
        <f t="shared" ref="N57" si="13">ROUNDUP(I57/$Q$15,0)</f>
        <v>0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0</v>
      </c>
      <c r="D58" s="369">
        <f>SUM(D59:D65)</f>
        <v>0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0</v>
      </c>
      <c r="I58" s="369">
        <f>SUM(I59:I65)</f>
        <v>0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0</v>
      </c>
      <c r="N58" s="369">
        <f>SUM(N59:N65)</f>
        <v>0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4">ROUNDUP(I59/$Q$15,0)</f>
        <v>0</v>
      </c>
      <c r="O59" s="369">
        <f t="shared" si="14"/>
        <v>0</v>
      </c>
      <c r="P59" s="369">
        <f t="shared" si="14"/>
        <v>0</v>
      </c>
      <c r="Q59" s="489">
        <f t="shared" si="14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0</v>
      </c>
      <c r="D60" s="404"/>
      <c r="E60" s="404"/>
      <c r="F60" s="404"/>
      <c r="G60" s="487"/>
      <c r="H60" s="402">
        <f t="shared" si="10"/>
        <v>0</v>
      </c>
      <c r="I60" s="404"/>
      <c r="J60" s="404"/>
      <c r="K60" s="404"/>
      <c r="L60" s="488"/>
      <c r="M60" s="402">
        <f t="shared" si="11"/>
        <v>0</v>
      </c>
      <c r="N60" s="369">
        <f t="shared" si="14"/>
        <v>0</v>
      </c>
      <c r="O60" s="369">
        <f t="shared" si="14"/>
        <v>0</v>
      </c>
      <c r="P60" s="369">
        <f t="shared" si="14"/>
        <v>0</v>
      </c>
      <c r="Q60" s="489">
        <f t="shared" si="14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4"/>
        <v>0</v>
      </c>
      <c r="O61" s="369">
        <f t="shared" si="14"/>
        <v>0</v>
      </c>
      <c r="P61" s="369">
        <f t="shared" si="14"/>
        <v>0</v>
      </c>
      <c r="Q61" s="489">
        <f t="shared" si="14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/>
      <c r="J62" s="404"/>
      <c r="K62" s="404"/>
      <c r="L62" s="488"/>
      <c r="M62" s="402">
        <f t="shared" si="11"/>
        <v>0</v>
      </c>
      <c r="N62" s="369">
        <f t="shared" si="14"/>
        <v>0</v>
      </c>
      <c r="O62" s="369">
        <f t="shared" si="14"/>
        <v>0</v>
      </c>
      <c r="P62" s="369">
        <f t="shared" si="14"/>
        <v>0</v>
      </c>
      <c r="Q62" s="489">
        <f t="shared" si="14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0</v>
      </c>
      <c r="D63" s="404"/>
      <c r="E63" s="404"/>
      <c r="F63" s="404"/>
      <c r="G63" s="487"/>
      <c r="H63" s="402">
        <f t="shared" si="10"/>
        <v>0</v>
      </c>
      <c r="I63" s="404"/>
      <c r="J63" s="404"/>
      <c r="K63" s="404"/>
      <c r="L63" s="488"/>
      <c r="M63" s="402">
        <f t="shared" si="11"/>
        <v>0</v>
      </c>
      <c r="N63" s="369">
        <f t="shared" si="14"/>
        <v>0</v>
      </c>
      <c r="O63" s="369">
        <f t="shared" si="14"/>
        <v>0</v>
      </c>
      <c r="P63" s="369">
        <f t="shared" si="14"/>
        <v>0</v>
      </c>
      <c r="Q63" s="489">
        <f t="shared" si="14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4"/>
        <v>0</v>
      </c>
      <c r="O64" s="369">
        <f t="shared" si="14"/>
        <v>0</v>
      </c>
      <c r="P64" s="369">
        <f t="shared" si="14"/>
        <v>0</v>
      </c>
      <c r="Q64" s="489">
        <f t="shared" si="14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4"/>
        <v>0</v>
      </c>
      <c r="O65" s="369">
        <f t="shared" si="14"/>
        <v>0</v>
      </c>
      <c r="P65" s="369">
        <f t="shared" si="14"/>
        <v>0</v>
      </c>
      <c r="Q65" s="489">
        <f t="shared" si="14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/>
      <c r="J66" s="492"/>
      <c r="K66" s="492"/>
      <c r="L66" s="494"/>
      <c r="M66" s="445">
        <f t="shared" si="11"/>
        <v>0</v>
      </c>
      <c r="N66" s="369">
        <f t="shared" si="14"/>
        <v>0</v>
      </c>
      <c r="O66" s="481">
        <f t="shared" si="14"/>
        <v>0</v>
      </c>
      <c r="P66" s="481">
        <f t="shared" si="14"/>
        <v>0</v>
      </c>
      <c r="Q66" s="483">
        <f t="shared" si="14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0</v>
      </c>
      <c r="D67" s="390">
        <f>SUM(D68:D69)</f>
        <v>0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0</v>
      </c>
      <c r="I67" s="390">
        <f>SUM(I68:I69)</f>
        <v>0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0</v>
      </c>
      <c r="N67" s="390">
        <f>SUM(N68:N69)</f>
        <v>0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0</v>
      </c>
      <c r="D68" s="395"/>
      <c r="E68" s="395"/>
      <c r="F68" s="395"/>
      <c r="G68" s="484"/>
      <c r="H68" s="393">
        <f t="shared" si="10"/>
        <v>0</v>
      </c>
      <c r="I68" s="395"/>
      <c r="J68" s="395"/>
      <c r="K68" s="395"/>
      <c r="L68" s="485"/>
      <c r="M68" s="393">
        <f t="shared" si="11"/>
        <v>0</v>
      </c>
      <c r="N68" s="419">
        <f t="shared" ref="N68:Q68" si="15">ROUNDUP(I68/$Q$15,0)</f>
        <v>0</v>
      </c>
      <c r="O68" s="419">
        <f t="shared" si="15"/>
        <v>0</v>
      </c>
      <c r="P68" s="419">
        <f t="shared" si="15"/>
        <v>0</v>
      </c>
      <c r="Q68" s="486">
        <f t="shared" si="15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0</v>
      </c>
      <c r="D69" s="369">
        <f>SUM(D70:D73)</f>
        <v>0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0</v>
      </c>
      <c r="I69" s="369">
        <f>SUM(I70:I73)</f>
        <v>0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0</v>
      </c>
      <c r="N69" s="369">
        <f>SUM(N70:N73)</f>
        <v>0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0</v>
      </c>
      <c r="D70" s="404"/>
      <c r="E70" s="404"/>
      <c r="F70" s="404"/>
      <c r="G70" s="487"/>
      <c r="H70" s="402">
        <f t="shared" si="10"/>
        <v>0</v>
      </c>
      <c r="I70" s="404"/>
      <c r="J70" s="404"/>
      <c r="K70" s="404"/>
      <c r="L70" s="488"/>
      <c r="M70" s="402">
        <f t="shared" si="11"/>
        <v>0</v>
      </c>
      <c r="N70" s="369">
        <f t="shared" ref="N70:Q73" si="16">ROUNDUP(I70/$Q$15,0)</f>
        <v>0</v>
      </c>
      <c r="O70" s="369">
        <f t="shared" si="16"/>
        <v>0</v>
      </c>
      <c r="P70" s="369">
        <f t="shared" si="16"/>
        <v>0</v>
      </c>
      <c r="Q70" s="489">
        <f t="shared" si="16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0</v>
      </c>
      <c r="D71" s="404"/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6"/>
        <v>0</v>
      </c>
      <c r="O71" s="369">
        <f t="shared" si="16"/>
        <v>0</v>
      </c>
      <c r="P71" s="369">
        <f t="shared" si="16"/>
        <v>0</v>
      </c>
      <c r="Q71" s="489">
        <f t="shared" si="16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0</v>
      </c>
      <c r="D72" s="404"/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6"/>
        <v>0</v>
      </c>
      <c r="O72" s="369">
        <f t="shared" si="16"/>
        <v>0</v>
      </c>
      <c r="P72" s="369">
        <f t="shared" si="16"/>
        <v>0</v>
      </c>
      <c r="Q72" s="489">
        <f t="shared" si="16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6"/>
        <v>0</v>
      </c>
      <c r="O73" s="369">
        <f t="shared" si="16"/>
        <v>0</v>
      </c>
      <c r="P73" s="369">
        <f t="shared" si="16"/>
        <v>0</v>
      </c>
      <c r="Q73" s="489">
        <f t="shared" si="16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91278</v>
      </c>
      <c r="D74" s="474">
        <f>SUM(D75,D82,D129,D162,D163,D170)</f>
        <v>91278</v>
      </c>
      <c r="E74" s="474">
        <f>SUM(E75,E82,E129,E162,E163,E170)</f>
        <v>0</v>
      </c>
      <c r="F74" s="474">
        <f>SUM(F75,F82,F129,F162,F163,F170)</f>
        <v>0</v>
      </c>
      <c r="G74" s="475">
        <f>SUM(G75,G82,G129,G162,G163,G170)</f>
        <v>0</v>
      </c>
      <c r="H74" s="473">
        <f t="shared" si="10"/>
        <v>39500</v>
      </c>
      <c r="I74" s="474">
        <f>SUM(I75,I82,I129,I162,I163,I170)</f>
        <v>39500</v>
      </c>
      <c r="J74" s="474">
        <f>SUM(J75,J82,J129,J162,J163,J170)</f>
        <v>0</v>
      </c>
      <c r="K74" s="474">
        <f>SUM(K75,K82,K129,K162,K163,K170)</f>
        <v>0</v>
      </c>
      <c r="L74" s="476">
        <f>SUM(L75,L82,L129,L162,L163,L170)</f>
        <v>0</v>
      </c>
      <c r="M74" s="473">
        <f t="shared" ref="M74:M112" si="17">SUM(N74:Q74)</f>
        <v>56204</v>
      </c>
      <c r="N74" s="474">
        <f>SUM(N75,N82,N129,N162,N163,N170)</f>
        <v>56204</v>
      </c>
      <c r="O74" s="474">
        <f>SUM(O75,O82,O129,O162,O163,O170)</f>
        <v>0</v>
      </c>
      <c r="P74" s="474">
        <f>SUM(P75,P82,P129,P162,P163,P170)</f>
        <v>0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0</v>
      </c>
      <c r="D75" s="390">
        <f>SUM(D76,D79)</f>
        <v>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0</v>
      </c>
      <c r="I75" s="390">
        <f>SUM(I76,I79)</f>
        <v>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7"/>
        <v>0</v>
      </c>
      <c r="N75" s="390">
        <f>SUM(N76,N79)</f>
        <v>0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0</v>
      </c>
      <c r="D76" s="419">
        <f>SUM(D77:D78)</f>
        <v>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7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0</v>
      </c>
      <c r="D77" s="404"/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7"/>
        <v>0</v>
      </c>
      <c r="N77" s="369">
        <f t="shared" ref="N77:Q78" si="18">ROUNDUP(I77/$Q$15,0)</f>
        <v>0</v>
      </c>
      <c r="O77" s="369">
        <f t="shared" si="18"/>
        <v>0</v>
      </c>
      <c r="P77" s="369">
        <f t="shared" si="18"/>
        <v>0</v>
      </c>
      <c r="Q77" s="489">
        <f t="shared" si="18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7"/>
        <v>0</v>
      </c>
      <c r="N78" s="369">
        <f t="shared" si="18"/>
        <v>0</v>
      </c>
      <c r="O78" s="369">
        <f t="shared" si="18"/>
        <v>0</v>
      </c>
      <c r="P78" s="369">
        <f t="shared" si="18"/>
        <v>0</v>
      </c>
      <c r="Q78" s="489">
        <f t="shared" si="18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0</v>
      </c>
      <c r="D79" s="369">
        <f>SUM(D80:D81)</f>
        <v>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0</v>
      </c>
      <c r="I79" s="369">
        <f>SUM(I80:I81)</f>
        <v>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7"/>
        <v>0</v>
      </c>
      <c r="N79" s="369">
        <f>SUM(N80:N81)</f>
        <v>0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0</v>
      </c>
      <c r="D80" s="404"/>
      <c r="E80" s="404"/>
      <c r="F80" s="404"/>
      <c r="G80" s="487"/>
      <c r="H80" s="402">
        <f t="shared" si="10"/>
        <v>0</v>
      </c>
      <c r="I80" s="404"/>
      <c r="J80" s="404"/>
      <c r="K80" s="404"/>
      <c r="L80" s="488"/>
      <c r="M80" s="402">
        <f t="shared" si="17"/>
        <v>0</v>
      </c>
      <c r="N80" s="369">
        <f t="shared" ref="N80:Q81" si="19">ROUNDUP(I80/$Q$15,0)</f>
        <v>0</v>
      </c>
      <c r="O80" s="369">
        <f t="shared" si="19"/>
        <v>0</v>
      </c>
      <c r="P80" s="369">
        <f t="shared" si="19"/>
        <v>0</v>
      </c>
      <c r="Q80" s="489">
        <f t="shared" si="19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0</v>
      </c>
      <c r="D81" s="404"/>
      <c r="E81" s="404"/>
      <c r="F81" s="404"/>
      <c r="G81" s="487"/>
      <c r="H81" s="402">
        <f t="shared" si="10"/>
        <v>0</v>
      </c>
      <c r="I81" s="404"/>
      <c r="J81" s="404"/>
      <c r="K81" s="404"/>
      <c r="L81" s="488"/>
      <c r="M81" s="402">
        <f t="shared" si="17"/>
        <v>0</v>
      </c>
      <c r="N81" s="369">
        <f t="shared" si="19"/>
        <v>0</v>
      </c>
      <c r="O81" s="369">
        <f t="shared" si="19"/>
        <v>0</v>
      </c>
      <c r="P81" s="369">
        <f t="shared" si="19"/>
        <v>0</v>
      </c>
      <c r="Q81" s="489">
        <f t="shared" si="19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3000</v>
      </c>
      <c r="D82" s="390">
        <f>SUM(D83,D88,D94,D102,D111,D115,D121,D127)</f>
        <v>3000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 t="shared" si="10"/>
        <v>3000</v>
      </c>
      <c r="I82" s="390">
        <f>SUM(I83,I88,I94,I102,I111,I115,I121,I127)</f>
        <v>3000</v>
      </c>
      <c r="J82" s="390">
        <f>SUM(J83,J88,J94,J102,J111,J115,J121,J127)</f>
        <v>0</v>
      </c>
      <c r="K82" s="390">
        <f>SUM(K83,K88,K94,K102,K111,K115,K121,K127)</f>
        <v>0</v>
      </c>
      <c r="L82" s="499">
        <f>SUM(L83,L88,L94,L102,L111,L115,L121,L127)</f>
        <v>0</v>
      </c>
      <c r="M82" s="384">
        <f t="shared" si="17"/>
        <v>4269</v>
      </c>
      <c r="N82" s="390">
        <f>SUM(N83,N88,N94,N102,N111,N115,N121,N127)</f>
        <v>4269</v>
      </c>
      <c r="O82" s="390">
        <f>SUM(O83,O88,O94,O102,O111,O115,O121,O127)</f>
        <v>0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7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7"/>
        <v>0</v>
      </c>
      <c r="N84" s="419">
        <f t="shared" ref="N84:Q87" si="20">ROUNDUP(I84/$Q$15,0)</f>
        <v>0</v>
      </c>
      <c r="O84" s="419">
        <f t="shared" si="20"/>
        <v>0</v>
      </c>
      <c r="P84" s="419">
        <f t="shared" si="20"/>
        <v>0</v>
      </c>
      <c r="Q84" s="486">
        <f t="shared" si="20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7"/>
        <v>0</v>
      </c>
      <c r="N85" s="369">
        <f t="shared" si="20"/>
        <v>0</v>
      </c>
      <c r="O85" s="369">
        <f t="shared" si="20"/>
        <v>0</v>
      </c>
      <c r="P85" s="369">
        <f t="shared" si="20"/>
        <v>0</v>
      </c>
      <c r="Q85" s="489">
        <f t="shared" si="20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7"/>
        <v>0</v>
      </c>
      <c r="N86" s="369">
        <f t="shared" si="20"/>
        <v>0</v>
      </c>
      <c r="O86" s="369">
        <f t="shared" si="20"/>
        <v>0</v>
      </c>
      <c r="P86" s="369">
        <f t="shared" si="20"/>
        <v>0</v>
      </c>
      <c r="Q86" s="489">
        <f t="shared" si="20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/>
      <c r="J87" s="404"/>
      <c r="K87" s="404"/>
      <c r="L87" s="488"/>
      <c r="M87" s="402">
        <f t="shared" si="17"/>
        <v>0</v>
      </c>
      <c r="N87" s="369">
        <f t="shared" si="20"/>
        <v>0</v>
      </c>
      <c r="O87" s="369">
        <f t="shared" si="20"/>
        <v>0</v>
      </c>
      <c r="P87" s="369">
        <f t="shared" si="20"/>
        <v>0</v>
      </c>
      <c r="Q87" s="489">
        <f t="shared" si="20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7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7"/>
        <v>0</v>
      </c>
      <c r="N89" s="369">
        <f t="shared" ref="N89:Q93" si="21">ROUNDUP(I89/$Q$15,0)</f>
        <v>0</v>
      </c>
      <c r="O89" s="369">
        <f t="shared" si="21"/>
        <v>0</v>
      </c>
      <c r="P89" s="369">
        <f t="shared" si="21"/>
        <v>0</v>
      </c>
      <c r="Q89" s="489">
        <f t="shared" si="21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7"/>
        <v>0</v>
      </c>
      <c r="N90" s="369">
        <f t="shared" si="21"/>
        <v>0</v>
      </c>
      <c r="O90" s="369">
        <f t="shared" si="21"/>
        <v>0</v>
      </c>
      <c r="P90" s="369">
        <f t="shared" si="21"/>
        <v>0</v>
      </c>
      <c r="Q90" s="489">
        <f t="shared" si="21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7"/>
        <v>0</v>
      </c>
      <c r="N91" s="369">
        <f t="shared" si="21"/>
        <v>0</v>
      </c>
      <c r="O91" s="369">
        <f t="shared" si="21"/>
        <v>0</v>
      </c>
      <c r="P91" s="369">
        <f t="shared" si="21"/>
        <v>0</v>
      </c>
      <c r="Q91" s="489">
        <f t="shared" si="21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7"/>
        <v>0</v>
      </c>
      <c r="N92" s="369">
        <f t="shared" si="21"/>
        <v>0</v>
      </c>
      <c r="O92" s="369">
        <f t="shared" si="21"/>
        <v>0</v>
      </c>
      <c r="P92" s="369">
        <f t="shared" si="21"/>
        <v>0</v>
      </c>
      <c r="Q92" s="489">
        <f t="shared" si="21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7"/>
        <v>0</v>
      </c>
      <c r="N93" s="369">
        <f t="shared" si="21"/>
        <v>0</v>
      </c>
      <c r="O93" s="369">
        <f t="shared" si="21"/>
        <v>0</v>
      </c>
      <c r="P93" s="369">
        <f t="shared" si="21"/>
        <v>0</v>
      </c>
      <c r="Q93" s="489">
        <f t="shared" si="21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3000</v>
      </c>
      <c r="D94" s="369">
        <f>SUM(D95:D101)</f>
        <v>3000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3000</v>
      </c>
      <c r="I94" s="369">
        <f>SUM(I95:I101)</f>
        <v>3000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7"/>
        <v>4269</v>
      </c>
      <c r="N94" s="369">
        <f>SUM(N95:N101)</f>
        <v>4269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0</v>
      </c>
      <c r="D95" s="404"/>
      <c r="E95" s="404"/>
      <c r="F95" s="404"/>
      <c r="G95" s="487"/>
      <c r="H95" s="402">
        <f t="shared" si="10"/>
        <v>0</v>
      </c>
      <c r="I95" s="404"/>
      <c r="J95" s="404"/>
      <c r="K95" s="404"/>
      <c r="L95" s="488"/>
      <c r="M95" s="402">
        <f t="shared" si="17"/>
        <v>0</v>
      </c>
      <c r="N95" s="369">
        <f t="shared" ref="N95:Q101" si="22">ROUNDUP(I95/$Q$15,0)</f>
        <v>0</v>
      </c>
      <c r="O95" s="369">
        <f t="shared" si="22"/>
        <v>0</v>
      </c>
      <c r="P95" s="369">
        <f t="shared" si="22"/>
        <v>0</v>
      </c>
      <c r="Q95" s="489">
        <f t="shared" si="22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0</v>
      </c>
      <c r="D96" s="404"/>
      <c r="E96" s="404"/>
      <c r="F96" s="404"/>
      <c r="G96" s="487"/>
      <c r="H96" s="402">
        <f t="shared" si="10"/>
        <v>0</v>
      </c>
      <c r="I96" s="404"/>
      <c r="J96" s="404"/>
      <c r="K96" s="404"/>
      <c r="L96" s="488"/>
      <c r="M96" s="402">
        <f t="shared" si="17"/>
        <v>0</v>
      </c>
      <c r="N96" s="369">
        <f t="shared" si="22"/>
        <v>0</v>
      </c>
      <c r="O96" s="369">
        <f t="shared" si="22"/>
        <v>0</v>
      </c>
      <c r="P96" s="369">
        <f t="shared" si="22"/>
        <v>0</v>
      </c>
      <c r="Q96" s="489">
        <f t="shared" si="22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7"/>
        <v>0</v>
      </c>
      <c r="N97" s="419">
        <f t="shared" si="22"/>
        <v>0</v>
      </c>
      <c r="O97" s="419">
        <f t="shared" si="22"/>
        <v>0</v>
      </c>
      <c r="P97" s="419">
        <f t="shared" si="22"/>
        <v>0</v>
      </c>
      <c r="Q97" s="486">
        <f t="shared" si="22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7"/>
        <v>0</v>
      </c>
      <c r="N98" s="369">
        <f t="shared" si="22"/>
        <v>0</v>
      </c>
      <c r="O98" s="369">
        <f t="shared" si="22"/>
        <v>0</v>
      </c>
      <c r="P98" s="369">
        <f t="shared" si="22"/>
        <v>0</v>
      </c>
      <c r="Q98" s="489">
        <f t="shared" si="22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7"/>
        <v>0</v>
      </c>
      <c r="N99" s="369">
        <f t="shared" si="22"/>
        <v>0</v>
      </c>
      <c r="O99" s="369">
        <f t="shared" si="22"/>
        <v>0</v>
      </c>
      <c r="P99" s="369">
        <f t="shared" si="22"/>
        <v>0</v>
      </c>
      <c r="Q99" s="489">
        <f t="shared" si="22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/>
      <c r="J100" s="404"/>
      <c r="K100" s="404"/>
      <c r="L100" s="488"/>
      <c r="M100" s="402">
        <f t="shared" si="17"/>
        <v>0</v>
      </c>
      <c r="N100" s="369">
        <f t="shared" si="22"/>
        <v>0</v>
      </c>
      <c r="O100" s="369">
        <f t="shared" si="22"/>
        <v>0</v>
      </c>
      <c r="P100" s="369">
        <f t="shared" si="22"/>
        <v>0</v>
      </c>
      <c r="Q100" s="489">
        <f t="shared" si="22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3000</v>
      </c>
      <c r="D101" s="404">
        <f>3000</f>
        <v>3000</v>
      </c>
      <c r="E101" s="404"/>
      <c r="F101" s="404"/>
      <c r="G101" s="487"/>
      <c r="H101" s="402">
        <f t="shared" si="10"/>
        <v>3000</v>
      </c>
      <c r="I101" s="404">
        <v>3000</v>
      </c>
      <c r="J101" s="404"/>
      <c r="K101" s="404"/>
      <c r="L101" s="488"/>
      <c r="M101" s="402">
        <f t="shared" si="17"/>
        <v>4269</v>
      </c>
      <c r="N101" s="369">
        <v>4269</v>
      </c>
      <c r="O101" s="369">
        <f t="shared" si="22"/>
        <v>0</v>
      </c>
      <c r="P101" s="369">
        <f t="shared" si="22"/>
        <v>0</v>
      </c>
      <c r="Q101" s="489">
        <f t="shared" si="22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0</v>
      </c>
      <c r="D102" s="369">
        <f>SUM(D103:D110)</f>
        <v>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0</v>
      </c>
      <c r="I102" s="369">
        <f>SUM(I103:I110)</f>
        <v>0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7"/>
        <v>0</v>
      </c>
      <c r="N102" s="369">
        <f>SUM(N103:N110)</f>
        <v>0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7"/>
        <v>0</v>
      </c>
      <c r="N103" s="369">
        <f t="shared" ref="N103:Q110" si="23">ROUNDUP(I103/$Q$15,0)</f>
        <v>0</v>
      </c>
      <c r="O103" s="369">
        <f t="shared" si="23"/>
        <v>0</v>
      </c>
      <c r="P103" s="369">
        <f t="shared" si="23"/>
        <v>0</v>
      </c>
      <c r="Q103" s="489">
        <f t="shared" si="23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7"/>
        <v>0</v>
      </c>
      <c r="N104" s="369">
        <f t="shared" si="23"/>
        <v>0</v>
      </c>
      <c r="O104" s="369">
        <f t="shared" si="23"/>
        <v>0</v>
      </c>
      <c r="P104" s="369">
        <f t="shared" si="23"/>
        <v>0</v>
      </c>
      <c r="Q104" s="489">
        <f t="shared" si="23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7"/>
        <v>0</v>
      </c>
      <c r="N105" s="369">
        <f t="shared" si="23"/>
        <v>0</v>
      </c>
      <c r="O105" s="369">
        <f t="shared" si="23"/>
        <v>0</v>
      </c>
      <c r="P105" s="369">
        <f t="shared" si="23"/>
        <v>0</v>
      </c>
      <c r="Q105" s="489">
        <f t="shared" si="23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7"/>
        <v>0</v>
      </c>
      <c r="N106" s="369">
        <f t="shared" si="23"/>
        <v>0</v>
      </c>
      <c r="O106" s="369">
        <f t="shared" si="23"/>
        <v>0</v>
      </c>
      <c r="P106" s="369">
        <f t="shared" si="23"/>
        <v>0</v>
      </c>
      <c r="Q106" s="489">
        <f t="shared" si="23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7"/>
        <v>0</v>
      </c>
      <c r="N107" s="369">
        <f t="shared" si="23"/>
        <v>0</v>
      </c>
      <c r="O107" s="369">
        <f t="shared" si="23"/>
        <v>0</v>
      </c>
      <c r="P107" s="369">
        <f t="shared" si="23"/>
        <v>0</v>
      </c>
      <c r="Q107" s="489">
        <f t="shared" si="23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0</v>
      </c>
      <c r="D108" s="404"/>
      <c r="E108" s="404"/>
      <c r="F108" s="404"/>
      <c r="G108" s="487"/>
      <c r="H108" s="402">
        <f t="shared" si="10"/>
        <v>0</v>
      </c>
      <c r="I108" s="404"/>
      <c r="J108" s="404"/>
      <c r="K108" s="404"/>
      <c r="L108" s="488"/>
      <c r="M108" s="402">
        <f t="shared" si="17"/>
        <v>0</v>
      </c>
      <c r="N108" s="369">
        <f t="shared" si="23"/>
        <v>0</v>
      </c>
      <c r="O108" s="369">
        <f t="shared" si="23"/>
        <v>0</v>
      </c>
      <c r="P108" s="369">
        <f t="shared" si="23"/>
        <v>0</v>
      </c>
      <c r="Q108" s="489">
        <f t="shared" si="23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7"/>
        <v>0</v>
      </c>
      <c r="N109" s="369">
        <f t="shared" si="23"/>
        <v>0</v>
      </c>
      <c r="O109" s="369">
        <f t="shared" si="23"/>
        <v>0</v>
      </c>
      <c r="P109" s="369">
        <f t="shared" si="23"/>
        <v>0</v>
      </c>
      <c r="Q109" s="489">
        <f t="shared" si="23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7"/>
        <v>0</v>
      </c>
      <c r="N110" s="369">
        <f t="shared" si="23"/>
        <v>0</v>
      </c>
      <c r="O110" s="369">
        <f t="shared" si="23"/>
        <v>0</v>
      </c>
      <c r="P110" s="369">
        <f t="shared" si="23"/>
        <v>0</v>
      </c>
      <c r="Q110" s="489">
        <f t="shared" si="23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7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7"/>
        <v>0</v>
      </c>
      <c r="N112" s="369">
        <f t="shared" ref="N112:Q114" si="24">ROUNDUP(I112/$Q$15,0)</f>
        <v>0</v>
      </c>
      <c r="O112" s="369">
        <f t="shared" si="24"/>
        <v>0</v>
      </c>
      <c r="P112" s="369">
        <f t="shared" si="24"/>
        <v>0</v>
      </c>
      <c r="Q112" s="489">
        <f t="shared" si="24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4"/>
        <v>0</v>
      </c>
      <c r="O113" s="369">
        <f t="shared" si="24"/>
        <v>0</v>
      </c>
      <c r="P113" s="369">
        <f t="shared" si="24"/>
        <v>0</v>
      </c>
      <c r="Q113" s="489">
        <f t="shared" si="24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4"/>
        <v>0</v>
      </c>
      <c r="O114" s="369">
        <f t="shared" si="24"/>
        <v>0</v>
      </c>
      <c r="P114" s="369">
        <f t="shared" si="24"/>
        <v>0</v>
      </c>
      <c r="Q114" s="489">
        <f t="shared" si="24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5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6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7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5"/>
        <v>0</v>
      </c>
      <c r="D116" s="404"/>
      <c r="E116" s="404"/>
      <c r="F116" s="404"/>
      <c r="G116" s="487"/>
      <c r="H116" s="402">
        <f t="shared" si="26"/>
        <v>0</v>
      </c>
      <c r="I116" s="404"/>
      <c r="J116" s="404"/>
      <c r="K116" s="404"/>
      <c r="L116" s="488"/>
      <c r="M116" s="402">
        <f t="shared" si="27"/>
        <v>0</v>
      </c>
      <c r="N116" s="369">
        <f t="shared" ref="N116:Q120" si="28">ROUNDUP(I116/$Q$15,0)</f>
        <v>0</v>
      </c>
      <c r="O116" s="369">
        <f t="shared" si="28"/>
        <v>0</v>
      </c>
      <c r="P116" s="369">
        <f t="shared" si="28"/>
        <v>0</v>
      </c>
      <c r="Q116" s="489">
        <f t="shared" si="28"/>
        <v>0</v>
      </c>
    </row>
    <row r="117" spans="1:17" x14ac:dyDescent="0.25">
      <c r="A117" s="363">
        <v>2262</v>
      </c>
      <c r="B117" s="401" t="s">
        <v>126</v>
      </c>
      <c r="C117" s="402">
        <f t="shared" si="25"/>
        <v>0</v>
      </c>
      <c r="D117" s="404"/>
      <c r="E117" s="404"/>
      <c r="F117" s="404"/>
      <c r="G117" s="487"/>
      <c r="H117" s="402">
        <f t="shared" si="26"/>
        <v>0</v>
      </c>
      <c r="I117" s="404"/>
      <c r="J117" s="404"/>
      <c r="K117" s="404"/>
      <c r="L117" s="488"/>
      <c r="M117" s="402">
        <f t="shared" si="27"/>
        <v>0</v>
      </c>
      <c r="N117" s="369">
        <f t="shared" si="28"/>
        <v>0</v>
      </c>
      <c r="O117" s="369">
        <f t="shared" si="28"/>
        <v>0</v>
      </c>
      <c r="P117" s="369">
        <f t="shared" si="28"/>
        <v>0</v>
      </c>
      <c r="Q117" s="489">
        <f t="shared" si="28"/>
        <v>0</v>
      </c>
    </row>
    <row r="118" spans="1:17" x14ac:dyDescent="0.25">
      <c r="A118" s="363">
        <v>2263</v>
      </c>
      <c r="B118" s="401" t="s">
        <v>127</v>
      </c>
      <c r="C118" s="402">
        <f t="shared" si="25"/>
        <v>0</v>
      </c>
      <c r="D118" s="404"/>
      <c r="E118" s="404"/>
      <c r="F118" s="404"/>
      <c r="G118" s="487"/>
      <c r="H118" s="402">
        <f t="shared" si="26"/>
        <v>0</v>
      </c>
      <c r="I118" s="404"/>
      <c r="J118" s="404"/>
      <c r="K118" s="404"/>
      <c r="L118" s="488"/>
      <c r="M118" s="402">
        <f t="shared" si="27"/>
        <v>0</v>
      </c>
      <c r="N118" s="369">
        <f t="shared" si="28"/>
        <v>0</v>
      </c>
      <c r="O118" s="369">
        <f t="shared" si="28"/>
        <v>0</v>
      </c>
      <c r="P118" s="369">
        <f t="shared" si="28"/>
        <v>0</v>
      </c>
      <c r="Q118" s="489">
        <f t="shared" si="28"/>
        <v>0</v>
      </c>
    </row>
    <row r="119" spans="1:17" x14ac:dyDescent="0.25">
      <c r="A119" s="363">
        <v>2264</v>
      </c>
      <c r="B119" s="401" t="s">
        <v>128</v>
      </c>
      <c r="C119" s="402">
        <f t="shared" si="25"/>
        <v>0</v>
      </c>
      <c r="D119" s="404"/>
      <c r="E119" s="404"/>
      <c r="F119" s="404"/>
      <c r="G119" s="487"/>
      <c r="H119" s="402">
        <f t="shared" si="26"/>
        <v>0</v>
      </c>
      <c r="I119" s="404"/>
      <c r="J119" s="404"/>
      <c r="K119" s="404"/>
      <c r="L119" s="488"/>
      <c r="M119" s="402">
        <f t="shared" si="27"/>
        <v>0</v>
      </c>
      <c r="N119" s="369">
        <f t="shared" si="28"/>
        <v>0</v>
      </c>
      <c r="O119" s="369">
        <f t="shared" si="28"/>
        <v>0</v>
      </c>
      <c r="P119" s="369">
        <f t="shared" si="28"/>
        <v>0</v>
      </c>
      <c r="Q119" s="489">
        <f t="shared" si="28"/>
        <v>0</v>
      </c>
    </row>
    <row r="120" spans="1:17" x14ac:dyDescent="0.25">
      <c r="A120" s="363">
        <v>2269</v>
      </c>
      <c r="B120" s="401" t="s">
        <v>129</v>
      </c>
      <c r="C120" s="402">
        <f t="shared" si="25"/>
        <v>0</v>
      </c>
      <c r="D120" s="404"/>
      <c r="E120" s="404"/>
      <c r="F120" s="404"/>
      <c r="G120" s="487"/>
      <c r="H120" s="402">
        <f t="shared" si="26"/>
        <v>0</v>
      </c>
      <c r="I120" s="404"/>
      <c r="J120" s="404"/>
      <c r="K120" s="404"/>
      <c r="L120" s="488"/>
      <c r="M120" s="402">
        <f t="shared" si="27"/>
        <v>0</v>
      </c>
      <c r="N120" s="369">
        <f t="shared" si="28"/>
        <v>0</v>
      </c>
      <c r="O120" s="369">
        <f t="shared" si="28"/>
        <v>0</v>
      </c>
      <c r="P120" s="369">
        <f t="shared" si="28"/>
        <v>0</v>
      </c>
      <c r="Q120" s="489">
        <f t="shared" si="28"/>
        <v>0</v>
      </c>
    </row>
    <row r="121" spans="1:17" x14ac:dyDescent="0.25">
      <c r="A121" s="490">
        <v>2270</v>
      </c>
      <c r="B121" s="401" t="s">
        <v>130</v>
      </c>
      <c r="C121" s="402">
        <f t="shared" si="25"/>
        <v>0</v>
      </c>
      <c r="D121" s="369">
        <f>SUM(D122:D126)</f>
        <v>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6"/>
        <v>0</v>
      </c>
      <c r="I121" s="369">
        <f>SUM(I122:I126)</f>
        <v>0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7"/>
        <v>0</v>
      </c>
      <c r="N121" s="369">
        <f>SUM(N122:N126)</f>
        <v>0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5"/>
        <v>0</v>
      </c>
      <c r="D122" s="404"/>
      <c r="E122" s="404"/>
      <c r="F122" s="404"/>
      <c r="G122" s="487"/>
      <c r="H122" s="402">
        <f t="shared" si="26"/>
        <v>0</v>
      </c>
      <c r="I122" s="404"/>
      <c r="J122" s="404"/>
      <c r="K122" s="404"/>
      <c r="L122" s="488"/>
      <c r="M122" s="402">
        <f t="shared" si="27"/>
        <v>0</v>
      </c>
      <c r="N122" s="369">
        <f t="shared" ref="N122:Q126" si="29">ROUNDUP(I122/$Q$15,0)</f>
        <v>0</v>
      </c>
      <c r="O122" s="369">
        <f t="shared" si="29"/>
        <v>0</v>
      </c>
      <c r="P122" s="369">
        <f t="shared" si="29"/>
        <v>0</v>
      </c>
      <c r="Q122" s="489">
        <f t="shared" si="29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5"/>
        <v>0</v>
      </c>
      <c r="D123" s="404"/>
      <c r="E123" s="404"/>
      <c r="F123" s="404"/>
      <c r="G123" s="487"/>
      <c r="H123" s="402">
        <f t="shared" si="26"/>
        <v>0</v>
      </c>
      <c r="I123" s="404"/>
      <c r="J123" s="404"/>
      <c r="K123" s="404"/>
      <c r="L123" s="488"/>
      <c r="M123" s="402">
        <f t="shared" si="27"/>
        <v>0</v>
      </c>
      <c r="N123" s="369">
        <f t="shared" si="29"/>
        <v>0</v>
      </c>
      <c r="O123" s="369">
        <f t="shared" si="29"/>
        <v>0</v>
      </c>
      <c r="P123" s="369">
        <f t="shared" si="29"/>
        <v>0</v>
      </c>
      <c r="Q123" s="489">
        <f t="shared" si="29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5"/>
        <v>0</v>
      </c>
      <c r="D124" s="404"/>
      <c r="E124" s="404"/>
      <c r="F124" s="404"/>
      <c r="G124" s="487"/>
      <c r="H124" s="402">
        <f t="shared" si="26"/>
        <v>0</v>
      </c>
      <c r="I124" s="404"/>
      <c r="J124" s="404"/>
      <c r="K124" s="404"/>
      <c r="L124" s="488"/>
      <c r="M124" s="402">
        <f t="shared" si="27"/>
        <v>0</v>
      </c>
      <c r="N124" s="369">
        <f t="shared" si="29"/>
        <v>0</v>
      </c>
      <c r="O124" s="369">
        <f t="shared" si="29"/>
        <v>0</v>
      </c>
      <c r="P124" s="369">
        <f t="shared" si="29"/>
        <v>0</v>
      </c>
      <c r="Q124" s="489">
        <f t="shared" si="29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5"/>
        <v>0</v>
      </c>
      <c r="D125" s="404"/>
      <c r="E125" s="404"/>
      <c r="F125" s="404"/>
      <c r="G125" s="487"/>
      <c r="H125" s="402">
        <f t="shared" si="26"/>
        <v>0</v>
      </c>
      <c r="I125" s="404"/>
      <c r="J125" s="404"/>
      <c r="K125" s="404"/>
      <c r="L125" s="488"/>
      <c r="M125" s="402">
        <f t="shared" si="27"/>
        <v>0</v>
      </c>
      <c r="N125" s="369">
        <f t="shared" si="29"/>
        <v>0</v>
      </c>
      <c r="O125" s="369">
        <f t="shared" si="29"/>
        <v>0</v>
      </c>
      <c r="P125" s="369">
        <f t="shared" si="29"/>
        <v>0</v>
      </c>
      <c r="Q125" s="489">
        <f t="shared" si="29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5"/>
        <v>0</v>
      </c>
      <c r="D126" s="404"/>
      <c r="E126" s="404"/>
      <c r="F126" s="404"/>
      <c r="G126" s="487"/>
      <c r="H126" s="402">
        <f t="shared" si="26"/>
        <v>0</v>
      </c>
      <c r="I126" s="404"/>
      <c r="J126" s="404"/>
      <c r="K126" s="404"/>
      <c r="L126" s="488"/>
      <c r="M126" s="402">
        <f t="shared" si="27"/>
        <v>0</v>
      </c>
      <c r="N126" s="369">
        <f t="shared" si="29"/>
        <v>0</v>
      </c>
      <c r="O126" s="369">
        <f t="shared" si="29"/>
        <v>0</v>
      </c>
      <c r="P126" s="369">
        <f t="shared" si="29"/>
        <v>0</v>
      </c>
      <c r="Q126" s="489">
        <f t="shared" si="29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30">SUM(C128)</f>
        <v>0</v>
      </c>
      <c r="D127" s="419">
        <f t="shared" si="30"/>
        <v>0</v>
      </c>
      <c r="E127" s="419">
        <f t="shared" si="30"/>
        <v>0</v>
      </c>
      <c r="F127" s="419">
        <f t="shared" si="30"/>
        <v>0</v>
      </c>
      <c r="G127" s="419">
        <f t="shared" si="30"/>
        <v>0</v>
      </c>
      <c r="H127" s="393">
        <f t="shared" si="30"/>
        <v>0</v>
      </c>
      <c r="I127" s="419">
        <f t="shared" si="30"/>
        <v>0</v>
      </c>
      <c r="J127" s="419">
        <f t="shared" si="30"/>
        <v>0</v>
      </c>
      <c r="K127" s="419">
        <f t="shared" si="30"/>
        <v>0</v>
      </c>
      <c r="L127" s="501">
        <f t="shared" si="30"/>
        <v>0</v>
      </c>
      <c r="M127" s="393">
        <f t="shared" si="30"/>
        <v>0</v>
      </c>
      <c r="N127" s="419">
        <f t="shared" si="30"/>
        <v>0</v>
      </c>
      <c r="O127" s="419">
        <f t="shared" si="30"/>
        <v>0</v>
      </c>
      <c r="P127" s="419">
        <f t="shared" si="30"/>
        <v>0</v>
      </c>
      <c r="Q127" s="501">
        <f t="shared" si="30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1">ROUNDUP(I128/$Q$15,0)</f>
        <v>0</v>
      </c>
      <c r="O128" s="369">
        <f t="shared" si="31"/>
        <v>0</v>
      </c>
      <c r="P128" s="369">
        <f t="shared" si="31"/>
        <v>0</v>
      </c>
      <c r="Q128" s="489">
        <f t="shared" si="31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5"/>
        <v>0</v>
      </c>
      <c r="D129" s="390">
        <f>SUM(D130,D134,D138,D139,D142,D149,D157,D158,D161)</f>
        <v>0</v>
      </c>
      <c r="E129" s="390">
        <f>SUM(E130,E134,E138,E139,E142,E149,E157,E158,E161)</f>
        <v>0</v>
      </c>
      <c r="F129" s="390">
        <f>SUM(F130,F134,F138,F139,F142,F149,F157,F158,F161)</f>
        <v>0</v>
      </c>
      <c r="G129" s="495">
        <f>SUM(G130,G134,G138,G139,G142,G149,G157,G158,G161)</f>
        <v>0</v>
      </c>
      <c r="H129" s="384">
        <f t="shared" si="26"/>
        <v>0</v>
      </c>
      <c r="I129" s="390">
        <f>SUM(I130,I134,I138,I139,I142,I149,I157,I158,I161)</f>
        <v>0</v>
      </c>
      <c r="J129" s="390">
        <f>SUM(J130,J134,J138,J139,J142,J149,J157,J158,J161)</f>
        <v>0</v>
      </c>
      <c r="K129" s="390">
        <f>SUM(K130,K134,K138,K139,K142,K149,K157,K158,K161)</f>
        <v>0</v>
      </c>
      <c r="L129" s="496">
        <f>SUM(L130,L134,L138,L139,L142,L149,L157,L158,L161)</f>
        <v>0</v>
      </c>
      <c r="M129" s="384">
        <f t="shared" ref="M129:M173" si="32">SUM(N129:Q129)</f>
        <v>0</v>
      </c>
      <c r="N129" s="390">
        <f>SUM(N130,N134,N138,N139,N142,N149,N157,N158,N161)</f>
        <v>0</v>
      </c>
      <c r="O129" s="390">
        <f>SUM(O130,O134,O138,O139,O142,O149,O157,O158,O161)</f>
        <v>0</v>
      </c>
      <c r="P129" s="390">
        <f>SUM(P130,P134,P138,P139,P142,P149,P157,P158,P161)</f>
        <v>0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5"/>
        <v>0</v>
      </c>
      <c r="D130" s="419">
        <f>SUM(D131:D133)</f>
        <v>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6"/>
        <v>0</v>
      </c>
      <c r="I130" s="419">
        <f>SUM(I131:I133)</f>
        <v>0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2"/>
        <v>0</v>
      </c>
      <c r="N130" s="419">
        <f>SUM(N131:N133)</f>
        <v>0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5"/>
        <v>0</v>
      </c>
      <c r="D131" s="404"/>
      <c r="E131" s="404"/>
      <c r="F131" s="404"/>
      <c r="G131" s="487"/>
      <c r="H131" s="402">
        <f t="shared" si="26"/>
        <v>0</v>
      </c>
      <c r="I131" s="404"/>
      <c r="J131" s="404"/>
      <c r="K131" s="404"/>
      <c r="L131" s="488"/>
      <c r="M131" s="402">
        <f t="shared" si="32"/>
        <v>0</v>
      </c>
      <c r="N131" s="369">
        <f t="shared" ref="N131:Q133" si="33">ROUNDUP(I131/$Q$15,0)</f>
        <v>0</v>
      </c>
      <c r="O131" s="369">
        <f t="shared" si="33"/>
        <v>0</v>
      </c>
      <c r="P131" s="369">
        <f t="shared" si="33"/>
        <v>0</v>
      </c>
      <c r="Q131" s="489">
        <f t="shared" si="33"/>
        <v>0</v>
      </c>
    </row>
    <row r="132" spans="1:17" x14ac:dyDescent="0.25">
      <c r="A132" s="363">
        <v>2312</v>
      </c>
      <c r="B132" s="401" t="s">
        <v>141</v>
      </c>
      <c r="C132" s="402">
        <f t="shared" si="25"/>
        <v>0</v>
      </c>
      <c r="D132" s="404"/>
      <c r="E132" s="404"/>
      <c r="F132" s="404"/>
      <c r="G132" s="487"/>
      <c r="H132" s="402">
        <f t="shared" si="26"/>
        <v>0</v>
      </c>
      <c r="I132" s="404"/>
      <c r="J132" s="404"/>
      <c r="K132" s="404"/>
      <c r="L132" s="488"/>
      <c r="M132" s="402">
        <f t="shared" si="32"/>
        <v>0</v>
      </c>
      <c r="N132" s="369">
        <f t="shared" si="33"/>
        <v>0</v>
      </c>
      <c r="O132" s="369">
        <f t="shared" si="33"/>
        <v>0</v>
      </c>
      <c r="P132" s="369">
        <f t="shared" si="33"/>
        <v>0</v>
      </c>
      <c r="Q132" s="489">
        <f t="shared" si="33"/>
        <v>0</v>
      </c>
    </row>
    <row r="133" spans="1:17" x14ac:dyDescent="0.25">
      <c r="A133" s="363">
        <v>2313</v>
      </c>
      <c r="B133" s="401" t="s">
        <v>142</v>
      </c>
      <c r="C133" s="402">
        <f t="shared" si="25"/>
        <v>0</v>
      </c>
      <c r="D133" s="404"/>
      <c r="E133" s="404"/>
      <c r="F133" s="404"/>
      <c r="G133" s="487"/>
      <c r="H133" s="402">
        <f t="shared" si="26"/>
        <v>0</v>
      </c>
      <c r="I133" s="404"/>
      <c r="J133" s="404"/>
      <c r="K133" s="404"/>
      <c r="L133" s="488"/>
      <c r="M133" s="402">
        <f t="shared" si="32"/>
        <v>0</v>
      </c>
      <c r="N133" s="369">
        <f t="shared" si="33"/>
        <v>0</v>
      </c>
      <c r="O133" s="369">
        <f t="shared" si="33"/>
        <v>0</v>
      </c>
      <c r="P133" s="369">
        <f t="shared" si="33"/>
        <v>0</v>
      </c>
      <c r="Q133" s="489">
        <f t="shared" si="33"/>
        <v>0</v>
      </c>
    </row>
    <row r="134" spans="1:17" x14ac:dyDescent="0.25">
      <c r="A134" s="490">
        <v>2320</v>
      </c>
      <c r="B134" s="401" t="s">
        <v>143</v>
      </c>
      <c r="C134" s="402">
        <f t="shared" si="25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6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2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5"/>
        <v>0</v>
      </c>
      <c r="D135" s="404"/>
      <c r="E135" s="404"/>
      <c r="F135" s="404"/>
      <c r="G135" s="487"/>
      <c r="H135" s="402">
        <f t="shared" si="26"/>
        <v>0</v>
      </c>
      <c r="I135" s="404"/>
      <c r="J135" s="404"/>
      <c r="K135" s="404"/>
      <c r="L135" s="488"/>
      <c r="M135" s="402">
        <f t="shared" si="32"/>
        <v>0</v>
      </c>
      <c r="N135" s="369">
        <f t="shared" ref="N135:Q138" si="34">ROUNDUP(I135/$Q$15,0)</f>
        <v>0</v>
      </c>
      <c r="O135" s="369">
        <f t="shared" si="34"/>
        <v>0</v>
      </c>
      <c r="P135" s="369">
        <f t="shared" si="34"/>
        <v>0</v>
      </c>
      <c r="Q135" s="489">
        <f t="shared" si="34"/>
        <v>0</v>
      </c>
    </row>
    <row r="136" spans="1:17" x14ac:dyDescent="0.25">
      <c r="A136" s="363">
        <v>2322</v>
      </c>
      <c r="B136" s="401" t="s">
        <v>145</v>
      </c>
      <c r="C136" s="402">
        <f t="shared" si="25"/>
        <v>0</v>
      </c>
      <c r="D136" s="404"/>
      <c r="E136" s="404"/>
      <c r="F136" s="404"/>
      <c r="G136" s="487"/>
      <c r="H136" s="402">
        <f t="shared" si="26"/>
        <v>0</v>
      </c>
      <c r="I136" s="404"/>
      <c r="J136" s="404"/>
      <c r="K136" s="404"/>
      <c r="L136" s="488"/>
      <c r="M136" s="402">
        <f t="shared" si="32"/>
        <v>0</v>
      </c>
      <c r="N136" s="369">
        <f t="shared" si="34"/>
        <v>0</v>
      </c>
      <c r="O136" s="369">
        <f t="shared" si="34"/>
        <v>0</v>
      </c>
      <c r="P136" s="369">
        <f t="shared" si="34"/>
        <v>0</v>
      </c>
      <c r="Q136" s="489">
        <f t="shared" si="34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5"/>
        <v>0</v>
      </c>
      <c r="D137" s="404"/>
      <c r="E137" s="404"/>
      <c r="F137" s="404"/>
      <c r="G137" s="487"/>
      <c r="H137" s="402">
        <f t="shared" si="26"/>
        <v>0</v>
      </c>
      <c r="I137" s="404"/>
      <c r="J137" s="404"/>
      <c r="K137" s="404"/>
      <c r="L137" s="488"/>
      <c r="M137" s="402">
        <f t="shared" si="32"/>
        <v>0</v>
      </c>
      <c r="N137" s="369">
        <f t="shared" si="34"/>
        <v>0</v>
      </c>
      <c r="O137" s="369">
        <f t="shared" si="34"/>
        <v>0</v>
      </c>
      <c r="P137" s="369">
        <f t="shared" si="34"/>
        <v>0</v>
      </c>
      <c r="Q137" s="489">
        <f t="shared" si="34"/>
        <v>0</v>
      </c>
    </row>
    <row r="138" spans="1:17" x14ac:dyDescent="0.25">
      <c r="A138" s="490">
        <v>2330</v>
      </c>
      <c r="B138" s="401" t="s">
        <v>147</v>
      </c>
      <c r="C138" s="402">
        <f t="shared" si="25"/>
        <v>0</v>
      </c>
      <c r="D138" s="404"/>
      <c r="E138" s="404"/>
      <c r="F138" s="404"/>
      <c r="G138" s="487"/>
      <c r="H138" s="402">
        <f t="shared" si="26"/>
        <v>0</v>
      </c>
      <c r="I138" s="404"/>
      <c r="J138" s="404"/>
      <c r="K138" s="404"/>
      <c r="L138" s="488"/>
      <c r="M138" s="402">
        <f t="shared" si="32"/>
        <v>0</v>
      </c>
      <c r="N138" s="369">
        <f t="shared" si="34"/>
        <v>0</v>
      </c>
      <c r="O138" s="369">
        <f t="shared" si="34"/>
        <v>0</v>
      </c>
      <c r="P138" s="369">
        <f t="shared" si="34"/>
        <v>0</v>
      </c>
      <c r="Q138" s="489">
        <f t="shared" si="34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5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6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2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5"/>
        <v>0</v>
      </c>
      <c r="D140" s="404"/>
      <c r="E140" s="404"/>
      <c r="F140" s="404"/>
      <c r="G140" s="487"/>
      <c r="H140" s="402">
        <f t="shared" si="26"/>
        <v>0</v>
      </c>
      <c r="I140" s="404"/>
      <c r="J140" s="404"/>
      <c r="K140" s="404"/>
      <c r="L140" s="488"/>
      <c r="M140" s="402">
        <f t="shared" si="32"/>
        <v>0</v>
      </c>
      <c r="N140" s="369">
        <f t="shared" ref="N140:Q141" si="35">ROUNDUP(I140/$Q$15,0)</f>
        <v>0</v>
      </c>
      <c r="O140" s="369">
        <f t="shared" si="35"/>
        <v>0</v>
      </c>
      <c r="P140" s="369">
        <f t="shared" si="35"/>
        <v>0</v>
      </c>
      <c r="Q140" s="489">
        <f t="shared" si="35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5"/>
        <v>0</v>
      </c>
      <c r="D141" s="404"/>
      <c r="E141" s="404"/>
      <c r="F141" s="404"/>
      <c r="G141" s="487"/>
      <c r="H141" s="402">
        <f t="shared" si="26"/>
        <v>0</v>
      </c>
      <c r="I141" s="404"/>
      <c r="J141" s="404"/>
      <c r="K141" s="404"/>
      <c r="L141" s="488"/>
      <c r="M141" s="402">
        <f t="shared" si="32"/>
        <v>0</v>
      </c>
      <c r="N141" s="369">
        <f t="shared" si="35"/>
        <v>0</v>
      </c>
      <c r="O141" s="369">
        <f t="shared" si="35"/>
        <v>0</v>
      </c>
      <c r="P141" s="369">
        <f t="shared" si="35"/>
        <v>0</v>
      </c>
      <c r="Q141" s="489">
        <f t="shared" si="35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5"/>
        <v>0</v>
      </c>
      <c r="D142" s="481">
        <f>SUM(D143:D148)</f>
        <v>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6"/>
        <v>0</v>
      </c>
      <c r="I142" s="481">
        <f>SUM(I143:I148)</f>
        <v>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2"/>
        <v>0</v>
      </c>
      <c r="N142" s="481">
        <f>SUM(N143:N148)</f>
        <v>0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5"/>
        <v>0</v>
      </c>
      <c r="D143" s="395"/>
      <c r="E143" s="395"/>
      <c r="F143" s="395"/>
      <c r="G143" s="484"/>
      <c r="H143" s="393">
        <f t="shared" si="26"/>
        <v>0</v>
      </c>
      <c r="I143" s="395"/>
      <c r="J143" s="395"/>
      <c r="K143" s="395"/>
      <c r="L143" s="485"/>
      <c r="M143" s="393">
        <f t="shared" si="32"/>
        <v>0</v>
      </c>
      <c r="N143" s="419">
        <f t="shared" ref="N143:Q148" si="36">ROUNDUP(I143/$Q$15,0)</f>
        <v>0</v>
      </c>
      <c r="O143" s="419">
        <f t="shared" si="36"/>
        <v>0</v>
      </c>
      <c r="P143" s="419">
        <f t="shared" si="36"/>
        <v>0</v>
      </c>
      <c r="Q143" s="486">
        <f t="shared" si="36"/>
        <v>0</v>
      </c>
    </row>
    <row r="144" spans="1:17" x14ac:dyDescent="0.25">
      <c r="A144" s="363">
        <v>2352</v>
      </c>
      <c r="B144" s="401" t="s">
        <v>153</v>
      </c>
      <c r="C144" s="402">
        <f t="shared" si="25"/>
        <v>0</v>
      </c>
      <c r="D144" s="404"/>
      <c r="E144" s="404"/>
      <c r="F144" s="404"/>
      <c r="G144" s="487"/>
      <c r="H144" s="402">
        <f t="shared" si="26"/>
        <v>0</v>
      </c>
      <c r="I144" s="404"/>
      <c r="J144" s="404"/>
      <c r="K144" s="404"/>
      <c r="L144" s="488"/>
      <c r="M144" s="402">
        <f t="shared" si="32"/>
        <v>0</v>
      </c>
      <c r="N144" s="369">
        <f t="shared" si="36"/>
        <v>0</v>
      </c>
      <c r="O144" s="369">
        <f t="shared" si="36"/>
        <v>0</v>
      </c>
      <c r="P144" s="369">
        <f t="shared" si="36"/>
        <v>0</v>
      </c>
      <c r="Q144" s="489">
        <f t="shared" si="36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5"/>
        <v>0</v>
      </c>
      <c r="D145" s="404"/>
      <c r="E145" s="404"/>
      <c r="F145" s="404"/>
      <c r="G145" s="487"/>
      <c r="H145" s="402">
        <f t="shared" si="26"/>
        <v>0</v>
      </c>
      <c r="I145" s="404"/>
      <c r="J145" s="404"/>
      <c r="K145" s="404"/>
      <c r="L145" s="488"/>
      <c r="M145" s="402">
        <f t="shared" si="32"/>
        <v>0</v>
      </c>
      <c r="N145" s="369">
        <f t="shared" si="36"/>
        <v>0</v>
      </c>
      <c r="O145" s="369">
        <f t="shared" si="36"/>
        <v>0</v>
      </c>
      <c r="P145" s="369">
        <f t="shared" si="36"/>
        <v>0</v>
      </c>
      <c r="Q145" s="489">
        <f t="shared" si="36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5"/>
        <v>0</v>
      </c>
      <c r="D146" s="404"/>
      <c r="E146" s="404"/>
      <c r="F146" s="404"/>
      <c r="G146" s="487"/>
      <c r="H146" s="402">
        <f t="shared" si="26"/>
        <v>0</v>
      </c>
      <c r="I146" s="404"/>
      <c r="J146" s="404"/>
      <c r="K146" s="404"/>
      <c r="L146" s="488"/>
      <c r="M146" s="402">
        <f t="shared" si="32"/>
        <v>0</v>
      </c>
      <c r="N146" s="369">
        <f t="shared" si="36"/>
        <v>0</v>
      </c>
      <c r="O146" s="369">
        <f t="shared" si="36"/>
        <v>0</v>
      </c>
      <c r="P146" s="369">
        <f t="shared" si="36"/>
        <v>0</v>
      </c>
      <c r="Q146" s="489">
        <f t="shared" si="36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5"/>
        <v>0</v>
      </c>
      <c r="D147" s="404"/>
      <c r="E147" s="404"/>
      <c r="F147" s="404"/>
      <c r="G147" s="487"/>
      <c r="H147" s="402">
        <f t="shared" si="26"/>
        <v>0</v>
      </c>
      <c r="I147" s="404"/>
      <c r="J147" s="404"/>
      <c r="K147" s="404"/>
      <c r="L147" s="488"/>
      <c r="M147" s="402">
        <f t="shared" si="32"/>
        <v>0</v>
      </c>
      <c r="N147" s="369">
        <f t="shared" si="36"/>
        <v>0</v>
      </c>
      <c r="O147" s="369">
        <f t="shared" si="36"/>
        <v>0</v>
      </c>
      <c r="P147" s="369">
        <f t="shared" si="36"/>
        <v>0</v>
      </c>
      <c r="Q147" s="489">
        <f t="shared" si="36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5"/>
        <v>0</v>
      </c>
      <c r="D148" s="404"/>
      <c r="E148" s="404"/>
      <c r="F148" s="404"/>
      <c r="G148" s="487"/>
      <c r="H148" s="402">
        <f t="shared" si="26"/>
        <v>0</v>
      </c>
      <c r="I148" s="404"/>
      <c r="J148" s="404"/>
      <c r="K148" s="404"/>
      <c r="L148" s="488"/>
      <c r="M148" s="402">
        <f t="shared" si="32"/>
        <v>0</v>
      </c>
      <c r="N148" s="369">
        <f t="shared" si="36"/>
        <v>0</v>
      </c>
      <c r="O148" s="369">
        <f t="shared" si="36"/>
        <v>0</v>
      </c>
      <c r="P148" s="369">
        <f t="shared" si="36"/>
        <v>0</v>
      </c>
      <c r="Q148" s="489">
        <f t="shared" si="36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5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6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2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5"/>
        <v>0</v>
      </c>
      <c r="D150" s="404"/>
      <c r="E150" s="404"/>
      <c r="F150" s="404"/>
      <c r="G150" s="487"/>
      <c r="H150" s="402">
        <f t="shared" si="26"/>
        <v>0</v>
      </c>
      <c r="I150" s="404"/>
      <c r="J150" s="404"/>
      <c r="K150" s="404"/>
      <c r="L150" s="488"/>
      <c r="M150" s="402">
        <f t="shared" si="32"/>
        <v>0</v>
      </c>
      <c r="N150" s="369">
        <f t="shared" ref="N150:Q157" si="37">ROUNDUP(I150/$Q$15,0)</f>
        <v>0</v>
      </c>
      <c r="O150" s="369">
        <f t="shared" si="37"/>
        <v>0</v>
      </c>
      <c r="P150" s="369">
        <f t="shared" si="37"/>
        <v>0</v>
      </c>
      <c r="Q150" s="489">
        <f t="shared" si="37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5"/>
        <v>0</v>
      </c>
      <c r="D151" s="404"/>
      <c r="E151" s="404"/>
      <c r="F151" s="404"/>
      <c r="G151" s="487"/>
      <c r="H151" s="402">
        <f t="shared" si="26"/>
        <v>0</v>
      </c>
      <c r="I151" s="404"/>
      <c r="J151" s="404"/>
      <c r="K151" s="404"/>
      <c r="L151" s="488"/>
      <c r="M151" s="402">
        <f t="shared" si="32"/>
        <v>0</v>
      </c>
      <c r="N151" s="369">
        <f t="shared" si="37"/>
        <v>0</v>
      </c>
      <c r="O151" s="369">
        <f t="shared" si="37"/>
        <v>0</v>
      </c>
      <c r="P151" s="369">
        <f t="shared" si="37"/>
        <v>0</v>
      </c>
      <c r="Q151" s="489">
        <f t="shared" si="37"/>
        <v>0</v>
      </c>
    </row>
    <row r="152" spans="1:17" x14ac:dyDescent="0.25">
      <c r="A152" s="362">
        <v>2363</v>
      </c>
      <c r="B152" s="401" t="s">
        <v>161</v>
      </c>
      <c r="C152" s="402">
        <f t="shared" si="25"/>
        <v>0</v>
      </c>
      <c r="D152" s="404"/>
      <c r="E152" s="404"/>
      <c r="F152" s="404"/>
      <c r="G152" s="487"/>
      <c r="H152" s="402">
        <f t="shared" si="26"/>
        <v>0</v>
      </c>
      <c r="I152" s="404"/>
      <c r="J152" s="404"/>
      <c r="K152" s="404"/>
      <c r="L152" s="488"/>
      <c r="M152" s="402">
        <f t="shared" si="32"/>
        <v>0</v>
      </c>
      <c r="N152" s="369">
        <f t="shared" si="37"/>
        <v>0</v>
      </c>
      <c r="O152" s="369">
        <f t="shared" si="37"/>
        <v>0</v>
      </c>
      <c r="P152" s="369">
        <f t="shared" si="37"/>
        <v>0</v>
      </c>
      <c r="Q152" s="489">
        <f t="shared" si="37"/>
        <v>0</v>
      </c>
    </row>
    <row r="153" spans="1:17" x14ac:dyDescent="0.25">
      <c r="A153" s="362">
        <v>2364</v>
      </c>
      <c r="B153" s="401" t="s">
        <v>162</v>
      </c>
      <c r="C153" s="402">
        <f t="shared" si="25"/>
        <v>0</v>
      </c>
      <c r="D153" s="404"/>
      <c r="E153" s="404"/>
      <c r="F153" s="404"/>
      <c r="G153" s="487"/>
      <c r="H153" s="402">
        <f t="shared" si="26"/>
        <v>0</v>
      </c>
      <c r="I153" s="404"/>
      <c r="J153" s="404"/>
      <c r="K153" s="404"/>
      <c r="L153" s="488"/>
      <c r="M153" s="402">
        <f t="shared" si="32"/>
        <v>0</v>
      </c>
      <c r="N153" s="369">
        <f t="shared" si="37"/>
        <v>0</v>
      </c>
      <c r="O153" s="369">
        <f t="shared" si="37"/>
        <v>0</v>
      </c>
      <c r="P153" s="369">
        <f t="shared" si="37"/>
        <v>0</v>
      </c>
      <c r="Q153" s="489">
        <f t="shared" si="37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5"/>
        <v>0</v>
      </c>
      <c r="D154" s="404"/>
      <c r="E154" s="404"/>
      <c r="F154" s="404"/>
      <c r="G154" s="487"/>
      <c r="H154" s="402">
        <f t="shared" si="26"/>
        <v>0</v>
      </c>
      <c r="I154" s="404"/>
      <c r="J154" s="404"/>
      <c r="K154" s="404"/>
      <c r="L154" s="488"/>
      <c r="M154" s="402">
        <f t="shared" si="32"/>
        <v>0</v>
      </c>
      <c r="N154" s="369">
        <f t="shared" si="37"/>
        <v>0</v>
      </c>
      <c r="O154" s="369">
        <f t="shared" si="37"/>
        <v>0</v>
      </c>
      <c r="P154" s="369">
        <f t="shared" si="37"/>
        <v>0</v>
      </c>
      <c r="Q154" s="489">
        <f t="shared" si="37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5"/>
        <v>0</v>
      </c>
      <c r="D155" s="404"/>
      <c r="E155" s="404"/>
      <c r="F155" s="404"/>
      <c r="G155" s="487"/>
      <c r="H155" s="402">
        <f t="shared" si="26"/>
        <v>0</v>
      </c>
      <c r="I155" s="404"/>
      <c r="J155" s="404"/>
      <c r="K155" s="404"/>
      <c r="L155" s="488"/>
      <c r="M155" s="402">
        <f t="shared" si="32"/>
        <v>0</v>
      </c>
      <c r="N155" s="369">
        <f t="shared" si="37"/>
        <v>0</v>
      </c>
      <c r="O155" s="369">
        <f t="shared" si="37"/>
        <v>0</v>
      </c>
      <c r="P155" s="369">
        <f t="shared" si="37"/>
        <v>0</v>
      </c>
      <c r="Q155" s="489">
        <f t="shared" si="37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5"/>
        <v>0</v>
      </c>
      <c r="D156" s="404"/>
      <c r="E156" s="404"/>
      <c r="F156" s="404"/>
      <c r="G156" s="487"/>
      <c r="H156" s="402">
        <f t="shared" si="26"/>
        <v>0</v>
      </c>
      <c r="I156" s="404"/>
      <c r="J156" s="404"/>
      <c r="K156" s="404"/>
      <c r="L156" s="488"/>
      <c r="M156" s="402">
        <f t="shared" si="32"/>
        <v>0</v>
      </c>
      <c r="N156" s="369">
        <f t="shared" si="37"/>
        <v>0</v>
      </c>
      <c r="O156" s="369">
        <f t="shared" si="37"/>
        <v>0</v>
      </c>
      <c r="P156" s="369">
        <f t="shared" si="37"/>
        <v>0</v>
      </c>
      <c r="Q156" s="489">
        <f t="shared" si="37"/>
        <v>0</v>
      </c>
    </row>
    <row r="157" spans="1:17" x14ac:dyDescent="0.25">
      <c r="A157" s="480">
        <v>2370</v>
      </c>
      <c r="B157" s="437" t="s">
        <v>166</v>
      </c>
      <c r="C157" s="445">
        <f t="shared" si="25"/>
        <v>0</v>
      </c>
      <c r="D157" s="492"/>
      <c r="E157" s="492"/>
      <c r="F157" s="492"/>
      <c r="G157" s="493"/>
      <c r="H157" s="445">
        <f t="shared" si="26"/>
        <v>0</v>
      </c>
      <c r="I157" s="492"/>
      <c r="J157" s="492"/>
      <c r="K157" s="492"/>
      <c r="L157" s="494"/>
      <c r="M157" s="445">
        <f t="shared" si="32"/>
        <v>0</v>
      </c>
      <c r="N157" s="481">
        <f t="shared" si="37"/>
        <v>0</v>
      </c>
      <c r="O157" s="481">
        <f t="shared" si="37"/>
        <v>0</v>
      </c>
      <c r="P157" s="481">
        <f t="shared" si="37"/>
        <v>0</v>
      </c>
      <c r="Q157" s="483">
        <f t="shared" si="37"/>
        <v>0</v>
      </c>
    </row>
    <row r="158" spans="1:17" x14ac:dyDescent="0.25">
      <c r="A158" s="480">
        <v>2380</v>
      </c>
      <c r="B158" s="437" t="s">
        <v>167</v>
      </c>
      <c r="C158" s="445">
        <f t="shared" si="25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6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2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5"/>
        <v>0</v>
      </c>
      <c r="D159" s="395"/>
      <c r="E159" s="395"/>
      <c r="F159" s="395"/>
      <c r="G159" s="484"/>
      <c r="H159" s="393">
        <f t="shared" si="26"/>
        <v>0</v>
      </c>
      <c r="I159" s="395"/>
      <c r="J159" s="395"/>
      <c r="K159" s="395"/>
      <c r="L159" s="485"/>
      <c r="M159" s="393">
        <f t="shared" si="32"/>
        <v>0</v>
      </c>
      <c r="N159" s="419">
        <f t="shared" ref="N159:Q162" si="38">ROUNDUP(I159/$Q$15,0)</f>
        <v>0</v>
      </c>
      <c r="O159" s="419">
        <f t="shared" si="38"/>
        <v>0</v>
      </c>
      <c r="P159" s="419">
        <f t="shared" si="38"/>
        <v>0</v>
      </c>
      <c r="Q159" s="486">
        <f t="shared" si="38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5"/>
        <v>0</v>
      </c>
      <c r="D160" s="404"/>
      <c r="E160" s="404"/>
      <c r="F160" s="404"/>
      <c r="G160" s="487"/>
      <c r="H160" s="402">
        <f t="shared" si="26"/>
        <v>0</v>
      </c>
      <c r="I160" s="404"/>
      <c r="J160" s="404"/>
      <c r="K160" s="404"/>
      <c r="L160" s="488"/>
      <c r="M160" s="402">
        <f t="shared" si="32"/>
        <v>0</v>
      </c>
      <c r="N160" s="369">
        <f t="shared" si="38"/>
        <v>0</v>
      </c>
      <c r="O160" s="369">
        <f t="shared" si="38"/>
        <v>0</v>
      </c>
      <c r="P160" s="369">
        <f t="shared" si="38"/>
        <v>0</v>
      </c>
      <c r="Q160" s="489">
        <f t="shared" si="38"/>
        <v>0</v>
      </c>
    </row>
    <row r="161" spans="1:17" x14ac:dyDescent="0.25">
      <c r="A161" s="480">
        <v>2390</v>
      </c>
      <c r="B161" s="437" t="s">
        <v>170</v>
      </c>
      <c r="C161" s="445">
        <f t="shared" si="25"/>
        <v>0</v>
      </c>
      <c r="D161" s="492"/>
      <c r="E161" s="492"/>
      <c r="F161" s="492"/>
      <c r="G161" s="493"/>
      <c r="H161" s="445">
        <f t="shared" si="26"/>
        <v>0</v>
      </c>
      <c r="I161" s="492"/>
      <c r="J161" s="492"/>
      <c r="K161" s="492"/>
      <c r="L161" s="494"/>
      <c r="M161" s="445">
        <f t="shared" si="32"/>
        <v>0</v>
      </c>
      <c r="N161" s="481">
        <f t="shared" si="38"/>
        <v>0</v>
      </c>
      <c r="O161" s="481">
        <f t="shared" si="38"/>
        <v>0</v>
      </c>
      <c r="P161" s="481">
        <f t="shared" si="38"/>
        <v>0</v>
      </c>
      <c r="Q161" s="483">
        <f t="shared" si="38"/>
        <v>0</v>
      </c>
    </row>
    <row r="162" spans="1:17" x14ac:dyDescent="0.25">
      <c r="A162" s="383">
        <v>2400</v>
      </c>
      <c r="B162" s="477" t="s">
        <v>171</v>
      </c>
      <c r="C162" s="384">
        <f t="shared" si="25"/>
        <v>0</v>
      </c>
      <c r="D162" s="502"/>
      <c r="E162" s="502"/>
      <c r="F162" s="502"/>
      <c r="G162" s="503"/>
      <c r="H162" s="384">
        <f t="shared" si="26"/>
        <v>0</v>
      </c>
      <c r="I162" s="502"/>
      <c r="J162" s="502"/>
      <c r="K162" s="502"/>
      <c r="L162" s="504"/>
      <c r="M162" s="384">
        <f t="shared" si="32"/>
        <v>0</v>
      </c>
      <c r="N162" s="390">
        <f t="shared" si="38"/>
        <v>0</v>
      </c>
      <c r="O162" s="390">
        <f t="shared" si="38"/>
        <v>0</v>
      </c>
      <c r="P162" s="390">
        <f t="shared" si="38"/>
        <v>0</v>
      </c>
      <c r="Q162" s="496">
        <f t="shared" si="38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5"/>
        <v>88278</v>
      </c>
      <c r="D163" s="390">
        <f>SUM(D164,D169)</f>
        <v>88278</v>
      </c>
      <c r="E163" s="390">
        <f t="shared" ref="E163:G163" si="39">SUM(E164,E169)</f>
        <v>0</v>
      </c>
      <c r="F163" s="390">
        <f t="shared" si="39"/>
        <v>0</v>
      </c>
      <c r="G163" s="390">
        <f t="shared" si="39"/>
        <v>0</v>
      </c>
      <c r="H163" s="384">
        <f t="shared" si="26"/>
        <v>36500</v>
      </c>
      <c r="I163" s="390">
        <f>SUM(I164,I169)</f>
        <v>36500</v>
      </c>
      <c r="J163" s="390">
        <f t="shared" ref="J163:L163" si="40">SUM(J164,J169)</f>
        <v>0</v>
      </c>
      <c r="K163" s="390">
        <f t="shared" si="40"/>
        <v>0</v>
      </c>
      <c r="L163" s="479">
        <f t="shared" si="40"/>
        <v>0</v>
      </c>
      <c r="M163" s="384">
        <f t="shared" si="32"/>
        <v>51935</v>
      </c>
      <c r="N163" s="390">
        <f>SUM(N164,N169)</f>
        <v>51935</v>
      </c>
      <c r="O163" s="390">
        <f t="shared" ref="O163:Q163" si="41">SUM(O164,O169)</f>
        <v>0</v>
      </c>
      <c r="P163" s="390">
        <f t="shared" si="41"/>
        <v>0</v>
      </c>
      <c r="Q163" s="479">
        <f t="shared" si="41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5"/>
        <v>88278</v>
      </c>
      <c r="D164" s="419">
        <f>SUM(D165:D168)</f>
        <v>88278</v>
      </c>
      <c r="E164" s="419">
        <f t="shared" ref="E164:G164" si="42">SUM(E165:E168)</f>
        <v>0</v>
      </c>
      <c r="F164" s="419">
        <f t="shared" si="42"/>
        <v>0</v>
      </c>
      <c r="G164" s="419">
        <f t="shared" si="42"/>
        <v>0</v>
      </c>
      <c r="H164" s="393">
        <f t="shared" si="26"/>
        <v>36500</v>
      </c>
      <c r="I164" s="419">
        <f>SUM(I165:I168)</f>
        <v>36500</v>
      </c>
      <c r="J164" s="419">
        <f t="shared" ref="J164:L164" si="43">SUM(J165:J168)</f>
        <v>0</v>
      </c>
      <c r="K164" s="419">
        <f t="shared" si="43"/>
        <v>0</v>
      </c>
      <c r="L164" s="505">
        <f t="shared" si="43"/>
        <v>0</v>
      </c>
      <c r="M164" s="393">
        <f t="shared" si="32"/>
        <v>51935</v>
      </c>
      <c r="N164" s="419">
        <f>SUM(N165:N168)</f>
        <v>51935</v>
      </c>
      <c r="O164" s="419">
        <f t="shared" ref="O164:Q164" si="44">SUM(O165:O168)</f>
        <v>0</v>
      </c>
      <c r="P164" s="419">
        <f t="shared" si="44"/>
        <v>0</v>
      </c>
      <c r="Q164" s="505">
        <f t="shared" si="44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5"/>
        <v>0</v>
      </c>
      <c r="D165" s="404"/>
      <c r="E165" s="404"/>
      <c r="F165" s="404"/>
      <c r="G165" s="487"/>
      <c r="H165" s="402">
        <f t="shared" si="26"/>
        <v>0</v>
      </c>
      <c r="I165" s="404"/>
      <c r="J165" s="404"/>
      <c r="K165" s="404"/>
      <c r="L165" s="488"/>
      <c r="M165" s="402">
        <f t="shared" si="32"/>
        <v>0</v>
      </c>
      <c r="N165" s="369">
        <f t="shared" ref="N165:Q170" si="45">ROUNDUP(I165/$Q$15,0)</f>
        <v>0</v>
      </c>
      <c r="O165" s="369">
        <f t="shared" si="45"/>
        <v>0</v>
      </c>
      <c r="P165" s="369">
        <f t="shared" si="45"/>
        <v>0</v>
      </c>
      <c r="Q165" s="489">
        <f t="shared" si="45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5"/>
        <v>0</v>
      </c>
      <c r="D166" s="404"/>
      <c r="E166" s="404"/>
      <c r="F166" s="404"/>
      <c r="G166" s="487"/>
      <c r="H166" s="402">
        <f t="shared" si="26"/>
        <v>0</v>
      </c>
      <c r="I166" s="404"/>
      <c r="J166" s="404"/>
      <c r="K166" s="404"/>
      <c r="L166" s="488"/>
      <c r="M166" s="402">
        <f t="shared" si="32"/>
        <v>0</v>
      </c>
      <c r="N166" s="369">
        <f t="shared" si="45"/>
        <v>0</v>
      </c>
      <c r="O166" s="369">
        <f t="shared" si="45"/>
        <v>0</v>
      </c>
      <c r="P166" s="369">
        <f t="shared" si="45"/>
        <v>0</v>
      </c>
      <c r="Q166" s="489">
        <f t="shared" si="45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5"/>
        <v>0</v>
      </c>
      <c r="D167" s="404"/>
      <c r="E167" s="404"/>
      <c r="F167" s="404"/>
      <c r="G167" s="487"/>
      <c r="H167" s="402">
        <f t="shared" si="26"/>
        <v>0</v>
      </c>
      <c r="I167" s="404"/>
      <c r="J167" s="404"/>
      <c r="K167" s="404"/>
      <c r="L167" s="488"/>
      <c r="M167" s="402">
        <f t="shared" si="32"/>
        <v>0</v>
      </c>
      <c r="N167" s="369">
        <f t="shared" si="45"/>
        <v>0</v>
      </c>
      <c r="O167" s="369">
        <f t="shared" si="45"/>
        <v>0</v>
      </c>
      <c r="P167" s="369">
        <f t="shared" si="45"/>
        <v>0</v>
      </c>
      <c r="Q167" s="489">
        <f t="shared" si="45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5"/>
        <v>88278</v>
      </c>
      <c r="D168" s="404">
        <f>88278</f>
        <v>88278</v>
      </c>
      <c r="E168" s="404"/>
      <c r="F168" s="404"/>
      <c r="G168" s="487"/>
      <c r="H168" s="402">
        <f t="shared" si="26"/>
        <v>36500</v>
      </c>
      <c r="I168" s="404">
        <v>36500</v>
      </c>
      <c r="J168" s="404"/>
      <c r="K168" s="404"/>
      <c r="L168" s="488"/>
      <c r="M168" s="402">
        <f t="shared" si="32"/>
        <v>51935</v>
      </c>
      <c r="N168" s="369">
        <v>51935</v>
      </c>
      <c r="O168" s="369">
        <f t="shared" si="45"/>
        <v>0</v>
      </c>
      <c r="P168" s="369">
        <f t="shared" si="45"/>
        <v>0</v>
      </c>
      <c r="Q168" s="489">
        <f t="shared" si="45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5"/>
        <v>0</v>
      </c>
      <c r="D169" s="404"/>
      <c r="E169" s="404"/>
      <c r="F169" s="404"/>
      <c r="G169" s="487"/>
      <c r="H169" s="402">
        <f t="shared" si="26"/>
        <v>0</v>
      </c>
      <c r="I169" s="404"/>
      <c r="J169" s="404"/>
      <c r="K169" s="404"/>
      <c r="L169" s="488"/>
      <c r="M169" s="402">
        <f t="shared" si="32"/>
        <v>0</v>
      </c>
      <c r="N169" s="369">
        <f t="shared" si="45"/>
        <v>0</v>
      </c>
      <c r="O169" s="369">
        <f t="shared" si="45"/>
        <v>0</v>
      </c>
      <c r="P169" s="369">
        <f t="shared" si="45"/>
        <v>0</v>
      </c>
      <c r="Q169" s="489">
        <f t="shared" si="45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5"/>
        <v>0</v>
      </c>
      <c r="D170" s="355"/>
      <c r="E170" s="355"/>
      <c r="F170" s="355"/>
      <c r="G170" s="356"/>
      <c r="H170" s="393">
        <f t="shared" si="26"/>
        <v>0</v>
      </c>
      <c r="I170" s="355"/>
      <c r="J170" s="355"/>
      <c r="K170" s="355"/>
      <c r="L170" s="357"/>
      <c r="M170" s="393">
        <f t="shared" si="32"/>
        <v>0</v>
      </c>
      <c r="N170" s="431">
        <f t="shared" si="45"/>
        <v>0</v>
      </c>
      <c r="O170" s="431">
        <f t="shared" si="45"/>
        <v>0</v>
      </c>
      <c r="P170" s="431">
        <f t="shared" si="45"/>
        <v>0</v>
      </c>
      <c r="Q170" s="506">
        <f t="shared" si="45"/>
        <v>0</v>
      </c>
    </row>
    <row r="171" spans="1:17" x14ac:dyDescent="0.25">
      <c r="A171" s="472">
        <v>3000</v>
      </c>
      <c r="B171" s="472" t="s">
        <v>180</v>
      </c>
      <c r="C171" s="473">
        <f t="shared" si="25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6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2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5"/>
        <v>0</v>
      </c>
      <c r="D172" s="390">
        <f>SUM(D173,D177)</f>
        <v>0</v>
      </c>
      <c r="E172" s="390">
        <f t="shared" ref="E172:G172" si="46">SUM(E173,E177)</f>
        <v>0</v>
      </c>
      <c r="F172" s="390">
        <f t="shared" si="46"/>
        <v>0</v>
      </c>
      <c r="G172" s="390">
        <f t="shared" si="46"/>
        <v>0</v>
      </c>
      <c r="H172" s="384">
        <f t="shared" si="26"/>
        <v>0</v>
      </c>
      <c r="I172" s="390">
        <f>SUM(I173,I177)</f>
        <v>0</v>
      </c>
      <c r="J172" s="390">
        <f t="shared" ref="J172:L172" si="47">SUM(J173,J177)</f>
        <v>0</v>
      </c>
      <c r="K172" s="390">
        <f t="shared" si="47"/>
        <v>0</v>
      </c>
      <c r="L172" s="479">
        <f t="shared" si="47"/>
        <v>0</v>
      </c>
      <c r="M172" s="384">
        <f t="shared" si="32"/>
        <v>0</v>
      </c>
      <c r="N172" s="390">
        <f>SUM(N173,N177)</f>
        <v>0</v>
      </c>
      <c r="O172" s="390">
        <f t="shared" ref="O172:Q172" si="48">SUM(O173,O177)</f>
        <v>0</v>
      </c>
      <c r="P172" s="390">
        <f t="shared" si="48"/>
        <v>0</v>
      </c>
      <c r="Q172" s="479">
        <f t="shared" si="48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5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6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2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9">ROUNDUP(I174/$Q$15,0)</f>
        <v>0</v>
      </c>
      <c r="O174" s="369">
        <f t="shared" si="49"/>
        <v>0</v>
      </c>
      <c r="P174" s="369">
        <f t="shared" si="49"/>
        <v>0</v>
      </c>
      <c r="Q174" s="489">
        <f t="shared" si="49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9"/>
        <v>0</v>
      </c>
      <c r="O175" s="369">
        <f t="shared" si="49"/>
        <v>0</v>
      </c>
      <c r="P175" s="369">
        <f t="shared" si="49"/>
        <v>0</v>
      </c>
      <c r="Q175" s="489">
        <f t="shared" si="49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9"/>
        <v>0</v>
      </c>
      <c r="O176" s="369">
        <f t="shared" si="49"/>
        <v>0</v>
      </c>
      <c r="P176" s="369">
        <f t="shared" si="49"/>
        <v>0</v>
      </c>
      <c r="Q176" s="489">
        <f t="shared" si="49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50">SUM(D177:G177)</f>
        <v>0</v>
      </c>
      <c r="D177" s="419">
        <f>SUM(D178:D181)</f>
        <v>0</v>
      </c>
      <c r="E177" s="419">
        <f t="shared" ref="E177:G177" si="51">SUM(E178:E181)</f>
        <v>0</v>
      </c>
      <c r="F177" s="419">
        <f t="shared" si="51"/>
        <v>0</v>
      </c>
      <c r="G177" s="419">
        <f t="shared" si="51"/>
        <v>0</v>
      </c>
      <c r="H177" s="510">
        <f t="shared" ref="H177:H181" si="52">SUM(I177:L177)</f>
        <v>0</v>
      </c>
      <c r="I177" s="419">
        <f>SUM(I178:I181)</f>
        <v>0</v>
      </c>
      <c r="J177" s="419">
        <f t="shared" ref="J177:L177" si="53">SUM(J178:J181)</f>
        <v>0</v>
      </c>
      <c r="K177" s="419">
        <f t="shared" si="53"/>
        <v>0</v>
      </c>
      <c r="L177" s="511">
        <f t="shared" si="53"/>
        <v>0</v>
      </c>
      <c r="M177" s="510">
        <f t="shared" ref="M177:M207" si="54">SUM(N177:Q177)</f>
        <v>0</v>
      </c>
      <c r="N177" s="419">
        <f>SUM(N178:N181)</f>
        <v>0</v>
      </c>
      <c r="O177" s="419">
        <f t="shared" ref="O177:Q177" si="55">SUM(O178:O181)</f>
        <v>0</v>
      </c>
      <c r="P177" s="419">
        <f t="shared" si="55"/>
        <v>0</v>
      </c>
      <c r="Q177" s="511">
        <f t="shared" si="55"/>
        <v>0</v>
      </c>
    </row>
    <row r="178" spans="1:17" ht="72" x14ac:dyDescent="0.25">
      <c r="A178" s="363">
        <v>3291</v>
      </c>
      <c r="B178" s="401" t="s">
        <v>187</v>
      </c>
      <c r="C178" s="402">
        <f t="shared" si="50"/>
        <v>0</v>
      </c>
      <c r="D178" s="404"/>
      <c r="E178" s="404"/>
      <c r="F178" s="404"/>
      <c r="G178" s="512"/>
      <c r="H178" s="402">
        <f t="shared" si="52"/>
        <v>0</v>
      </c>
      <c r="I178" s="404"/>
      <c r="J178" s="404"/>
      <c r="K178" s="404"/>
      <c r="L178" s="488"/>
      <c r="M178" s="402">
        <f t="shared" si="54"/>
        <v>0</v>
      </c>
      <c r="N178" s="369">
        <f t="shared" ref="N178:Q181" si="56">ROUNDUP(I178/$Q$15,0)</f>
        <v>0</v>
      </c>
      <c r="O178" s="369">
        <f t="shared" si="56"/>
        <v>0</v>
      </c>
      <c r="P178" s="369">
        <f t="shared" si="56"/>
        <v>0</v>
      </c>
      <c r="Q178" s="489">
        <f t="shared" si="56"/>
        <v>0</v>
      </c>
    </row>
    <row r="179" spans="1:17" ht="60" x14ac:dyDescent="0.25">
      <c r="A179" s="363">
        <v>3292</v>
      </c>
      <c r="B179" s="401" t="s">
        <v>188</v>
      </c>
      <c r="C179" s="402">
        <f t="shared" si="50"/>
        <v>0</v>
      </c>
      <c r="D179" s="404"/>
      <c r="E179" s="404"/>
      <c r="F179" s="404"/>
      <c r="G179" s="512"/>
      <c r="H179" s="402">
        <f t="shared" si="52"/>
        <v>0</v>
      </c>
      <c r="I179" s="404"/>
      <c r="J179" s="404"/>
      <c r="K179" s="404"/>
      <c r="L179" s="488"/>
      <c r="M179" s="402">
        <f t="shared" si="54"/>
        <v>0</v>
      </c>
      <c r="N179" s="369">
        <f t="shared" si="56"/>
        <v>0</v>
      </c>
      <c r="O179" s="369">
        <f t="shared" si="56"/>
        <v>0</v>
      </c>
      <c r="P179" s="369">
        <f t="shared" si="56"/>
        <v>0</v>
      </c>
      <c r="Q179" s="489">
        <f t="shared" si="56"/>
        <v>0</v>
      </c>
    </row>
    <row r="180" spans="1:17" ht="48" x14ac:dyDescent="0.25">
      <c r="A180" s="363">
        <v>3293</v>
      </c>
      <c r="B180" s="401" t="s">
        <v>189</v>
      </c>
      <c r="C180" s="402">
        <f t="shared" si="50"/>
        <v>0</v>
      </c>
      <c r="D180" s="404"/>
      <c r="E180" s="404"/>
      <c r="F180" s="404"/>
      <c r="G180" s="512"/>
      <c r="H180" s="402">
        <f t="shared" si="52"/>
        <v>0</v>
      </c>
      <c r="I180" s="404"/>
      <c r="J180" s="404"/>
      <c r="K180" s="404"/>
      <c r="L180" s="488"/>
      <c r="M180" s="402">
        <f t="shared" si="54"/>
        <v>0</v>
      </c>
      <c r="N180" s="369">
        <f t="shared" si="56"/>
        <v>0</v>
      </c>
      <c r="O180" s="369">
        <f t="shared" si="56"/>
        <v>0</v>
      </c>
      <c r="P180" s="369">
        <f t="shared" si="56"/>
        <v>0</v>
      </c>
      <c r="Q180" s="489">
        <f t="shared" si="56"/>
        <v>0</v>
      </c>
    </row>
    <row r="181" spans="1:17" ht="60" x14ac:dyDescent="0.25">
      <c r="A181" s="513">
        <v>3294</v>
      </c>
      <c r="B181" s="401" t="s">
        <v>190</v>
      </c>
      <c r="C181" s="510">
        <f t="shared" si="50"/>
        <v>0</v>
      </c>
      <c r="D181" s="514"/>
      <c r="E181" s="514"/>
      <c r="F181" s="514"/>
      <c r="G181" s="515"/>
      <c r="H181" s="510">
        <f t="shared" si="52"/>
        <v>0</v>
      </c>
      <c r="I181" s="514"/>
      <c r="J181" s="514"/>
      <c r="K181" s="514"/>
      <c r="L181" s="516"/>
      <c r="M181" s="510">
        <f t="shared" si="54"/>
        <v>0</v>
      </c>
      <c r="N181" s="517">
        <f t="shared" si="56"/>
        <v>0</v>
      </c>
      <c r="O181" s="517">
        <f t="shared" si="56"/>
        <v>0</v>
      </c>
      <c r="P181" s="517">
        <f t="shared" si="56"/>
        <v>0</v>
      </c>
      <c r="Q181" s="518">
        <f t="shared" si="56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5"/>
        <v>0</v>
      </c>
      <c r="D182" s="520">
        <f>SUM(D183:D184)</f>
        <v>0</v>
      </c>
      <c r="E182" s="520">
        <f t="shared" ref="E182:G182" si="57">SUM(E183:E184)</f>
        <v>0</v>
      </c>
      <c r="F182" s="520">
        <f t="shared" si="57"/>
        <v>0</v>
      </c>
      <c r="G182" s="520">
        <f t="shared" si="57"/>
        <v>0</v>
      </c>
      <c r="H182" s="519">
        <f t="shared" si="26"/>
        <v>0</v>
      </c>
      <c r="I182" s="520">
        <f>SUM(I183:I184)</f>
        <v>0</v>
      </c>
      <c r="J182" s="520">
        <f t="shared" ref="J182:L182" si="58">SUM(J183:J184)</f>
        <v>0</v>
      </c>
      <c r="K182" s="520">
        <f t="shared" si="58"/>
        <v>0</v>
      </c>
      <c r="L182" s="479">
        <f t="shared" si="58"/>
        <v>0</v>
      </c>
      <c r="M182" s="519">
        <f t="shared" si="54"/>
        <v>0</v>
      </c>
      <c r="N182" s="520">
        <f>SUM(N183:N184)</f>
        <v>0</v>
      </c>
      <c r="O182" s="520">
        <f t="shared" ref="O182:Q182" si="59">SUM(O183:O184)</f>
        <v>0</v>
      </c>
      <c r="P182" s="520">
        <f t="shared" si="59"/>
        <v>0</v>
      </c>
      <c r="Q182" s="479">
        <f t="shared" si="59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5"/>
        <v>0</v>
      </c>
      <c r="D183" s="492"/>
      <c r="E183" s="492"/>
      <c r="F183" s="492"/>
      <c r="G183" s="493"/>
      <c r="H183" s="521">
        <f t="shared" si="26"/>
        <v>0</v>
      </c>
      <c r="I183" s="492"/>
      <c r="J183" s="492"/>
      <c r="K183" s="492"/>
      <c r="L183" s="494"/>
      <c r="M183" s="521">
        <f t="shared" si="54"/>
        <v>0</v>
      </c>
      <c r="N183" s="481">
        <f t="shared" ref="N183:Q184" si="60">ROUNDUP(I183/$Q$15,0)</f>
        <v>0</v>
      </c>
      <c r="O183" s="481">
        <f t="shared" si="60"/>
        <v>0</v>
      </c>
      <c r="P183" s="481">
        <f t="shared" si="60"/>
        <v>0</v>
      </c>
      <c r="Q183" s="483">
        <f t="shared" si="60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5"/>
        <v>0</v>
      </c>
      <c r="D184" s="395"/>
      <c r="E184" s="395"/>
      <c r="F184" s="395"/>
      <c r="G184" s="484"/>
      <c r="H184" s="393">
        <f t="shared" si="26"/>
        <v>0</v>
      </c>
      <c r="I184" s="395"/>
      <c r="J184" s="395"/>
      <c r="K184" s="395"/>
      <c r="L184" s="485"/>
      <c r="M184" s="393">
        <f t="shared" si="54"/>
        <v>0</v>
      </c>
      <c r="N184" s="419">
        <f t="shared" si="60"/>
        <v>0</v>
      </c>
      <c r="O184" s="419">
        <f t="shared" si="60"/>
        <v>0</v>
      </c>
      <c r="P184" s="419">
        <f t="shared" si="60"/>
        <v>0</v>
      </c>
      <c r="Q184" s="486">
        <f t="shared" si="60"/>
        <v>0</v>
      </c>
    </row>
    <row r="185" spans="1:17" x14ac:dyDescent="0.25">
      <c r="A185" s="522">
        <v>4000</v>
      </c>
      <c r="B185" s="472" t="s">
        <v>194</v>
      </c>
      <c r="C185" s="473">
        <f t="shared" si="25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6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4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6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4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1">SUM(D187:G187)</f>
        <v>0</v>
      </c>
      <c r="D187" s="395"/>
      <c r="E187" s="395"/>
      <c r="F187" s="395"/>
      <c r="G187" s="484"/>
      <c r="H187" s="393">
        <f t="shared" ref="H187:H263" si="62">SUM(I187:L187)</f>
        <v>0</v>
      </c>
      <c r="I187" s="395"/>
      <c r="J187" s="395"/>
      <c r="K187" s="395"/>
      <c r="L187" s="485"/>
      <c r="M187" s="393">
        <f t="shared" si="54"/>
        <v>0</v>
      </c>
      <c r="N187" s="419">
        <f t="shared" ref="N187:Q188" si="63">ROUNDUP(I187/$Q$15,0)</f>
        <v>0</v>
      </c>
      <c r="O187" s="419">
        <f t="shared" si="63"/>
        <v>0</v>
      </c>
      <c r="P187" s="419">
        <f t="shared" si="63"/>
        <v>0</v>
      </c>
      <c r="Q187" s="486">
        <f t="shared" si="63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1"/>
        <v>0</v>
      </c>
      <c r="D188" s="404"/>
      <c r="E188" s="404"/>
      <c r="F188" s="404"/>
      <c r="G188" s="487"/>
      <c r="H188" s="402">
        <f t="shared" si="62"/>
        <v>0</v>
      </c>
      <c r="I188" s="404"/>
      <c r="J188" s="404"/>
      <c r="K188" s="404"/>
      <c r="L188" s="488"/>
      <c r="M188" s="402">
        <f t="shared" si="54"/>
        <v>0</v>
      </c>
      <c r="N188" s="369">
        <f t="shared" si="63"/>
        <v>0</v>
      </c>
      <c r="O188" s="369">
        <f t="shared" si="63"/>
        <v>0</v>
      </c>
      <c r="P188" s="369">
        <f t="shared" si="63"/>
        <v>0</v>
      </c>
      <c r="Q188" s="489">
        <f t="shared" si="63"/>
        <v>0</v>
      </c>
    </row>
    <row r="189" spans="1:17" x14ac:dyDescent="0.25">
      <c r="A189" s="383">
        <v>4300</v>
      </c>
      <c r="B189" s="477" t="s">
        <v>198</v>
      </c>
      <c r="C189" s="384">
        <f t="shared" si="61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2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4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2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4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1"/>
        <v>0</v>
      </c>
      <c r="D191" s="404"/>
      <c r="E191" s="404"/>
      <c r="F191" s="404"/>
      <c r="G191" s="487"/>
      <c r="H191" s="402">
        <f t="shared" si="62"/>
        <v>0</v>
      </c>
      <c r="I191" s="404"/>
      <c r="J191" s="404"/>
      <c r="K191" s="404"/>
      <c r="L191" s="488"/>
      <c r="M191" s="402">
        <f t="shared" si="54"/>
        <v>0</v>
      </c>
      <c r="N191" s="369">
        <f t="shared" ref="N191:Q191" si="64">ROUNDUP(I191/$Q$15,0)</f>
        <v>0</v>
      </c>
      <c r="O191" s="369">
        <f t="shared" si="64"/>
        <v>0</v>
      </c>
      <c r="P191" s="369">
        <f t="shared" si="64"/>
        <v>0</v>
      </c>
      <c r="Q191" s="489">
        <f t="shared" si="64"/>
        <v>0</v>
      </c>
    </row>
    <row r="192" spans="1:17" s="339" customFormat="1" ht="24" x14ac:dyDescent="0.25">
      <c r="A192" s="524"/>
      <c r="B192" s="334" t="s">
        <v>201</v>
      </c>
      <c r="C192" s="468">
        <f t="shared" si="61"/>
        <v>4413939</v>
      </c>
      <c r="D192" s="469">
        <f>SUM(D193,D232,D267,D283,D287)</f>
        <v>4413939</v>
      </c>
      <c r="E192" s="469">
        <f t="shared" ref="E192:G192" si="65">SUM(E193,E232,E267,E283,E287)</f>
        <v>0</v>
      </c>
      <c r="F192" s="469">
        <f t="shared" si="65"/>
        <v>0</v>
      </c>
      <c r="G192" s="469">
        <f t="shared" si="65"/>
        <v>0</v>
      </c>
      <c r="H192" s="468">
        <f t="shared" si="62"/>
        <v>2711674</v>
      </c>
      <c r="I192" s="469">
        <f>SUM(I193,I232,I267,I283,I287)</f>
        <v>2711674</v>
      </c>
      <c r="J192" s="469">
        <f t="shared" ref="J192:L192" si="66">SUM(J193,J232,J267,J283,J287)</f>
        <v>0</v>
      </c>
      <c r="K192" s="469">
        <f t="shared" si="66"/>
        <v>0</v>
      </c>
      <c r="L192" s="525">
        <f t="shared" si="66"/>
        <v>0</v>
      </c>
      <c r="M192" s="468">
        <f t="shared" si="54"/>
        <v>3858366</v>
      </c>
      <c r="N192" s="469">
        <f>SUM(N193,N232,N267,N283,N287)</f>
        <v>3858366</v>
      </c>
      <c r="O192" s="469">
        <f t="shared" ref="O192:Q192" si="67">SUM(O193,O232,O267,O283,O287)</f>
        <v>0</v>
      </c>
      <c r="P192" s="469">
        <f t="shared" si="67"/>
        <v>0</v>
      </c>
      <c r="Q192" s="525">
        <f t="shared" si="67"/>
        <v>0</v>
      </c>
    </row>
    <row r="193" spans="1:17" x14ac:dyDescent="0.25">
      <c r="A193" s="472">
        <v>5000</v>
      </c>
      <c r="B193" s="472" t="s">
        <v>202</v>
      </c>
      <c r="C193" s="473">
        <f t="shared" si="61"/>
        <v>4413939</v>
      </c>
      <c r="D193" s="474">
        <f>D194+D202+D228</f>
        <v>4413939</v>
      </c>
      <c r="E193" s="474">
        <f t="shared" ref="E193:G193" si="68">E194+E202+E228</f>
        <v>0</v>
      </c>
      <c r="F193" s="474">
        <f t="shared" si="68"/>
        <v>0</v>
      </c>
      <c r="G193" s="474">
        <f t="shared" si="68"/>
        <v>0</v>
      </c>
      <c r="H193" s="473">
        <f t="shared" si="62"/>
        <v>2711674</v>
      </c>
      <c r="I193" s="474">
        <f>I194+I202+I228</f>
        <v>2711674</v>
      </c>
      <c r="J193" s="474">
        <f t="shared" ref="J193:L193" si="69">J194+J202+J228</f>
        <v>0</v>
      </c>
      <c r="K193" s="474">
        <f t="shared" si="69"/>
        <v>0</v>
      </c>
      <c r="L193" s="526">
        <f t="shared" si="69"/>
        <v>0</v>
      </c>
      <c r="M193" s="473">
        <f t="shared" si="54"/>
        <v>3858366</v>
      </c>
      <c r="N193" s="474">
        <f>N194+N202+N228</f>
        <v>3858366</v>
      </c>
      <c r="O193" s="474">
        <f t="shared" ref="O193:Q193" si="70">O194+O202+O228</f>
        <v>0</v>
      </c>
      <c r="P193" s="474">
        <f t="shared" si="70"/>
        <v>0</v>
      </c>
      <c r="Q193" s="526">
        <f t="shared" si="70"/>
        <v>0</v>
      </c>
    </row>
    <row r="194" spans="1:17" x14ac:dyDescent="0.25">
      <c r="A194" s="383">
        <v>5100</v>
      </c>
      <c r="B194" s="477" t="s">
        <v>203</v>
      </c>
      <c r="C194" s="384">
        <f t="shared" si="61"/>
        <v>0</v>
      </c>
      <c r="D194" s="390">
        <f>D195+D196+D199+D200+D201</f>
        <v>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2"/>
        <v>0</v>
      </c>
      <c r="I194" s="390">
        <f>I195+I196+I199+I200+I201</f>
        <v>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4"/>
        <v>0</v>
      </c>
      <c r="N194" s="390">
        <f>N195+N196+N199+N200+N201</f>
        <v>0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1"/>
        <v>0</v>
      </c>
      <c r="D195" s="395"/>
      <c r="E195" s="395"/>
      <c r="F195" s="395"/>
      <c r="G195" s="484"/>
      <c r="H195" s="393">
        <f t="shared" si="62"/>
        <v>0</v>
      </c>
      <c r="I195" s="395"/>
      <c r="J195" s="395"/>
      <c r="K195" s="395"/>
      <c r="L195" s="485"/>
      <c r="M195" s="393">
        <f t="shared" si="54"/>
        <v>0</v>
      </c>
      <c r="N195" s="419">
        <f t="shared" ref="N195:Q195" si="71">ROUNDUP(I195/$Q$15,0)</f>
        <v>0</v>
      </c>
      <c r="O195" s="419">
        <f t="shared" si="71"/>
        <v>0</v>
      </c>
      <c r="P195" s="419">
        <f t="shared" si="71"/>
        <v>0</v>
      </c>
      <c r="Q195" s="486">
        <f t="shared" si="71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1"/>
        <v>0</v>
      </c>
      <c r="D196" s="369">
        <f>D197+D198</f>
        <v>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2"/>
        <v>0</v>
      </c>
      <c r="I196" s="369">
        <f>I197+I198</f>
        <v>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4"/>
        <v>0</v>
      </c>
      <c r="N196" s="369">
        <f>N197+N198</f>
        <v>0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1"/>
        <v>0</v>
      </c>
      <c r="D197" s="404"/>
      <c r="E197" s="404"/>
      <c r="F197" s="404"/>
      <c r="G197" s="487"/>
      <c r="H197" s="402">
        <f t="shared" si="62"/>
        <v>0</v>
      </c>
      <c r="I197" s="404"/>
      <c r="J197" s="404"/>
      <c r="K197" s="404"/>
      <c r="L197" s="488"/>
      <c r="M197" s="402">
        <f t="shared" si="54"/>
        <v>0</v>
      </c>
      <c r="N197" s="369">
        <f t="shared" ref="N197:Q201" si="72">ROUNDUP(I197/$Q$15,0)</f>
        <v>0</v>
      </c>
      <c r="O197" s="369">
        <f t="shared" si="72"/>
        <v>0</v>
      </c>
      <c r="P197" s="369">
        <f t="shared" si="72"/>
        <v>0</v>
      </c>
      <c r="Q197" s="489">
        <f t="shared" si="72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1"/>
        <v>0</v>
      </c>
      <c r="D198" s="404"/>
      <c r="E198" s="404"/>
      <c r="F198" s="404"/>
      <c r="G198" s="487"/>
      <c r="H198" s="402">
        <f t="shared" si="62"/>
        <v>0</v>
      </c>
      <c r="I198" s="404"/>
      <c r="J198" s="404"/>
      <c r="K198" s="404"/>
      <c r="L198" s="488"/>
      <c r="M198" s="402">
        <f t="shared" si="54"/>
        <v>0</v>
      </c>
      <c r="N198" s="369">
        <f t="shared" si="72"/>
        <v>0</v>
      </c>
      <c r="O198" s="369">
        <f t="shared" si="72"/>
        <v>0</v>
      </c>
      <c r="P198" s="369">
        <f t="shared" si="72"/>
        <v>0</v>
      </c>
      <c r="Q198" s="489">
        <f t="shared" si="72"/>
        <v>0</v>
      </c>
    </row>
    <row r="199" spans="1:17" x14ac:dyDescent="0.25">
      <c r="A199" s="490">
        <v>5130</v>
      </c>
      <c r="B199" s="401" t="s">
        <v>208</v>
      </c>
      <c r="C199" s="402">
        <f t="shared" si="61"/>
        <v>0</v>
      </c>
      <c r="D199" s="404"/>
      <c r="E199" s="404"/>
      <c r="F199" s="404"/>
      <c r="G199" s="487"/>
      <c r="H199" s="402">
        <f t="shared" si="62"/>
        <v>0</v>
      </c>
      <c r="I199" s="404"/>
      <c r="J199" s="404"/>
      <c r="K199" s="404"/>
      <c r="L199" s="488"/>
      <c r="M199" s="402">
        <f t="shared" si="54"/>
        <v>0</v>
      </c>
      <c r="N199" s="369">
        <f t="shared" si="72"/>
        <v>0</v>
      </c>
      <c r="O199" s="369">
        <f t="shared" si="72"/>
        <v>0</v>
      </c>
      <c r="P199" s="369">
        <f t="shared" si="72"/>
        <v>0</v>
      </c>
      <c r="Q199" s="489">
        <f t="shared" si="72"/>
        <v>0</v>
      </c>
    </row>
    <row r="200" spans="1:17" x14ac:dyDescent="0.25">
      <c r="A200" s="490">
        <v>5140</v>
      </c>
      <c r="B200" s="401" t="s">
        <v>209</v>
      </c>
      <c r="C200" s="402">
        <f t="shared" si="61"/>
        <v>0</v>
      </c>
      <c r="D200" s="404"/>
      <c r="E200" s="404"/>
      <c r="F200" s="404"/>
      <c r="G200" s="487"/>
      <c r="H200" s="402">
        <f t="shared" si="62"/>
        <v>0</v>
      </c>
      <c r="I200" s="404"/>
      <c r="J200" s="404"/>
      <c r="K200" s="404"/>
      <c r="L200" s="488"/>
      <c r="M200" s="402">
        <f t="shared" si="54"/>
        <v>0</v>
      </c>
      <c r="N200" s="369">
        <f t="shared" si="72"/>
        <v>0</v>
      </c>
      <c r="O200" s="369">
        <f t="shared" si="72"/>
        <v>0</v>
      </c>
      <c r="P200" s="369">
        <f t="shared" si="72"/>
        <v>0</v>
      </c>
      <c r="Q200" s="489">
        <f t="shared" si="72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1"/>
        <v>0</v>
      </c>
      <c r="D201" s="404"/>
      <c r="E201" s="404"/>
      <c r="F201" s="404"/>
      <c r="G201" s="487"/>
      <c r="H201" s="402">
        <f t="shared" si="62"/>
        <v>0</v>
      </c>
      <c r="I201" s="404"/>
      <c r="J201" s="404"/>
      <c r="K201" s="404"/>
      <c r="L201" s="488"/>
      <c r="M201" s="402">
        <f t="shared" si="54"/>
        <v>0</v>
      </c>
      <c r="N201" s="369">
        <f t="shared" si="72"/>
        <v>0</v>
      </c>
      <c r="O201" s="369">
        <f t="shared" si="72"/>
        <v>0</v>
      </c>
      <c r="P201" s="369">
        <f t="shared" si="72"/>
        <v>0</v>
      </c>
      <c r="Q201" s="489">
        <f t="shared" si="72"/>
        <v>0</v>
      </c>
    </row>
    <row r="202" spans="1:17" x14ac:dyDescent="0.25">
      <c r="A202" s="383">
        <v>5200</v>
      </c>
      <c r="B202" s="477" t="s">
        <v>211</v>
      </c>
      <c r="C202" s="384">
        <f t="shared" si="61"/>
        <v>4413939</v>
      </c>
      <c r="D202" s="390">
        <f>D203+D213+D214+D223+D224+D225+D227</f>
        <v>4413939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2"/>
        <v>2711674</v>
      </c>
      <c r="I202" s="390">
        <f>I203+I213+I214+I223+I224+I225+I227</f>
        <v>2711674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4"/>
        <v>3858366</v>
      </c>
      <c r="N202" s="390">
        <f>N203+N213+N214+N223+N224+N225+N227</f>
        <v>3858366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1"/>
        <v>4358400</v>
      </c>
      <c r="D203" s="481">
        <f>SUM(D204:D212)</f>
        <v>4358400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2"/>
        <v>2656135</v>
      </c>
      <c r="I203" s="481">
        <f>SUM(I204:I212)</f>
        <v>2656135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4"/>
        <v>3779341</v>
      </c>
      <c r="N203" s="481">
        <f>SUM(N204:N212)</f>
        <v>3779341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1"/>
        <v>0</v>
      </c>
      <c r="D204" s="395"/>
      <c r="E204" s="395"/>
      <c r="F204" s="395"/>
      <c r="G204" s="484"/>
      <c r="H204" s="393">
        <f t="shared" si="62"/>
        <v>0</v>
      </c>
      <c r="I204" s="395"/>
      <c r="J204" s="395"/>
      <c r="K204" s="395"/>
      <c r="L204" s="485"/>
      <c r="M204" s="393">
        <f t="shared" si="54"/>
        <v>0</v>
      </c>
      <c r="N204" s="419">
        <f t="shared" ref="N204:Q213" si="73">ROUNDUP(I204/$Q$15,0)</f>
        <v>0</v>
      </c>
      <c r="O204" s="419">
        <f t="shared" si="73"/>
        <v>0</v>
      </c>
      <c r="P204" s="419">
        <f t="shared" si="73"/>
        <v>0</v>
      </c>
      <c r="Q204" s="486">
        <f t="shared" si="73"/>
        <v>0</v>
      </c>
    </row>
    <row r="205" spans="1:17" x14ac:dyDescent="0.25">
      <c r="A205" s="363">
        <v>5212</v>
      </c>
      <c r="B205" s="401" t="s">
        <v>214</v>
      </c>
      <c r="C205" s="402">
        <f t="shared" si="61"/>
        <v>0</v>
      </c>
      <c r="D205" s="404"/>
      <c r="E205" s="404"/>
      <c r="F205" s="404"/>
      <c r="G205" s="487"/>
      <c r="H205" s="402">
        <f t="shared" si="62"/>
        <v>0</v>
      </c>
      <c r="I205" s="404"/>
      <c r="J205" s="404"/>
      <c r="K205" s="404"/>
      <c r="L205" s="488"/>
      <c r="M205" s="402">
        <f t="shared" si="54"/>
        <v>0</v>
      </c>
      <c r="N205" s="369">
        <f t="shared" si="73"/>
        <v>0</v>
      </c>
      <c r="O205" s="369">
        <f t="shared" si="73"/>
        <v>0</v>
      </c>
      <c r="P205" s="369">
        <f t="shared" si="73"/>
        <v>0</v>
      </c>
      <c r="Q205" s="489">
        <f t="shared" si="73"/>
        <v>0</v>
      </c>
    </row>
    <row r="206" spans="1:17" x14ac:dyDescent="0.25">
      <c r="A206" s="363">
        <v>5213</v>
      </c>
      <c r="B206" s="401" t="s">
        <v>215</v>
      </c>
      <c r="C206" s="402">
        <f t="shared" si="61"/>
        <v>0</v>
      </c>
      <c r="D206" s="404"/>
      <c r="E206" s="404"/>
      <c r="F206" s="404"/>
      <c r="G206" s="487"/>
      <c r="H206" s="402">
        <f t="shared" si="62"/>
        <v>0</v>
      </c>
      <c r="I206" s="404">
        <v>0</v>
      </c>
      <c r="J206" s="404"/>
      <c r="K206" s="404"/>
      <c r="L206" s="488"/>
      <c r="M206" s="402">
        <f t="shared" si="54"/>
        <v>0</v>
      </c>
      <c r="N206" s="369">
        <v>0</v>
      </c>
      <c r="O206" s="369">
        <f t="shared" si="73"/>
        <v>0</v>
      </c>
      <c r="P206" s="369">
        <f t="shared" si="73"/>
        <v>0</v>
      </c>
      <c r="Q206" s="489">
        <f t="shared" si="73"/>
        <v>0</v>
      </c>
    </row>
    <row r="207" spans="1:17" x14ac:dyDescent="0.25">
      <c r="A207" s="363">
        <v>5214</v>
      </c>
      <c r="B207" s="401" t="s">
        <v>216</v>
      </c>
      <c r="C207" s="402">
        <f t="shared" si="61"/>
        <v>0</v>
      </c>
      <c r="D207" s="404"/>
      <c r="E207" s="404"/>
      <c r="F207" s="404"/>
      <c r="G207" s="487"/>
      <c r="H207" s="402">
        <f t="shared" si="62"/>
        <v>0</v>
      </c>
      <c r="I207" s="404"/>
      <c r="J207" s="404"/>
      <c r="K207" s="404"/>
      <c r="L207" s="488"/>
      <c r="M207" s="402">
        <f t="shared" si="54"/>
        <v>0</v>
      </c>
      <c r="N207" s="369">
        <f t="shared" si="73"/>
        <v>0</v>
      </c>
      <c r="O207" s="369">
        <f t="shared" si="73"/>
        <v>0</v>
      </c>
      <c r="P207" s="369">
        <f t="shared" si="73"/>
        <v>0</v>
      </c>
      <c r="Q207" s="489">
        <f t="shared" si="73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3"/>
        <v>0</v>
      </c>
      <c r="O208" s="369">
        <f t="shared" si="73"/>
        <v>0</v>
      </c>
      <c r="P208" s="369">
        <f t="shared" si="73"/>
        <v>0</v>
      </c>
      <c r="Q208" s="489">
        <f t="shared" si="73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1"/>
        <v>0</v>
      </c>
      <c r="D209" s="404"/>
      <c r="E209" s="404"/>
      <c r="F209" s="404"/>
      <c r="G209" s="487"/>
      <c r="H209" s="402">
        <f t="shared" si="62"/>
        <v>0</v>
      </c>
      <c r="I209" s="404">
        <v>0</v>
      </c>
      <c r="J209" s="404"/>
      <c r="K209" s="404"/>
      <c r="L209" s="488"/>
      <c r="M209" s="402">
        <f t="shared" ref="M209:M235" si="74">SUM(N209:Q209)</f>
        <v>0</v>
      </c>
      <c r="N209" s="369">
        <v>0</v>
      </c>
      <c r="O209" s="369">
        <f t="shared" si="73"/>
        <v>0</v>
      </c>
      <c r="P209" s="369">
        <f t="shared" si="73"/>
        <v>0</v>
      </c>
      <c r="Q209" s="489">
        <f t="shared" si="73"/>
        <v>0</v>
      </c>
    </row>
    <row r="210" spans="1:17" x14ac:dyDescent="0.25">
      <c r="A210" s="363">
        <v>5217</v>
      </c>
      <c r="B210" s="401" t="s">
        <v>219</v>
      </c>
      <c r="C210" s="402">
        <f t="shared" si="61"/>
        <v>2400</v>
      </c>
      <c r="D210" s="404">
        <f>2400</f>
        <v>2400</v>
      </c>
      <c r="E210" s="404"/>
      <c r="F210" s="404"/>
      <c r="G210" s="487"/>
      <c r="H210" s="402">
        <f t="shared" si="62"/>
        <v>2400</v>
      </c>
      <c r="I210" s="404">
        <v>2400</v>
      </c>
      <c r="J210" s="404"/>
      <c r="K210" s="404"/>
      <c r="L210" s="488"/>
      <c r="M210" s="402">
        <f t="shared" si="74"/>
        <v>3415</v>
      </c>
      <c r="N210" s="369">
        <v>3415</v>
      </c>
      <c r="O210" s="369">
        <f t="shared" si="73"/>
        <v>0</v>
      </c>
      <c r="P210" s="369">
        <f t="shared" si="73"/>
        <v>0</v>
      </c>
      <c r="Q210" s="489">
        <f t="shared" si="73"/>
        <v>0</v>
      </c>
    </row>
    <row r="211" spans="1:17" x14ac:dyDescent="0.25">
      <c r="A211" s="363">
        <v>5218</v>
      </c>
      <c r="B211" s="401" t="s">
        <v>220</v>
      </c>
      <c r="C211" s="402">
        <f t="shared" si="61"/>
        <v>0</v>
      </c>
      <c r="D211" s="404"/>
      <c r="E211" s="404"/>
      <c r="F211" s="404"/>
      <c r="G211" s="487"/>
      <c r="H211" s="402">
        <f t="shared" si="62"/>
        <v>0</v>
      </c>
      <c r="I211" s="404"/>
      <c r="J211" s="404"/>
      <c r="K211" s="404"/>
      <c r="L211" s="488"/>
      <c r="M211" s="402">
        <f t="shared" si="74"/>
        <v>0</v>
      </c>
      <c r="N211" s="369">
        <f t="shared" si="73"/>
        <v>0</v>
      </c>
      <c r="O211" s="369">
        <f t="shared" si="73"/>
        <v>0</v>
      </c>
      <c r="P211" s="369">
        <f t="shared" si="73"/>
        <v>0</v>
      </c>
      <c r="Q211" s="489">
        <f t="shared" si="73"/>
        <v>0</v>
      </c>
    </row>
    <row r="212" spans="1:17" x14ac:dyDescent="0.25">
      <c r="A212" s="363">
        <v>5219</v>
      </c>
      <c r="B212" s="401" t="s">
        <v>221</v>
      </c>
      <c r="C212" s="402">
        <f t="shared" si="61"/>
        <v>4356000</v>
      </c>
      <c r="D212" s="404">
        <f>4356000</f>
        <v>4356000</v>
      </c>
      <c r="E212" s="404"/>
      <c r="F212" s="404"/>
      <c r="G212" s="487"/>
      <c r="H212" s="402">
        <f t="shared" si="62"/>
        <v>2653735</v>
      </c>
      <c r="I212" s="404">
        <v>2653735</v>
      </c>
      <c r="J212" s="404"/>
      <c r="K212" s="404"/>
      <c r="L212" s="488"/>
      <c r="M212" s="402">
        <f t="shared" si="74"/>
        <v>3775926</v>
      </c>
      <c r="N212" s="369">
        <v>3775926</v>
      </c>
      <c r="O212" s="369">
        <f t="shared" si="73"/>
        <v>0</v>
      </c>
      <c r="P212" s="369">
        <f t="shared" si="73"/>
        <v>0</v>
      </c>
      <c r="Q212" s="489">
        <f t="shared" si="73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1"/>
        <v>0</v>
      </c>
      <c r="D213" s="404"/>
      <c r="E213" s="404"/>
      <c r="F213" s="404"/>
      <c r="G213" s="487"/>
      <c r="H213" s="402">
        <f t="shared" si="62"/>
        <v>0</v>
      </c>
      <c r="I213" s="404"/>
      <c r="J213" s="404"/>
      <c r="K213" s="404"/>
      <c r="L213" s="488"/>
      <c r="M213" s="402">
        <f t="shared" si="74"/>
        <v>0</v>
      </c>
      <c r="N213" s="369">
        <f t="shared" si="73"/>
        <v>0</v>
      </c>
      <c r="O213" s="369">
        <f t="shared" si="73"/>
        <v>0</v>
      </c>
      <c r="P213" s="369">
        <f t="shared" si="73"/>
        <v>0</v>
      </c>
      <c r="Q213" s="489">
        <f t="shared" si="73"/>
        <v>0</v>
      </c>
    </row>
    <row r="214" spans="1:17" x14ac:dyDescent="0.25">
      <c r="A214" s="490">
        <v>5230</v>
      </c>
      <c r="B214" s="401" t="s">
        <v>223</v>
      </c>
      <c r="C214" s="402">
        <f t="shared" si="61"/>
        <v>55539</v>
      </c>
      <c r="D214" s="369">
        <f>SUM(D215:D222)</f>
        <v>55539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2"/>
        <v>55539</v>
      </c>
      <c r="I214" s="369">
        <f>SUM(I215:I222)</f>
        <v>55539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4"/>
        <v>79025</v>
      </c>
      <c r="N214" s="369">
        <f>SUM(N215:N222)</f>
        <v>79025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1"/>
        <v>0</v>
      </c>
      <c r="D215" s="404"/>
      <c r="E215" s="404"/>
      <c r="F215" s="404"/>
      <c r="G215" s="487"/>
      <c r="H215" s="402">
        <f t="shared" si="62"/>
        <v>0</v>
      </c>
      <c r="I215" s="404"/>
      <c r="J215" s="404"/>
      <c r="K215" s="404"/>
      <c r="L215" s="488"/>
      <c r="M215" s="402">
        <f t="shared" si="74"/>
        <v>0</v>
      </c>
      <c r="N215" s="369">
        <f t="shared" ref="N215:Q224" si="75">ROUNDUP(I215/$Q$15,0)</f>
        <v>0</v>
      </c>
      <c r="O215" s="369">
        <f t="shared" si="75"/>
        <v>0</v>
      </c>
      <c r="P215" s="369">
        <f t="shared" si="75"/>
        <v>0</v>
      </c>
      <c r="Q215" s="489">
        <f t="shared" si="75"/>
        <v>0</v>
      </c>
    </row>
    <row r="216" spans="1:17" x14ac:dyDescent="0.25">
      <c r="A216" s="363">
        <v>5232</v>
      </c>
      <c r="B216" s="401" t="s">
        <v>225</v>
      </c>
      <c r="C216" s="402">
        <f t="shared" si="61"/>
        <v>0</v>
      </c>
      <c r="D216" s="404"/>
      <c r="E216" s="404"/>
      <c r="F216" s="404"/>
      <c r="G216" s="487"/>
      <c r="H216" s="402">
        <f t="shared" si="62"/>
        <v>0</v>
      </c>
      <c r="I216" s="404"/>
      <c r="J216" s="404"/>
      <c r="K216" s="404"/>
      <c r="L216" s="488"/>
      <c r="M216" s="402">
        <f t="shared" si="74"/>
        <v>0</v>
      </c>
      <c r="N216" s="369">
        <f t="shared" si="75"/>
        <v>0</v>
      </c>
      <c r="O216" s="369">
        <f t="shared" si="75"/>
        <v>0</v>
      </c>
      <c r="P216" s="369">
        <f t="shared" si="75"/>
        <v>0</v>
      </c>
      <c r="Q216" s="489">
        <f t="shared" si="75"/>
        <v>0</v>
      </c>
    </row>
    <row r="217" spans="1:17" x14ac:dyDescent="0.25">
      <c r="A217" s="363">
        <v>5233</v>
      </c>
      <c r="B217" s="401" t="s">
        <v>226</v>
      </c>
      <c r="C217" s="527">
        <f t="shared" si="61"/>
        <v>0</v>
      </c>
      <c r="D217" s="404"/>
      <c r="E217" s="404"/>
      <c r="F217" s="404"/>
      <c r="G217" s="487"/>
      <c r="H217" s="402">
        <f t="shared" si="62"/>
        <v>0</v>
      </c>
      <c r="I217" s="404"/>
      <c r="J217" s="404"/>
      <c r="K217" s="404"/>
      <c r="L217" s="488"/>
      <c r="M217" s="402">
        <f t="shared" si="74"/>
        <v>0</v>
      </c>
      <c r="N217" s="369">
        <f t="shared" si="75"/>
        <v>0</v>
      </c>
      <c r="O217" s="369">
        <f t="shared" si="75"/>
        <v>0</v>
      </c>
      <c r="P217" s="369">
        <f t="shared" si="75"/>
        <v>0</v>
      </c>
      <c r="Q217" s="489">
        <f t="shared" si="75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1"/>
        <v>0</v>
      </c>
      <c r="D218" s="404"/>
      <c r="E218" s="404"/>
      <c r="F218" s="404"/>
      <c r="G218" s="487"/>
      <c r="H218" s="402">
        <f t="shared" si="62"/>
        <v>0</v>
      </c>
      <c r="I218" s="404"/>
      <c r="J218" s="404"/>
      <c r="K218" s="404"/>
      <c r="L218" s="488"/>
      <c r="M218" s="402">
        <f t="shared" si="74"/>
        <v>0</v>
      </c>
      <c r="N218" s="369">
        <f t="shared" si="75"/>
        <v>0</v>
      </c>
      <c r="O218" s="369">
        <f t="shared" si="75"/>
        <v>0</v>
      </c>
      <c r="P218" s="369">
        <f t="shared" si="75"/>
        <v>0</v>
      </c>
      <c r="Q218" s="489">
        <f t="shared" si="75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1"/>
        <v>0</v>
      </c>
      <c r="D219" s="404"/>
      <c r="E219" s="404"/>
      <c r="F219" s="404"/>
      <c r="G219" s="487"/>
      <c r="H219" s="402">
        <f t="shared" si="62"/>
        <v>0</v>
      </c>
      <c r="I219" s="404"/>
      <c r="J219" s="404"/>
      <c r="K219" s="404"/>
      <c r="L219" s="488"/>
      <c r="M219" s="402">
        <f t="shared" si="74"/>
        <v>0</v>
      </c>
      <c r="N219" s="369">
        <f t="shared" si="75"/>
        <v>0</v>
      </c>
      <c r="O219" s="369">
        <f t="shared" si="75"/>
        <v>0</v>
      </c>
      <c r="P219" s="369">
        <f t="shared" si="75"/>
        <v>0</v>
      </c>
      <c r="Q219" s="489">
        <f t="shared" si="75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1"/>
        <v>0</v>
      </c>
      <c r="D220" s="404"/>
      <c r="E220" s="404"/>
      <c r="F220" s="404"/>
      <c r="G220" s="487"/>
      <c r="H220" s="402">
        <f t="shared" si="62"/>
        <v>0</v>
      </c>
      <c r="I220" s="404"/>
      <c r="J220" s="404"/>
      <c r="K220" s="404"/>
      <c r="L220" s="488"/>
      <c r="M220" s="402">
        <f t="shared" si="74"/>
        <v>0</v>
      </c>
      <c r="N220" s="369">
        <f t="shared" si="75"/>
        <v>0</v>
      </c>
      <c r="O220" s="369">
        <f t="shared" si="75"/>
        <v>0</v>
      </c>
      <c r="P220" s="369">
        <f t="shared" si="75"/>
        <v>0</v>
      </c>
      <c r="Q220" s="489">
        <f t="shared" si="75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1"/>
        <v>0</v>
      </c>
      <c r="D221" s="404"/>
      <c r="E221" s="404"/>
      <c r="F221" s="404"/>
      <c r="G221" s="487"/>
      <c r="H221" s="402">
        <f t="shared" si="62"/>
        <v>0</v>
      </c>
      <c r="I221" s="404"/>
      <c r="J221" s="404"/>
      <c r="K221" s="404"/>
      <c r="L221" s="488"/>
      <c r="M221" s="402">
        <f t="shared" si="74"/>
        <v>0</v>
      </c>
      <c r="N221" s="369">
        <f t="shared" si="75"/>
        <v>0</v>
      </c>
      <c r="O221" s="369">
        <f t="shared" si="75"/>
        <v>0</v>
      </c>
      <c r="P221" s="369">
        <f t="shared" si="75"/>
        <v>0</v>
      </c>
      <c r="Q221" s="489">
        <f t="shared" si="75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1"/>
        <v>55539</v>
      </c>
      <c r="D222" s="404">
        <f>55539</f>
        <v>55539</v>
      </c>
      <c r="E222" s="404"/>
      <c r="F222" s="404"/>
      <c r="G222" s="487"/>
      <c r="H222" s="402">
        <f t="shared" si="62"/>
        <v>55539</v>
      </c>
      <c r="I222" s="404">
        <v>55539</v>
      </c>
      <c r="J222" s="404"/>
      <c r="K222" s="404"/>
      <c r="L222" s="488"/>
      <c r="M222" s="402">
        <f t="shared" si="74"/>
        <v>79025</v>
      </c>
      <c r="N222" s="369">
        <v>79025</v>
      </c>
      <c r="O222" s="369">
        <f t="shared" si="75"/>
        <v>0</v>
      </c>
      <c r="P222" s="369">
        <f t="shared" si="75"/>
        <v>0</v>
      </c>
      <c r="Q222" s="489">
        <f t="shared" si="75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1"/>
        <v>0</v>
      </c>
      <c r="D223" s="404"/>
      <c r="E223" s="404"/>
      <c r="F223" s="404"/>
      <c r="G223" s="487"/>
      <c r="H223" s="402">
        <f t="shared" si="62"/>
        <v>0</v>
      </c>
      <c r="I223" s="404"/>
      <c r="J223" s="404"/>
      <c r="K223" s="404"/>
      <c r="L223" s="488"/>
      <c r="M223" s="402">
        <f t="shared" si="74"/>
        <v>0</v>
      </c>
      <c r="N223" s="369">
        <f t="shared" si="75"/>
        <v>0</v>
      </c>
      <c r="O223" s="369">
        <f t="shared" si="75"/>
        <v>0</v>
      </c>
      <c r="P223" s="369">
        <f t="shared" si="75"/>
        <v>0</v>
      </c>
      <c r="Q223" s="489">
        <f t="shared" si="75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1"/>
        <v>0</v>
      </c>
      <c r="D224" s="404"/>
      <c r="E224" s="404"/>
      <c r="F224" s="404"/>
      <c r="G224" s="487"/>
      <c r="H224" s="402">
        <f t="shared" si="62"/>
        <v>0</v>
      </c>
      <c r="I224" s="404"/>
      <c r="J224" s="404"/>
      <c r="K224" s="404"/>
      <c r="L224" s="488"/>
      <c r="M224" s="402">
        <f t="shared" si="74"/>
        <v>0</v>
      </c>
      <c r="N224" s="369">
        <f t="shared" si="75"/>
        <v>0</v>
      </c>
      <c r="O224" s="369">
        <f t="shared" si="75"/>
        <v>0</v>
      </c>
      <c r="P224" s="369">
        <f t="shared" si="75"/>
        <v>0</v>
      </c>
      <c r="Q224" s="489">
        <f t="shared" si="75"/>
        <v>0</v>
      </c>
    </row>
    <row r="225" spans="1:17" x14ac:dyDescent="0.25">
      <c r="A225" s="490">
        <v>5260</v>
      </c>
      <c r="B225" s="401" t="s">
        <v>234</v>
      </c>
      <c r="C225" s="527">
        <f t="shared" si="61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2"/>
        <v>0</v>
      </c>
      <c r="I225" s="369">
        <f>SUM(I226)</f>
        <v>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4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1"/>
        <v>0</v>
      </c>
      <c r="D226" s="404"/>
      <c r="E226" s="404"/>
      <c r="F226" s="404"/>
      <c r="G226" s="487"/>
      <c r="H226" s="402">
        <f t="shared" si="62"/>
        <v>0</v>
      </c>
      <c r="I226" s="404"/>
      <c r="J226" s="404"/>
      <c r="K226" s="404"/>
      <c r="L226" s="488"/>
      <c r="M226" s="402">
        <f t="shared" si="74"/>
        <v>0</v>
      </c>
      <c r="N226" s="369">
        <f t="shared" ref="N226:Q227" si="76">ROUNDUP(I226/$Q$15,0)</f>
        <v>0</v>
      </c>
      <c r="O226" s="369">
        <f t="shared" si="76"/>
        <v>0</v>
      </c>
      <c r="P226" s="369">
        <f t="shared" si="76"/>
        <v>0</v>
      </c>
      <c r="Q226" s="489">
        <f t="shared" si="76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1"/>
        <v>0</v>
      </c>
      <c r="D227" s="492"/>
      <c r="E227" s="492"/>
      <c r="F227" s="492"/>
      <c r="G227" s="493"/>
      <c r="H227" s="445">
        <f t="shared" si="62"/>
        <v>0</v>
      </c>
      <c r="I227" s="492"/>
      <c r="J227" s="492"/>
      <c r="K227" s="492"/>
      <c r="L227" s="494"/>
      <c r="M227" s="445">
        <f t="shared" si="74"/>
        <v>0</v>
      </c>
      <c r="N227" s="481">
        <f t="shared" si="76"/>
        <v>0</v>
      </c>
      <c r="O227" s="481">
        <f t="shared" si="76"/>
        <v>0</v>
      </c>
      <c r="P227" s="481">
        <f t="shared" si="76"/>
        <v>0</v>
      </c>
      <c r="Q227" s="483">
        <f t="shared" si="76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1"/>
        <v>0</v>
      </c>
      <c r="D228" s="411">
        <f>SUM(D229,D230)</f>
        <v>0</v>
      </c>
      <c r="E228" s="411">
        <f t="shared" ref="E228:G228" si="77">SUM(E229,E230)</f>
        <v>0</v>
      </c>
      <c r="F228" s="411">
        <f t="shared" si="77"/>
        <v>0</v>
      </c>
      <c r="G228" s="411">
        <f t="shared" si="77"/>
        <v>0</v>
      </c>
      <c r="H228" s="531">
        <f t="shared" si="62"/>
        <v>0</v>
      </c>
      <c r="I228" s="411">
        <f>SUM(I229,I230)</f>
        <v>0</v>
      </c>
      <c r="J228" s="411">
        <f t="shared" ref="J228:L228" si="78">SUM(J229,J230)</f>
        <v>0</v>
      </c>
      <c r="K228" s="411">
        <f t="shared" si="78"/>
        <v>0</v>
      </c>
      <c r="L228" s="499">
        <f t="shared" si="78"/>
        <v>0</v>
      </c>
      <c r="M228" s="531">
        <f t="shared" si="74"/>
        <v>0</v>
      </c>
      <c r="N228" s="411">
        <f>SUM(N229,N230)</f>
        <v>0</v>
      </c>
      <c r="O228" s="411">
        <f t="shared" ref="O228:Q228" si="79">SUM(O229,O230)</f>
        <v>0</v>
      </c>
      <c r="P228" s="411">
        <f t="shared" si="79"/>
        <v>0</v>
      </c>
      <c r="Q228" s="499">
        <f t="shared" si="79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1"/>
        <v>0</v>
      </c>
      <c r="D229" s="492"/>
      <c r="E229" s="492"/>
      <c r="F229" s="492"/>
      <c r="G229" s="493"/>
      <c r="H229" s="445">
        <f t="shared" si="62"/>
        <v>0</v>
      </c>
      <c r="I229" s="492"/>
      <c r="J229" s="492"/>
      <c r="K229" s="492"/>
      <c r="L229" s="494"/>
      <c r="M229" s="445">
        <f t="shared" si="74"/>
        <v>0</v>
      </c>
      <c r="N229" s="481">
        <f t="shared" ref="N229:Q229" si="80">ROUNDUP(I229/$Q$15,0)</f>
        <v>0</v>
      </c>
      <c r="O229" s="481">
        <f t="shared" si="80"/>
        <v>0</v>
      </c>
      <c r="P229" s="481">
        <f t="shared" si="80"/>
        <v>0</v>
      </c>
      <c r="Q229" s="483">
        <f t="shared" si="80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1"/>
        <v>0</v>
      </c>
      <c r="D230" s="369">
        <f>SUM(D231)</f>
        <v>0</v>
      </c>
      <c r="E230" s="369">
        <f t="shared" ref="E230:G230" si="81">SUM(E231)</f>
        <v>0</v>
      </c>
      <c r="F230" s="369">
        <f t="shared" si="81"/>
        <v>0</v>
      </c>
      <c r="G230" s="369">
        <f t="shared" si="81"/>
        <v>0</v>
      </c>
      <c r="H230" s="402">
        <f t="shared" si="62"/>
        <v>0</v>
      </c>
      <c r="I230" s="369">
        <f>SUM(I231)</f>
        <v>0</v>
      </c>
      <c r="J230" s="369">
        <f t="shared" ref="J230:L230" si="82">SUM(J231)</f>
        <v>0</v>
      </c>
      <c r="K230" s="369">
        <f t="shared" si="82"/>
        <v>0</v>
      </c>
      <c r="L230" s="501">
        <f t="shared" si="82"/>
        <v>0</v>
      </c>
      <c r="M230" s="402">
        <f t="shared" si="74"/>
        <v>0</v>
      </c>
      <c r="N230" s="369">
        <f>SUM(N231)</f>
        <v>0</v>
      </c>
      <c r="O230" s="369">
        <f t="shared" ref="O230:Q230" si="83">SUM(O231)</f>
        <v>0</v>
      </c>
      <c r="P230" s="369">
        <f t="shared" si="83"/>
        <v>0</v>
      </c>
      <c r="Q230" s="501">
        <f t="shared" si="83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1"/>
        <v>0</v>
      </c>
      <c r="D231" s="395"/>
      <c r="E231" s="395"/>
      <c r="F231" s="395"/>
      <c r="G231" s="484"/>
      <c r="H231" s="445">
        <f t="shared" si="62"/>
        <v>0</v>
      </c>
      <c r="I231" s="395"/>
      <c r="J231" s="395"/>
      <c r="K231" s="395"/>
      <c r="L231" s="485"/>
      <c r="M231" s="445">
        <f t="shared" si="74"/>
        <v>0</v>
      </c>
      <c r="N231" s="419">
        <f t="shared" ref="N231:Q231" si="84">ROUNDUP(I231/$Q$15,0)</f>
        <v>0</v>
      </c>
      <c r="O231" s="419">
        <f t="shared" si="84"/>
        <v>0</v>
      </c>
      <c r="P231" s="419">
        <f t="shared" si="84"/>
        <v>0</v>
      </c>
      <c r="Q231" s="486">
        <f t="shared" si="84"/>
        <v>0</v>
      </c>
    </row>
    <row r="232" spans="1:17" x14ac:dyDescent="0.25">
      <c r="A232" s="472">
        <v>6000</v>
      </c>
      <c r="B232" s="472" t="s">
        <v>241</v>
      </c>
      <c r="C232" s="532">
        <f t="shared" si="61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2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4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5">SUM(E234,E235,E238,E244,E245,E246)</f>
        <v>0</v>
      </c>
      <c r="F233" s="520">
        <f t="shared" si="85"/>
        <v>0</v>
      </c>
      <c r="G233" s="520">
        <f t="shared" si="85"/>
        <v>0</v>
      </c>
      <c r="H233" s="519">
        <f t="shared" si="62"/>
        <v>0</v>
      </c>
      <c r="I233" s="520">
        <f>SUM(I234,I235,I238,I244,I245,I246)</f>
        <v>0</v>
      </c>
      <c r="J233" s="520">
        <f t="shared" ref="J233:L233" si="86">SUM(J234,J235,J238,J244,J245,J246)</f>
        <v>0</v>
      </c>
      <c r="K233" s="520">
        <f t="shared" si="86"/>
        <v>0</v>
      </c>
      <c r="L233" s="479">
        <f t="shared" si="86"/>
        <v>0</v>
      </c>
      <c r="M233" s="519">
        <f t="shared" si="74"/>
        <v>0</v>
      </c>
      <c r="N233" s="520">
        <f>SUM(N234,N235,N238,N244,N245,N246)</f>
        <v>0</v>
      </c>
      <c r="O233" s="520">
        <f t="shared" ref="O233:Q233" si="87">SUM(O234,O235,O238,O244,O245,O246)</f>
        <v>0</v>
      </c>
      <c r="P233" s="520">
        <f t="shared" si="87"/>
        <v>0</v>
      </c>
      <c r="Q233" s="479">
        <f t="shared" si="87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1"/>
        <v>0</v>
      </c>
      <c r="D234" s="395"/>
      <c r="E234" s="395"/>
      <c r="F234" s="395"/>
      <c r="G234" s="535"/>
      <c r="H234" s="536">
        <f t="shared" si="62"/>
        <v>0</v>
      </c>
      <c r="I234" s="395"/>
      <c r="J234" s="395"/>
      <c r="K234" s="395"/>
      <c r="L234" s="485"/>
      <c r="M234" s="536">
        <f t="shared" si="74"/>
        <v>0</v>
      </c>
      <c r="N234" s="419">
        <f t="shared" ref="N234:Q234" si="88">ROUNDUP(I234/$Q$15,0)</f>
        <v>0</v>
      </c>
      <c r="O234" s="419">
        <f t="shared" si="88"/>
        <v>0</v>
      </c>
      <c r="P234" s="419">
        <f t="shared" si="88"/>
        <v>0</v>
      </c>
      <c r="Q234" s="486">
        <f t="shared" si="88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2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4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9">ROUNDUP(I236/$Q$15,0)</f>
        <v>0</v>
      </c>
      <c r="O236" s="369">
        <f t="shared" si="89"/>
        <v>0</v>
      </c>
      <c r="P236" s="369">
        <f t="shared" si="89"/>
        <v>0</v>
      </c>
      <c r="Q236" s="489">
        <f t="shared" si="89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2"/>
        <v>0</v>
      </c>
      <c r="I237" s="404"/>
      <c r="J237" s="404"/>
      <c r="K237" s="404"/>
      <c r="L237" s="488"/>
      <c r="M237" s="537">
        <f t="shared" ref="M237:M255" si="90">SUM(N237:Q237)</f>
        <v>0</v>
      </c>
      <c r="N237" s="369">
        <f t="shared" si="89"/>
        <v>0</v>
      </c>
      <c r="O237" s="369">
        <f t="shared" si="89"/>
        <v>0</v>
      </c>
      <c r="P237" s="369">
        <f t="shared" si="89"/>
        <v>0</v>
      </c>
      <c r="Q237" s="489">
        <f t="shared" si="89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2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90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2"/>
        <v>0</v>
      </c>
      <c r="I239" s="404"/>
      <c r="J239" s="404"/>
      <c r="K239" s="404"/>
      <c r="L239" s="488"/>
      <c r="M239" s="537">
        <f t="shared" si="90"/>
        <v>0</v>
      </c>
      <c r="N239" s="369">
        <f t="shared" ref="N239:Q245" si="91">ROUNDUP(I239/$Q$15,0)</f>
        <v>0</v>
      </c>
      <c r="O239" s="369">
        <f t="shared" si="91"/>
        <v>0</v>
      </c>
      <c r="P239" s="369">
        <f t="shared" si="91"/>
        <v>0</v>
      </c>
      <c r="Q239" s="489">
        <f t="shared" si="91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1"/>
        <v>0</v>
      </c>
      <c r="D240" s="404"/>
      <c r="E240" s="404"/>
      <c r="F240" s="404"/>
      <c r="G240" s="487"/>
      <c r="H240" s="537">
        <f t="shared" si="62"/>
        <v>0</v>
      </c>
      <c r="I240" s="404"/>
      <c r="J240" s="404"/>
      <c r="K240" s="404"/>
      <c r="L240" s="488"/>
      <c r="M240" s="537">
        <f t="shared" si="90"/>
        <v>0</v>
      </c>
      <c r="N240" s="369">
        <f t="shared" si="91"/>
        <v>0</v>
      </c>
      <c r="O240" s="369">
        <f t="shared" si="91"/>
        <v>0</v>
      </c>
      <c r="P240" s="369">
        <f t="shared" si="91"/>
        <v>0</v>
      </c>
      <c r="Q240" s="489">
        <f t="shared" si="91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1"/>
        <v>0</v>
      </c>
      <c r="D241" s="404"/>
      <c r="E241" s="404"/>
      <c r="F241" s="404"/>
      <c r="G241" s="487"/>
      <c r="H241" s="537">
        <f t="shared" si="62"/>
        <v>0</v>
      </c>
      <c r="I241" s="404"/>
      <c r="J241" s="404"/>
      <c r="K241" s="404"/>
      <c r="L241" s="488"/>
      <c r="M241" s="537">
        <f t="shared" si="90"/>
        <v>0</v>
      </c>
      <c r="N241" s="369">
        <f t="shared" si="91"/>
        <v>0</v>
      </c>
      <c r="O241" s="369">
        <f t="shared" si="91"/>
        <v>0</v>
      </c>
      <c r="P241" s="369">
        <f t="shared" si="91"/>
        <v>0</v>
      </c>
      <c r="Q241" s="489">
        <f t="shared" si="91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1"/>
        <v>0</v>
      </c>
      <c r="D242" s="404"/>
      <c r="E242" s="404"/>
      <c r="F242" s="404"/>
      <c r="G242" s="487"/>
      <c r="H242" s="537">
        <f t="shared" si="62"/>
        <v>0</v>
      </c>
      <c r="I242" s="404"/>
      <c r="J242" s="404"/>
      <c r="K242" s="404"/>
      <c r="L242" s="488"/>
      <c r="M242" s="537">
        <f t="shared" si="90"/>
        <v>0</v>
      </c>
      <c r="N242" s="369">
        <f t="shared" si="91"/>
        <v>0</v>
      </c>
      <c r="O242" s="369">
        <f t="shared" si="91"/>
        <v>0</v>
      </c>
      <c r="P242" s="369">
        <f t="shared" si="91"/>
        <v>0</v>
      </c>
      <c r="Q242" s="489">
        <f t="shared" si="91"/>
        <v>0</v>
      </c>
    </row>
    <row r="243" spans="1:17" x14ac:dyDescent="0.25">
      <c r="A243" s="363">
        <v>6259</v>
      </c>
      <c r="B243" s="401" t="s">
        <v>252</v>
      </c>
      <c r="C243" s="527">
        <f t="shared" si="61"/>
        <v>0</v>
      </c>
      <c r="D243" s="404"/>
      <c r="E243" s="404"/>
      <c r="F243" s="404"/>
      <c r="G243" s="487"/>
      <c r="H243" s="537">
        <f t="shared" si="62"/>
        <v>0</v>
      </c>
      <c r="I243" s="404"/>
      <c r="J243" s="404"/>
      <c r="K243" s="404"/>
      <c r="L243" s="488"/>
      <c r="M243" s="537">
        <f t="shared" si="90"/>
        <v>0</v>
      </c>
      <c r="N243" s="369">
        <f t="shared" si="91"/>
        <v>0</v>
      </c>
      <c r="O243" s="369">
        <f t="shared" si="91"/>
        <v>0</v>
      </c>
      <c r="P243" s="369">
        <f t="shared" si="91"/>
        <v>0</v>
      </c>
      <c r="Q243" s="489">
        <f t="shared" si="91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1"/>
        <v>0</v>
      </c>
      <c r="D244" s="404"/>
      <c r="E244" s="404"/>
      <c r="F244" s="404"/>
      <c r="G244" s="487"/>
      <c r="H244" s="537">
        <f t="shared" si="62"/>
        <v>0</v>
      </c>
      <c r="I244" s="404"/>
      <c r="J244" s="404"/>
      <c r="K244" s="404"/>
      <c r="L244" s="488"/>
      <c r="M244" s="537">
        <f t="shared" si="90"/>
        <v>0</v>
      </c>
      <c r="N244" s="369">
        <f t="shared" si="91"/>
        <v>0</v>
      </c>
      <c r="O244" s="369">
        <f t="shared" si="91"/>
        <v>0</v>
      </c>
      <c r="P244" s="369">
        <f t="shared" si="91"/>
        <v>0</v>
      </c>
      <c r="Q244" s="489">
        <f t="shared" si="91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1"/>
        <v>0</v>
      </c>
      <c r="D245" s="404"/>
      <c r="E245" s="404"/>
      <c r="F245" s="404"/>
      <c r="G245" s="487"/>
      <c r="H245" s="537">
        <f t="shared" si="62"/>
        <v>0</v>
      </c>
      <c r="I245" s="404"/>
      <c r="J245" s="404"/>
      <c r="K245" s="404"/>
      <c r="L245" s="488"/>
      <c r="M245" s="537">
        <f t="shared" si="90"/>
        <v>0</v>
      </c>
      <c r="N245" s="369">
        <f t="shared" si="91"/>
        <v>0</v>
      </c>
      <c r="O245" s="369">
        <f t="shared" si="91"/>
        <v>0</v>
      </c>
      <c r="P245" s="369">
        <f t="shared" si="91"/>
        <v>0</v>
      </c>
      <c r="Q245" s="489">
        <f t="shared" si="91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1"/>
        <v>0</v>
      </c>
      <c r="D246" s="419">
        <f>SUM(D247:D250)</f>
        <v>0</v>
      </c>
      <c r="E246" s="419">
        <f t="shared" ref="E246:G246" si="92">SUM(E247:E250)</f>
        <v>0</v>
      </c>
      <c r="F246" s="419">
        <f t="shared" si="92"/>
        <v>0</v>
      </c>
      <c r="G246" s="539">
        <f t="shared" si="92"/>
        <v>0</v>
      </c>
      <c r="H246" s="538">
        <f t="shared" si="62"/>
        <v>0</v>
      </c>
      <c r="I246" s="419">
        <f>SUM(I247:I250)</f>
        <v>0</v>
      </c>
      <c r="J246" s="419">
        <f t="shared" ref="J246:L246" si="93">SUM(J247:J250)</f>
        <v>0</v>
      </c>
      <c r="K246" s="419">
        <f t="shared" si="93"/>
        <v>0</v>
      </c>
      <c r="L246" s="511">
        <f t="shared" si="93"/>
        <v>0</v>
      </c>
      <c r="M246" s="538">
        <f t="shared" si="90"/>
        <v>0</v>
      </c>
      <c r="N246" s="419">
        <f>SUM(N247:N250)</f>
        <v>0</v>
      </c>
      <c r="O246" s="419">
        <f t="shared" ref="O246:Q246" si="94">SUM(O247:O250)</f>
        <v>0</v>
      </c>
      <c r="P246" s="419">
        <f t="shared" si="94"/>
        <v>0</v>
      </c>
      <c r="Q246" s="511">
        <f t="shared" si="94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1"/>
        <v>0</v>
      </c>
      <c r="D247" s="404"/>
      <c r="E247" s="404"/>
      <c r="F247" s="404"/>
      <c r="G247" s="540"/>
      <c r="H247" s="527">
        <f t="shared" si="62"/>
        <v>0</v>
      </c>
      <c r="I247" s="404"/>
      <c r="J247" s="404"/>
      <c r="K247" s="404"/>
      <c r="L247" s="488"/>
      <c r="M247" s="527">
        <f t="shared" si="90"/>
        <v>0</v>
      </c>
      <c r="N247" s="369">
        <f t="shared" ref="N247:Q250" si="95">ROUNDUP(I247/$Q$15,0)</f>
        <v>0</v>
      </c>
      <c r="O247" s="369">
        <f t="shared" si="95"/>
        <v>0</v>
      </c>
      <c r="P247" s="369">
        <f t="shared" si="95"/>
        <v>0</v>
      </c>
      <c r="Q247" s="489">
        <f t="shared" si="95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1"/>
        <v>0</v>
      </c>
      <c r="D248" s="404"/>
      <c r="E248" s="404"/>
      <c r="F248" s="404"/>
      <c r="G248" s="540"/>
      <c r="H248" s="527">
        <f t="shared" si="62"/>
        <v>0</v>
      </c>
      <c r="I248" s="404"/>
      <c r="J248" s="404"/>
      <c r="K248" s="404"/>
      <c r="L248" s="488"/>
      <c r="M248" s="527">
        <f t="shared" si="90"/>
        <v>0</v>
      </c>
      <c r="N248" s="369">
        <f t="shared" si="95"/>
        <v>0</v>
      </c>
      <c r="O248" s="369">
        <f t="shared" si="95"/>
        <v>0</v>
      </c>
      <c r="P248" s="369">
        <f t="shared" si="95"/>
        <v>0</v>
      </c>
      <c r="Q248" s="489">
        <f t="shared" si="95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1"/>
        <v>0</v>
      </c>
      <c r="D249" s="404"/>
      <c r="E249" s="404"/>
      <c r="F249" s="404"/>
      <c r="G249" s="540"/>
      <c r="H249" s="527">
        <f t="shared" si="62"/>
        <v>0</v>
      </c>
      <c r="I249" s="404"/>
      <c r="J249" s="404"/>
      <c r="K249" s="404"/>
      <c r="L249" s="488"/>
      <c r="M249" s="527">
        <f t="shared" si="90"/>
        <v>0</v>
      </c>
      <c r="N249" s="369">
        <f t="shared" si="95"/>
        <v>0</v>
      </c>
      <c r="O249" s="369">
        <f t="shared" si="95"/>
        <v>0</v>
      </c>
      <c r="P249" s="369">
        <f t="shared" si="95"/>
        <v>0</v>
      </c>
      <c r="Q249" s="489">
        <f t="shared" si="95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1"/>
        <v>0</v>
      </c>
      <c r="D250" s="404"/>
      <c r="E250" s="404"/>
      <c r="F250" s="404"/>
      <c r="G250" s="540"/>
      <c r="H250" s="527">
        <f t="shared" si="62"/>
        <v>0</v>
      </c>
      <c r="I250" s="404"/>
      <c r="J250" s="404"/>
      <c r="K250" s="404"/>
      <c r="L250" s="488"/>
      <c r="M250" s="527">
        <f t="shared" si="90"/>
        <v>0</v>
      </c>
      <c r="N250" s="369">
        <f t="shared" si="95"/>
        <v>0</v>
      </c>
      <c r="O250" s="369">
        <f t="shared" si="95"/>
        <v>0</v>
      </c>
      <c r="P250" s="369">
        <f t="shared" si="95"/>
        <v>0</v>
      </c>
      <c r="Q250" s="489">
        <f t="shared" si="95"/>
        <v>0</v>
      </c>
    </row>
    <row r="251" spans="1:17" x14ac:dyDescent="0.25">
      <c r="A251" s="383">
        <v>6300</v>
      </c>
      <c r="B251" s="477" t="s">
        <v>260</v>
      </c>
      <c r="C251" s="509">
        <f t="shared" si="61"/>
        <v>0</v>
      </c>
      <c r="D251" s="390">
        <f>SUM(D252,D256,D257)</f>
        <v>0</v>
      </c>
      <c r="E251" s="390">
        <f t="shared" ref="E251:G251" si="96">SUM(E252,E256,E257)</f>
        <v>0</v>
      </c>
      <c r="F251" s="390">
        <f t="shared" si="96"/>
        <v>0</v>
      </c>
      <c r="G251" s="390">
        <f t="shared" si="96"/>
        <v>0</v>
      </c>
      <c r="H251" s="384">
        <f t="shared" si="62"/>
        <v>0</v>
      </c>
      <c r="I251" s="390">
        <f>SUM(I252,I256,I257)</f>
        <v>0</v>
      </c>
      <c r="J251" s="390">
        <f t="shared" ref="J251:L251" si="97">SUM(J252,J256,J257)</f>
        <v>0</v>
      </c>
      <c r="K251" s="390">
        <f t="shared" si="97"/>
        <v>0</v>
      </c>
      <c r="L251" s="499">
        <f t="shared" si="97"/>
        <v>0</v>
      </c>
      <c r="M251" s="384">
        <f t="shared" si="90"/>
        <v>0</v>
      </c>
      <c r="N251" s="390">
        <f>SUM(N252,N256,N257)</f>
        <v>0</v>
      </c>
      <c r="O251" s="390">
        <f t="shared" ref="O251:Q251" si="98">SUM(O252,O256,O257)</f>
        <v>0</v>
      </c>
      <c r="P251" s="390">
        <f t="shared" si="98"/>
        <v>0</v>
      </c>
      <c r="Q251" s="499">
        <f t="shared" si="98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1"/>
        <v>0</v>
      </c>
      <c r="D252" s="419">
        <f>SUM(D253:D255)</f>
        <v>0</v>
      </c>
      <c r="E252" s="419">
        <f t="shared" ref="E252:G252" si="99">SUM(E253:E255)</f>
        <v>0</v>
      </c>
      <c r="F252" s="419">
        <f t="shared" si="99"/>
        <v>0</v>
      </c>
      <c r="G252" s="541">
        <f t="shared" si="99"/>
        <v>0</v>
      </c>
      <c r="H252" s="538">
        <f t="shared" si="62"/>
        <v>0</v>
      </c>
      <c r="I252" s="419">
        <f>SUM(I253:I255)</f>
        <v>0</v>
      </c>
      <c r="J252" s="419">
        <f t="shared" ref="J252:L252" si="100">SUM(J253:J255)</f>
        <v>0</v>
      </c>
      <c r="K252" s="419">
        <f t="shared" si="100"/>
        <v>0</v>
      </c>
      <c r="L252" s="542">
        <f t="shared" si="100"/>
        <v>0</v>
      </c>
      <c r="M252" s="538">
        <f t="shared" si="90"/>
        <v>0</v>
      </c>
      <c r="N252" s="419">
        <f>SUM(N253:N255)</f>
        <v>0</v>
      </c>
      <c r="O252" s="419">
        <f t="shared" ref="O252:Q252" si="101">SUM(O253:O255)</f>
        <v>0</v>
      </c>
      <c r="P252" s="419">
        <f t="shared" si="101"/>
        <v>0</v>
      </c>
      <c r="Q252" s="542">
        <f t="shared" si="101"/>
        <v>0</v>
      </c>
    </row>
    <row r="253" spans="1:17" x14ac:dyDescent="0.25">
      <c r="A253" s="363">
        <v>6322</v>
      </c>
      <c r="B253" s="401" t="s">
        <v>262</v>
      </c>
      <c r="C253" s="527">
        <f t="shared" si="61"/>
        <v>0</v>
      </c>
      <c r="D253" s="404"/>
      <c r="E253" s="404"/>
      <c r="F253" s="404"/>
      <c r="G253" s="540"/>
      <c r="H253" s="527">
        <f t="shared" si="62"/>
        <v>0</v>
      </c>
      <c r="I253" s="404"/>
      <c r="J253" s="404"/>
      <c r="K253" s="404"/>
      <c r="L253" s="488"/>
      <c r="M253" s="527">
        <f t="shared" si="90"/>
        <v>0</v>
      </c>
      <c r="N253" s="369">
        <f t="shared" ref="N253:Q257" si="102">ROUNDUP(I253/$Q$15,0)</f>
        <v>0</v>
      </c>
      <c r="O253" s="369">
        <f t="shared" si="102"/>
        <v>0</v>
      </c>
      <c r="P253" s="369">
        <f t="shared" si="102"/>
        <v>0</v>
      </c>
      <c r="Q253" s="489">
        <f t="shared" si="102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1"/>
        <v>0</v>
      </c>
      <c r="D254" s="404"/>
      <c r="E254" s="404"/>
      <c r="F254" s="404"/>
      <c r="G254" s="540"/>
      <c r="H254" s="527">
        <f t="shared" si="62"/>
        <v>0</v>
      </c>
      <c r="I254" s="404"/>
      <c r="J254" s="404"/>
      <c r="K254" s="404"/>
      <c r="L254" s="488"/>
      <c r="M254" s="527">
        <f t="shared" si="90"/>
        <v>0</v>
      </c>
      <c r="N254" s="369">
        <f t="shared" si="102"/>
        <v>0</v>
      </c>
      <c r="O254" s="369">
        <f t="shared" si="102"/>
        <v>0</v>
      </c>
      <c r="P254" s="369">
        <f t="shared" si="102"/>
        <v>0</v>
      </c>
      <c r="Q254" s="489">
        <f t="shared" si="102"/>
        <v>0</v>
      </c>
    </row>
    <row r="255" spans="1:17" x14ac:dyDescent="0.25">
      <c r="A255" s="353">
        <v>6329</v>
      </c>
      <c r="B255" s="392" t="s">
        <v>264</v>
      </c>
      <c r="C255" s="534">
        <f t="shared" si="61"/>
        <v>0</v>
      </c>
      <c r="D255" s="395"/>
      <c r="E255" s="395"/>
      <c r="F255" s="395"/>
      <c r="G255" s="543"/>
      <c r="H255" s="534">
        <f t="shared" si="62"/>
        <v>0</v>
      </c>
      <c r="I255" s="395"/>
      <c r="J255" s="395"/>
      <c r="K255" s="395"/>
      <c r="L255" s="485"/>
      <c r="M255" s="534">
        <f t="shared" si="90"/>
        <v>0</v>
      </c>
      <c r="N255" s="419">
        <f t="shared" si="102"/>
        <v>0</v>
      </c>
      <c r="O255" s="419">
        <f t="shared" si="102"/>
        <v>0</v>
      </c>
      <c r="P255" s="419">
        <f t="shared" si="102"/>
        <v>0</v>
      </c>
      <c r="Q255" s="486">
        <f t="shared" si="102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2"/>
        <v>0</v>
      </c>
      <c r="O256" s="517">
        <f t="shared" si="102"/>
        <v>0</v>
      </c>
      <c r="P256" s="517">
        <f t="shared" si="102"/>
        <v>0</v>
      </c>
      <c r="Q256" s="518">
        <f t="shared" si="102"/>
        <v>0</v>
      </c>
    </row>
    <row r="257" spans="1:17" x14ac:dyDescent="0.25">
      <c r="A257" s="490">
        <v>6360</v>
      </c>
      <c r="B257" s="401" t="s">
        <v>266</v>
      </c>
      <c r="C257" s="527">
        <f t="shared" si="61"/>
        <v>0</v>
      </c>
      <c r="D257" s="404"/>
      <c r="E257" s="404"/>
      <c r="F257" s="404"/>
      <c r="G257" s="487"/>
      <c r="H257" s="537">
        <f t="shared" si="62"/>
        <v>0</v>
      </c>
      <c r="I257" s="404"/>
      <c r="J257" s="404"/>
      <c r="K257" s="404"/>
      <c r="L257" s="488"/>
      <c r="M257" s="537">
        <f t="shared" ref="M257" si="103">SUM(N257:Q257)</f>
        <v>0</v>
      </c>
      <c r="N257" s="369">
        <f t="shared" si="102"/>
        <v>0</v>
      </c>
      <c r="O257" s="369">
        <f t="shared" si="102"/>
        <v>0</v>
      </c>
      <c r="P257" s="369">
        <f t="shared" si="102"/>
        <v>0</v>
      </c>
      <c r="Q257" s="489">
        <f t="shared" si="102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4">SUM(E259,E263)</f>
        <v>0</v>
      </c>
      <c r="F258" s="390">
        <f t="shared" si="104"/>
        <v>0</v>
      </c>
      <c r="G258" s="390">
        <f t="shared" si="104"/>
        <v>0</v>
      </c>
      <c r="H258" s="384">
        <f>SUM(I258:L258)</f>
        <v>0</v>
      </c>
      <c r="I258" s="390">
        <f>SUM(I259,I263)</f>
        <v>0</v>
      </c>
      <c r="J258" s="390">
        <f t="shared" ref="J258:L258" si="105">SUM(J259,J263)</f>
        <v>0</v>
      </c>
      <c r="K258" s="390">
        <f t="shared" si="105"/>
        <v>0</v>
      </c>
      <c r="L258" s="499">
        <f t="shared" si="105"/>
        <v>0</v>
      </c>
      <c r="M258" s="384">
        <f>SUM(N258:Q258)</f>
        <v>0</v>
      </c>
      <c r="N258" s="390">
        <f>SUM(N259,N263)</f>
        <v>0</v>
      </c>
      <c r="O258" s="390">
        <f t="shared" ref="O258:Q258" si="106">SUM(O259,O263)</f>
        <v>0</v>
      </c>
      <c r="P258" s="390">
        <f t="shared" si="106"/>
        <v>0</v>
      </c>
      <c r="Q258" s="499">
        <f t="shared" si="106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1"/>
        <v>0</v>
      </c>
      <c r="D259" s="419">
        <f>SUM(D260:D262)</f>
        <v>0</v>
      </c>
      <c r="E259" s="419">
        <f t="shared" ref="E259:G259" si="107">SUM(E260:E262)</f>
        <v>0</v>
      </c>
      <c r="F259" s="419">
        <f t="shared" si="107"/>
        <v>0</v>
      </c>
      <c r="G259" s="546">
        <f t="shared" si="107"/>
        <v>0</v>
      </c>
      <c r="H259" s="534">
        <f t="shared" si="62"/>
        <v>0</v>
      </c>
      <c r="I259" s="419">
        <f>SUM(I260:I262)</f>
        <v>0</v>
      </c>
      <c r="J259" s="419">
        <f t="shared" ref="J259:L259" si="108">SUM(J260:J262)</f>
        <v>0</v>
      </c>
      <c r="K259" s="419">
        <f t="shared" si="108"/>
        <v>0</v>
      </c>
      <c r="L259" s="505">
        <f t="shared" si="108"/>
        <v>0</v>
      </c>
      <c r="M259" s="534">
        <f t="shared" ref="M259:M301" si="109">SUM(N259:Q259)</f>
        <v>0</v>
      </c>
      <c r="N259" s="419">
        <f>SUM(N260:N262)</f>
        <v>0</v>
      </c>
      <c r="O259" s="419">
        <f t="shared" ref="O259:Q259" si="110">SUM(O260:O262)</f>
        <v>0</v>
      </c>
      <c r="P259" s="419">
        <f t="shared" si="110"/>
        <v>0</v>
      </c>
      <c r="Q259" s="505">
        <f t="shared" si="110"/>
        <v>0</v>
      </c>
    </row>
    <row r="260" spans="1:17" x14ac:dyDescent="0.25">
      <c r="A260" s="363">
        <v>6411</v>
      </c>
      <c r="B260" s="547" t="s">
        <v>269</v>
      </c>
      <c r="C260" s="527">
        <f t="shared" si="61"/>
        <v>0</v>
      </c>
      <c r="D260" s="404"/>
      <c r="E260" s="404"/>
      <c r="F260" s="404"/>
      <c r="G260" s="487"/>
      <c r="H260" s="537">
        <f t="shared" si="62"/>
        <v>0</v>
      </c>
      <c r="I260" s="404"/>
      <c r="J260" s="404"/>
      <c r="K260" s="404"/>
      <c r="L260" s="488"/>
      <c r="M260" s="537">
        <f t="shared" si="109"/>
        <v>0</v>
      </c>
      <c r="N260" s="369">
        <f t="shared" ref="N260:Q262" si="111">ROUNDUP(I260/$Q$15,0)</f>
        <v>0</v>
      </c>
      <c r="O260" s="369">
        <f t="shared" si="111"/>
        <v>0</v>
      </c>
      <c r="P260" s="369">
        <f t="shared" si="111"/>
        <v>0</v>
      </c>
      <c r="Q260" s="489">
        <f t="shared" si="111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1"/>
        <v>0</v>
      </c>
      <c r="D261" s="404"/>
      <c r="E261" s="404"/>
      <c r="F261" s="404"/>
      <c r="G261" s="487"/>
      <c r="H261" s="537">
        <f t="shared" si="62"/>
        <v>0</v>
      </c>
      <c r="I261" s="404"/>
      <c r="J261" s="404"/>
      <c r="K261" s="404"/>
      <c r="L261" s="488"/>
      <c r="M261" s="537">
        <f t="shared" si="109"/>
        <v>0</v>
      </c>
      <c r="N261" s="369">
        <f t="shared" si="111"/>
        <v>0</v>
      </c>
      <c r="O261" s="369">
        <f t="shared" si="111"/>
        <v>0</v>
      </c>
      <c r="P261" s="369">
        <f t="shared" si="111"/>
        <v>0</v>
      </c>
      <c r="Q261" s="489">
        <f t="shared" si="111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1"/>
        <v>0</v>
      </c>
      <c r="D262" s="404"/>
      <c r="E262" s="404"/>
      <c r="F262" s="404"/>
      <c r="G262" s="487"/>
      <c r="H262" s="537">
        <f t="shared" si="62"/>
        <v>0</v>
      </c>
      <c r="I262" s="404"/>
      <c r="J262" s="404"/>
      <c r="K262" s="404"/>
      <c r="L262" s="488"/>
      <c r="M262" s="537">
        <f t="shared" si="109"/>
        <v>0</v>
      </c>
      <c r="N262" s="369">
        <f t="shared" si="111"/>
        <v>0</v>
      </c>
      <c r="O262" s="369">
        <f t="shared" si="111"/>
        <v>0</v>
      </c>
      <c r="P262" s="369">
        <f t="shared" si="111"/>
        <v>0</v>
      </c>
      <c r="Q262" s="489">
        <f t="shared" si="111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1"/>
        <v>0</v>
      </c>
      <c r="D263" s="369">
        <f>SUM(D264:D266)</f>
        <v>0</v>
      </c>
      <c r="E263" s="369">
        <f t="shared" ref="E263:G263" si="112">SUM(E264:E266)</f>
        <v>0</v>
      </c>
      <c r="F263" s="369">
        <f t="shared" si="112"/>
        <v>0</v>
      </c>
      <c r="G263" s="548">
        <f t="shared" si="112"/>
        <v>0</v>
      </c>
      <c r="H263" s="527">
        <f t="shared" si="62"/>
        <v>0</v>
      </c>
      <c r="I263" s="369">
        <f>SUM(I264:I266)</f>
        <v>0</v>
      </c>
      <c r="J263" s="369">
        <f t="shared" ref="J263:L263" si="113">SUM(J264:J266)</f>
        <v>0</v>
      </c>
      <c r="K263" s="369">
        <f t="shared" si="113"/>
        <v>0</v>
      </c>
      <c r="L263" s="501">
        <f t="shared" si="113"/>
        <v>0</v>
      </c>
      <c r="M263" s="527">
        <f t="shared" si="109"/>
        <v>0</v>
      </c>
      <c r="N263" s="369">
        <f>SUM(N264:N266)</f>
        <v>0</v>
      </c>
      <c r="O263" s="369">
        <f t="shared" ref="O263:Q263" si="114">SUM(O264:O266)</f>
        <v>0</v>
      </c>
      <c r="P263" s="369">
        <f t="shared" si="114"/>
        <v>0</v>
      </c>
      <c r="Q263" s="501">
        <f t="shared" si="114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5">SUM(D264:G264)</f>
        <v>0</v>
      </c>
      <c r="D264" s="404"/>
      <c r="E264" s="404"/>
      <c r="F264" s="404"/>
      <c r="G264" s="487"/>
      <c r="H264" s="537">
        <f t="shared" ref="H264:H301" si="116">SUM(I264:L264)</f>
        <v>0</v>
      </c>
      <c r="I264" s="404"/>
      <c r="J264" s="404"/>
      <c r="K264" s="404"/>
      <c r="L264" s="488"/>
      <c r="M264" s="537">
        <f t="shared" si="109"/>
        <v>0</v>
      </c>
      <c r="N264" s="369">
        <f t="shared" ref="N264:Q266" si="117">ROUNDUP(I264/$Q$15,0)</f>
        <v>0</v>
      </c>
      <c r="O264" s="369">
        <f t="shared" si="117"/>
        <v>0</v>
      </c>
      <c r="P264" s="369">
        <f t="shared" si="117"/>
        <v>0</v>
      </c>
      <c r="Q264" s="489">
        <f t="shared" si="117"/>
        <v>0</v>
      </c>
    </row>
    <row r="265" spans="1:17" x14ac:dyDescent="0.25">
      <c r="A265" s="363">
        <v>6422</v>
      </c>
      <c r="B265" s="401" t="s">
        <v>274</v>
      </c>
      <c r="C265" s="527">
        <f t="shared" si="115"/>
        <v>0</v>
      </c>
      <c r="D265" s="404"/>
      <c r="E265" s="404"/>
      <c r="F265" s="404"/>
      <c r="G265" s="487"/>
      <c r="H265" s="537">
        <f t="shared" si="116"/>
        <v>0</v>
      </c>
      <c r="I265" s="404"/>
      <c r="J265" s="404"/>
      <c r="K265" s="404"/>
      <c r="L265" s="488"/>
      <c r="M265" s="537">
        <f t="shared" si="109"/>
        <v>0</v>
      </c>
      <c r="N265" s="369">
        <f t="shared" si="117"/>
        <v>0</v>
      </c>
      <c r="O265" s="369">
        <f t="shared" si="117"/>
        <v>0</v>
      </c>
      <c r="P265" s="369">
        <f t="shared" si="117"/>
        <v>0</v>
      </c>
      <c r="Q265" s="489">
        <f t="shared" si="117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5"/>
        <v>0</v>
      </c>
      <c r="D266" s="404"/>
      <c r="E266" s="404"/>
      <c r="F266" s="404"/>
      <c r="G266" s="487"/>
      <c r="H266" s="537">
        <f t="shared" si="116"/>
        <v>0</v>
      </c>
      <c r="I266" s="404"/>
      <c r="J266" s="404"/>
      <c r="K266" s="404"/>
      <c r="L266" s="488"/>
      <c r="M266" s="537">
        <f t="shared" si="109"/>
        <v>0</v>
      </c>
      <c r="N266" s="369">
        <f t="shared" si="117"/>
        <v>0</v>
      </c>
      <c r="O266" s="369">
        <f t="shared" si="117"/>
        <v>0</v>
      </c>
      <c r="P266" s="369">
        <f t="shared" si="117"/>
        <v>0</v>
      </c>
      <c r="Q266" s="489">
        <f t="shared" si="117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5"/>
        <v>0</v>
      </c>
      <c r="D267" s="551">
        <f>SUM(D268,D278)</f>
        <v>0</v>
      </c>
      <c r="E267" s="551">
        <f t="shared" ref="E267:G267" si="118">SUM(E268,E278)</f>
        <v>0</v>
      </c>
      <c r="F267" s="551">
        <f t="shared" si="118"/>
        <v>0</v>
      </c>
      <c r="G267" s="551">
        <f t="shared" si="118"/>
        <v>0</v>
      </c>
      <c r="H267" s="552">
        <f t="shared" si="116"/>
        <v>0</v>
      </c>
      <c r="I267" s="551">
        <f>SUM(I268,I278)</f>
        <v>0</v>
      </c>
      <c r="J267" s="551">
        <f t="shared" ref="J267:L267" si="119">SUM(J268,J278)</f>
        <v>0</v>
      </c>
      <c r="K267" s="551">
        <f t="shared" si="119"/>
        <v>0</v>
      </c>
      <c r="L267" s="553">
        <f t="shared" si="119"/>
        <v>0</v>
      </c>
      <c r="M267" s="552">
        <f t="shared" si="109"/>
        <v>0</v>
      </c>
      <c r="N267" s="551">
        <f>SUM(N268,N278)</f>
        <v>0</v>
      </c>
      <c r="O267" s="551">
        <f t="shared" ref="O267:Q267" si="120">SUM(O268,O278)</f>
        <v>0</v>
      </c>
      <c r="P267" s="551">
        <f t="shared" si="120"/>
        <v>0</v>
      </c>
      <c r="Q267" s="553">
        <f t="shared" si="120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5"/>
        <v>0</v>
      </c>
      <c r="D268" s="390">
        <f>SUM(D269,D270,D273,D274,D277)</f>
        <v>0</v>
      </c>
      <c r="E268" s="390">
        <f t="shared" ref="E268:G268" si="121">SUM(E269,E270,E273,E274,E277)</f>
        <v>0</v>
      </c>
      <c r="F268" s="390">
        <f t="shared" si="121"/>
        <v>0</v>
      </c>
      <c r="G268" s="390">
        <f t="shared" si="121"/>
        <v>0</v>
      </c>
      <c r="H268" s="384">
        <f t="shared" si="116"/>
        <v>0</v>
      </c>
      <c r="I268" s="390">
        <f>SUM(I269,I270,I273,I274,I277)</f>
        <v>0</v>
      </c>
      <c r="J268" s="390">
        <f t="shared" ref="J268:L268" si="122">SUM(J269,J270,J273,J274,J277)</f>
        <v>0</v>
      </c>
      <c r="K268" s="390">
        <f t="shared" si="122"/>
        <v>0</v>
      </c>
      <c r="L268" s="479">
        <f t="shared" si="122"/>
        <v>0</v>
      </c>
      <c r="M268" s="384">
        <f t="shared" si="109"/>
        <v>0</v>
      </c>
      <c r="N268" s="390">
        <f>SUM(N269,N270,N273,N274,N277)</f>
        <v>0</v>
      </c>
      <c r="O268" s="390">
        <f t="shared" ref="O268:Q268" si="123">SUM(O269,O270,O273,O274,O277)</f>
        <v>0</v>
      </c>
      <c r="P268" s="390">
        <f t="shared" si="123"/>
        <v>0</v>
      </c>
      <c r="Q268" s="479">
        <f t="shared" si="123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5"/>
        <v>0</v>
      </c>
      <c r="D269" s="395"/>
      <c r="E269" s="395"/>
      <c r="F269" s="395"/>
      <c r="G269" s="484"/>
      <c r="H269" s="393">
        <f t="shared" si="116"/>
        <v>0</v>
      </c>
      <c r="I269" s="395"/>
      <c r="J269" s="395"/>
      <c r="K269" s="395"/>
      <c r="L269" s="485"/>
      <c r="M269" s="398">
        <f t="shared" si="109"/>
        <v>0</v>
      </c>
      <c r="N269" s="359">
        <f t="shared" ref="N269:Q269" si="124">ROUNDUP(I269/$Q$15,0)</f>
        <v>0</v>
      </c>
      <c r="O269" s="359">
        <f t="shared" si="124"/>
        <v>0</v>
      </c>
      <c r="P269" s="359">
        <f t="shared" si="124"/>
        <v>0</v>
      </c>
      <c r="Q269" s="505">
        <f t="shared" si="124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5"/>
        <v>0</v>
      </c>
      <c r="D270" s="419">
        <f>SUM(D271:D272)</f>
        <v>0</v>
      </c>
      <c r="E270" s="419">
        <f t="shared" ref="E270:G270" si="125">SUM(E271:E272)</f>
        <v>0</v>
      </c>
      <c r="F270" s="419">
        <f t="shared" si="125"/>
        <v>0</v>
      </c>
      <c r="G270" s="419">
        <f t="shared" si="125"/>
        <v>0</v>
      </c>
      <c r="H270" s="393">
        <f t="shared" si="116"/>
        <v>0</v>
      </c>
      <c r="I270" s="419">
        <f>SUM(I271:I272)</f>
        <v>0</v>
      </c>
      <c r="J270" s="419">
        <f t="shared" ref="J270:L270" si="126">SUM(J271:J272)</f>
        <v>0</v>
      </c>
      <c r="K270" s="419">
        <f t="shared" si="126"/>
        <v>0</v>
      </c>
      <c r="L270" s="486">
        <f t="shared" si="126"/>
        <v>0</v>
      </c>
      <c r="M270" s="407">
        <f t="shared" si="109"/>
        <v>0</v>
      </c>
      <c r="N270" s="369">
        <f>SUM(N271:N272)</f>
        <v>0</v>
      </c>
      <c r="O270" s="369">
        <f t="shared" ref="O270:Q270" si="127">SUM(O271:O272)</f>
        <v>0</v>
      </c>
      <c r="P270" s="369">
        <f t="shared" si="127"/>
        <v>0</v>
      </c>
      <c r="Q270" s="501">
        <f t="shared" si="127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5"/>
        <v>0</v>
      </c>
      <c r="D271" s="395"/>
      <c r="E271" s="395"/>
      <c r="F271" s="395"/>
      <c r="G271" s="484"/>
      <c r="H271" s="393">
        <f t="shared" si="116"/>
        <v>0</v>
      </c>
      <c r="I271" s="395"/>
      <c r="J271" s="395"/>
      <c r="K271" s="395"/>
      <c r="L271" s="485"/>
      <c r="M271" s="407">
        <f t="shared" si="109"/>
        <v>0</v>
      </c>
      <c r="N271" s="369">
        <f t="shared" ref="N271:Q273" si="128">ROUNDUP(I271/$Q$15,0)</f>
        <v>0</v>
      </c>
      <c r="O271" s="369">
        <f t="shared" si="128"/>
        <v>0</v>
      </c>
      <c r="P271" s="369">
        <f t="shared" si="128"/>
        <v>0</v>
      </c>
      <c r="Q271" s="501">
        <f t="shared" si="128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5"/>
        <v>0</v>
      </c>
      <c r="D272" s="395"/>
      <c r="E272" s="395"/>
      <c r="F272" s="395"/>
      <c r="G272" s="484"/>
      <c r="H272" s="393">
        <f t="shared" si="116"/>
        <v>0</v>
      </c>
      <c r="I272" s="395"/>
      <c r="J272" s="395"/>
      <c r="K272" s="395"/>
      <c r="L272" s="485"/>
      <c r="M272" s="407">
        <f t="shared" si="109"/>
        <v>0</v>
      </c>
      <c r="N272" s="369">
        <f t="shared" si="128"/>
        <v>0</v>
      </c>
      <c r="O272" s="369">
        <f t="shared" si="128"/>
        <v>0</v>
      </c>
      <c r="P272" s="369">
        <f t="shared" si="128"/>
        <v>0</v>
      </c>
      <c r="Q272" s="501">
        <f t="shared" si="128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5"/>
        <v>0</v>
      </c>
      <c r="D273" s="404"/>
      <c r="E273" s="404"/>
      <c r="F273" s="404"/>
      <c r="G273" s="487"/>
      <c r="H273" s="402">
        <f t="shared" si="116"/>
        <v>0</v>
      </c>
      <c r="I273" s="404"/>
      <c r="J273" s="404"/>
      <c r="K273" s="404"/>
      <c r="L273" s="488"/>
      <c r="M273" s="407">
        <f t="shared" si="109"/>
        <v>0</v>
      </c>
      <c r="N273" s="369">
        <f t="shared" si="128"/>
        <v>0</v>
      </c>
      <c r="O273" s="369">
        <f t="shared" si="128"/>
        <v>0</v>
      </c>
      <c r="P273" s="369">
        <f t="shared" si="128"/>
        <v>0</v>
      </c>
      <c r="Q273" s="501">
        <f t="shared" si="128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5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6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9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5"/>
        <v>0</v>
      </c>
      <c r="D275" s="404"/>
      <c r="E275" s="404"/>
      <c r="F275" s="404"/>
      <c r="G275" s="487"/>
      <c r="H275" s="402">
        <f t="shared" si="116"/>
        <v>0</v>
      </c>
      <c r="I275" s="404"/>
      <c r="J275" s="404"/>
      <c r="K275" s="404"/>
      <c r="L275" s="488"/>
      <c r="M275" s="407">
        <f t="shared" si="109"/>
        <v>0</v>
      </c>
      <c r="N275" s="369">
        <f t="shared" ref="N275:Q277" si="129">ROUNDUP(I275/$Q$15,0)</f>
        <v>0</v>
      </c>
      <c r="O275" s="369">
        <f t="shared" si="129"/>
        <v>0</v>
      </c>
      <c r="P275" s="369">
        <f t="shared" si="129"/>
        <v>0</v>
      </c>
      <c r="Q275" s="501">
        <f t="shared" si="129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5"/>
        <v>0</v>
      </c>
      <c r="D276" s="404"/>
      <c r="E276" s="404"/>
      <c r="F276" s="404"/>
      <c r="G276" s="487"/>
      <c r="H276" s="402">
        <f t="shared" si="116"/>
        <v>0</v>
      </c>
      <c r="I276" s="404"/>
      <c r="J276" s="404"/>
      <c r="K276" s="404"/>
      <c r="L276" s="488"/>
      <c r="M276" s="407">
        <f t="shared" si="109"/>
        <v>0</v>
      </c>
      <c r="N276" s="369">
        <f t="shared" si="129"/>
        <v>0</v>
      </c>
      <c r="O276" s="369">
        <f t="shared" si="129"/>
        <v>0</v>
      </c>
      <c r="P276" s="369">
        <f t="shared" si="129"/>
        <v>0</v>
      </c>
      <c r="Q276" s="501">
        <f t="shared" si="129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5"/>
        <v>0</v>
      </c>
      <c r="D277" s="395"/>
      <c r="E277" s="395"/>
      <c r="F277" s="395"/>
      <c r="G277" s="484"/>
      <c r="H277" s="393">
        <f t="shared" si="116"/>
        <v>0</v>
      </c>
      <c r="I277" s="395"/>
      <c r="J277" s="395"/>
      <c r="K277" s="395"/>
      <c r="L277" s="485"/>
      <c r="M277" s="393">
        <f t="shared" si="109"/>
        <v>0</v>
      </c>
      <c r="N277" s="419">
        <f t="shared" si="129"/>
        <v>0</v>
      </c>
      <c r="O277" s="419">
        <f t="shared" si="129"/>
        <v>0</v>
      </c>
      <c r="P277" s="419">
        <f t="shared" si="129"/>
        <v>0</v>
      </c>
      <c r="Q277" s="486">
        <f t="shared" si="129"/>
        <v>0</v>
      </c>
    </row>
    <row r="278" spans="1:17" x14ac:dyDescent="0.25">
      <c r="A278" s="561">
        <v>7700</v>
      </c>
      <c r="B278" s="529" t="s">
        <v>287</v>
      </c>
      <c r="C278" s="530">
        <f t="shared" si="115"/>
        <v>0</v>
      </c>
      <c r="D278" s="411">
        <f>SUM(D279,D282)</f>
        <v>0</v>
      </c>
      <c r="E278" s="411">
        <f t="shared" ref="E278:G278" si="130">SUM(E279,E282)</f>
        <v>0</v>
      </c>
      <c r="F278" s="411">
        <f t="shared" si="130"/>
        <v>0</v>
      </c>
      <c r="G278" s="411">
        <f t="shared" si="130"/>
        <v>0</v>
      </c>
      <c r="H278" s="531">
        <f t="shared" si="116"/>
        <v>0</v>
      </c>
      <c r="I278" s="411">
        <f>SUM(I279,I282)</f>
        <v>0</v>
      </c>
      <c r="J278" s="411">
        <f t="shared" ref="J278:L278" si="131">SUM(J279,J282)</f>
        <v>0</v>
      </c>
      <c r="K278" s="411">
        <f t="shared" si="131"/>
        <v>0</v>
      </c>
      <c r="L278" s="499">
        <f t="shared" si="131"/>
        <v>0</v>
      </c>
      <c r="M278" s="531">
        <f t="shared" si="109"/>
        <v>0</v>
      </c>
      <c r="N278" s="411">
        <f>SUM(N279,N282)</f>
        <v>0</v>
      </c>
      <c r="O278" s="411">
        <f t="shared" ref="O278:Q278" si="132">SUM(O279,O282)</f>
        <v>0</v>
      </c>
      <c r="P278" s="411">
        <f t="shared" si="132"/>
        <v>0</v>
      </c>
      <c r="Q278" s="499">
        <f t="shared" si="132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5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6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9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5"/>
        <v>0</v>
      </c>
      <c r="D280" s="404"/>
      <c r="E280" s="404"/>
      <c r="F280" s="404"/>
      <c r="G280" s="487"/>
      <c r="H280" s="402">
        <f t="shared" si="116"/>
        <v>0</v>
      </c>
      <c r="I280" s="404"/>
      <c r="J280" s="404"/>
      <c r="K280" s="404"/>
      <c r="L280" s="488"/>
      <c r="M280" s="402">
        <f t="shared" si="109"/>
        <v>0</v>
      </c>
      <c r="N280" s="369">
        <f t="shared" ref="N280:Q282" si="133">ROUNDUP(I280/$Q$15,0)</f>
        <v>0</v>
      </c>
      <c r="O280" s="369">
        <f t="shared" si="133"/>
        <v>0</v>
      </c>
      <c r="P280" s="369">
        <f t="shared" si="133"/>
        <v>0</v>
      </c>
      <c r="Q280" s="489">
        <f t="shared" si="133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5"/>
        <v>0</v>
      </c>
      <c r="D281" s="514"/>
      <c r="E281" s="514"/>
      <c r="F281" s="514"/>
      <c r="G281" s="564"/>
      <c r="H281" s="510">
        <f t="shared" si="116"/>
        <v>0</v>
      </c>
      <c r="I281" s="514"/>
      <c r="J281" s="514"/>
      <c r="K281" s="514"/>
      <c r="L281" s="516"/>
      <c r="M281" s="510">
        <f t="shared" si="109"/>
        <v>0</v>
      </c>
      <c r="N281" s="517">
        <f t="shared" si="133"/>
        <v>0</v>
      </c>
      <c r="O281" s="517">
        <f t="shared" si="133"/>
        <v>0</v>
      </c>
      <c r="P281" s="517">
        <f t="shared" si="133"/>
        <v>0</v>
      </c>
      <c r="Q281" s="518">
        <f t="shared" si="133"/>
        <v>0</v>
      </c>
    </row>
    <row r="282" spans="1:17" x14ac:dyDescent="0.2">
      <c r="A282" s="565">
        <v>7720</v>
      </c>
      <c r="B282" s="566" t="s">
        <v>291</v>
      </c>
      <c r="C282" s="538">
        <f t="shared" si="115"/>
        <v>0</v>
      </c>
      <c r="D282" s="567"/>
      <c r="E282" s="567"/>
      <c r="F282" s="567"/>
      <c r="G282" s="568"/>
      <c r="H282" s="510">
        <f t="shared" si="116"/>
        <v>0</v>
      </c>
      <c r="I282" s="567"/>
      <c r="J282" s="567"/>
      <c r="K282" s="567"/>
      <c r="L282" s="569"/>
      <c r="M282" s="510">
        <f t="shared" si="109"/>
        <v>0</v>
      </c>
      <c r="N282" s="411">
        <f t="shared" si="133"/>
        <v>0</v>
      </c>
      <c r="O282" s="411">
        <f t="shared" si="133"/>
        <v>0</v>
      </c>
      <c r="P282" s="411">
        <f t="shared" si="133"/>
        <v>0</v>
      </c>
      <c r="Q282" s="570">
        <f t="shared" si="133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5"/>
        <v>0</v>
      </c>
      <c r="D283" s="574">
        <f>SUM(D284:D286)</f>
        <v>0</v>
      </c>
      <c r="E283" s="574">
        <f t="shared" ref="E283:G283" si="134">SUM(E284:E286)</f>
        <v>0</v>
      </c>
      <c r="F283" s="574">
        <f t="shared" si="134"/>
        <v>0</v>
      </c>
      <c r="G283" s="574">
        <f t="shared" si="134"/>
        <v>0</v>
      </c>
      <c r="H283" s="573">
        <f t="shared" si="116"/>
        <v>0</v>
      </c>
      <c r="I283" s="574">
        <f>SUM(I284:I286)</f>
        <v>0</v>
      </c>
      <c r="J283" s="574">
        <f t="shared" ref="J283:L283" si="135">SUM(J284:J286)</f>
        <v>0</v>
      </c>
      <c r="K283" s="574">
        <f t="shared" si="135"/>
        <v>0</v>
      </c>
      <c r="L283" s="575">
        <f t="shared" si="135"/>
        <v>0</v>
      </c>
      <c r="M283" s="573">
        <f t="shared" si="109"/>
        <v>0</v>
      </c>
      <c r="N283" s="574">
        <f>SUM(N284:N286)</f>
        <v>0</v>
      </c>
      <c r="O283" s="574">
        <f t="shared" ref="O283:Q283" si="136">SUM(O284:O286)</f>
        <v>0</v>
      </c>
      <c r="P283" s="574">
        <f t="shared" si="136"/>
        <v>0</v>
      </c>
      <c r="Q283" s="575">
        <f t="shared" si="136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5"/>
        <v>0</v>
      </c>
      <c r="D284" s="492"/>
      <c r="E284" s="492"/>
      <c r="F284" s="492"/>
      <c r="G284" s="493"/>
      <c r="H284" s="393">
        <f t="shared" si="116"/>
        <v>0</v>
      </c>
      <c r="I284" s="492"/>
      <c r="J284" s="492"/>
      <c r="K284" s="492"/>
      <c r="L284" s="494"/>
      <c r="M284" s="393">
        <f t="shared" si="109"/>
        <v>0</v>
      </c>
      <c r="N284" s="481">
        <f t="shared" ref="N284:Q286" si="137">ROUNDUP(I284/$Q$15,0)</f>
        <v>0</v>
      </c>
      <c r="O284" s="481">
        <f t="shared" si="137"/>
        <v>0</v>
      </c>
      <c r="P284" s="481">
        <f t="shared" si="137"/>
        <v>0</v>
      </c>
      <c r="Q284" s="483">
        <f t="shared" si="137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5"/>
        <v>0</v>
      </c>
      <c r="D285" s="404"/>
      <c r="E285" s="404"/>
      <c r="F285" s="404"/>
      <c r="G285" s="487"/>
      <c r="H285" s="510">
        <f t="shared" si="116"/>
        <v>0</v>
      </c>
      <c r="I285" s="404"/>
      <c r="J285" s="404"/>
      <c r="K285" s="404"/>
      <c r="L285" s="488"/>
      <c r="M285" s="510">
        <f t="shared" si="109"/>
        <v>0</v>
      </c>
      <c r="N285" s="369">
        <f t="shared" si="137"/>
        <v>0</v>
      </c>
      <c r="O285" s="369">
        <f t="shared" si="137"/>
        <v>0</v>
      </c>
      <c r="P285" s="369">
        <f t="shared" si="137"/>
        <v>0</v>
      </c>
      <c r="Q285" s="489">
        <f t="shared" si="137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5"/>
        <v>0</v>
      </c>
      <c r="D286" s="514"/>
      <c r="E286" s="514"/>
      <c r="F286" s="514"/>
      <c r="G286" s="564"/>
      <c r="H286" s="510">
        <f t="shared" si="116"/>
        <v>0</v>
      </c>
      <c r="I286" s="514"/>
      <c r="J286" s="514"/>
      <c r="K286" s="514"/>
      <c r="L286" s="516"/>
      <c r="M286" s="510">
        <f t="shared" si="109"/>
        <v>0</v>
      </c>
      <c r="N286" s="517">
        <f t="shared" si="137"/>
        <v>0</v>
      </c>
      <c r="O286" s="517">
        <f t="shared" si="137"/>
        <v>0</v>
      </c>
      <c r="P286" s="517">
        <f t="shared" si="137"/>
        <v>0</v>
      </c>
      <c r="Q286" s="518">
        <f t="shared" si="137"/>
        <v>0</v>
      </c>
    </row>
    <row r="287" spans="1:17" x14ac:dyDescent="0.25">
      <c r="A287" s="571">
        <v>9000</v>
      </c>
      <c r="B287" s="572" t="s">
        <v>296</v>
      </c>
      <c r="C287" s="579">
        <f t="shared" si="115"/>
        <v>0</v>
      </c>
      <c r="D287" s="574">
        <f>SUM(D288)</f>
        <v>0</v>
      </c>
      <c r="E287" s="574">
        <f t="shared" ref="E287:G287" si="138">SUM(E288)</f>
        <v>0</v>
      </c>
      <c r="F287" s="574">
        <f t="shared" si="138"/>
        <v>0</v>
      </c>
      <c r="G287" s="574">
        <f t="shared" si="138"/>
        <v>0</v>
      </c>
      <c r="H287" s="580">
        <f t="shared" si="116"/>
        <v>0</v>
      </c>
      <c r="I287" s="574">
        <f>SUM(I288)</f>
        <v>0</v>
      </c>
      <c r="J287" s="574">
        <f t="shared" ref="J287:L287" si="139">SUM(J288)</f>
        <v>0</v>
      </c>
      <c r="K287" s="574">
        <f t="shared" si="139"/>
        <v>0</v>
      </c>
      <c r="L287" s="575">
        <f t="shared" si="139"/>
        <v>0</v>
      </c>
      <c r="M287" s="580">
        <f t="shared" si="109"/>
        <v>0</v>
      </c>
      <c r="N287" s="574">
        <f>SUM(N288)</f>
        <v>0</v>
      </c>
      <c r="O287" s="574">
        <f t="shared" ref="O287:Q287" si="140">SUM(O288)</f>
        <v>0</v>
      </c>
      <c r="P287" s="574">
        <f t="shared" si="140"/>
        <v>0</v>
      </c>
      <c r="Q287" s="575">
        <f t="shared" si="140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5"/>
        <v>0</v>
      </c>
      <c r="D288" s="520">
        <f>SUM(D289,D290,D293,D294,D298)</f>
        <v>0</v>
      </c>
      <c r="E288" s="520">
        <f t="shared" ref="E288:G288" si="141">SUM(E289,E290,E293,E294,E298)</f>
        <v>0</v>
      </c>
      <c r="F288" s="520">
        <f t="shared" si="141"/>
        <v>0</v>
      </c>
      <c r="G288" s="520">
        <f t="shared" si="141"/>
        <v>0</v>
      </c>
      <c r="H288" s="519">
        <f t="shared" si="116"/>
        <v>0</v>
      </c>
      <c r="I288" s="520">
        <f>SUM(I289,I290,I293,I294,I298)</f>
        <v>0</v>
      </c>
      <c r="J288" s="520">
        <f t="shared" ref="J288:L288" si="142">SUM(J289,J290,J293,J294,J298)</f>
        <v>0</v>
      </c>
      <c r="K288" s="520">
        <f t="shared" si="142"/>
        <v>0</v>
      </c>
      <c r="L288" s="479">
        <f t="shared" si="142"/>
        <v>0</v>
      </c>
      <c r="M288" s="519">
        <f t="shared" si="109"/>
        <v>0</v>
      </c>
      <c r="N288" s="520">
        <f>SUM(N289,N290,N293,N294,N298)</f>
        <v>0</v>
      </c>
      <c r="O288" s="520">
        <f t="shared" ref="O288:Q288" si="143">SUM(O289,O290,O293,O294,O298)</f>
        <v>0</v>
      </c>
      <c r="P288" s="520">
        <f t="shared" si="143"/>
        <v>0</v>
      </c>
      <c r="Q288" s="479">
        <f t="shared" si="143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5"/>
        <v>0</v>
      </c>
      <c r="D289" s="492"/>
      <c r="E289" s="492"/>
      <c r="F289" s="492"/>
      <c r="G289" s="493"/>
      <c r="H289" s="393">
        <f t="shared" si="116"/>
        <v>0</v>
      </c>
      <c r="I289" s="492"/>
      <c r="J289" s="492"/>
      <c r="K289" s="492"/>
      <c r="L289" s="494"/>
      <c r="M289" s="393">
        <f t="shared" si="109"/>
        <v>0</v>
      </c>
      <c r="N289" s="481">
        <f t="shared" ref="N289:Q289" si="144">ROUNDUP(I289/$Q$15,0)</f>
        <v>0</v>
      </c>
      <c r="O289" s="481">
        <f t="shared" si="144"/>
        <v>0</v>
      </c>
      <c r="P289" s="481">
        <f t="shared" si="144"/>
        <v>0</v>
      </c>
      <c r="Q289" s="483">
        <f t="shared" si="144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5"/>
        <v>0</v>
      </c>
      <c r="D290" s="369">
        <f>SUM(D291:D292)</f>
        <v>0</v>
      </c>
      <c r="E290" s="369">
        <f t="shared" ref="E290:G290" si="145">SUM(E291:E292)</f>
        <v>0</v>
      </c>
      <c r="F290" s="369">
        <f t="shared" si="145"/>
        <v>0</v>
      </c>
      <c r="G290" s="369">
        <f t="shared" si="145"/>
        <v>0</v>
      </c>
      <c r="H290" s="510">
        <f t="shared" si="116"/>
        <v>0</v>
      </c>
      <c r="I290" s="369">
        <f>SUM(I291:I292)</f>
        <v>0</v>
      </c>
      <c r="J290" s="369">
        <f t="shared" ref="J290:L290" si="146">SUM(J291:J292)</f>
        <v>0</v>
      </c>
      <c r="K290" s="369">
        <f t="shared" si="146"/>
        <v>0</v>
      </c>
      <c r="L290" s="501">
        <f t="shared" si="146"/>
        <v>0</v>
      </c>
      <c r="M290" s="510">
        <f t="shared" si="109"/>
        <v>0</v>
      </c>
      <c r="N290" s="369">
        <f>SUM(N291:N292)</f>
        <v>0</v>
      </c>
      <c r="O290" s="369">
        <f t="shared" ref="O290:Q290" si="147">SUM(O291:O292)</f>
        <v>0</v>
      </c>
      <c r="P290" s="369">
        <f t="shared" si="147"/>
        <v>0</v>
      </c>
      <c r="Q290" s="501">
        <f t="shared" si="147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5"/>
        <v>0</v>
      </c>
      <c r="D291" s="404"/>
      <c r="E291" s="404"/>
      <c r="F291" s="404"/>
      <c r="G291" s="487"/>
      <c r="H291" s="510">
        <f t="shared" si="116"/>
        <v>0</v>
      </c>
      <c r="I291" s="404"/>
      <c r="J291" s="404"/>
      <c r="K291" s="404"/>
      <c r="L291" s="488"/>
      <c r="M291" s="510">
        <f t="shared" si="109"/>
        <v>0</v>
      </c>
      <c r="N291" s="369">
        <f t="shared" ref="N291:Q293" si="148">ROUNDUP(I291/$Q$15,0)</f>
        <v>0</v>
      </c>
      <c r="O291" s="369">
        <f t="shared" si="148"/>
        <v>0</v>
      </c>
      <c r="P291" s="369">
        <f t="shared" si="148"/>
        <v>0</v>
      </c>
      <c r="Q291" s="489">
        <f t="shared" si="148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5"/>
        <v>0</v>
      </c>
      <c r="D292" s="404"/>
      <c r="E292" s="404"/>
      <c r="F292" s="404"/>
      <c r="G292" s="487"/>
      <c r="H292" s="510">
        <f t="shared" si="116"/>
        <v>0</v>
      </c>
      <c r="I292" s="404"/>
      <c r="J292" s="404"/>
      <c r="K292" s="404"/>
      <c r="L292" s="488"/>
      <c r="M292" s="510">
        <f t="shared" si="109"/>
        <v>0</v>
      </c>
      <c r="N292" s="369">
        <f t="shared" si="148"/>
        <v>0</v>
      </c>
      <c r="O292" s="369">
        <f t="shared" si="148"/>
        <v>0</v>
      </c>
      <c r="P292" s="369">
        <f t="shared" si="148"/>
        <v>0</v>
      </c>
      <c r="Q292" s="489">
        <f t="shared" si="148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5"/>
        <v>0</v>
      </c>
      <c r="D293" s="404"/>
      <c r="E293" s="404"/>
      <c r="F293" s="404"/>
      <c r="G293" s="487"/>
      <c r="H293" s="510">
        <f t="shared" si="116"/>
        <v>0</v>
      </c>
      <c r="I293" s="404"/>
      <c r="J293" s="404"/>
      <c r="K293" s="404"/>
      <c r="L293" s="488"/>
      <c r="M293" s="510">
        <f t="shared" si="109"/>
        <v>0</v>
      </c>
      <c r="N293" s="369">
        <f t="shared" si="148"/>
        <v>0</v>
      </c>
      <c r="O293" s="369">
        <f t="shared" si="148"/>
        <v>0</v>
      </c>
      <c r="P293" s="369">
        <f t="shared" si="148"/>
        <v>0</v>
      </c>
      <c r="Q293" s="489">
        <f t="shared" si="148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5"/>
        <v>0</v>
      </c>
      <c r="D294" s="369">
        <f>SUM(D295:D297)</f>
        <v>0</v>
      </c>
      <c r="E294" s="369">
        <f t="shared" ref="E294:G294" si="149">SUM(E295:E297)</f>
        <v>0</v>
      </c>
      <c r="F294" s="369">
        <f t="shared" si="149"/>
        <v>0</v>
      </c>
      <c r="G294" s="369">
        <f t="shared" si="149"/>
        <v>0</v>
      </c>
      <c r="H294" s="510">
        <f t="shared" si="116"/>
        <v>0</v>
      </c>
      <c r="I294" s="369">
        <f>SUM(I295:I297)</f>
        <v>0</v>
      </c>
      <c r="J294" s="369">
        <f t="shared" ref="J294:L294" si="150">SUM(J295:J297)</f>
        <v>0</v>
      </c>
      <c r="K294" s="369">
        <f t="shared" si="150"/>
        <v>0</v>
      </c>
      <c r="L294" s="501">
        <f t="shared" si="150"/>
        <v>0</v>
      </c>
      <c r="M294" s="510">
        <f t="shared" si="109"/>
        <v>0</v>
      </c>
      <c r="N294" s="369">
        <f>SUM(N295:N297)</f>
        <v>0</v>
      </c>
      <c r="O294" s="369">
        <f t="shared" ref="O294:Q294" si="151">SUM(O295:O297)</f>
        <v>0</v>
      </c>
      <c r="P294" s="369">
        <f t="shared" si="151"/>
        <v>0</v>
      </c>
      <c r="Q294" s="501">
        <f t="shared" si="151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5"/>
        <v>0</v>
      </c>
      <c r="D295" s="404"/>
      <c r="E295" s="404"/>
      <c r="F295" s="404"/>
      <c r="G295" s="487"/>
      <c r="H295" s="510">
        <f t="shared" si="116"/>
        <v>0</v>
      </c>
      <c r="I295" s="404"/>
      <c r="J295" s="404"/>
      <c r="K295" s="404"/>
      <c r="L295" s="488"/>
      <c r="M295" s="510">
        <f t="shared" si="109"/>
        <v>0</v>
      </c>
      <c r="N295" s="369">
        <f t="shared" ref="N295:Q298" si="152">ROUNDUP(I295/$Q$15,0)</f>
        <v>0</v>
      </c>
      <c r="O295" s="369">
        <f t="shared" si="152"/>
        <v>0</v>
      </c>
      <c r="P295" s="369">
        <f t="shared" si="152"/>
        <v>0</v>
      </c>
      <c r="Q295" s="489">
        <f t="shared" si="152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5"/>
        <v>0</v>
      </c>
      <c r="D296" s="404"/>
      <c r="E296" s="404"/>
      <c r="F296" s="404"/>
      <c r="G296" s="487"/>
      <c r="H296" s="510">
        <f t="shared" si="116"/>
        <v>0</v>
      </c>
      <c r="I296" s="404"/>
      <c r="J296" s="404"/>
      <c r="K296" s="404"/>
      <c r="L296" s="488"/>
      <c r="M296" s="510">
        <f t="shared" si="109"/>
        <v>0</v>
      </c>
      <c r="N296" s="369">
        <f t="shared" si="152"/>
        <v>0</v>
      </c>
      <c r="O296" s="369">
        <f t="shared" si="152"/>
        <v>0</v>
      </c>
      <c r="P296" s="369">
        <f t="shared" si="152"/>
        <v>0</v>
      </c>
      <c r="Q296" s="489">
        <f t="shared" si="152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5"/>
        <v>0</v>
      </c>
      <c r="D297" s="404"/>
      <c r="E297" s="404"/>
      <c r="F297" s="404"/>
      <c r="G297" s="487"/>
      <c r="H297" s="510">
        <f t="shared" si="116"/>
        <v>0</v>
      </c>
      <c r="I297" s="404"/>
      <c r="J297" s="404"/>
      <c r="K297" s="404"/>
      <c r="L297" s="488"/>
      <c r="M297" s="510">
        <f t="shared" si="109"/>
        <v>0</v>
      </c>
      <c r="N297" s="369">
        <f t="shared" si="152"/>
        <v>0</v>
      </c>
      <c r="O297" s="369">
        <f t="shared" si="152"/>
        <v>0</v>
      </c>
      <c r="P297" s="369">
        <f t="shared" si="152"/>
        <v>0</v>
      </c>
      <c r="Q297" s="489">
        <f t="shared" si="152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5"/>
        <v>0</v>
      </c>
      <c r="D298" s="404"/>
      <c r="E298" s="404"/>
      <c r="F298" s="404"/>
      <c r="G298" s="487"/>
      <c r="H298" s="510">
        <f t="shared" si="116"/>
        <v>0</v>
      </c>
      <c r="I298" s="404"/>
      <c r="J298" s="404"/>
      <c r="K298" s="404"/>
      <c r="L298" s="488"/>
      <c r="M298" s="510">
        <f t="shared" si="109"/>
        <v>0</v>
      </c>
      <c r="N298" s="369">
        <f t="shared" si="152"/>
        <v>0</v>
      </c>
      <c r="O298" s="369">
        <f t="shared" si="152"/>
        <v>0</v>
      </c>
      <c r="P298" s="369">
        <f t="shared" si="152"/>
        <v>0</v>
      </c>
      <c r="Q298" s="489">
        <f t="shared" si="152"/>
        <v>0</v>
      </c>
    </row>
    <row r="299" spans="1:17" x14ac:dyDescent="0.25">
      <c r="A299" s="547"/>
      <c r="B299" s="401" t="s">
        <v>308</v>
      </c>
      <c r="C299" s="527">
        <f t="shared" si="115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6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9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5"/>
        <v>0</v>
      </c>
      <c r="D300" s="404"/>
      <c r="E300" s="404"/>
      <c r="F300" s="404"/>
      <c r="G300" s="487"/>
      <c r="H300" s="402">
        <f t="shared" si="116"/>
        <v>0</v>
      </c>
      <c r="I300" s="404"/>
      <c r="J300" s="404"/>
      <c r="K300" s="404"/>
      <c r="L300" s="488"/>
      <c r="M300" s="402">
        <f t="shared" si="109"/>
        <v>0</v>
      </c>
      <c r="N300" s="369">
        <f t="shared" ref="N300:Q301" si="153">ROUNDUP(I300/$Q$15,0)</f>
        <v>0</v>
      </c>
      <c r="O300" s="369">
        <f t="shared" si="153"/>
        <v>0</v>
      </c>
      <c r="P300" s="369">
        <f t="shared" si="153"/>
        <v>0</v>
      </c>
      <c r="Q300" s="489">
        <f t="shared" si="153"/>
        <v>0</v>
      </c>
    </row>
    <row r="301" spans="1:17" x14ac:dyDescent="0.25">
      <c r="A301" s="582"/>
      <c r="B301" s="583" t="s">
        <v>35</v>
      </c>
      <c r="C301" s="534">
        <f t="shared" si="115"/>
        <v>0</v>
      </c>
      <c r="D301" s="395">
        <f>D21-D51</f>
        <v>0</v>
      </c>
      <c r="E301" s="395"/>
      <c r="F301" s="395"/>
      <c r="G301" s="484"/>
      <c r="H301" s="393">
        <f t="shared" si="116"/>
        <v>0</v>
      </c>
      <c r="I301" s="395"/>
      <c r="J301" s="395"/>
      <c r="K301" s="395"/>
      <c r="L301" s="485"/>
      <c r="M301" s="393">
        <f t="shared" si="109"/>
        <v>0</v>
      </c>
      <c r="N301" s="419">
        <f t="shared" si="153"/>
        <v>0</v>
      </c>
      <c r="O301" s="419">
        <f t="shared" si="153"/>
        <v>0</v>
      </c>
      <c r="P301" s="419">
        <f t="shared" si="153"/>
        <v>0</v>
      </c>
      <c r="Q301" s="486">
        <f t="shared" si="153"/>
        <v>0</v>
      </c>
    </row>
    <row r="302" spans="1:17" x14ac:dyDescent="0.25">
      <c r="A302" s="584"/>
      <c r="B302" s="585" t="s">
        <v>309</v>
      </c>
      <c r="C302" s="586">
        <f t="shared" ref="C302:Q302" si="154">SUM(C299,C287,C283,C267,C232,C193,C185,C171,C74,C53)</f>
        <v>4505217</v>
      </c>
      <c r="D302" s="586">
        <f t="shared" si="154"/>
        <v>4505217</v>
      </c>
      <c r="E302" s="586">
        <f t="shared" si="154"/>
        <v>0</v>
      </c>
      <c r="F302" s="586">
        <f t="shared" si="154"/>
        <v>0</v>
      </c>
      <c r="G302" s="587">
        <f t="shared" si="154"/>
        <v>0</v>
      </c>
      <c r="H302" s="588">
        <f t="shared" si="154"/>
        <v>2751174</v>
      </c>
      <c r="I302" s="586">
        <f t="shared" si="154"/>
        <v>2751174</v>
      </c>
      <c r="J302" s="586">
        <f t="shared" si="154"/>
        <v>0</v>
      </c>
      <c r="K302" s="586">
        <f t="shared" si="154"/>
        <v>0</v>
      </c>
      <c r="L302" s="479">
        <f t="shared" si="154"/>
        <v>0</v>
      </c>
      <c r="M302" s="588">
        <f t="shared" si="154"/>
        <v>3914570</v>
      </c>
      <c r="N302" s="586">
        <f t="shared" si="154"/>
        <v>3914570</v>
      </c>
      <c r="O302" s="586">
        <f t="shared" si="154"/>
        <v>0</v>
      </c>
      <c r="P302" s="586">
        <f t="shared" si="154"/>
        <v>0</v>
      </c>
      <c r="Q302" s="479">
        <f t="shared" si="154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0</v>
      </c>
      <c r="D304" s="592">
        <f>SUM(D25,D26,D42)-D51</f>
        <v>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5">SUM(C307,C309)-C317+C319</f>
        <v>0</v>
      </c>
      <c r="D306" s="592">
        <f t="shared" si="155"/>
        <v>0</v>
      </c>
      <c r="E306" s="592">
        <f t="shared" si="155"/>
        <v>0</v>
      </c>
      <c r="F306" s="592">
        <f t="shared" si="155"/>
        <v>0</v>
      </c>
      <c r="G306" s="593">
        <f t="shared" si="155"/>
        <v>0</v>
      </c>
      <c r="H306" s="596">
        <f t="shared" si="155"/>
        <v>0</v>
      </c>
      <c r="I306" s="592">
        <f t="shared" si="155"/>
        <v>0</v>
      </c>
      <c r="J306" s="592">
        <f t="shared" si="155"/>
        <v>0</v>
      </c>
      <c r="K306" s="592">
        <f t="shared" si="155"/>
        <v>0</v>
      </c>
      <c r="L306" s="597">
        <f t="shared" si="155"/>
        <v>0</v>
      </c>
      <c r="M306" s="596">
        <f t="shared" si="155"/>
        <v>0</v>
      </c>
      <c r="N306" s="592">
        <f t="shared" si="155"/>
        <v>0</v>
      </c>
      <c r="O306" s="592">
        <f t="shared" si="155"/>
        <v>0</v>
      </c>
      <c r="P306" s="592">
        <f t="shared" si="155"/>
        <v>0</v>
      </c>
      <c r="Q306" s="597">
        <f t="shared" si="155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6">C22-C299</f>
        <v>0</v>
      </c>
      <c r="D307" s="592">
        <f t="shared" si="156"/>
        <v>0</v>
      </c>
      <c r="E307" s="592">
        <f t="shared" si="156"/>
        <v>0</v>
      </c>
      <c r="F307" s="592">
        <f t="shared" si="156"/>
        <v>0</v>
      </c>
      <c r="G307" s="599">
        <f t="shared" si="156"/>
        <v>0</v>
      </c>
      <c r="H307" s="596">
        <f t="shared" si="156"/>
        <v>0</v>
      </c>
      <c r="I307" s="592">
        <f t="shared" si="156"/>
        <v>0</v>
      </c>
      <c r="J307" s="592">
        <f t="shared" si="156"/>
        <v>0</v>
      </c>
      <c r="K307" s="592">
        <f t="shared" si="156"/>
        <v>0</v>
      </c>
      <c r="L307" s="597">
        <f t="shared" si="156"/>
        <v>0</v>
      </c>
      <c r="M307" s="596">
        <f t="shared" si="156"/>
        <v>0</v>
      </c>
      <c r="N307" s="592">
        <f t="shared" si="156"/>
        <v>0</v>
      </c>
      <c r="O307" s="592">
        <f t="shared" si="156"/>
        <v>0</v>
      </c>
      <c r="P307" s="592">
        <f t="shared" si="156"/>
        <v>0</v>
      </c>
      <c r="Q307" s="597">
        <f t="shared" si="156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7">SUM(C310,C312,C314)-SUM(C311,C313,C315)</f>
        <v>0</v>
      </c>
      <c r="D309" s="592">
        <f t="shared" si="157"/>
        <v>0</v>
      </c>
      <c r="E309" s="592">
        <f t="shared" si="157"/>
        <v>0</v>
      </c>
      <c r="F309" s="592">
        <f t="shared" si="157"/>
        <v>0</v>
      </c>
      <c r="G309" s="599">
        <f t="shared" si="157"/>
        <v>0</v>
      </c>
      <c r="H309" s="596">
        <f t="shared" si="157"/>
        <v>0</v>
      </c>
      <c r="I309" s="592">
        <f t="shared" si="157"/>
        <v>0</v>
      </c>
      <c r="J309" s="592">
        <f t="shared" si="157"/>
        <v>0</v>
      </c>
      <c r="K309" s="592">
        <f t="shared" si="157"/>
        <v>0</v>
      </c>
      <c r="L309" s="597">
        <f t="shared" si="157"/>
        <v>0</v>
      </c>
      <c r="M309" s="596">
        <f t="shared" si="157"/>
        <v>0</v>
      </c>
      <c r="N309" s="592">
        <f t="shared" si="157"/>
        <v>0</v>
      </c>
      <c r="O309" s="592">
        <f t="shared" si="157"/>
        <v>0</v>
      </c>
      <c r="P309" s="592">
        <f t="shared" si="157"/>
        <v>0</v>
      </c>
      <c r="Q309" s="597">
        <f t="shared" si="157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8">SUM(D310:G310)</f>
        <v>0</v>
      </c>
      <c r="D310" s="416"/>
      <c r="E310" s="416"/>
      <c r="F310" s="416"/>
      <c r="G310" s="602"/>
      <c r="H310" s="415">
        <f t="shared" ref="H310:H315" si="159">SUM(I310:L310)</f>
        <v>0</v>
      </c>
      <c r="I310" s="416"/>
      <c r="J310" s="416"/>
      <c r="K310" s="416"/>
      <c r="L310" s="603"/>
      <c r="M310" s="415">
        <f t="shared" ref="M310:M315" si="160">SUM(N310:Q310)</f>
        <v>0</v>
      </c>
      <c r="N310" s="359">
        <f t="shared" ref="N310:Q315" si="161">ROUNDUP(I310/$Q$15,0)</f>
        <v>0</v>
      </c>
      <c r="O310" s="359">
        <f t="shared" si="161"/>
        <v>0</v>
      </c>
      <c r="P310" s="359">
        <f t="shared" si="161"/>
        <v>0</v>
      </c>
      <c r="Q310" s="604">
        <f t="shared" si="161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8"/>
        <v>0</v>
      </c>
      <c r="D311" s="404"/>
      <c r="E311" s="404"/>
      <c r="F311" s="404"/>
      <c r="G311" s="487"/>
      <c r="H311" s="402">
        <f t="shared" si="159"/>
        <v>0</v>
      </c>
      <c r="I311" s="404"/>
      <c r="J311" s="404"/>
      <c r="K311" s="404"/>
      <c r="L311" s="488"/>
      <c r="M311" s="402">
        <f t="shared" si="160"/>
        <v>0</v>
      </c>
      <c r="N311" s="369">
        <f t="shared" si="161"/>
        <v>0</v>
      </c>
      <c r="O311" s="369">
        <f t="shared" si="161"/>
        <v>0</v>
      </c>
      <c r="P311" s="369">
        <f t="shared" si="161"/>
        <v>0</v>
      </c>
      <c r="Q311" s="489">
        <f t="shared" si="161"/>
        <v>0</v>
      </c>
    </row>
    <row r="312" spans="1:17" x14ac:dyDescent="0.25">
      <c r="A312" s="547" t="s">
        <v>320</v>
      </c>
      <c r="B312" s="362" t="s">
        <v>321</v>
      </c>
      <c r="C312" s="402">
        <f t="shared" si="158"/>
        <v>0</v>
      </c>
      <c r="D312" s="404"/>
      <c r="E312" s="404"/>
      <c r="F312" s="404"/>
      <c r="G312" s="487"/>
      <c r="H312" s="402">
        <f t="shared" si="159"/>
        <v>0</v>
      </c>
      <c r="I312" s="404"/>
      <c r="J312" s="404"/>
      <c r="K312" s="404"/>
      <c r="L312" s="488"/>
      <c r="M312" s="402">
        <f t="shared" si="160"/>
        <v>0</v>
      </c>
      <c r="N312" s="369">
        <f t="shared" si="161"/>
        <v>0</v>
      </c>
      <c r="O312" s="369">
        <f t="shared" si="161"/>
        <v>0</v>
      </c>
      <c r="P312" s="369">
        <f t="shared" si="161"/>
        <v>0</v>
      </c>
      <c r="Q312" s="489">
        <f t="shared" si="161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8"/>
        <v>0</v>
      </c>
      <c r="D313" s="404"/>
      <c r="E313" s="404"/>
      <c r="F313" s="404"/>
      <c r="G313" s="487"/>
      <c r="H313" s="402">
        <f t="shared" si="159"/>
        <v>0</v>
      </c>
      <c r="I313" s="404"/>
      <c r="J313" s="404"/>
      <c r="K313" s="404"/>
      <c r="L313" s="488"/>
      <c r="M313" s="402">
        <f t="shared" si="160"/>
        <v>0</v>
      </c>
      <c r="N313" s="369">
        <f t="shared" si="161"/>
        <v>0</v>
      </c>
      <c r="O313" s="369">
        <f t="shared" si="161"/>
        <v>0</v>
      </c>
      <c r="P313" s="369">
        <f t="shared" si="161"/>
        <v>0</v>
      </c>
      <c r="Q313" s="489">
        <f t="shared" si="161"/>
        <v>0</v>
      </c>
    </row>
    <row r="314" spans="1:17" x14ac:dyDescent="0.25">
      <c r="A314" s="547" t="s">
        <v>324</v>
      </c>
      <c r="B314" s="362" t="s">
        <v>325</v>
      </c>
      <c r="C314" s="402">
        <f t="shared" si="158"/>
        <v>0</v>
      </c>
      <c r="D314" s="404"/>
      <c r="E314" s="404"/>
      <c r="F314" s="404"/>
      <c r="G314" s="487"/>
      <c r="H314" s="402">
        <f t="shared" si="159"/>
        <v>0</v>
      </c>
      <c r="I314" s="404"/>
      <c r="J314" s="404"/>
      <c r="K314" s="404"/>
      <c r="L314" s="488"/>
      <c r="M314" s="402">
        <f t="shared" si="160"/>
        <v>0</v>
      </c>
      <c r="N314" s="369">
        <f t="shared" si="161"/>
        <v>0</v>
      </c>
      <c r="O314" s="369">
        <f t="shared" si="161"/>
        <v>0</v>
      </c>
      <c r="P314" s="369">
        <f t="shared" si="161"/>
        <v>0</v>
      </c>
      <c r="Q314" s="489">
        <f t="shared" si="161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8"/>
        <v>0</v>
      </c>
      <c r="D315" s="514"/>
      <c r="E315" s="514"/>
      <c r="F315" s="514"/>
      <c r="G315" s="564"/>
      <c r="H315" s="510">
        <f t="shared" si="159"/>
        <v>0</v>
      </c>
      <c r="I315" s="514"/>
      <c r="J315" s="514"/>
      <c r="K315" s="514"/>
      <c r="L315" s="516"/>
      <c r="M315" s="510">
        <f t="shared" si="160"/>
        <v>0</v>
      </c>
      <c r="N315" s="517">
        <f t="shared" si="161"/>
        <v>0</v>
      </c>
      <c r="O315" s="517">
        <f t="shared" si="161"/>
        <v>0</v>
      </c>
      <c r="P315" s="517">
        <f t="shared" si="161"/>
        <v>0</v>
      </c>
      <c r="Q315" s="518">
        <f t="shared" si="161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2">ROUNDUP(I317/$Q$15,0)</f>
        <v>0</v>
      </c>
      <c r="O317" s="592">
        <f t="shared" si="162"/>
        <v>0</v>
      </c>
      <c r="P317" s="592">
        <f t="shared" si="162"/>
        <v>0</v>
      </c>
      <c r="Q317" s="597">
        <f t="shared" si="162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3">ROUNDUP(I319/$Q$15,0)</f>
        <v>0</v>
      </c>
      <c r="O319" s="520">
        <f t="shared" si="163"/>
        <v>0</v>
      </c>
      <c r="P319" s="520">
        <f t="shared" si="163"/>
        <v>0</v>
      </c>
      <c r="Q319" s="590">
        <f t="shared" si="163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topLeftCell="A19" zoomScale="80" zoomScaleNormal="80" workbookViewId="0">
      <selection activeCell="B328" sqref="B328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2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 t="s">
        <v>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6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350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351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346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 t="s">
        <v>352</v>
      </c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2944710</v>
      </c>
      <c r="D21" s="343">
        <f>SUM(D22,D25,D26,D42,D43)</f>
        <v>2938710</v>
      </c>
      <c r="E21" s="343">
        <f>SUM(E22,E25,E43)</f>
        <v>0</v>
      </c>
      <c r="F21" s="343">
        <f>SUM(F22,F27,F43)</f>
        <v>6000</v>
      </c>
      <c r="G21" s="344">
        <f>SUM(G22,G45)</f>
        <v>0</v>
      </c>
      <c r="H21" s="342">
        <f t="shared" ref="H21:H47" si="1">SUM(I21:L21)</f>
        <v>2561080</v>
      </c>
      <c r="I21" s="343">
        <f>SUM(I22,I25,I26,I42,I43)</f>
        <v>2076933</v>
      </c>
      <c r="J21" s="343">
        <f>SUM(J22,J25,J43)</f>
        <v>478147</v>
      </c>
      <c r="K21" s="343">
        <f>SUM(K22,K27,K43)</f>
        <v>6000</v>
      </c>
      <c r="L21" s="345">
        <f>SUM(L22,L45)</f>
        <v>0</v>
      </c>
      <c r="M21" s="342">
        <f t="shared" ref="M21:M41" si="2">SUM(N21:Q21)</f>
        <v>3644102</v>
      </c>
      <c r="N21" s="343">
        <f>SUM(N22,N25,N26,N42,N43)</f>
        <v>3026363</v>
      </c>
      <c r="O21" s="343">
        <f>SUM(O22,O25,O43)</f>
        <v>609201</v>
      </c>
      <c r="P21" s="343">
        <f>SUM(P22,P27,P43)</f>
        <v>8538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si="2"/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2938710</v>
      </c>
      <c r="D25" s="374">
        <f>11510+2019777+907423</f>
        <v>2938710</v>
      </c>
      <c r="E25" s="374"/>
      <c r="F25" s="375" t="s">
        <v>37</v>
      </c>
      <c r="G25" s="376" t="s">
        <v>37</v>
      </c>
      <c r="H25" s="373">
        <f t="shared" si="1"/>
        <v>2555080</v>
      </c>
      <c r="I25" s="374">
        <f>SUM(I50)</f>
        <v>2076933</v>
      </c>
      <c r="J25" s="374">
        <f>SUM(J50)</f>
        <v>478147</v>
      </c>
      <c r="K25" s="375" t="s">
        <v>37</v>
      </c>
      <c r="L25" s="377" t="s">
        <v>37</v>
      </c>
      <c r="M25" s="378">
        <f t="shared" si="2"/>
        <v>3635564</v>
      </c>
      <c r="N25" s="379">
        <v>3026363</v>
      </c>
      <c r="O25" s="380">
        <v>609201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6000</v>
      </c>
      <c r="D27" s="386" t="s">
        <v>37</v>
      </c>
      <c r="E27" s="386" t="s">
        <v>37</v>
      </c>
      <c r="F27" s="390">
        <f>SUM(F28,F32,F34,F37)</f>
        <v>6000</v>
      </c>
      <c r="G27" s="387" t="s">
        <v>37</v>
      </c>
      <c r="H27" s="384">
        <f t="shared" si="1"/>
        <v>6000</v>
      </c>
      <c r="I27" s="386" t="s">
        <v>37</v>
      </c>
      <c r="J27" s="386" t="s">
        <v>37</v>
      </c>
      <c r="K27" s="390">
        <f>SUM(K28,K32,K34,K37)</f>
        <v>6000</v>
      </c>
      <c r="L27" s="389" t="s">
        <v>37</v>
      </c>
      <c r="M27" s="384">
        <f t="shared" si="2"/>
        <v>8538</v>
      </c>
      <c r="N27" s="386" t="s">
        <v>37</v>
      </c>
      <c r="O27" s="386" t="s">
        <v>37</v>
      </c>
      <c r="P27" s="390">
        <f>SUM(P28,P32,P34,P37)</f>
        <v>8538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6000</v>
      </c>
      <c r="D37" s="386" t="s">
        <v>37</v>
      </c>
      <c r="E37" s="386" t="s">
        <v>37</v>
      </c>
      <c r="F37" s="390">
        <f>SUM(F38:F41)</f>
        <v>6000</v>
      </c>
      <c r="G37" s="387" t="s">
        <v>37</v>
      </c>
      <c r="H37" s="384">
        <f t="shared" si="1"/>
        <v>6000</v>
      </c>
      <c r="I37" s="386" t="s">
        <v>37</v>
      </c>
      <c r="J37" s="386" t="s">
        <v>37</v>
      </c>
      <c r="K37" s="390">
        <f>SUM(K38:K41)</f>
        <v>6000</v>
      </c>
      <c r="L37" s="389" t="s">
        <v>37</v>
      </c>
      <c r="M37" s="384">
        <f t="shared" si="2"/>
        <v>8538</v>
      </c>
      <c r="N37" s="386" t="s">
        <v>37</v>
      </c>
      <c r="O37" s="386" t="s">
        <v>37</v>
      </c>
      <c r="P37" s="390">
        <f>SUM(P38:P41)</f>
        <v>8538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6000</v>
      </c>
      <c r="D41" s="403" t="s">
        <v>37</v>
      </c>
      <c r="E41" s="403" t="s">
        <v>37</v>
      </c>
      <c r="F41" s="404">
        <v>6000</v>
      </c>
      <c r="G41" s="405" t="s">
        <v>37</v>
      </c>
      <c r="H41" s="402">
        <f t="shared" si="1"/>
        <v>6000</v>
      </c>
      <c r="I41" s="403" t="s">
        <v>37</v>
      </c>
      <c r="J41" s="403" t="s">
        <v>37</v>
      </c>
      <c r="K41" s="404">
        <v>6000</v>
      </c>
      <c r="L41" s="406" t="s">
        <v>37</v>
      </c>
      <c r="M41" s="402">
        <f t="shared" si="2"/>
        <v>8538</v>
      </c>
      <c r="N41" s="403" t="s">
        <v>37</v>
      </c>
      <c r="O41" s="403" t="s">
        <v>37</v>
      </c>
      <c r="P41" s="369">
        <f>ROUND(K41/$Q$15,0)+1</f>
        <v>8538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2944710</v>
      </c>
      <c r="D50" s="458">
        <f>SUM(D51,D299)</f>
        <v>2938710</v>
      </c>
      <c r="E50" s="458">
        <f>SUM(E51,E299)</f>
        <v>0</v>
      </c>
      <c r="F50" s="458">
        <f>SUM(F51,F299)</f>
        <v>6000</v>
      </c>
      <c r="G50" s="459">
        <f>SUM(G51,G299)</f>
        <v>0</v>
      </c>
      <c r="H50" s="457">
        <f t="shared" ref="H50:H112" si="10">SUM(I50:L50)</f>
        <v>2561080</v>
      </c>
      <c r="I50" s="458">
        <f>SUM(I51,I299)</f>
        <v>2076933</v>
      </c>
      <c r="J50" s="458">
        <f>SUM(J51,J299)</f>
        <v>478147</v>
      </c>
      <c r="K50" s="458">
        <f>SUM(K51,K299)</f>
        <v>6000</v>
      </c>
      <c r="L50" s="460">
        <f>SUM(L51,L299)</f>
        <v>0</v>
      </c>
      <c r="M50" s="457">
        <f t="shared" ref="M50:M73" si="11">SUM(N50:Q50)</f>
        <v>3644102</v>
      </c>
      <c r="N50" s="458">
        <f>SUM(N51,N299)</f>
        <v>3026363</v>
      </c>
      <c r="O50" s="458">
        <f>SUM(O51,O299)</f>
        <v>609201</v>
      </c>
      <c r="P50" s="458">
        <f>SUM(P51,P299)</f>
        <v>8538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2944710</v>
      </c>
      <c r="D51" s="464">
        <f>SUM(D52,D192)</f>
        <v>2938710</v>
      </c>
      <c r="E51" s="464">
        <f>SUM(E52,E192)</f>
        <v>0</v>
      </c>
      <c r="F51" s="464">
        <f>SUM(F52,F192)</f>
        <v>6000</v>
      </c>
      <c r="G51" s="465">
        <f>SUM(G52,G192)</f>
        <v>0</v>
      </c>
      <c r="H51" s="463">
        <f t="shared" si="10"/>
        <v>2561080</v>
      </c>
      <c r="I51" s="464">
        <f>SUM(I52,I192)</f>
        <v>2076933</v>
      </c>
      <c r="J51" s="464">
        <f>SUM(J52,J192)</f>
        <v>478147</v>
      </c>
      <c r="K51" s="464">
        <f>SUM(K52,K192)</f>
        <v>6000</v>
      </c>
      <c r="L51" s="466">
        <f>SUM(L52,L192)</f>
        <v>0</v>
      </c>
      <c r="M51" s="463">
        <f t="shared" si="11"/>
        <v>3644102</v>
      </c>
      <c r="N51" s="464">
        <f>SUM(N52,N192)</f>
        <v>3026363</v>
      </c>
      <c r="O51" s="464">
        <f>SUM(O52,O192)</f>
        <v>609201</v>
      </c>
      <c r="P51" s="464">
        <f>SUM(P52,P192)</f>
        <v>8538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1395433</v>
      </c>
      <c r="D52" s="469">
        <f>SUM(D53,D74,D171,D185)</f>
        <v>1389433</v>
      </c>
      <c r="E52" s="469">
        <f>SUM(E53,E74,E171,E185)</f>
        <v>0</v>
      </c>
      <c r="F52" s="469">
        <f>SUM(F53,F74,F171,F185)</f>
        <v>6000</v>
      </c>
      <c r="G52" s="470">
        <f>SUM(G53,G74,G171,G185)</f>
        <v>0</v>
      </c>
      <c r="H52" s="468">
        <f t="shared" si="10"/>
        <v>1373783</v>
      </c>
      <c r="I52" s="469">
        <f>SUM(I53,I74,I171,I185)</f>
        <v>997283</v>
      </c>
      <c r="J52" s="469">
        <f>SUM(J53,J74,J171,J185)</f>
        <v>370500</v>
      </c>
      <c r="K52" s="469">
        <f>SUM(K53,K74,K171,K185)</f>
        <v>6000</v>
      </c>
      <c r="L52" s="471">
        <f>SUM(L53,L74,L171,L185)</f>
        <v>0</v>
      </c>
      <c r="M52" s="468">
        <f t="shared" si="11"/>
        <v>1954728</v>
      </c>
      <c r="N52" s="469">
        <f>SUM(N53,N74,N171,N185)</f>
        <v>1419013</v>
      </c>
      <c r="O52" s="469">
        <f>SUM(O53,O74,O171,O185)</f>
        <v>527177</v>
      </c>
      <c r="P52" s="469">
        <f>SUM(P53,P74,P171,P185)</f>
        <v>8538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0</v>
      </c>
      <c r="D53" s="474">
        <f>SUM(D54,D67)</f>
        <v>0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0</v>
      </c>
      <c r="I53" s="474">
        <f>SUM(I54,I67)</f>
        <v>0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0</v>
      </c>
      <c r="N53" s="474">
        <f>SUM(N54,N67)</f>
        <v>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0</v>
      </c>
      <c r="D54" s="390">
        <f>SUM(D55,D58,D66)</f>
        <v>0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0</v>
      </c>
      <c r="I54" s="390">
        <f>SUM(I55,I58,I66)</f>
        <v>0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0</v>
      </c>
      <c r="N54" s="390">
        <f>SUM(N55,N58,N66)</f>
        <v>0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0</v>
      </c>
      <c r="D55" s="481">
        <f>SUM(D56:D57)</f>
        <v>0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0</v>
      </c>
      <c r="I55" s="481">
        <f>SUM(I56:I57)</f>
        <v>0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0</v>
      </c>
      <c r="N55" s="481">
        <f>SUM(N56:N57)</f>
        <v>0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0</v>
      </c>
      <c r="D57" s="404"/>
      <c r="E57" s="404"/>
      <c r="F57" s="404"/>
      <c r="G57" s="487"/>
      <c r="H57" s="402">
        <f t="shared" si="10"/>
        <v>0</v>
      </c>
      <c r="I57" s="404"/>
      <c r="J57" s="404"/>
      <c r="K57" s="404"/>
      <c r="L57" s="488"/>
      <c r="M57" s="402">
        <f t="shared" si="11"/>
        <v>0</v>
      </c>
      <c r="N57" s="369">
        <f t="shared" ref="N57" si="13">ROUNDUP(I57/$Q$15,0)</f>
        <v>0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0</v>
      </c>
      <c r="D58" s="369">
        <f>SUM(D59:D65)</f>
        <v>0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0</v>
      </c>
      <c r="I58" s="369">
        <f>SUM(I59:I65)</f>
        <v>0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0</v>
      </c>
      <c r="N58" s="369">
        <f>SUM(N59:N65)</f>
        <v>0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4">ROUNDUP(I59/$Q$15,0)</f>
        <v>0</v>
      </c>
      <c r="O59" s="369">
        <f t="shared" si="14"/>
        <v>0</v>
      </c>
      <c r="P59" s="369">
        <f t="shared" si="14"/>
        <v>0</v>
      </c>
      <c r="Q59" s="489">
        <f t="shared" si="14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0</v>
      </c>
      <c r="D60" s="404"/>
      <c r="E60" s="404"/>
      <c r="F60" s="404"/>
      <c r="G60" s="487"/>
      <c r="H60" s="402">
        <f t="shared" si="10"/>
        <v>0</v>
      </c>
      <c r="I60" s="404"/>
      <c r="J60" s="404"/>
      <c r="K60" s="404"/>
      <c r="L60" s="488"/>
      <c r="M60" s="402">
        <f t="shared" si="11"/>
        <v>0</v>
      </c>
      <c r="N60" s="369">
        <f t="shared" si="14"/>
        <v>0</v>
      </c>
      <c r="O60" s="369">
        <f t="shared" si="14"/>
        <v>0</v>
      </c>
      <c r="P60" s="369">
        <f t="shared" si="14"/>
        <v>0</v>
      </c>
      <c r="Q60" s="489">
        <f t="shared" si="14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4"/>
        <v>0</v>
      </c>
      <c r="O61" s="369">
        <f t="shared" si="14"/>
        <v>0</v>
      </c>
      <c r="P61" s="369">
        <f t="shared" si="14"/>
        <v>0</v>
      </c>
      <c r="Q61" s="489">
        <f t="shared" si="14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/>
      <c r="J62" s="404"/>
      <c r="K62" s="404"/>
      <c r="L62" s="488"/>
      <c r="M62" s="402">
        <f t="shared" si="11"/>
        <v>0</v>
      </c>
      <c r="N62" s="369">
        <f t="shared" si="14"/>
        <v>0</v>
      </c>
      <c r="O62" s="369">
        <f t="shared" si="14"/>
        <v>0</v>
      </c>
      <c r="P62" s="369">
        <f t="shared" si="14"/>
        <v>0</v>
      </c>
      <c r="Q62" s="489">
        <f t="shared" si="14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0</v>
      </c>
      <c r="D63" s="404"/>
      <c r="E63" s="404"/>
      <c r="F63" s="404"/>
      <c r="G63" s="487"/>
      <c r="H63" s="402">
        <f t="shared" si="10"/>
        <v>0</v>
      </c>
      <c r="I63" s="404"/>
      <c r="J63" s="404"/>
      <c r="K63" s="404"/>
      <c r="L63" s="488"/>
      <c r="M63" s="402">
        <f t="shared" si="11"/>
        <v>0</v>
      </c>
      <c r="N63" s="369">
        <f t="shared" si="14"/>
        <v>0</v>
      </c>
      <c r="O63" s="369">
        <f t="shared" si="14"/>
        <v>0</v>
      </c>
      <c r="P63" s="369">
        <f t="shared" si="14"/>
        <v>0</v>
      </c>
      <c r="Q63" s="489">
        <f t="shared" si="14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4"/>
        <v>0</v>
      </c>
      <c r="O64" s="369">
        <f t="shared" si="14"/>
        <v>0</v>
      </c>
      <c r="P64" s="369">
        <f t="shared" si="14"/>
        <v>0</v>
      </c>
      <c r="Q64" s="489">
        <f t="shared" si="14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4"/>
        <v>0</v>
      </c>
      <c r="O65" s="369">
        <f t="shared" si="14"/>
        <v>0</v>
      </c>
      <c r="P65" s="369">
        <f t="shared" si="14"/>
        <v>0</v>
      </c>
      <c r="Q65" s="489">
        <f t="shared" si="14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/>
      <c r="J66" s="492"/>
      <c r="K66" s="492"/>
      <c r="L66" s="494"/>
      <c r="M66" s="445">
        <f t="shared" si="11"/>
        <v>0</v>
      </c>
      <c r="N66" s="369">
        <f t="shared" si="14"/>
        <v>0</v>
      </c>
      <c r="O66" s="481">
        <f t="shared" si="14"/>
        <v>0</v>
      </c>
      <c r="P66" s="481">
        <f t="shared" si="14"/>
        <v>0</v>
      </c>
      <c r="Q66" s="483">
        <f t="shared" si="14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0</v>
      </c>
      <c r="D67" s="390">
        <f>SUM(D68:D69)</f>
        <v>0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0</v>
      </c>
      <c r="I67" s="390">
        <f>SUM(I68:I69)</f>
        <v>0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0</v>
      </c>
      <c r="N67" s="390">
        <f>SUM(N68:N69)</f>
        <v>0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0</v>
      </c>
      <c r="D68" s="395"/>
      <c r="E68" s="395"/>
      <c r="F68" s="395"/>
      <c r="G68" s="484"/>
      <c r="H68" s="393">
        <f t="shared" si="10"/>
        <v>0</v>
      </c>
      <c r="I68" s="395"/>
      <c r="J68" s="395"/>
      <c r="K68" s="395"/>
      <c r="L68" s="485"/>
      <c r="M68" s="393">
        <f t="shared" si="11"/>
        <v>0</v>
      </c>
      <c r="N68" s="419">
        <f t="shared" ref="N68:Q68" si="15">ROUNDUP(I68/$Q$15,0)</f>
        <v>0</v>
      </c>
      <c r="O68" s="419">
        <f t="shared" si="15"/>
        <v>0</v>
      </c>
      <c r="P68" s="419">
        <f t="shared" si="15"/>
        <v>0</v>
      </c>
      <c r="Q68" s="486">
        <f t="shared" si="15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0</v>
      </c>
      <c r="D69" s="369">
        <f>SUM(D70:D73)</f>
        <v>0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0</v>
      </c>
      <c r="I69" s="369">
        <f>SUM(I70:I73)</f>
        <v>0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0</v>
      </c>
      <c r="N69" s="369">
        <f>SUM(N70:N73)</f>
        <v>0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0</v>
      </c>
      <c r="D70" s="404"/>
      <c r="E70" s="404"/>
      <c r="F70" s="404"/>
      <c r="G70" s="487"/>
      <c r="H70" s="402">
        <f t="shared" si="10"/>
        <v>0</v>
      </c>
      <c r="I70" s="404"/>
      <c r="J70" s="404"/>
      <c r="K70" s="404"/>
      <c r="L70" s="488"/>
      <c r="M70" s="402">
        <f t="shared" si="11"/>
        <v>0</v>
      </c>
      <c r="N70" s="369">
        <f t="shared" ref="N70:Q73" si="16">ROUNDUP(I70/$Q$15,0)</f>
        <v>0</v>
      </c>
      <c r="O70" s="369">
        <f t="shared" si="16"/>
        <v>0</v>
      </c>
      <c r="P70" s="369">
        <f t="shared" si="16"/>
        <v>0</v>
      </c>
      <c r="Q70" s="489">
        <f t="shared" si="16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0</v>
      </c>
      <c r="D71" s="404"/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6"/>
        <v>0</v>
      </c>
      <c r="O71" s="369">
        <f t="shared" si="16"/>
        <v>0</v>
      </c>
      <c r="P71" s="369">
        <f t="shared" si="16"/>
        <v>0</v>
      </c>
      <c r="Q71" s="489">
        <f t="shared" si="16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0</v>
      </c>
      <c r="D72" s="404"/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6"/>
        <v>0</v>
      </c>
      <c r="O72" s="369">
        <f t="shared" si="16"/>
        <v>0</v>
      </c>
      <c r="P72" s="369">
        <f t="shared" si="16"/>
        <v>0</v>
      </c>
      <c r="Q72" s="489">
        <f t="shared" si="16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6"/>
        <v>0</v>
      </c>
      <c r="O73" s="369">
        <f t="shared" si="16"/>
        <v>0</v>
      </c>
      <c r="P73" s="369">
        <f t="shared" si="16"/>
        <v>0</v>
      </c>
      <c r="Q73" s="489">
        <f t="shared" si="16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494780</v>
      </c>
      <c r="D74" s="474">
        <f>SUM(D75,D82,D129,D162,D163,D170)</f>
        <v>488780</v>
      </c>
      <c r="E74" s="474">
        <f>SUM(E75,E82,E129,E162,E163,E170)</f>
        <v>0</v>
      </c>
      <c r="F74" s="474">
        <f>SUM(F75,F82,F129,F162,F163,F170)</f>
        <v>6000</v>
      </c>
      <c r="G74" s="475">
        <f>SUM(G75,G82,G129,G162,G163,G170)</f>
        <v>0</v>
      </c>
      <c r="H74" s="473">
        <f t="shared" si="10"/>
        <v>473130</v>
      </c>
      <c r="I74" s="474">
        <f>SUM(I75,I82,I129,I162,I163,I170)</f>
        <v>176630</v>
      </c>
      <c r="J74" s="474">
        <f>SUM(J75,J82,J129,J162,J163,J170)</f>
        <v>290500</v>
      </c>
      <c r="K74" s="474">
        <f>SUM(K75,K82,K129,K162,K163,K170)</f>
        <v>6000</v>
      </c>
      <c r="L74" s="476">
        <f>SUM(L75,L82,L129,L162,L163,L170)</f>
        <v>0</v>
      </c>
      <c r="M74" s="473">
        <f t="shared" ref="M74:M112" si="17">SUM(N74:Q74)</f>
        <v>673213</v>
      </c>
      <c r="N74" s="474">
        <f>SUM(N75,N82,N129,N162,N163,N170)</f>
        <v>251328</v>
      </c>
      <c r="O74" s="474">
        <f>SUM(O75,O82,O129,O162,O163,O170)</f>
        <v>413347</v>
      </c>
      <c r="P74" s="474">
        <f>SUM(P75,P82,P129,P162,P163,P170)</f>
        <v>8538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0</v>
      </c>
      <c r="D75" s="390">
        <f>SUM(D76,D79)</f>
        <v>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0</v>
      </c>
      <c r="I75" s="390">
        <f>SUM(I76,I79)</f>
        <v>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7"/>
        <v>0</v>
      </c>
      <c r="N75" s="390">
        <f>SUM(N76,N79)</f>
        <v>0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0</v>
      </c>
      <c r="D76" s="419">
        <f>SUM(D77:D78)</f>
        <v>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7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0</v>
      </c>
      <c r="D77" s="404"/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7"/>
        <v>0</v>
      </c>
      <c r="N77" s="369">
        <f t="shared" ref="N77:Q78" si="18">ROUNDUP(I77/$Q$15,0)</f>
        <v>0</v>
      </c>
      <c r="O77" s="369">
        <f t="shared" si="18"/>
        <v>0</v>
      </c>
      <c r="P77" s="369">
        <f t="shared" si="18"/>
        <v>0</v>
      </c>
      <c r="Q77" s="489">
        <f t="shared" si="18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7"/>
        <v>0</v>
      </c>
      <c r="N78" s="369">
        <f t="shared" si="18"/>
        <v>0</v>
      </c>
      <c r="O78" s="369">
        <f t="shared" si="18"/>
        <v>0</v>
      </c>
      <c r="P78" s="369">
        <f t="shared" si="18"/>
        <v>0</v>
      </c>
      <c r="Q78" s="489">
        <f t="shared" si="18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0</v>
      </c>
      <c r="D79" s="369">
        <f>SUM(D80:D81)</f>
        <v>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0</v>
      </c>
      <c r="I79" s="369">
        <f>SUM(I80:I81)</f>
        <v>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7"/>
        <v>0</v>
      </c>
      <c r="N79" s="369">
        <f>SUM(N80:N81)</f>
        <v>0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0</v>
      </c>
      <c r="D80" s="404"/>
      <c r="E80" s="404"/>
      <c r="F80" s="404"/>
      <c r="G80" s="487"/>
      <c r="H80" s="402">
        <f t="shared" si="10"/>
        <v>0</v>
      </c>
      <c r="I80" s="404"/>
      <c r="J80" s="404"/>
      <c r="K80" s="404"/>
      <c r="L80" s="488"/>
      <c r="M80" s="402">
        <f t="shared" si="17"/>
        <v>0</v>
      </c>
      <c r="N80" s="369">
        <f t="shared" ref="N80:Q81" si="19">ROUNDUP(I80/$Q$15,0)</f>
        <v>0</v>
      </c>
      <c r="O80" s="369">
        <f t="shared" si="19"/>
        <v>0</v>
      </c>
      <c r="P80" s="369">
        <f t="shared" si="19"/>
        <v>0</v>
      </c>
      <c r="Q80" s="489">
        <f t="shared" si="19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0</v>
      </c>
      <c r="D81" s="404"/>
      <c r="E81" s="404"/>
      <c r="F81" s="404"/>
      <c r="G81" s="487"/>
      <c r="H81" s="402">
        <f t="shared" si="10"/>
        <v>0</v>
      </c>
      <c r="I81" s="404"/>
      <c r="J81" s="404"/>
      <c r="K81" s="404"/>
      <c r="L81" s="488"/>
      <c r="M81" s="402">
        <f t="shared" si="17"/>
        <v>0</v>
      </c>
      <c r="N81" s="369">
        <f t="shared" si="19"/>
        <v>0</v>
      </c>
      <c r="O81" s="369">
        <f t="shared" si="19"/>
        <v>0</v>
      </c>
      <c r="P81" s="369">
        <f t="shared" si="19"/>
        <v>0</v>
      </c>
      <c r="Q81" s="489">
        <f t="shared" si="19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464900</v>
      </c>
      <c r="D82" s="390">
        <f>SUM(D83,D88,D94,D102,D111,D115,D121,D127)</f>
        <v>464900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 t="shared" si="10"/>
        <v>443750</v>
      </c>
      <c r="I82" s="390">
        <f>SUM(I83,I88,I94,I102,I111,I115,I121,I127)</f>
        <v>173250</v>
      </c>
      <c r="J82" s="390">
        <f>SUM(J83,J88,J94,J102,J111,J115,J121,J127)</f>
        <v>270500</v>
      </c>
      <c r="K82" s="390">
        <f>SUM(K83,K88,K94,K102,K111,K115,K121,K127)</f>
        <v>0</v>
      </c>
      <c r="L82" s="499">
        <f>SUM(L83,L88,L94,L102,L111,L115,L121,L127)</f>
        <v>0</v>
      </c>
      <c r="M82" s="384">
        <f t="shared" si="17"/>
        <v>631405</v>
      </c>
      <c r="N82" s="390">
        <f>SUM(N83,N88,N94,N102,N111,N115,N121,N127)</f>
        <v>246516</v>
      </c>
      <c r="O82" s="390">
        <f>SUM(O83,O88,O94,O102,O111,O115,O121,O127)</f>
        <v>384889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7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7"/>
        <v>0</v>
      </c>
      <c r="N84" s="419">
        <f t="shared" ref="N84:Q87" si="20">ROUNDUP(I84/$Q$15,0)</f>
        <v>0</v>
      </c>
      <c r="O84" s="419">
        <f t="shared" si="20"/>
        <v>0</v>
      </c>
      <c r="P84" s="419">
        <f t="shared" si="20"/>
        <v>0</v>
      </c>
      <c r="Q84" s="486">
        <f t="shared" si="20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7"/>
        <v>0</v>
      </c>
      <c r="N85" s="369">
        <f t="shared" si="20"/>
        <v>0</v>
      </c>
      <c r="O85" s="369">
        <f t="shared" si="20"/>
        <v>0</v>
      </c>
      <c r="P85" s="369">
        <f t="shared" si="20"/>
        <v>0</v>
      </c>
      <c r="Q85" s="489">
        <f t="shared" si="20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7"/>
        <v>0</v>
      </c>
      <c r="N86" s="369">
        <f t="shared" si="20"/>
        <v>0</v>
      </c>
      <c r="O86" s="369">
        <f t="shared" si="20"/>
        <v>0</v>
      </c>
      <c r="P86" s="369">
        <f t="shared" si="20"/>
        <v>0</v>
      </c>
      <c r="Q86" s="489">
        <f t="shared" si="20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/>
      <c r="J87" s="404"/>
      <c r="K87" s="404"/>
      <c r="L87" s="488"/>
      <c r="M87" s="402">
        <f t="shared" si="17"/>
        <v>0</v>
      </c>
      <c r="N87" s="369">
        <f t="shared" si="20"/>
        <v>0</v>
      </c>
      <c r="O87" s="369">
        <f t="shared" si="20"/>
        <v>0</v>
      </c>
      <c r="P87" s="369">
        <f t="shared" si="20"/>
        <v>0</v>
      </c>
      <c r="Q87" s="489">
        <f t="shared" si="20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7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7"/>
        <v>0</v>
      </c>
      <c r="N89" s="369">
        <f t="shared" ref="N89:Q93" si="21">ROUNDUP(I89/$Q$15,0)</f>
        <v>0</v>
      </c>
      <c r="O89" s="369">
        <f t="shared" si="21"/>
        <v>0</v>
      </c>
      <c r="P89" s="369">
        <f t="shared" si="21"/>
        <v>0</v>
      </c>
      <c r="Q89" s="489">
        <f t="shared" si="21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7"/>
        <v>0</v>
      </c>
      <c r="N90" s="369">
        <f t="shared" si="21"/>
        <v>0</v>
      </c>
      <c r="O90" s="369">
        <f t="shared" si="21"/>
        <v>0</v>
      </c>
      <c r="P90" s="369">
        <f t="shared" si="21"/>
        <v>0</v>
      </c>
      <c r="Q90" s="489">
        <f t="shared" si="21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7"/>
        <v>0</v>
      </c>
      <c r="N91" s="369">
        <f t="shared" si="21"/>
        <v>0</v>
      </c>
      <c r="O91" s="369">
        <f t="shared" si="21"/>
        <v>0</v>
      </c>
      <c r="P91" s="369">
        <f t="shared" si="21"/>
        <v>0</v>
      </c>
      <c r="Q91" s="489">
        <f t="shared" si="21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7"/>
        <v>0</v>
      </c>
      <c r="N92" s="369">
        <f t="shared" si="21"/>
        <v>0</v>
      </c>
      <c r="O92" s="369">
        <f t="shared" si="21"/>
        <v>0</v>
      </c>
      <c r="P92" s="369">
        <f t="shared" si="21"/>
        <v>0</v>
      </c>
      <c r="Q92" s="489">
        <f t="shared" si="21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7"/>
        <v>0</v>
      </c>
      <c r="N93" s="369">
        <f t="shared" si="21"/>
        <v>0</v>
      </c>
      <c r="O93" s="369">
        <f t="shared" si="21"/>
        <v>0</v>
      </c>
      <c r="P93" s="369">
        <f t="shared" si="21"/>
        <v>0</v>
      </c>
      <c r="Q93" s="489">
        <f t="shared" si="21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1500</v>
      </c>
      <c r="D94" s="369">
        <f>SUM(D95:D101)</f>
        <v>1500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1500</v>
      </c>
      <c r="I94" s="369">
        <f>SUM(I95:I101)</f>
        <v>1500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7"/>
        <v>2135</v>
      </c>
      <c r="N94" s="369">
        <f>SUM(N95:N101)</f>
        <v>2135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0</v>
      </c>
      <c r="D95" s="404"/>
      <c r="E95" s="404"/>
      <c r="F95" s="404"/>
      <c r="G95" s="487"/>
      <c r="H95" s="402">
        <f t="shared" si="10"/>
        <v>0</v>
      </c>
      <c r="I95" s="404"/>
      <c r="J95" s="404"/>
      <c r="K95" s="404"/>
      <c r="L95" s="488"/>
      <c r="M95" s="402">
        <f t="shared" si="17"/>
        <v>0</v>
      </c>
      <c r="N95" s="369">
        <f t="shared" ref="N95:Q101" si="22">ROUNDUP(I95/$Q$15,0)</f>
        <v>0</v>
      </c>
      <c r="O95" s="369">
        <f t="shared" si="22"/>
        <v>0</v>
      </c>
      <c r="P95" s="369">
        <f t="shared" si="22"/>
        <v>0</v>
      </c>
      <c r="Q95" s="489">
        <f t="shared" si="22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1500</v>
      </c>
      <c r="D96" s="404">
        <f>1500</f>
        <v>1500</v>
      </c>
      <c r="E96" s="404"/>
      <c r="F96" s="404"/>
      <c r="G96" s="487"/>
      <c r="H96" s="402">
        <f t="shared" si="10"/>
        <v>1500</v>
      </c>
      <c r="I96" s="404">
        <v>1500</v>
      </c>
      <c r="J96" s="404"/>
      <c r="K96" s="404"/>
      <c r="L96" s="488"/>
      <c r="M96" s="402">
        <f t="shared" si="17"/>
        <v>2135</v>
      </c>
      <c r="N96" s="369">
        <v>2135</v>
      </c>
      <c r="O96" s="369">
        <f t="shared" si="22"/>
        <v>0</v>
      </c>
      <c r="P96" s="369">
        <f t="shared" si="22"/>
        <v>0</v>
      </c>
      <c r="Q96" s="489">
        <f t="shared" si="22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7"/>
        <v>0</v>
      </c>
      <c r="N97" s="419">
        <f t="shared" si="22"/>
        <v>0</v>
      </c>
      <c r="O97" s="419">
        <f t="shared" si="22"/>
        <v>0</v>
      </c>
      <c r="P97" s="419">
        <f t="shared" si="22"/>
        <v>0</v>
      </c>
      <c r="Q97" s="486">
        <f t="shared" si="22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7"/>
        <v>0</v>
      </c>
      <c r="N98" s="369">
        <f t="shared" si="22"/>
        <v>0</v>
      </c>
      <c r="O98" s="369">
        <f t="shared" si="22"/>
        <v>0</v>
      </c>
      <c r="P98" s="369">
        <f t="shared" si="22"/>
        <v>0</v>
      </c>
      <c r="Q98" s="489">
        <f t="shared" si="22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7"/>
        <v>0</v>
      </c>
      <c r="N99" s="369">
        <f t="shared" si="22"/>
        <v>0</v>
      </c>
      <c r="O99" s="369">
        <f t="shared" si="22"/>
        <v>0</v>
      </c>
      <c r="P99" s="369">
        <f t="shared" si="22"/>
        <v>0</v>
      </c>
      <c r="Q99" s="489">
        <f t="shared" si="22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/>
      <c r="J100" s="404"/>
      <c r="K100" s="404"/>
      <c r="L100" s="488"/>
      <c r="M100" s="402">
        <f t="shared" si="17"/>
        <v>0</v>
      </c>
      <c r="N100" s="369">
        <f t="shared" si="22"/>
        <v>0</v>
      </c>
      <c r="O100" s="369">
        <f t="shared" si="22"/>
        <v>0</v>
      </c>
      <c r="P100" s="369">
        <f t="shared" si="22"/>
        <v>0</v>
      </c>
      <c r="Q100" s="489">
        <f t="shared" si="22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0</v>
      </c>
      <c r="D101" s="404"/>
      <c r="E101" s="404"/>
      <c r="F101" s="404"/>
      <c r="G101" s="487"/>
      <c r="H101" s="402">
        <f t="shared" si="10"/>
        <v>0</v>
      </c>
      <c r="I101" s="404"/>
      <c r="J101" s="404"/>
      <c r="K101" s="404"/>
      <c r="L101" s="488"/>
      <c r="M101" s="402">
        <f t="shared" si="17"/>
        <v>0</v>
      </c>
      <c r="N101" s="369">
        <f t="shared" si="22"/>
        <v>0</v>
      </c>
      <c r="O101" s="369">
        <f t="shared" si="22"/>
        <v>0</v>
      </c>
      <c r="P101" s="369">
        <f t="shared" si="22"/>
        <v>0</v>
      </c>
      <c r="Q101" s="489">
        <f t="shared" si="22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463400</v>
      </c>
      <c r="D102" s="369">
        <f>SUM(D103:D110)</f>
        <v>463400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442250</v>
      </c>
      <c r="I102" s="369">
        <f>SUM(I103:I110)</f>
        <v>171750</v>
      </c>
      <c r="J102" s="369">
        <f>SUM(J103:J110)</f>
        <v>270500</v>
      </c>
      <c r="K102" s="369">
        <f>SUM(K103:K110)</f>
        <v>0</v>
      </c>
      <c r="L102" s="489">
        <f>SUM(L103:L110)</f>
        <v>0</v>
      </c>
      <c r="M102" s="402">
        <f t="shared" si="17"/>
        <v>629270</v>
      </c>
      <c r="N102" s="369">
        <f>SUM(N103:N110)</f>
        <v>244381</v>
      </c>
      <c r="O102" s="369">
        <f>SUM(O103:O110)</f>
        <v>384889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7"/>
        <v>0</v>
      </c>
      <c r="N103" s="369">
        <f t="shared" ref="N103:Q110" si="23">ROUNDUP(I103/$Q$15,0)</f>
        <v>0</v>
      </c>
      <c r="O103" s="369">
        <f t="shared" si="23"/>
        <v>0</v>
      </c>
      <c r="P103" s="369">
        <f t="shared" si="23"/>
        <v>0</v>
      </c>
      <c r="Q103" s="489">
        <f t="shared" si="23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5000</v>
      </c>
      <c r="D104" s="404">
        <f>5000</f>
        <v>5000</v>
      </c>
      <c r="E104" s="404"/>
      <c r="F104" s="404"/>
      <c r="G104" s="487"/>
      <c r="H104" s="402">
        <f t="shared" si="10"/>
        <v>4450</v>
      </c>
      <c r="I104" s="404">
        <v>4450</v>
      </c>
      <c r="J104" s="404"/>
      <c r="K104" s="404"/>
      <c r="L104" s="488"/>
      <c r="M104" s="402">
        <f t="shared" si="17"/>
        <v>6332</v>
      </c>
      <c r="N104" s="369">
        <v>6332</v>
      </c>
      <c r="O104" s="369">
        <f t="shared" si="23"/>
        <v>0</v>
      </c>
      <c r="P104" s="369">
        <f t="shared" si="23"/>
        <v>0</v>
      </c>
      <c r="Q104" s="489">
        <f t="shared" si="23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7"/>
        <v>0</v>
      </c>
      <c r="N105" s="369">
        <f t="shared" si="23"/>
        <v>0</v>
      </c>
      <c r="O105" s="369">
        <f t="shared" si="23"/>
        <v>0</v>
      </c>
      <c r="P105" s="369">
        <f t="shared" si="23"/>
        <v>0</v>
      </c>
      <c r="Q105" s="489">
        <f t="shared" si="23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7"/>
        <v>0</v>
      </c>
      <c r="N106" s="369">
        <f t="shared" si="23"/>
        <v>0</v>
      </c>
      <c r="O106" s="369">
        <f t="shared" si="23"/>
        <v>0</v>
      </c>
      <c r="P106" s="369">
        <f t="shared" si="23"/>
        <v>0</v>
      </c>
      <c r="Q106" s="489">
        <f t="shared" si="23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455500</v>
      </c>
      <c r="D107" s="404">
        <f>100000+235000+50000+25000+45000+500</f>
        <v>455500</v>
      </c>
      <c r="E107" s="404"/>
      <c r="F107" s="404"/>
      <c r="G107" s="487"/>
      <c r="H107" s="402">
        <f t="shared" si="10"/>
        <v>435500</v>
      </c>
      <c r="I107" s="404">
        <v>165000</v>
      </c>
      <c r="J107" s="404">
        <v>270500</v>
      </c>
      <c r="K107" s="404"/>
      <c r="L107" s="488"/>
      <c r="M107" s="402">
        <f t="shared" si="17"/>
        <v>619665</v>
      </c>
      <c r="N107" s="369">
        <v>234776</v>
      </c>
      <c r="O107" s="369">
        <v>384889</v>
      </c>
      <c r="P107" s="369">
        <f t="shared" si="23"/>
        <v>0</v>
      </c>
      <c r="Q107" s="489">
        <f t="shared" si="23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2900</v>
      </c>
      <c r="D108" s="404">
        <f>2900</f>
        <v>2900</v>
      </c>
      <c r="E108" s="404"/>
      <c r="F108" s="404"/>
      <c r="G108" s="487"/>
      <c r="H108" s="402">
        <f t="shared" si="10"/>
        <v>2300</v>
      </c>
      <c r="I108" s="404">
        <v>2300</v>
      </c>
      <c r="J108" s="404"/>
      <c r="K108" s="404"/>
      <c r="L108" s="488"/>
      <c r="M108" s="402">
        <f t="shared" si="17"/>
        <v>3273</v>
      </c>
      <c r="N108" s="369">
        <v>3273</v>
      </c>
      <c r="O108" s="369">
        <f t="shared" si="23"/>
        <v>0</v>
      </c>
      <c r="P108" s="369">
        <f t="shared" si="23"/>
        <v>0</v>
      </c>
      <c r="Q108" s="489">
        <f t="shared" si="23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7"/>
        <v>0</v>
      </c>
      <c r="N109" s="369">
        <f t="shared" si="23"/>
        <v>0</v>
      </c>
      <c r="O109" s="369">
        <f t="shared" si="23"/>
        <v>0</v>
      </c>
      <c r="P109" s="369">
        <f t="shared" si="23"/>
        <v>0</v>
      </c>
      <c r="Q109" s="489">
        <f t="shared" si="23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7"/>
        <v>0</v>
      </c>
      <c r="N110" s="369">
        <f t="shared" si="23"/>
        <v>0</v>
      </c>
      <c r="O110" s="369">
        <f t="shared" si="23"/>
        <v>0</v>
      </c>
      <c r="P110" s="369">
        <f t="shared" si="23"/>
        <v>0</v>
      </c>
      <c r="Q110" s="489">
        <f t="shared" si="23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7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7"/>
        <v>0</v>
      </c>
      <c r="N112" s="369">
        <f t="shared" ref="N112:Q114" si="24">ROUNDUP(I112/$Q$15,0)</f>
        <v>0</v>
      </c>
      <c r="O112" s="369">
        <f t="shared" si="24"/>
        <v>0</v>
      </c>
      <c r="P112" s="369">
        <f t="shared" si="24"/>
        <v>0</v>
      </c>
      <c r="Q112" s="489">
        <f t="shared" si="24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4"/>
        <v>0</v>
      </c>
      <c r="O113" s="369">
        <f t="shared" si="24"/>
        <v>0</v>
      </c>
      <c r="P113" s="369">
        <f t="shared" si="24"/>
        <v>0</v>
      </c>
      <c r="Q113" s="489">
        <f t="shared" si="24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4"/>
        <v>0</v>
      </c>
      <c r="O114" s="369">
        <f t="shared" si="24"/>
        <v>0</v>
      </c>
      <c r="P114" s="369">
        <f t="shared" si="24"/>
        <v>0</v>
      </c>
      <c r="Q114" s="489">
        <f t="shared" si="24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5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6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7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5"/>
        <v>0</v>
      </c>
      <c r="D116" s="404"/>
      <c r="E116" s="404"/>
      <c r="F116" s="404"/>
      <c r="G116" s="487"/>
      <c r="H116" s="402">
        <f t="shared" si="26"/>
        <v>0</v>
      </c>
      <c r="I116" s="404"/>
      <c r="J116" s="404"/>
      <c r="K116" s="404"/>
      <c r="L116" s="488"/>
      <c r="M116" s="402">
        <f t="shared" si="27"/>
        <v>0</v>
      </c>
      <c r="N116" s="369">
        <f t="shared" ref="N116:Q120" si="28">ROUNDUP(I116/$Q$15,0)</f>
        <v>0</v>
      </c>
      <c r="O116" s="369">
        <f t="shared" si="28"/>
        <v>0</v>
      </c>
      <c r="P116" s="369">
        <f t="shared" si="28"/>
        <v>0</v>
      </c>
      <c r="Q116" s="489">
        <f t="shared" si="28"/>
        <v>0</v>
      </c>
    </row>
    <row r="117" spans="1:17" x14ac:dyDescent="0.25">
      <c r="A117" s="363">
        <v>2262</v>
      </c>
      <c r="B117" s="401" t="s">
        <v>126</v>
      </c>
      <c r="C117" s="402">
        <f t="shared" si="25"/>
        <v>0</v>
      </c>
      <c r="D117" s="404"/>
      <c r="E117" s="404"/>
      <c r="F117" s="404"/>
      <c r="G117" s="487"/>
      <c r="H117" s="402">
        <f t="shared" si="26"/>
        <v>0</v>
      </c>
      <c r="I117" s="404"/>
      <c r="J117" s="404"/>
      <c r="K117" s="404"/>
      <c r="L117" s="488"/>
      <c r="M117" s="402">
        <f t="shared" si="27"/>
        <v>0</v>
      </c>
      <c r="N117" s="369">
        <f t="shared" si="28"/>
        <v>0</v>
      </c>
      <c r="O117" s="369">
        <f t="shared" si="28"/>
        <v>0</v>
      </c>
      <c r="P117" s="369">
        <f t="shared" si="28"/>
        <v>0</v>
      </c>
      <c r="Q117" s="489">
        <f t="shared" si="28"/>
        <v>0</v>
      </c>
    </row>
    <row r="118" spans="1:17" x14ac:dyDescent="0.25">
      <c r="A118" s="363">
        <v>2263</v>
      </c>
      <c r="B118" s="401" t="s">
        <v>127</v>
      </c>
      <c r="C118" s="402">
        <f t="shared" si="25"/>
        <v>0</v>
      </c>
      <c r="D118" s="404"/>
      <c r="E118" s="404"/>
      <c r="F118" s="404"/>
      <c r="G118" s="487"/>
      <c r="H118" s="402">
        <f t="shared" si="26"/>
        <v>0</v>
      </c>
      <c r="I118" s="404"/>
      <c r="J118" s="404"/>
      <c r="K118" s="404"/>
      <c r="L118" s="488"/>
      <c r="M118" s="402">
        <f t="shared" si="27"/>
        <v>0</v>
      </c>
      <c r="N118" s="369">
        <f t="shared" si="28"/>
        <v>0</v>
      </c>
      <c r="O118" s="369">
        <f t="shared" si="28"/>
        <v>0</v>
      </c>
      <c r="P118" s="369">
        <f t="shared" si="28"/>
        <v>0</v>
      </c>
      <c r="Q118" s="489">
        <f t="shared" si="28"/>
        <v>0</v>
      </c>
    </row>
    <row r="119" spans="1:17" x14ac:dyDescent="0.25">
      <c r="A119" s="363">
        <v>2264</v>
      </c>
      <c r="B119" s="401" t="s">
        <v>128</v>
      </c>
      <c r="C119" s="402">
        <f t="shared" si="25"/>
        <v>0</v>
      </c>
      <c r="D119" s="404"/>
      <c r="E119" s="404"/>
      <c r="F119" s="404"/>
      <c r="G119" s="487"/>
      <c r="H119" s="402">
        <f t="shared" si="26"/>
        <v>0</v>
      </c>
      <c r="I119" s="404"/>
      <c r="J119" s="404"/>
      <c r="K119" s="404"/>
      <c r="L119" s="488"/>
      <c r="M119" s="402">
        <f t="shared" si="27"/>
        <v>0</v>
      </c>
      <c r="N119" s="369">
        <f t="shared" si="28"/>
        <v>0</v>
      </c>
      <c r="O119" s="369">
        <f t="shared" si="28"/>
        <v>0</v>
      </c>
      <c r="P119" s="369">
        <f t="shared" si="28"/>
        <v>0</v>
      </c>
      <c r="Q119" s="489">
        <f t="shared" si="28"/>
        <v>0</v>
      </c>
    </row>
    <row r="120" spans="1:17" x14ac:dyDescent="0.25">
      <c r="A120" s="363">
        <v>2269</v>
      </c>
      <c r="B120" s="401" t="s">
        <v>129</v>
      </c>
      <c r="C120" s="402">
        <f t="shared" si="25"/>
        <v>0</v>
      </c>
      <c r="D120" s="404"/>
      <c r="E120" s="404"/>
      <c r="F120" s="404"/>
      <c r="G120" s="487"/>
      <c r="H120" s="402">
        <f t="shared" si="26"/>
        <v>0</v>
      </c>
      <c r="I120" s="404"/>
      <c r="J120" s="404"/>
      <c r="K120" s="404"/>
      <c r="L120" s="488"/>
      <c r="M120" s="402">
        <f t="shared" si="27"/>
        <v>0</v>
      </c>
      <c r="N120" s="369">
        <f t="shared" si="28"/>
        <v>0</v>
      </c>
      <c r="O120" s="369">
        <f t="shared" si="28"/>
        <v>0</v>
      </c>
      <c r="P120" s="369">
        <f t="shared" si="28"/>
        <v>0</v>
      </c>
      <c r="Q120" s="489">
        <f t="shared" si="28"/>
        <v>0</v>
      </c>
    </row>
    <row r="121" spans="1:17" x14ac:dyDescent="0.25">
      <c r="A121" s="490">
        <v>2270</v>
      </c>
      <c r="B121" s="401" t="s">
        <v>130</v>
      </c>
      <c r="C121" s="402">
        <f t="shared" si="25"/>
        <v>0</v>
      </c>
      <c r="D121" s="369">
        <f>SUM(D122:D126)</f>
        <v>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6"/>
        <v>0</v>
      </c>
      <c r="I121" s="369">
        <f>SUM(I122:I126)</f>
        <v>0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7"/>
        <v>0</v>
      </c>
      <c r="N121" s="369">
        <f>SUM(N122:N126)</f>
        <v>0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5"/>
        <v>0</v>
      </c>
      <c r="D122" s="404"/>
      <c r="E122" s="404"/>
      <c r="F122" s="404"/>
      <c r="G122" s="487"/>
      <c r="H122" s="402">
        <f t="shared" si="26"/>
        <v>0</v>
      </c>
      <c r="I122" s="404"/>
      <c r="J122" s="404"/>
      <c r="K122" s="404"/>
      <c r="L122" s="488"/>
      <c r="M122" s="402">
        <f t="shared" si="27"/>
        <v>0</v>
      </c>
      <c r="N122" s="369">
        <f t="shared" ref="N122:Q126" si="29">ROUNDUP(I122/$Q$15,0)</f>
        <v>0</v>
      </c>
      <c r="O122" s="369">
        <f t="shared" si="29"/>
        <v>0</v>
      </c>
      <c r="P122" s="369">
        <f t="shared" si="29"/>
        <v>0</v>
      </c>
      <c r="Q122" s="489">
        <f t="shared" si="29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5"/>
        <v>0</v>
      </c>
      <c r="D123" s="404"/>
      <c r="E123" s="404"/>
      <c r="F123" s="404"/>
      <c r="G123" s="487"/>
      <c r="H123" s="402">
        <f t="shared" si="26"/>
        <v>0</v>
      </c>
      <c r="I123" s="404"/>
      <c r="J123" s="404"/>
      <c r="K123" s="404"/>
      <c r="L123" s="488"/>
      <c r="M123" s="402">
        <f t="shared" si="27"/>
        <v>0</v>
      </c>
      <c r="N123" s="369">
        <f t="shared" si="29"/>
        <v>0</v>
      </c>
      <c r="O123" s="369">
        <f t="shared" si="29"/>
        <v>0</v>
      </c>
      <c r="P123" s="369">
        <f t="shared" si="29"/>
        <v>0</v>
      </c>
      <c r="Q123" s="489">
        <f t="shared" si="29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5"/>
        <v>0</v>
      </c>
      <c r="D124" s="404"/>
      <c r="E124" s="404"/>
      <c r="F124" s="404"/>
      <c r="G124" s="487"/>
      <c r="H124" s="402">
        <f t="shared" si="26"/>
        <v>0</v>
      </c>
      <c r="I124" s="404"/>
      <c r="J124" s="404"/>
      <c r="K124" s="404"/>
      <c r="L124" s="488"/>
      <c r="M124" s="402">
        <f t="shared" si="27"/>
        <v>0</v>
      </c>
      <c r="N124" s="369">
        <f t="shared" si="29"/>
        <v>0</v>
      </c>
      <c r="O124" s="369">
        <f t="shared" si="29"/>
        <v>0</v>
      </c>
      <c r="P124" s="369">
        <f t="shared" si="29"/>
        <v>0</v>
      </c>
      <c r="Q124" s="489">
        <f t="shared" si="29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5"/>
        <v>0</v>
      </c>
      <c r="D125" s="404"/>
      <c r="E125" s="404"/>
      <c r="F125" s="404"/>
      <c r="G125" s="487"/>
      <c r="H125" s="402">
        <f t="shared" si="26"/>
        <v>0</v>
      </c>
      <c r="I125" s="404"/>
      <c r="J125" s="404"/>
      <c r="K125" s="404"/>
      <c r="L125" s="488"/>
      <c r="M125" s="402">
        <f t="shared" si="27"/>
        <v>0</v>
      </c>
      <c r="N125" s="369">
        <f t="shared" si="29"/>
        <v>0</v>
      </c>
      <c r="O125" s="369">
        <f t="shared" si="29"/>
        <v>0</v>
      </c>
      <c r="P125" s="369">
        <f t="shared" si="29"/>
        <v>0</v>
      </c>
      <c r="Q125" s="489">
        <f t="shared" si="29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5"/>
        <v>0</v>
      </c>
      <c r="D126" s="404"/>
      <c r="E126" s="404"/>
      <c r="F126" s="404"/>
      <c r="G126" s="487"/>
      <c r="H126" s="402">
        <f t="shared" si="26"/>
        <v>0</v>
      </c>
      <c r="I126" s="404"/>
      <c r="J126" s="404"/>
      <c r="K126" s="404"/>
      <c r="L126" s="488"/>
      <c r="M126" s="402">
        <f t="shared" si="27"/>
        <v>0</v>
      </c>
      <c r="N126" s="369">
        <f t="shared" si="29"/>
        <v>0</v>
      </c>
      <c r="O126" s="369">
        <f t="shared" si="29"/>
        <v>0</v>
      </c>
      <c r="P126" s="369">
        <f t="shared" si="29"/>
        <v>0</v>
      </c>
      <c r="Q126" s="489">
        <f t="shared" si="29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30">SUM(C128)</f>
        <v>0</v>
      </c>
      <c r="D127" s="419">
        <f t="shared" si="30"/>
        <v>0</v>
      </c>
      <c r="E127" s="419">
        <f t="shared" si="30"/>
        <v>0</v>
      </c>
      <c r="F127" s="419">
        <f t="shared" si="30"/>
        <v>0</v>
      </c>
      <c r="G127" s="419">
        <f t="shared" si="30"/>
        <v>0</v>
      </c>
      <c r="H127" s="393">
        <f t="shared" si="30"/>
        <v>0</v>
      </c>
      <c r="I127" s="419">
        <f t="shared" si="30"/>
        <v>0</v>
      </c>
      <c r="J127" s="419">
        <f t="shared" si="30"/>
        <v>0</v>
      </c>
      <c r="K127" s="419">
        <f t="shared" si="30"/>
        <v>0</v>
      </c>
      <c r="L127" s="501">
        <f t="shared" si="30"/>
        <v>0</v>
      </c>
      <c r="M127" s="393">
        <f t="shared" si="30"/>
        <v>0</v>
      </c>
      <c r="N127" s="419">
        <f t="shared" si="30"/>
        <v>0</v>
      </c>
      <c r="O127" s="419">
        <f t="shared" si="30"/>
        <v>0</v>
      </c>
      <c r="P127" s="419">
        <f t="shared" si="30"/>
        <v>0</v>
      </c>
      <c r="Q127" s="501">
        <f t="shared" si="30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1">ROUNDUP(I128/$Q$15,0)</f>
        <v>0</v>
      </c>
      <c r="O128" s="369">
        <f t="shared" si="31"/>
        <v>0</v>
      </c>
      <c r="P128" s="369">
        <f t="shared" si="31"/>
        <v>0</v>
      </c>
      <c r="Q128" s="489">
        <f t="shared" si="31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5"/>
        <v>29770</v>
      </c>
      <c r="D129" s="390">
        <f>SUM(D130,D134,D138,D139,D142,D149,D157,D158,D161)</f>
        <v>23770</v>
      </c>
      <c r="E129" s="390">
        <f>SUM(E130,E134,E138,E139,E142,E149,E157,E158,E161)</f>
        <v>0</v>
      </c>
      <c r="F129" s="390">
        <f>SUM(F130,F134,F138,F139,F142,F149,F157,F158,F161)</f>
        <v>6000</v>
      </c>
      <c r="G129" s="495">
        <f>SUM(G130,G134,G138,G139,G142,G149,G157,G158,G161)</f>
        <v>0</v>
      </c>
      <c r="H129" s="384">
        <f t="shared" si="26"/>
        <v>29270</v>
      </c>
      <c r="I129" s="390">
        <f>SUM(I130,I134,I138,I139,I142,I149,I157,I158,I161)</f>
        <v>3270</v>
      </c>
      <c r="J129" s="390">
        <f>SUM(J130,J134,J138,J139,J142,J149,J157,J158,J161)</f>
        <v>20000</v>
      </c>
      <c r="K129" s="390">
        <f>SUM(K130,K134,K138,K139,K142,K149,K157,K158,K161)</f>
        <v>6000</v>
      </c>
      <c r="L129" s="496">
        <f>SUM(L130,L134,L138,L139,L142,L149,L157,L158,L161)</f>
        <v>0</v>
      </c>
      <c r="M129" s="384">
        <f t="shared" ref="M129:M173" si="32">SUM(N129:Q129)</f>
        <v>41651</v>
      </c>
      <c r="N129" s="390">
        <f>SUM(N130,N134,N138,N139,N142,N149,N157,N158,N161)</f>
        <v>4655</v>
      </c>
      <c r="O129" s="390">
        <f>SUM(O130,O134,O138,O139,O142,O149,O157,O158,O161)</f>
        <v>28458</v>
      </c>
      <c r="P129" s="390">
        <f>SUM(P130,P134,P138,P139,P142,P149,P157,P158,P161)</f>
        <v>8538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5"/>
        <v>20270</v>
      </c>
      <c r="D130" s="419">
        <f>SUM(D131:D133)</f>
        <v>20270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6"/>
        <v>20270</v>
      </c>
      <c r="I130" s="419">
        <f>SUM(I131:I133)</f>
        <v>270</v>
      </c>
      <c r="J130" s="419">
        <f>SUM(J131:J133)</f>
        <v>20000</v>
      </c>
      <c r="K130" s="419">
        <f>SUM(K131:K133)</f>
        <v>0</v>
      </c>
      <c r="L130" s="486">
        <f>SUM(L131:L133)</f>
        <v>0</v>
      </c>
      <c r="M130" s="393">
        <f t="shared" si="32"/>
        <v>28843</v>
      </c>
      <c r="N130" s="419">
        <f>SUM(N131:N133)</f>
        <v>385</v>
      </c>
      <c r="O130" s="419">
        <f>SUM(O131:O133)</f>
        <v>28458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5"/>
        <v>0</v>
      </c>
      <c r="D131" s="404"/>
      <c r="E131" s="404"/>
      <c r="F131" s="404"/>
      <c r="G131" s="487"/>
      <c r="H131" s="402">
        <f t="shared" si="26"/>
        <v>0</v>
      </c>
      <c r="I131" s="404"/>
      <c r="J131" s="404"/>
      <c r="K131" s="404"/>
      <c r="L131" s="488"/>
      <c r="M131" s="402">
        <f t="shared" si="32"/>
        <v>0</v>
      </c>
      <c r="N131" s="369">
        <f t="shared" ref="N131:Q133" si="33">ROUNDUP(I131/$Q$15,0)</f>
        <v>0</v>
      </c>
      <c r="O131" s="369">
        <f t="shared" si="33"/>
        <v>0</v>
      </c>
      <c r="P131" s="369">
        <f t="shared" si="33"/>
        <v>0</v>
      </c>
      <c r="Q131" s="489">
        <f t="shared" si="33"/>
        <v>0</v>
      </c>
    </row>
    <row r="132" spans="1:17" x14ac:dyDescent="0.25">
      <c r="A132" s="363">
        <v>2312</v>
      </c>
      <c r="B132" s="401" t="s">
        <v>141</v>
      </c>
      <c r="C132" s="402">
        <f t="shared" si="25"/>
        <v>20270</v>
      </c>
      <c r="D132" s="404">
        <f>20000+270</f>
        <v>20270</v>
      </c>
      <c r="E132" s="404"/>
      <c r="F132" s="404"/>
      <c r="G132" s="487"/>
      <c r="H132" s="402">
        <f t="shared" si="26"/>
        <v>20270</v>
      </c>
      <c r="I132" s="404">
        <v>270</v>
      </c>
      <c r="J132" s="404">
        <v>20000</v>
      </c>
      <c r="K132" s="404"/>
      <c r="L132" s="488"/>
      <c r="M132" s="402">
        <f t="shared" si="32"/>
        <v>28843</v>
      </c>
      <c r="N132" s="369">
        <v>385</v>
      </c>
      <c r="O132" s="369">
        <f t="shared" si="33"/>
        <v>28458</v>
      </c>
      <c r="P132" s="369">
        <f t="shared" si="33"/>
        <v>0</v>
      </c>
      <c r="Q132" s="489">
        <f t="shared" si="33"/>
        <v>0</v>
      </c>
    </row>
    <row r="133" spans="1:17" x14ac:dyDescent="0.25">
      <c r="A133" s="363">
        <v>2313</v>
      </c>
      <c r="B133" s="401" t="s">
        <v>142</v>
      </c>
      <c r="C133" s="402">
        <f t="shared" si="25"/>
        <v>0</v>
      </c>
      <c r="D133" s="404"/>
      <c r="E133" s="404"/>
      <c r="F133" s="404"/>
      <c r="G133" s="487"/>
      <c r="H133" s="402">
        <f t="shared" si="26"/>
        <v>0</v>
      </c>
      <c r="I133" s="404"/>
      <c r="J133" s="404"/>
      <c r="K133" s="404"/>
      <c r="L133" s="488"/>
      <c r="M133" s="402">
        <f t="shared" si="32"/>
        <v>0</v>
      </c>
      <c r="N133" s="369">
        <f t="shared" si="33"/>
        <v>0</v>
      </c>
      <c r="O133" s="369">
        <f t="shared" si="33"/>
        <v>0</v>
      </c>
      <c r="P133" s="369">
        <f t="shared" si="33"/>
        <v>0</v>
      </c>
      <c r="Q133" s="489">
        <f t="shared" si="33"/>
        <v>0</v>
      </c>
    </row>
    <row r="134" spans="1:17" x14ac:dyDescent="0.25">
      <c r="A134" s="490">
        <v>2320</v>
      </c>
      <c r="B134" s="401" t="s">
        <v>143</v>
      </c>
      <c r="C134" s="402">
        <f t="shared" si="25"/>
        <v>8500</v>
      </c>
      <c r="D134" s="369">
        <f>SUM(D135:D137)</f>
        <v>2500</v>
      </c>
      <c r="E134" s="369">
        <f>SUM(E135:E137)</f>
        <v>0</v>
      </c>
      <c r="F134" s="369">
        <f>SUM(F135:F137)</f>
        <v>6000</v>
      </c>
      <c r="G134" s="491">
        <f>SUM(G135:G137)</f>
        <v>0</v>
      </c>
      <c r="H134" s="402">
        <f t="shared" si="26"/>
        <v>8500</v>
      </c>
      <c r="I134" s="369">
        <f>SUM(I135:I137)</f>
        <v>2500</v>
      </c>
      <c r="J134" s="369">
        <f>SUM(J135:J137)</f>
        <v>0</v>
      </c>
      <c r="K134" s="369">
        <f>SUM(K135:K137)</f>
        <v>6000</v>
      </c>
      <c r="L134" s="489">
        <f>SUM(L135:L137)</f>
        <v>0</v>
      </c>
      <c r="M134" s="402">
        <f t="shared" si="32"/>
        <v>12096</v>
      </c>
      <c r="N134" s="369">
        <f>SUM(N135:N137)</f>
        <v>3558</v>
      </c>
      <c r="O134" s="369">
        <f>SUM(O135:O137)</f>
        <v>0</v>
      </c>
      <c r="P134" s="369">
        <f>SUM(P135:P137)</f>
        <v>8538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5"/>
        <v>0</v>
      </c>
      <c r="D135" s="404"/>
      <c r="E135" s="404"/>
      <c r="F135" s="404"/>
      <c r="G135" s="487"/>
      <c r="H135" s="402">
        <f t="shared" si="26"/>
        <v>0</v>
      </c>
      <c r="I135" s="404"/>
      <c r="J135" s="404"/>
      <c r="K135" s="404"/>
      <c r="L135" s="488"/>
      <c r="M135" s="402">
        <f t="shared" si="32"/>
        <v>0</v>
      </c>
      <c r="N135" s="369">
        <f t="shared" ref="N135:Q138" si="34">ROUNDUP(I135/$Q$15,0)</f>
        <v>0</v>
      </c>
      <c r="O135" s="369">
        <f t="shared" si="34"/>
        <v>0</v>
      </c>
      <c r="P135" s="369">
        <f t="shared" si="34"/>
        <v>0</v>
      </c>
      <c r="Q135" s="489">
        <f t="shared" si="34"/>
        <v>0</v>
      </c>
    </row>
    <row r="136" spans="1:17" x14ac:dyDescent="0.25">
      <c r="A136" s="363">
        <v>2322</v>
      </c>
      <c r="B136" s="401" t="s">
        <v>145</v>
      </c>
      <c r="C136" s="402">
        <f t="shared" si="25"/>
        <v>8500</v>
      </c>
      <c r="D136" s="404">
        <f>2500</f>
        <v>2500</v>
      </c>
      <c r="E136" s="404"/>
      <c r="F136" s="404">
        <v>6000</v>
      </c>
      <c r="G136" s="487"/>
      <c r="H136" s="402">
        <f t="shared" si="26"/>
        <v>8500</v>
      </c>
      <c r="I136" s="404">
        <v>2500</v>
      </c>
      <c r="J136" s="404"/>
      <c r="K136" s="404">
        <v>6000</v>
      </c>
      <c r="L136" s="488"/>
      <c r="M136" s="402">
        <f t="shared" si="32"/>
        <v>12096</v>
      </c>
      <c r="N136" s="369">
        <v>3558</v>
      </c>
      <c r="O136" s="369">
        <f t="shared" si="34"/>
        <v>0</v>
      </c>
      <c r="P136" s="369">
        <v>8538</v>
      </c>
      <c r="Q136" s="489">
        <f t="shared" si="34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5"/>
        <v>0</v>
      </c>
      <c r="D137" s="404"/>
      <c r="E137" s="404"/>
      <c r="F137" s="404"/>
      <c r="G137" s="487"/>
      <c r="H137" s="402">
        <f t="shared" si="26"/>
        <v>0</v>
      </c>
      <c r="I137" s="404"/>
      <c r="J137" s="404"/>
      <c r="K137" s="404"/>
      <c r="L137" s="488"/>
      <c r="M137" s="402">
        <f t="shared" si="32"/>
        <v>0</v>
      </c>
      <c r="N137" s="369">
        <f t="shared" si="34"/>
        <v>0</v>
      </c>
      <c r="O137" s="369">
        <f t="shared" si="34"/>
        <v>0</v>
      </c>
      <c r="P137" s="369">
        <f t="shared" si="34"/>
        <v>0</v>
      </c>
      <c r="Q137" s="489">
        <f t="shared" si="34"/>
        <v>0</v>
      </c>
    </row>
    <row r="138" spans="1:17" x14ac:dyDescent="0.25">
      <c r="A138" s="490">
        <v>2330</v>
      </c>
      <c r="B138" s="401" t="s">
        <v>147</v>
      </c>
      <c r="C138" s="402">
        <f t="shared" si="25"/>
        <v>0</v>
      </c>
      <c r="D138" s="404"/>
      <c r="E138" s="404"/>
      <c r="F138" s="404"/>
      <c r="G138" s="487"/>
      <c r="H138" s="402">
        <f t="shared" si="26"/>
        <v>0</v>
      </c>
      <c r="I138" s="404"/>
      <c r="J138" s="404"/>
      <c r="K138" s="404"/>
      <c r="L138" s="488"/>
      <c r="M138" s="402">
        <f t="shared" si="32"/>
        <v>0</v>
      </c>
      <c r="N138" s="369">
        <f t="shared" si="34"/>
        <v>0</v>
      </c>
      <c r="O138" s="369">
        <f t="shared" si="34"/>
        <v>0</v>
      </c>
      <c r="P138" s="369">
        <f t="shared" si="34"/>
        <v>0</v>
      </c>
      <c r="Q138" s="489">
        <f t="shared" si="34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5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6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2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5"/>
        <v>0</v>
      </c>
      <c r="D140" s="404"/>
      <c r="E140" s="404"/>
      <c r="F140" s="404"/>
      <c r="G140" s="487"/>
      <c r="H140" s="402">
        <f t="shared" si="26"/>
        <v>0</v>
      </c>
      <c r="I140" s="404"/>
      <c r="J140" s="404"/>
      <c r="K140" s="404"/>
      <c r="L140" s="488"/>
      <c r="M140" s="402">
        <f t="shared" si="32"/>
        <v>0</v>
      </c>
      <c r="N140" s="369">
        <f t="shared" ref="N140:Q141" si="35">ROUNDUP(I140/$Q$15,0)</f>
        <v>0</v>
      </c>
      <c r="O140" s="369">
        <f t="shared" si="35"/>
        <v>0</v>
      </c>
      <c r="P140" s="369">
        <f t="shared" si="35"/>
        <v>0</v>
      </c>
      <c r="Q140" s="489">
        <f t="shared" si="35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5"/>
        <v>0</v>
      </c>
      <c r="D141" s="404"/>
      <c r="E141" s="404"/>
      <c r="F141" s="404"/>
      <c r="G141" s="487"/>
      <c r="H141" s="402">
        <f t="shared" si="26"/>
        <v>0</v>
      </c>
      <c r="I141" s="404"/>
      <c r="J141" s="404"/>
      <c r="K141" s="404"/>
      <c r="L141" s="488"/>
      <c r="M141" s="402">
        <f t="shared" si="32"/>
        <v>0</v>
      </c>
      <c r="N141" s="369">
        <f t="shared" si="35"/>
        <v>0</v>
      </c>
      <c r="O141" s="369">
        <f t="shared" si="35"/>
        <v>0</v>
      </c>
      <c r="P141" s="369">
        <f t="shared" si="35"/>
        <v>0</v>
      </c>
      <c r="Q141" s="489">
        <f t="shared" si="35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5"/>
        <v>1000</v>
      </c>
      <c r="D142" s="481">
        <f>SUM(D143:D148)</f>
        <v>1000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6"/>
        <v>500</v>
      </c>
      <c r="I142" s="481">
        <f>SUM(I143:I148)</f>
        <v>500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2"/>
        <v>712</v>
      </c>
      <c r="N142" s="481">
        <f>SUM(N143:N148)</f>
        <v>712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5"/>
        <v>0</v>
      </c>
      <c r="D143" s="395"/>
      <c r="E143" s="395"/>
      <c r="F143" s="395"/>
      <c r="G143" s="484"/>
      <c r="H143" s="393">
        <f t="shared" si="26"/>
        <v>0</v>
      </c>
      <c r="I143" s="395"/>
      <c r="J143" s="395"/>
      <c r="K143" s="395"/>
      <c r="L143" s="485"/>
      <c r="M143" s="393">
        <f t="shared" si="32"/>
        <v>0</v>
      </c>
      <c r="N143" s="419">
        <f t="shared" ref="N143:Q148" si="36">ROUNDUP(I143/$Q$15,0)</f>
        <v>0</v>
      </c>
      <c r="O143" s="419">
        <f t="shared" si="36"/>
        <v>0</v>
      </c>
      <c r="P143" s="419">
        <f t="shared" si="36"/>
        <v>0</v>
      </c>
      <c r="Q143" s="486">
        <f t="shared" si="36"/>
        <v>0</v>
      </c>
    </row>
    <row r="144" spans="1:17" x14ac:dyDescent="0.25">
      <c r="A144" s="363">
        <v>2352</v>
      </c>
      <c r="B144" s="401" t="s">
        <v>153</v>
      </c>
      <c r="C144" s="402">
        <f t="shared" si="25"/>
        <v>0</v>
      </c>
      <c r="D144" s="404"/>
      <c r="E144" s="404"/>
      <c r="F144" s="404"/>
      <c r="G144" s="487"/>
      <c r="H144" s="402">
        <f t="shared" si="26"/>
        <v>0</v>
      </c>
      <c r="I144" s="404"/>
      <c r="J144" s="404"/>
      <c r="K144" s="404"/>
      <c r="L144" s="488"/>
      <c r="M144" s="402">
        <f t="shared" si="32"/>
        <v>0</v>
      </c>
      <c r="N144" s="369">
        <f t="shared" si="36"/>
        <v>0</v>
      </c>
      <c r="O144" s="369">
        <f t="shared" si="36"/>
        <v>0</v>
      </c>
      <c r="P144" s="369">
        <f t="shared" si="36"/>
        <v>0</v>
      </c>
      <c r="Q144" s="489">
        <f t="shared" si="36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5"/>
        <v>0</v>
      </c>
      <c r="D145" s="404"/>
      <c r="E145" s="404"/>
      <c r="F145" s="404"/>
      <c r="G145" s="487"/>
      <c r="H145" s="402">
        <f t="shared" si="26"/>
        <v>0</v>
      </c>
      <c r="I145" s="404"/>
      <c r="J145" s="404"/>
      <c r="K145" s="404"/>
      <c r="L145" s="488"/>
      <c r="M145" s="402">
        <f t="shared" si="32"/>
        <v>0</v>
      </c>
      <c r="N145" s="369">
        <f t="shared" si="36"/>
        <v>0</v>
      </c>
      <c r="O145" s="369">
        <f t="shared" si="36"/>
        <v>0</v>
      </c>
      <c r="P145" s="369">
        <f t="shared" si="36"/>
        <v>0</v>
      </c>
      <c r="Q145" s="489">
        <f t="shared" si="36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5"/>
        <v>1000</v>
      </c>
      <c r="D146" s="404">
        <f>1000</f>
        <v>1000</v>
      </c>
      <c r="E146" s="404"/>
      <c r="F146" s="404"/>
      <c r="G146" s="487"/>
      <c r="H146" s="402">
        <f t="shared" si="26"/>
        <v>500</v>
      </c>
      <c r="I146" s="404">
        <v>500</v>
      </c>
      <c r="J146" s="404"/>
      <c r="K146" s="404"/>
      <c r="L146" s="488"/>
      <c r="M146" s="402">
        <f t="shared" si="32"/>
        <v>712</v>
      </c>
      <c r="N146" s="369">
        <v>712</v>
      </c>
      <c r="O146" s="369">
        <f t="shared" si="36"/>
        <v>0</v>
      </c>
      <c r="P146" s="369">
        <f t="shared" si="36"/>
        <v>0</v>
      </c>
      <c r="Q146" s="489">
        <f t="shared" si="36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5"/>
        <v>0</v>
      </c>
      <c r="D147" s="404"/>
      <c r="E147" s="404"/>
      <c r="F147" s="404"/>
      <c r="G147" s="487"/>
      <c r="H147" s="402">
        <f t="shared" si="26"/>
        <v>0</v>
      </c>
      <c r="I147" s="404"/>
      <c r="J147" s="404"/>
      <c r="K147" s="404"/>
      <c r="L147" s="488"/>
      <c r="M147" s="402">
        <f t="shared" si="32"/>
        <v>0</v>
      </c>
      <c r="N147" s="369">
        <f t="shared" si="36"/>
        <v>0</v>
      </c>
      <c r="O147" s="369">
        <f t="shared" si="36"/>
        <v>0</v>
      </c>
      <c r="P147" s="369">
        <f t="shared" si="36"/>
        <v>0</v>
      </c>
      <c r="Q147" s="489">
        <f t="shared" si="36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5"/>
        <v>0</v>
      </c>
      <c r="D148" s="404"/>
      <c r="E148" s="404"/>
      <c r="F148" s="404"/>
      <c r="G148" s="487"/>
      <c r="H148" s="402">
        <f t="shared" si="26"/>
        <v>0</v>
      </c>
      <c r="I148" s="404"/>
      <c r="J148" s="404"/>
      <c r="K148" s="404"/>
      <c r="L148" s="488"/>
      <c r="M148" s="402">
        <f t="shared" si="32"/>
        <v>0</v>
      </c>
      <c r="N148" s="369">
        <f t="shared" si="36"/>
        <v>0</v>
      </c>
      <c r="O148" s="369">
        <f t="shared" si="36"/>
        <v>0</v>
      </c>
      <c r="P148" s="369">
        <f t="shared" si="36"/>
        <v>0</v>
      </c>
      <c r="Q148" s="489">
        <f t="shared" si="36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5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6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2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5"/>
        <v>0</v>
      </c>
      <c r="D150" s="404"/>
      <c r="E150" s="404"/>
      <c r="F150" s="404"/>
      <c r="G150" s="487"/>
      <c r="H150" s="402">
        <f t="shared" si="26"/>
        <v>0</v>
      </c>
      <c r="I150" s="404"/>
      <c r="J150" s="404"/>
      <c r="K150" s="404"/>
      <c r="L150" s="488"/>
      <c r="M150" s="402">
        <f t="shared" si="32"/>
        <v>0</v>
      </c>
      <c r="N150" s="369">
        <f t="shared" ref="N150:Q157" si="37">ROUNDUP(I150/$Q$15,0)</f>
        <v>0</v>
      </c>
      <c r="O150" s="369">
        <f t="shared" si="37"/>
        <v>0</v>
      </c>
      <c r="P150" s="369">
        <f t="shared" si="37"/>
        <v>0</v>
      </c>
      <c r="Q150" s="489">
        <f t="shared" si="37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5"/>
        <v>0</v>
      </c>
      <c r="D151" s="404"/>
      <c r="E151" s="404"/>
      <c r="F151" s="404"/>
      <c r="G151" s="487"/>
      <c r="H151" s="402">
        <f t="shared" si="26"/>
        <v>0</v>
      </c>
      <c r="I151" s="404"/>
      <c r="J151" s="404"/>
      <c r="K151" s="404"/>
      <c r="L151" s="488"/>
      <c r="M151" s="402">
        <f t="shared" si="32"/>
        <v>0</v>
      </c>
      <c r="N151" s="369">
        <f t="shared" si="37"/>
        <v>0</v>
      </c>
      <c r="O151" s="369">
        <f t="shared" si="37"/>
        <v>0</v>
      </c>
      <c r="P151" s="369">
        <f t="shared" si="37"/>
        <v>0</v>
      </c>
      <c r="Q151" s="489">
        <f t="shared" si="37"/>
        <v>0</v>
      </c>
    </row>
    <row r="152" spans="1:17" x14ac:dyDescent="0.25">
      <c r="A152" s="362">
        <v>2363</v>
      </c>
      <c r="B152" s="401" t="s">
        <v>161</v>
      </c>
      <c r="C152" s="402">
        <f t="shared" si="25"/>
        <v>0</v>
      </c>
      <c r="D152" s="404"/>
      <c r="E152" s="404"/>
      <c r="F152" s="404"/>
      <c r="G152" s="487"/>
      <c r="H152" s="402">
        <f t="shared" si="26"/>
        <v>0</v>
      </c>
      <c r="I152" s="404"/>
      <c r="J152" s="404"/>
      <c r="K152" s="404"/>
      <c r="L152" s="488"/>
      <c r="M152" s="402">
        <f t="shared" si="32"/>
        <v>0</v>
      </c>
      <c r="N152" s="369">
        <f t="shared" si="37"/>
        <v>0</v>
      </c>
      <c r="O152" s="369">
        <f t="shared" si="37"/>
        <v>0</v>
      </c>
      <c r="P152" s="369">
        <f t="shared" si="37"/>
        <v>0</v>
      </c>
      <c r="Q152" s="489">
        <f t="shared" si="37"/>
        <v>0</v>
      </c>
    </row>
    <row r="153" spans="1:17" x14ac:dyDescent="0.25">
      <c r="A153" s="362">
        <v>2364</v>
      </c>
      <c r="B153" s="401" t="s">
        <v>162</v>
      </c>
      <c r="C153" s="402">
        <f t="shared" si="25"/>
        <v>0</v>
      </c>
      <c r="D153" s="404"/>
      <c r="E153" s="404"/>
      <c r="F153" s="404"/>
      <c r="G153" s="487"/>
      <c r="H153" s="402">
        <f t="shared" si="26"/>
        <v>0</v>
      </c>
      <c r="I153" s="404"/>
      <c r="J153" s="404"/>
      <c r="K153" s="404"/>
      <c r="L153" s="488"/>
      <c r="M153" s="402">
        <f t="shared" si="32"/>
        <v>0</v>
      </c>
      <c r="N153" s="369">
        <f t="shared" si="37"/>
        <v>0</v>
      </c>
      <c r="O153" s="369">
        <f t="shared" si="37"/>
        <v>0</v>
      </c>
      <c r="P153" s="369">
        <f t="shared" si="37"/>
        <v>0</v>
      </c>
      <c r="Q153" s="489">
        <f t="shared" si="37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5"/>
        <v>0</v>
      </c>
      <c r="D154" s="404"/>
      <c r="E154" s="404"/>
      <c r="F154" s="404"/>
      <c r="G154" s="487"/>
      <c r="H154" s="402">
        <f t="shared" si="26"/>
        <v>0</v>
      </c>
      <c r="I154" s="404"/>
      <c r="J154" s="404"/>
      <c r="K154" s="404"/>
      <c r="L154" s="488"/>
      <c r="M154" s="402">
        <f t="shared" si="32"/>
        <v>0</v>
      </c>
      <c r="N154" s="369">
        <f t="shared" si="37"/>
        <v>0</v>
      </c>
      <c r="O154" s="369">
        <f t="shared" si="37"/>
        <v>0</v>
      </c>
      <c r="P154" s="369">
        <f t="shared" si="37"/>
        <v>0</v>
      </c>
      <c r="Q154" s="489">
        <f t="shared" si="37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5"/>
        <v>0</v>
      </c>
      <c r="D155" s="404"/>
      <c r="E155" s="404"/>
      <c r="F155" s="404"/>
      <c r="G155" s="487"/>
      <c r="H155" s="402">
        <f t="shared" si="26"/>
        <v>0</v>
      </c>
      <c r="I155" s="404"/>
      <c r="J155" s="404"/>
      <c r="K155" s="404"/>
      <c r="L155" s="488"/>
      <c r="M155" s="402">
        <f t="shared" si="32"/>
        <v>0</v>
      </c>
      <c r="N155" s="369">
        <f t="shared" si="37"/>
        <v>0</v>
      </c>
      <c r="O155" s="369">
        <f t="shared" si="37"/>
        <v>0</v>
      </c>
      <c r="P155" s="369">
        <f t="shared" si="37"/>
        <v>0</v>
      </c>
      <c r="Q155" s="489">
        <f t="shared" si="37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5"/>
        <v>0</v>
      </c>
      <c r="D156" s="404"/>
      <c r="E156" s="404"/>
      <c r="F156" s="404"/>
      <c r="G156" s="487"/>
      <c r="H156" s="402">
        <f t="shared" si="26"/>
        <v>0</v>
      </c>
      <c r="I156" s="404"/>
      <c r="J156" s="404"/>
      <c r="K156" s="404"/>
      <c r="L156" s="488"/>
      <c r="M156" s="402">
        <f t="shared" si="32"/>
        <v>0</v>
      </c>
      <c r="N156" s="369">
        <f t="shared" si="37"/>
        <v>0</v>
      </c>
      <c r="O156" s="369">
        <f t="shared" si="37"/>
        <v>0</v>
      </c>
      <c r="P156" s="369">
        <f t="shared" si="37"/>
        <v>0</v>
      </c>
      <c r="Q156" s="489">
        <f t="shared" si="37"/>
        <v>0</v>
      </c>
    </row>
    <row r="157" spans="1:17" x14ac:dyDescent="0.25">
      <c r="A157" s="480">
        <v>2370</v>
      </c>
      <c r="B157" s="437" t="s">
        <v>166</v>
      </c>
      <c r="C157" s="445">
        <f t="shared" si="25"/>
        <v>0</v>
      </c>
      <c r="D157" s="492"/>
      <c r="E157" s="492"/>
      <c r="F157" s="492"/>
      <c r="G157" s="493"/>
      <c r="H157" s="445">
        <f t="shared" si="26"/>
        <v>0</v>
      </c>
      <c r="I157" s="492"/>
      <c r="J157" s="492"/>
      <c r="K157" s="492"/>
      <c r="L157" s="494"/>
      <c r="M157" s="445">
        <f t="shared" si="32"/>
        <v>0</v>
      </c>
      <c r="N157" s="481">
        <f t="shared" si="37"/>
        <v>0</v>
      </c>
      <c r="O157" s="481">
        <f t="shared" si="37"/>
        <v>0</v>
      </c>
      <c r="P157" s="481">
        <f t="shared" si="37"/>
        <v>0</v>
      </c>
      <c r="Q157" s="483">
        <f t="shared" si="37"/>
        <v>0</v>
      </c>
    </row>
    <row r="158" spans="1:17" x14ac:dyDescent="0.25">
      <c r="A158" s="480">
        <v>2380</v>
      </c>
      <c r="B158" s="437" t="s">
        <v>167</v>
      </c>
      <c r="C158" s="445">
        <f t="shared" si="25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6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2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5"/>
        <v>0</v>
      </c>
      <c r="D159" s="395"/>
      <c r="E159" s="395"/>
      <c r="F159" s="395"/>
      <c r="G159" s="484"/>
      <c r="H159" s="393">
        <f t="shared" si="26"/>
        <v>0</v>
      </c>
      <c r="I159" s="395"/>
      <c r="J159" s="395"/>
      <c r="K159" s="395"/>
      <c r="L159" s="485"/>
      <c r="M159" s="393">
        <f t="shared" si="32"/>
        <v>0</v>
      </c>
      <c r="N159" s="419">
        <f t="shared" ref="N159:Q162" si="38">ROUNDUP(I159/$Q$15,0)</f>
        <v>0</v>
      </c>
      <c r="O159" s="419">
        <f t="shared" si="38"/>
        <v>0</v>
      </c>
      <c r="P159" s="419">
        <f t="shared" si="38"/>
        <v>0</v>
      </c>
      <c r="Q159" s="486">
        <f t="shared" si="38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5"/>
        <v>0</v>
      </c>
      <c r="D160" s="404"/>
      <c r="E160" s="404"/>
      <c r="F160" s="404"/>
      <c r="G160" s="487"/>
      <c r="H160" s="402">
        <f t="shared" si="26"/>
        <v>0</v>
      </c>
      <c r="I160" s="404"/>
      <c r="J160" s="404"/>
      <c r="K160" s="404"/>
      <c r="L160" s="488"/>
      <c r="M160" s="402">
        <f t="shared" si="32"/>
        <v>0</v>
      </c>
      <c r="N160" s="369">
        <f t="shared" si="38"/>
        <v>0</v>
      </c>
      <c r="O160" s="369">
        <f t="shared" si="38"/>
        <v>0</v>
      </c>
      <c r="P160" s="369">
        <f t="shared" si="38"/>
        <v>0</v>
      </c>
      <c r="Q160" s="489">
        <f t="shared" si="38"/>
        <v>0</v>
      </c>
    </row>
    <row r="161" spans="1:17" x14ac:dyDescent="0.25">
      <c r="A161" s="480">
        <v>2390</v>
      </c>
      <c r="B161" s="437" t="s">
        <v>170</v>
      </c>
      <c r="C161" s="445">
        <f t="shared" si="25"/>
        <v>0</v>
      </c>
      <c r="D161" s="492"/>
      <c r="E161" s="492"/>
      <c r="F161" s="492"/>
      <c r="G161" s="493"/>
      <c r="H161" s="445">
        <f t="shared" si="26"/>
        <v>0</v>
      </c>
      <c r="I161" s="492"/>
      <c r="J161" s="492"/>
      <c r="K161" s="492"/>
      <c r="L161" s="494"/>
      <c r="M161" s="445">
        <f t="shared" si="32"/>
        <v>0</v>
      </c>
      <c r="N161" s="481">
        <f t="shared" si="38"/>
        <v>0</v>
      </c>
      <c r="O161" s="481">
        <f t="shared" si="38"/>
        <v>0</v>
      </c>
      <c r="P161" s="481">
        <f t="shared" si="38"/>
        <v>0</v>
      </c>
      <c r="Q161" s="483">
        <f t="shared" si="38"/>
        <v>0</v>
      </c>
    </row>
    <row r="162" spans="1:17" x14ac:dyDescent="0.25">
      <c r="A162" s="383">
        <v>2400</v>
      </c>
      <c r="B162" s="477" t="s">
        <v>171</v>
      </c>
      <c r="C162" s="384">
        <f t="shared" si="25"/>
        <v>0</v>
      </c>
      <c r="D162" s="502"/>
      <c r="E162" s="502"/>
      <c r="F162" s="502"/>
      <c r="G162" s="503"/>
      <c r="H162" s="384">
        <f t="shared" si="26"/>
        <v>0</v>
      </c>
      <c r="I162" s="502"/>
      <c r="J162" s="502"/>
      <c r="K162" s="502"/>
      <c r="L162" s="504"/>
      <c r="M162" s="384">
        <f t="shared" si="32"/>
        <v>0</v>
      </c>
      <c r="N162" s="390">
        <f t="shared" si="38"/>
        <v>0</v>
      </c>
      <c r="O162" s="390">
        <f t="shared" si="38"/>
        <v>0</v>
      </c>
      <c r="P162" s="390">
        <f t="shared" si="38"/>
        <v>0</v>
      </c>
      <c r="Q162" s="496">
        <f t="shared" si="38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5"/>
        <v>110</v>
      </c>
      <c r="D163" s="390">
        <f>SUM(D164,D169)</f>
        <v>110</v>
      </c>
      <c r="E163" s="390">
        <f t="shared" ref="E163:G163" si="39">SUM(E164,E169)</f>
        <v>0</v>
      </c>
      <c r="F163" s="390">
        <f t="shared" si="39"/>
        <v>0</v>
      </c>
      <c r="G163" s="390">
        <f t="shared" si="39"/>
        <v>0</v>
      </c>
      <c r="H163" s="384">
        <f t="shared" si="26"/>
        <v>110</v>
      </c>
      <c r="I163" s="390">
        <f>SUM(I164,I169)</f>
        <v>110</v>
      </c>
      <c r="J163" s="390">
        <f t="shared" ref="J163:L163" si="40">SUM(J164,J169)</f>
        <v>0</v>
      </c>
      <c r="K163" s="390">
        <f t="shared" si="40"/>
        <v>0</v>
      </c>
      <c r="L163" s="479">
        <f t="shared" si="40"/>
        <v>0</v>
      </c>
      <c r="M163" s="384">
        <f t="shared" si="32"/>
        <v>157</v>
      </c>
      <c r="N163" s="390">
        <f>SUM(N164,N169)</f>
        <v>157</v>
      </c>
      <c r="O163" s="390">
        <f t="shared" ref="O163:Q163" si="41">SUM(O164,O169)</f>
        <v>0</v>
      </c>
      <c r="P163" s="390">
        <f t="shared" si="41"/>
        <v>0</v>
      </c>
      <c r="Q163" s="479">
        <f t="shared" si="41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5"/>
        <v>110</v>
      </c>
      <c r="D164" s="419">
        <f>SUM(D165:D168)</f>
        <v>110</v>
      </c>
      <c r="E164" s="419">
        <f t="shared" ref="E164:G164" si="42">SUM(E165:E168)</f>
        <v>0</v>
      </c>
      <c r="F164" s="419">
        <f t="shared" si="42"/>
        <v>0</v>
      </c>
      <c r="G164" s="419">
        <f t="shared" si="42"/>
        <v>0</v>
      </c>
      <c r="H164" s="393">
        <f t="shared" si="26"/>
        <v>110</v>
      </c>
      <c r="I164" s="419">
        <f>SUM(I165:I168)</f>
        <v>110</v>
      </c>
      <c r="J164" s="419">
        <f t="shared" ref="J164:L164" si="43">SUM(J165:J168)</f>
        <v>0</v>
      </c>
      <c r="K164" s="419">
        <f t="shared" si="43"/>
        <v>0</v>
      </c>
      <c r="L164" s="505">
        <f t="shared" si="43"/>
        <v>0</v>
      </c>
      <c r="M164" s="393">
        <f t="shared" si="32"/>
        <v>157</v>
      </c>
      <c r="N164" s="419">
        <f>SUM(N165:N168)</f>
        <v>157</v>
      </c>
      <c r="O164" s="419">
        <f t="shared" ref="O164:Q164" si="44">SUM(O165:O168)</f>
        <v>0</v>
      </c>
      <c r="P164" s="419">
        <f t="shared" si="44"/>
        <v>0</v>
      </c>
      <c r="Q164" s="505">
        <f t="shared" si="44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5"/>
        <v>0</v>
      </c>
      <c r="D165" s="404"/>
      <c r="E165" s="404"/>
      <c r="F165" s="404"/>
      <c r="G165" s="487"/>
      <c r="H165" s="402">
        <f t="shared" si="26"/>
        <v>0</v>
      </c>
      <c r="I165" s="404"/>
      <c r="J165" s="404"/>
      <c r="K165" s="404"/>
      <c r="L165" s="488"/>
      <c r="M165" s="402">
        <f t="shared" si="32"/>
        <v>0</v>
      </c>
      <c r="N165" s="369">
        <f t="shared" ref="N165:Q170" si="45">ROUNDUP(I165/$Q$15,0)</f>
        <v>0</v>
      </c>
      <c r="O165" s="369">
        <f t="shared" si="45"/>
        <v>0</v>
      </c>
      <c r="P165" s="369">
        <f t="shared" si="45"/>
        <v>0</v>
      </c>
      <c r="Q165" s="489">
        <f t="shared" si="45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5"/>
        <v>0</v>
      </c>
      <c r="D166" s="404"/>
      <c r="E166" s="404"/>
      <c r="F166" s="404"/>
      <c r="G166" s="487"/>
      <c r="H166" s="402">
        <f t="shared" si="26"/>
        <v>0</v>
      </c>
      <c r="I166" s="404"/>
      <c r="J166" s="404"/>
      <c r="K166" s="404"/>
      <c r="L166" s="488"/>
      <c r="M166" s="402">
        <f t="shared" si="32"/>
        <v>0</v>
      </c>
      <c r="N166" s="369">
        <f t="shared" si="45"/>
        <v>0</v>
      </c>
      <c r="O166" s="369">
        <f t="shared" si="45"/>
        <v>0</v>
      </c>
      <c r="P166" s="369">
        <f t="shared" si="45"/>
        <v>0</v>
      </c>
      <c r="Q166" s="489">
        <f t="shared" si="45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5"/>
        <v>0</v>
      </c>
      <c r="D167" s="404"/>
      <c r="E167" s="404"/>
      <c r="F167" s="404"/>
      <c r="G167" s="487"/>
      <c r="H167" s="402">
        <f t="shared" si="26"/>
        <v>0</v>
      </c>
      <c r="I167" s="404"/>
      <c r="J167" s="404"/>
      <c r="K167" s="404"/>
      <c r="L167" s="488"/>
      <c r="M167" s="402">
        <f t="shared" si="32"/>
        <v>0</v>
      </c>
      <c r="N167" s="369">
        <f t="shared" si="45"/>
        <v>0</v>
      </c>
      <c r="O167" s="369">
        <f t="shared" si="45"/>
        <v>0</v>
      </c>
      <c r="P167" s="369">
        <f t="shared" si="45"/>
        <v>0</v>
      </c>
      <c r="Q167" s="489">
        <f t="shared" si="45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5"/>
        <v>110</v>
      </c>
      <c r="D168" s="404">
        <f>110</f>
        <v>110</v>
      </c>
      <c r="E168" s="404"/>
      <c r="F168" s="404"/>
      <c r="G168" s="487"/>
      <c r="H168" s="402">
        <f t="shared" si="26"/>
        <v>110</v>
      </c>
      <c r="I168" s="404">
        <v>110</v>
      </c>
      <c r="J168" s="404"/>
      <c r="K168" s="404"/>
      <c r="L168" s="488"/>
      <c r="M168" s="402">
        <f t="shared" si="32"/>
        <v>157</v>
      </c>
      <c r="N168" s="369">
        <v>157</v>
      </c>
      <c r="O168" s="369">
        <f t="shared" si="45"/>
        <v>0</v>
      </c>
      <c r="P168" s="369">
        <f t="shared" si="45"/>
        <v>0</v>
      </c>
      <c r="Q168" s="489">
        <f t="shared" si="45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5"/>
        <v>0</v>
      </c>
      <c r="D169" s="404"/>
      <c r="E169" s="404"/>
      <c r="F169" s="404"/>
      <c r="G169" s="487"/>
      <c r="H169" s="402">
        <f t="shared" si="26"/>
        <v>0</v>
      </c>
      <c r="I169" s="404"/>
      <c r="J169" s="404"/>
      <c r="K169" s="404"/>
      <c r="L169" s="488"/>
      <c r="M169" s="402">
        <f t="shared" si="32"/>
        <v>0</v>
      </c>
      <c r="N169" s="369">
        <f t="shared" si="45"/>
        <v>0</v>
      </c>
      <c r="O169" s="369">
        <f t="shared" si="45"/>
        <v>0</v>
      </c>
      <c r="P169" s="369">
        <f t="shared" si="45"/>
        <v>0</v>
      </c>
      <c r="Q169" s="489">
        <f t="shared" si="45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5"/>
        <v>0</v>
      </c>
      <c r="D170" s="355"/>
      <c r="E170" s="355"/>
      <c r="F170" s="355"/>
      <c r="G170" s="356"/>
      <c r="H170" s="393">
        <f t="shared" si="26"/>
        <v>0</v>
      </c>
      <c r="I170" s="355"/>
      <c r="J170" s="355"/>
      <c r="K170" s="355"/>
      <c r="L170" s="357"/>
      <c r="M170" s="393">
        <f t="shared" si="32"/>
        <v>0</v>
      </c>
      <c r="N170" s="431">
        <f t="shared" si="45"/>
        <v>0</v>
      </c>
      <c r="O170" s="431">
        <f t="shared" si="45"/>
        <v>0</v>
      </c>
      <c r="P170" s="431">
        <f t="shared" si="45"/>
        <v>0</v>
      </c>
      <c r="Q170" s="506">
        <f t="shared" si="45"/>
        <v>0</v>
      </c>
    </row>
    <row r="171" spans="1:17" x14ac:dyDescent="0.25">
      <c r="A171" s="472">
        <v>3000</v>
      </c>
      <c r="B171" s="472" t="s">
        <v>180</v>
      </c>
      <c r="C171" s="473">
        <f t="shared" si="25"/>
        <v>900653</v>
      </c>
      <c r="D171" s="474">
        <f>SUM(D172,D182)</f>
        <v>900653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6"/>
        <v>900653</v>
      </c>
      <c r="I171" s="474">
        <f>SUM(I172,I182)</f>
        <v>820653</v>
      </c>
      <c r="J171" s="474">
        <f>SUM(J172,J182)</f>
        <v>80000</v>
      </c>
      <c r="K171" s="474">
        <f>SUM(K172,K182)</f>
        <v>0</v>
      </c>
      <c r="L171" s="476">
        <f>SUM(L172,L182)</f>
        <v>0</v>
      </c>
      <c r="M171" s="473">
        <f t="shared" si="32"/>
        <v>1281515</v>
      </c>
      <c r="N171" s="474">
        <f>SUM(N172,N182)</f>
        <v>1167685</v>
      </c>
      <c r="O171" s="474">
        <f>SUM(O172,O182)</f>
        <v>113830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5"/>
        <v>0</v>
      </c>
      <c r="D172" s="390">
        <f>SUM(D173,D177)</f>
        <v>0</v>
      </c>
      <c r="E172" s="390">
        <f t="shared" ref="E172:G172" si="46">SUM(E173,E177)</f>
        <v>0</v>
      </c>
      <c r="F172" s="390">
        <f t="shared" si="46"/>
        <v>0</v>
      </c>
      <c r="G172" s="390">
        <f t="shared" si="46"/>
        <v>0</v>
      </c>
      <c r="H172" s="384">
        <f t="shared" si="26"/>
        <v>0</v>
      </c>
      <c r="I172" s="390">
        <f>SUM(I173,I177)</f>
        <v>0</v>
      </c>
      <c r="J172" s="390">
        <f t="shared" ref="J172:L172" si="47">SUM(J173,J177)</f>
        <v>0</v>
      </c>
      <c r="K172" s="390">
        <f t="shared" si="47"/>
        <v>0</v>
      </c>
      <c r="L172" s="479">
        <f t="shared" si="47"/>
        <v>0</v>
      </c>
      <c r="M172" s="384">
        <f t="shared" si="32"/>
        <v>0</v>
      </c>
      <c r="N172" s="390">
        <f>SUM(N173,N177)</f>
        <v>0</v>
      </c>
      <c r="O172" s="390">
        <f t="shared" ref="O172:Q172" si="48">SUM(O173,O177)</f>
        <v>0</v>
      </c>
      <c r="P172" s="390">
        <f t="shared" si="48"/>
        <v>0</v>
      </c>
      <c r="Q172" s="479">
        <f t="shared" si="48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5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6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2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9">ROUNDUP(I174/$Q$15,0)</f>
        <v>0</v>
      </c>
      <c r="O174" s="369">
        <f t="shared" si="49"/>
        <v>0</v>
      </c>
      <c r="P174" s="369">
        <f t="shared" si="49"/>
        <v>0</v>
      </c>
      <c r="Q174" s="489">
        <f t="shared" si="49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9"/>
        <v>0</v>
      </c>
      <c r="O175" s="369">
        <f t="shared" si="49"/>
        <v>0</v>
      </c>
      <c r="P175" s="369">
        <f t="shared" si="49"/>
        <v>0</v>
      </c>
      <c r="Q175" s="489">
        <f t="shared" si="49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9"/>
        <v>0</v>
      </c>
      <c r="O176" s="369">
        <f t="shared" si="49"/>
        <v>0</v>
      </c>
      <c r="P176" s="369">
        <f t="shared" si="49"/>
        <v>0</v>
      </c>
      <c r="Q176" s="489">
        <f t="shared" si="49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50">SUM(D177:G177)</f>
        <v>0</v>
      </c>
      <c r="D177" s="419">
        <f>SUM(D178:D181)</f>
        <v>0</v>
      </c>
      <c r="E177" s="419">
        <f t="shared" ref="E177:G177" si="51">SUM(E178:E181)</f>
        <v>0</v>
      </c>
      <c r="F177" s="419">
        <f t="shared" si="51"/>
        <v>0</v>
      </c>
      <c r="G177" s="419">
        <f t="shared" si="51"/>
        <v>0</v>
      </c>
      <c r="H177" s="510">
        <f t="shared" ref="H177:H181" si="52">SUM(I177:L177)</f>
        <v>0</v>
      </c>
      <c r="I177" s="419">
        <f>SUM(I178:I181)</f>
        <v>0</v>
      </c>
      <c r="J177" s="419">
        <f t="shared" ref="J177:L177" si="53">SUM(J178:J181)</f>
        <v>0</v>
      </c>
      <c r="K177" s="419">
        <f t="shared" si="53"/>
        <v>0</v>
      </c>
      <c r="L177" s="511">
        <f t="shared" si="53"/>
        <v>0</v>
      </c>
      <c r="M177" s="510">
        <f t="shared" ref="M177:M207" si="54">SUM(N177:Q177)</f>
        <v>0</v>
      </c>
      <c r="N177" s="419">
        <f>SUM(N178:N181)</f>
        <v>0</v>
      </c>
      <c r="O177" s="419">
        <f t="shared" ref="O177:Q177" si="55">SUM(O178:O181)</f>
        <v>0</v>
      </c>
      <c r="P177" s="419">
        <f t="shared" si="55"/>
        <v>0</v>
      </c>
      <c r="Q177" s="511">
        <f t="shared" si="55"/>
        <v>0</v>
      </c>
    </row>
    <row r="178" spans="1:17" ht="72" x14ac:dyDescent="0.25">
      <c r="A178" s="363">
        <v>3291</v>
      </c>
      <c r="B178" s="401" t="s">
        <v>187</v>
      </c>
      <c r="C178" s="402">
        <f t="shared" si="50"/>
        <v>0</v>
      </c>
      <c r="D178" s="404"/>
      <c r="E178" s="404"/>
      <c r="F178" s="404"/>
      <c r="G178" s="512"/>
      <c r="H178" s="402">
        <f t="shared" si="52"/>
        <v>0</v>
      </c>
      <c r="I178" s="404"/>
      <c r="J178" s="404"/>
      <c r="K178" s="404"/>
      <c r="L178" s="488"/>
      <c r="M178" s="402">
        <f t="shared" si="54"/>
        <v>0</v>
      </c>
      <c r="N178" s="369">
        <f t="shared" ref="N178:Q181" si="56">ROUNDUP(I178/$Q$15,0)</f>
        <v>0</v>
      </c>
      <c r="O178" s="369">
        <f t="shared" si="56"/>
        <v>0</v>
      </c>
      <c r="P178" s="369">
        <f t="shared" si="56"/>
        <v>0</v>
      </c>
      <c r="Q178" s="489">
        <f t="shared" si="56"/>
        <v>0</v>
      </c>
    </row>
    <row r="179" spans="1:17" ht="60" x14ac:dyDescent="0.25">
      <c r="A179" s="363">
        <v>3292</v>
      </c>
      <c r="B179" s="401" t="s">
        <v>188</v>
      </c>
      <c r="C179" s="402">
        <f t="shared" si="50"/>
        <v>0</v>
      </c>
      <c r="D179" s="404"/>
      <c r="E179" s="404"/>
      <c r="F179" s="404"/>
      <c r="G179" s="512"/>
      <c r="H179" s="402">
        <f t="shared" si="52"/>
        <v>0</v>
      </c>
      <c r="I179" s="404"/>
      <c r="J179" s="404"/>
      <c r="K179" s="404"/>
      <c r="L179" s="488"/>
      <c r="M179" s="402">
        <f t="shared" si="54"/>
        <v>0</v>
      </c>
      <c r="N179" s="369">
        <f t="shared" si="56"/>
        <v>0</v>
      </c>
      <c r="O179" s="369">
        <f t="shared" si="56"/>
        <v>0</v>
      </c>
      <c r="P179" s="369">
        <f t="shared" si="56"/>
        <v>0</v>
      </c>
      <c r="Q179" s="489">
        <f t="shared" si="56"/>
        <v>0</v>
      </c>
    </row>
    <row r="180" spans="1:17" ht="48" x14ac:dyDescent="0.25">
      <c r="A180" s="363">
        <v>3293</v>
      </c>
      <c r="B180" s="401" t="s">
        <v>189</v>
      </c>
      <c r="C180" s="402">
        <f t="shared" si="50"/>
        <v>0</v>
      </c>
      <c r="D180" s="404"/>
      <c r="E180" s="404"/>
      <c r="F180" s="404"/>
      <c r="G180" s="512"/>
      <c r="H180" s="402">
        <f t="shared" si="52"/>
        <v>0</v>
      </c>
      <c r="I180" s="404"/>
      <c r="J180" s="404"/>
      <c r="K180" s="404"/>
      <c r="L180" s="488"/>
      <c r="M180" s="402">
        <f t="shared" si="54"/>
        <v>0</v>
      </c>
      <c r="N180" s="369">
        <f t="shared" si="56"/>
        <v>0</v>
      </c>
      <c r="O180" s="369">
        <f t="shared" si="56"/>
        <v>0</v>
      </c>
      <c r="P180" s="369">
        <f t="shared" si="56"/>
        <v>0</v>
      </c>
      <c r="Q180" s="489">
        <f t="shared" si="56"/>
        <v>0</v>
      </c>
    </row>
    <row r="181" spans="1:17" ht="60" x14ac:dyDescent="0.25">
      <c r="A181" s="513">
        <v>3294</v>
      </c>
      <c r="B181" s="401" t="s">
        <v>190</v>
      </c>
      <c r="C181" s="510">
        <f t="shared" si="50"/>
        <v>0</v>
      </c>
      <c r="D181" s="514"/>
      <c r="E181" s="514"/>
      <c r="F181" s="514"/>
      <c r="G181" s="515"/>
      <c r="H181" s="510">
        <f t="shared" si="52"/>
        <v>0</v>
      </c>
      <c r="I181" s="514"/>
      <c r="J181" s="514"/>
      <c r="K181" s="514"/>
      <c r="L181" s="516"/>
      <c r="M181" s="510">
        <f t="shared" si="54"/>
        <v>0</v>
      </c>
      <c r="N181" s="517">
        <f t="shared" si="56"/>
        <v>0</v>
      </c>
      <c r="O181" s="517">
        <f t="shared" si="56"/>
        <v>0</v>
      </c>
      <c r="P181" s="517">
        <f t="shared" si="56"/>
        <v>0</v>
      </c>
      <c r="Q181" s="518">
        <f t="shared" si="56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5"/>
        <v>900653</v>
      </c>
      <c r="D182" s="520">
        <f>SUM(D183:D184)</f>
        <v>900653</v>
      </c>
      <c r="E182" s="520">
        <f t="shared" ref="E182:G182" si="57">SUM(E183:E184)</f>
        <v>0</v>
      </c>
      <c r="F182" s="520">
        <f t="shared" si="57"/>
        <v>0</v>
      </c>
      <c r="G182" s="520">
        <f t="shared" si="57"/>
        <v>0</v>
      </c>
      <c r="H182" s="519">
        <f t="shared" si="26"/>
        <v>900653</v>
      </c>
      <c r="I182" s="520">
        <f>SUM(I183:I184)</f>
        <v>820653</v>
      </c>
      <c r="J182" s="520">
        <f t="shared" ref="J182:L182" si="58">SUM(J183:J184)</f>
        <v>80000</v>
      </c>
      <c r="K182" s="520">
        <f t="shared" si="58"/>
        <v>0</v>
      </c>
      <c r="L182" s="479">
        <f t="shared" si="58"/>
        <v>0</v>
      </c>
      <c r="M182" s="519">
        <f t="shared" si="54"/>
        <v>1281515</v>
      </c>
      <c r="N182" s="520">
        <f>SUM(N183:N184)</f>
        <v>1167685</v>
      </c>
      <c r="O182" s="520">
        <f t="shared" ref="O182:Q182" si="59">SUM(O183:O184)</f>
        <v>113830</v>
      </c>
      <c r="P182" s="520">
        <f t="shared" si="59"/>
        <v>0</v>
      </c>
      <c r="Q182" s="479">
        <f t="shared" si="59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5"/>
        <v>80000</v>
      </c>
      <c r="D183" s="492">
        <v>80000</v>
      </c>
      <c r="E183" s="492"/>
      <c r="F183" s="492"/>
      <c r="G183" s="493"/>
      <c r="H183" s="521">
        <f t="shared" si="26"/>
        <v>80000</v>
      </c>
      <c r="I183" s="492">
        <v>0</v>
      </c>
      <c r="J183" s="492">
        <v>80000</v>
      </c>
      <c r="K183" s="492"/>
      <c r="L183" s="494"/>
      <c r="M183" s="521">
        <f t="shared" si="54"/>
        <v>113830</v>
      </c>
      <c r="N183" s="481">
        <v>0</v>
      </c>
      <c r="O183" s="481">
        <f t="shared" ref="O183:Q184" si="60">ROUNDUP(J183/$Q$15,0)</f>
        <v>113830</v>
      </c>
      <c r="P183" s="481">
        <f t="shared" si="60"/>
        <v>0</v>
      </c>
      <c r="Q183" s="483">
        <f t="shared" si="60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5"/>
        <v>820653</v>
      </c>
      <c r="D184" s="395">
        <v>820653</v>
      </c>
      <c r="E184" s="395"/>
      <c r="F184" s="395"/>
      <c r="G184" s="484"/>
      <c r="H184" s="393">
        <f t="shared" si="26"/>
        <v>820653</v>
      </c>
      <c r="I184" s="395">
        <v>820653</v>
      </c>
      <c r="J184" s="395"/>
      <c r="K184" s="395"/>
      <c r="L184" s="485"/>
      <c r="M184" s="393">
        <f t="shared" si="54"/>
        <v>1167685</v>
      </c>
      <c r="N184" s="419">
        <v>1167685</v>
      </c>
      <c r="O184" s="419">
        <f t="shared" si="60"/>
        <v>0</v>
      </c>
      <c r="P184" s="419">
        <f t="shared" si="60"/>
        <v>0</v>
      </c>
      <c r="Q184" s="486">
        <f t="shared" si="60"/>
        <v>0</v>
      </c>
    </row>
    <row r="185" spans="1:17" x14ac:dyDescent="0.25">
      <c r="A185" s="522">
        <v>4000</v>
      </c>
      <c r="B185" s="472" t="s">
        <v>194</v>
      </c>
      <c r="C185" s="473">
        <f t="shared" si="25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6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4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6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4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1">SUM(D187:G187)</f>
        <v>0</v>
      </c>
      <c r="D187" s="395"/>
      <c r="E187" s="395"/>
      <c r="F187" s="395"/>
      <c r="G187" s="484"/>
      <c r="H187" s="393">
        <f t="shared" ref="H187:H263" si="62">SUM(I187:L187)</f>
        <v>0</v>
      </c>
      <c r="I187" s="395"/>
      <c r="J187" s="395"/>
      <c r="K187" s="395"/>
      <c r="L187" s="485"/>
      <c r="M187" s="393">
        <f t="shared" si="54"/>
        <v>0</v>
      </c>
      <c r="N187" s="419">
        <f t="shared" ref="N187:Q188" si="63">ROUNDUP(I187/$Q$15,0)</f>
        <v>0</v>
      </c>
      <c r="O187" s="419">
        <f t="shared" si="63"/>
        <v>0</v>
      </c>
      <c r="P187" s="419">
        <f t="shared" si="63"/>
        <v>0</v>
      </c>
      <c r="Q187" s="486">
        <f t="shared" si="63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1"/>
        <v>0</v>
      </c>
      <c r="D188" s="404"/>
      <c r="E188" s="404"/>
      <c r="F188" s="404"/>
      <c r="G188" s="487"/>
      <c r="H188" s="402">
        <f t="shared" si="62"/>
        <v>0</v>
      </c>
      <c r="I188" s="404">
        <v>0</v>
      </c>
      <c r="J188" s="404"/>
      <c r="K188" s="404"/>
      <c r="L188" s="488"/>
      <c r="M188" s="402">
        <f t="shared" si="54"/>
        <v>0</v>
      </c>
      <c r="N188" s="369">
        <v>0</v>
      </c>
      <c r="O188" s="369">
        <f t="shared" si="63"/>
        <v>0</v>
      </c>
      <c r="P188" s="369">
        <f t="shared" si="63"/>
        <v>0</v>
      </c>
      <c r="Q188" s="489">
        <f t="shared" si="63"/>
        <v>0</v>
      </c>
    </row>
    <row r="189" spans="1:17" x14ac:dyDescent="0.25">
      <c r="A189" s="383">
        <v>4300</v>
      </c>
      <c r="B189" s="477" t="s">
        <v>198</v>
      </c>
      <c r="C189" s="384">
        <f t="shared" si="61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2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4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2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4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1"/>
        <v>0</v>
      </c>
      <c r="D191" s="404"/>
      <c r="E191" s="404"/>
      <c r="F191" s="404"/>
      <c r="G191" s="487"/>
      <c r="H191" s="402">
        <f t="shared" si="62"/>
        <v>0</v>
      </c>
      <c r="I191" s="404"/>
      <c r="J191" s="404"/>
      <c r="K191" s="404"/>
      <c r="L191" s="488"/>
      <c r="M191" s="402">
        <f t="shared" si="54"/>
        <v>0</v>
      </c>
      <c r="N191" s="369">
        <f t="shared" ref="N191:Q191" si="64">ROUNDUP(I191/$Q$15,0)</f>
        <v>0</v>
      </c>
      <c r="O191" s="369">
        <f t="shared" si="64"/>
        <v>0</v>
      </c>
      <c r="P191" s="369">
        <f t="shared" si="64"/>
        <v>0</v>
      </c>
      <c r="Q191" s="489">
        <f t="shared" si="64"/>
        <v>0</v>
      </c>
    </row>
    <row r="192" spans="1:17" s="339" customFormat="1" ht="24" x14ac:dyDescent="0.25">
      <c r="A192" s="524"/>
      <c r="B192" s="334" t="s">
        <v>201</v>
      </c>
      <c r="C192" s="468">
        <f t="shared" si="61"/>
        <v>1549277</v>
      </c>
      <c r="D192" s="469">
        <f>SUM(D193,D232,D267,D283,D287)</f>
        <v>1549277</v>
      </c>
      <c r="E192" s="469">
        <f t="shared" ref="E192:G192" si="65">SUM(E193,E232,E267,E283,E287)</f>
        <v>0</v>
      </c>
      <c r="F192" s="469">
        <f t="shared" si="65"/>
        <v>0</v>
      </c>
      <c r="G192" s="469">
        <f t="shared" si="65"/>
        <v>0</v>
      </c>
      <c r="H192" s="468">
        <f t="shared" si="62"/>
        <v>1187297</v>
      </c>
      <c r="I192" s="469">
        <f>SUM(I193,I232,I267,I283,I287)</f>
        <v>1079650</v>
      </c>
      <c r="J192" s="469">
        <f t="shared" ref="J192:L192" si="66">SUM(J193,J232,J267,J283,J287)</f>
        <v>107647</v>
      </c>
      <c r="K192" s="469">
        <f t="shared" si="66"/>
        <v>0</v>
      </c>
      <c r="L192" s="525">
        <f t="shared" si="66"/>
        <v>0</v>
      </c>
      <c r="M192" s="468">
        <f t="shared" si="54"/>
        <v>1689374</v>
      </c>
      <c r="N192" s="469">
        <f>SUM(N193,N232,N267,N283,N287)</f>
        <v>1607350</v>
      </c>
      <c r="O192" s="469">
        <f t="shared" ref="O192:Q192" si="67">SUM(O193,O232,O267,O283,O287)</f>
        <v>82024</v>
      </c>
      <c r="P192" s="469">
        <f t="shared" si="67"/>
        <v>0</v>
      </c>
      <c r="Q192" s="525">
        <f t="shared" si="67"/>
        <v>0</v>
      </c>
    </row>
    <row r="193" spans="1:17" x14ac:dyDescent="0.25">
      <c r="A193" s="472">
        <v>5000</v>
      </c>
      <c r="B193" s="472" t="s">
        <v>202</v>
      </c>
      <c r="C193" s="473">
        <f t="shared" si="61"/>
        <v>1549277</v>
      </c>
      <c r="D193" s="474">
        <f>D194+D202+D228</f>
        <v>1549277</v>
      </c>
      <c r="E193" s="474">
        <f t="shared" ref="E193:G193" si="68">E194+E202+E228</f>
        <v>0</v>
      </c>
      <c r="F193" s="474">
        <f t="shared" si="68"/>
        <v>0</v>
      </c>
      <c r="G193" s="474">
        <f t="shared" si="68"/>
        <v>0</v>
      </c>
      <c r="H193" s="473">
        <f t="shared" si="62"/>
        <v>1187297</v>
      </c>
      <c r="I193" s="474">
        <f>I194+I202+I228</f>
        <v>1079650</v>
      </c>
      <c r="J193" s="474">
        <f t="shared" ref="J193:L193" si="69">J194+J202+J228</f>
        <v>107647</v>
      </c>
      <c r="K193" s="474">
        <f t="shared" si="69"/>
        <v>0</v>
      </c>
      <c r="L193" s="526">
        <f t="shared" si="69"/>
        <v>0</v>
      </c>
      <c r="M193" s="473">
        <f t="shared" si="54"/>
        <v>1689374</v>
      </c>
      <c r="N193" s="474">
        <f>N194+N202+N228</f>
        <v>1607350</v>
      </c>
      <c r="O193" s="474">
        <f t="shared" ref="O193:Q193" si="70">O194+O202+O228</f>
        <v>82024</v>
      </c>
      <c r="P193" s="474">
        <f t="shared" si="70"/>
        <v>0</v>
      </c>
      <c r="Q193" s="526">
        <f t="shared" si="70"/>
        <v>0</v>
      </c>
    </row>
    <row r="194" spans="1:17" x14ac:dyDescent="0.25">
      <c r="A194" s="383">
        <v>5100</v>
      </c>
      <c r="B194" s="477" t="s">
        <v>203</v>
      </c>
      <c r="C194" s="384">
        <f t="shared" si="61"/>
        <v>5000</v>
      </c>
      <c r="D194" s="390">
        <f>D195+D196+D199+D200+D201</f>
        <v>5000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2"/>
        <v>11050</v>
      </c>
      <c r="I194" s="390">
        <f>I195+I196+I199+I200+I201</f>
        <v>11050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4"/>
        <v>15724</v>
      </c>
      <c r="N194" s="390">
        <f>N195+N196+N199+N200+N201</f>
        <v>15724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1"/>
        <v>5000</v>
      </c>
      <c r="D195" s="395">
        <f>5000</f>
        <v>5000</v>
      </c>
      <c r="E195" s="395"/>
      <c r="F195" s="395"/>
      <c r="G195" s="484"/>
      <c r="H195" s="393">
        <f t="shared" si="62"/>
        <v>5000</v>
      </c>
      <c r="I195" s="395">
        <v>5000</v>
      </c>
      <c r="J195" s="395"/>
      <c r="K195" s="395"/>
      <c r="L195" s="485"/>
      <c r="M195" s="393">
        <f t="shared" si="54"/>
        <v>7115</v>
      </c>
      <c r="N195" s="419">
        <v>7115</v>
      </c>
      <c r="O195" s="419">
        <f t="shared" ref="O195:Q195" si="71">ROUNDUP(J195/$Q$15,0)</f>
        <v>0</v>
      </c>
      <c r="P195" s="419">
        <f t="shared" si="71"/>
        <v>0</v>
      </c>
      <c r="Q195" s="486">
        <f t="shared" si="71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1"/>
        <v>0</v>
      </c>
      <c r="D196" s="369">
        <f>D197+D198</f>
        <v>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2"/>
        <v>6050</v>
      </c>
      <c r="I196" s="369">
        <f>I197+I198</f>
        <v>6050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4"/>
        <v>8609</v>
      </c>
      <c r="N196" s="369">
        <f>N197+N198</f>
        <v>8609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1"/>
        <v>0</v>
      </c>
      <c r="D197" s="404"/>
      <c r="E197" s="404"/>
      <c r="F197" s="404"/>
      <c r="G197" s="487"/>
      <c r="H197" s="402">
        <f t="shared" si="62"/>
        <v>6050</v>
      </c>
      <c r="I197" s="404">
        <v>6050</v>
      </c>
      <c r="J197" s="404"/>
      <c r="K197" s="404"/>
      <c r="L197" s="488"/>
      <c r="M197" s="402">
        <f t="shared" si="54"/>
        <v>8609</v>
      </c>
      <c r="N197" s="369">
        <v>8609</v>
      </c>
      <c r="O197" s="369">
        <f t="shared" ref="N197:Q201" si="72">ROUNDUP(J197/$Q$15,0)</f>
        <v>0</v>
      </c>
      <c r="P197" s="369">
        <f t="shared" si="72"/>
        <v>0</v>
      </c>
      <c r="Q197" s="489">
        <f t="shared" si="72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1"/>
        <v>0</v>
      </c>
      <c r="D198" s="404"/>
      <c r="E198" s="404"/>
      <c r="F198" s="404"/>
      <c r="G198" s="487"/>
      <c r="H198" s="402">
        <f t="shared" si="62"/>
        <v>0</v>
      </c>
      <c r="I198" s="404"/>
      <c r="J198" s="404"/>
      <c r="K198" s="404"/>
      <c r="L198" s="488"/>
      <c r="M198" s="402">
        <f t="shared" si="54"/>
        <v>0</v>
      </c>
      <c r="N198" s="369">
        <f t="shared" si="72"/>
        <v>0</v>
      </c>
      <c r="O198" s="369">
        <f t="shared" si="72"/>
        <v>0</v>
      </c>
      <c r="P198" s="369">
        <f t="shared" si="72"/>
        <v>0</v>
      </c>
      <c r="Q198" s="489">
        <f t="shared" si="72"/>
        <v>0</v>
      </c>
    </row>
    <row r="199" spans="1:17" x14ac:dyDescent="0.25">
      <c r="A199" s="490">
        <v>5130</v>
      </c>
      <c r="B199" s="401" t="s">
        <v>208</v>
      </c>
      <c r="C199" s="402">
        <f t="shared" si="61"/>
        <v>0</v>
      </c>
      <c r="D199" s="404"/>
      <c r="E199" s="404"/>
      <c r="F199" s="404"/>
      <c r="G199" s="487"/>
      <c r="H199" s="402">
        <f t="shared" si="62"/>
        <v>0</v>
      </c>
      <c r="I199" s="404"/>
      <c r="J199" s="404"/>
      <c r="K199" s="404"/>
      <c r="L199" s="488"/>
      <c r="M199" s="402">
        <f t="shared" si="54"/>
        <v>0</v>
      </c>
      <c r="N199" s="369">
        <f t="shared" si="72"/>
        <v>0</v>
      </c>
      <c r="O199" s="369">
        <f t="shared" si="72"/>
        <v>0</v>
      </c>
      <c r="P199" s="369">
        <f t="shared" si="72"/>
        <v>0</v>
      </c>
      <c r="Q199" s="489">
        <f t="shared" si="72"/>
        <v>0</v>
      </c>
    </row>
    <row r="200" spans="1:17" x14ac:dyDescent="0.25">
      <c r="A200" s="490">
        <v>5140</v>
      </c>
      <c r="B200" s="401" t="s">
        <v>209</v>
      </c>
      <c r="C200" s="402">
        <f t="shared" si="61"/>
        <v>0</v>
      </c>
      <c r="D200" s="404"/>
      <c r="E200" s="404"/>
      <c r="F200" s="404"/>
      <c r="G200" s="487"/>
      <c r="H200" s="402">
        <f t="shared" si="62"/>
        <v>0</v>
      </c>
      <c r="I200" s="404"/>
      <c r="J200" s="404"/>
      <c r="K200" s="404"/>
      <c r="L200" s="488"/>
      <c r="M200" s="402">
        <f t="shared" si="54"/>
        <v>0</v>
      </c>
      <c r="N200" s="369">
        <f t="shared" si="72"/>
        <v>0</v>
      </c>
      <c r="O200" s="369">
        <f t="shared" si="72"/>
        <v>0</v>
      </c>
      <c r="P200" s="369">
        <f t="shared" si="72"/>
        <v>0</v>
      </c>
      <c r="Q200" s="489">
        <f t="shared" si="72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1"/>
        <v>0</v>
      </c>
      <c r="D201" s="404"/>
      <c r="E201" s="404"/>
      <c r="F201" s="404"/>
      <c r="G201" s="487"/>
      <c r="H201" s="402">
        <f t="shared" si="62"/>
        <v>0</v>
      </c>
      <c r="I201" s="404"/>
      <c r="J201" s="404"/>
      <c r="K201" s="404"/>
      <c r="L201" s="488"/>
      <c r="M201" s="402">
        <f t="shared" si="54"/>
        <v>0</v>
      </c>
      <c r="N201" s="369">
        <f t="shared" si="72"/>
        <v>0</v>
      </c>
      <c r="O201" s="369">
        <f t="shared" si="72"/>
        <v>0</v>
      </c>
      <c r="P201" s="369">
        <f t="shared" si="72"/>
        <v>0</v>
      </c>
      <c r="Q201" s="489">
        <f t="shared" si="72"/>
        <v>0</v>
      </c>
    </row>
    <row r="202" spans="1:17" x14ac:dyDescent="0.25">
      <c r="A202" s="383">
        <v>5200</v>
      </c>
      <c r="B202" s="477" t="s">
        <v>211</v>
      </c>
      <c r="C202" s="384">
        <f t="shared" si="61"/>
        <v>1544277</v>
      </c>
      <c r="D202" s="390">
        <f>D203+D213+D214+D223+D224+D225+D227</f>
        <v>1544277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2"/>
        <v>1176247</v>
      </c>
      <c r="I202" s="390">
        <f>I203+I213+I214+I223+I224+I225+I227</f>
        <v>1068600</v>
      </c>
      <c r="J202" s="390">
        <f>J203+J213+J214+J223+J224+J225+J227</f>
        <v>107647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4"/>
        <v>1673650</v>
      </c>
      <c r="N202" s="390">
        <f>N203+N213+N214+N223+N224+N225+N227</f>
        <v>1591626</v>
      </c>
      <c r="O202" s="390">
        <f>O203+O213+O214+O223+O224+O225+O227</f>
        <v>82024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1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2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4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1"/>
        <v>0</v>
      </c>
      <c r="D204" s="395"/>
      <c r="E204" s="395"/>
      <c r="F204" s="395"/>
      <c r="G204" s="484"/>
      <c r="H204" s="393">
        <f t="shared" si="62"/>
        <v>0</v>
      </c>
      <c r="I204" s="395"/>
      <c r="J204" s="395"/>
      <c r="K204" s="395"/>
      <c r="L204" s="485"/>
      <c r="M204" s="393">
        <f t="shared" si="54"/>
        <v>0</v>
      </c>
      <c r="N204" s="419">
        <f t="shared" ref="N204:Q213" si="73">ROUNDUP(I204/$Q$15,0)</f>
        <v>0</v>
      </c>
      <c r="O204" s="419">
        <f t="shared" si="73"/>
        <v>0</v>
      </c>
      <c r="P204" s="419">
        <f t="shared" si="73"/>
        <v>0</v>
      </c>
      <c r="Q204" s="486">
        <f t="shared" si="73"/>
        <v>0</v>
      </c>
    </row>
    <row r="205" spans="1:17" x14ac:dyDescent="0.25">
      <c r="A205" s="363">
        <v>5212</v>
      </c>
      <c r="B205" s="401" t="s">
        <v>214</v>
      </c>
      <c r="C205" s="402">
        <f t="shared" si="61"/>
        <v>0</v>
      </c>
      <c r="D205" s="404"/>
      <c r="E205" s="404"/>
      <c r="F205" s="404"/>
      <c r="G205" s="487"/>
      <c r="H205" s="402">
        <f t="shared" si="62"/>
        <v>0</v>
      </c>
      <c r="I205" s="404"/>
      <c r="J205" s="404"/>
      <c r="K205" s="404"/>
      <c r="L205" s="488"/>
      <c r="M205" s="402">
        <f t="shared" si="54"/>
        <v>0</v>
      </c>
      <c r="N205" s="369">
        <f t="shared" si="73"/>
        <v>0</v>
      </c>
      <c r="O205" s="369">
        <f t="shared" si="73"/>
        <v>0</v>
      </c>
      <c r="P205" s="369">
        <f t="shared" si="73"/>
        <v>0</v>
      </c>
      <c r="Q205" s="489">
        <f t="shared" si="73"/>
        <v>0</v>
      </c>
    </row>
    <row r="206" spans="1:17" x14ac:dyDescent="0.25">
      <c r="A206" s="363">
        <v>5213</v>
      </c>
      <c r="B206" s="401" t="s">
        <v>215</v>
      </c>
      <c r="C206" s="402">
        <f t="shared" si="61"/>
        <v>0</v>
      </c>
      <c r="D206" s="404"/>
      <c r="E206" s="404"/>
      <c r="F206" s="404"/>
      <c r="G206" s="487"/>
      <c r="H206" s="402">
        <f t="shared" si="62"/>
        <v>0</v>
      </c>
      <c r="I206" s="404"/>
      <c r="J206" s="404"/>
      <c r="K206" s="404"/>
      <c r="L206" s="488"/>
      <c r="M206" s="402">
        <f t="shared" si="54"/>
        <v>0</v>
      </c>
      <c r="N206" s="369">
        <f t="shared" si="73"/>
        <v>0</v>
      </c>
      <c r="O206" s="369">
        <f t="shared" si="73"/>
        <v>0</v>
      </c>
      <c r="P206" s="369">
        <f t="shared" si="73"/>
        <v>0</v>
      </c>
      <c r="Q206" s="489">
        <f t="shared" si="73"/>
        <v>0</v>
      </c>
    </row>
    <row r="207" spans="1:17" x14ac:dyDescent="0.25">
      <c r="A207" s="363">
        <v>5214</v>
      </c>
      <c r="B207" s="401" t="s">
        <v>216</v>
      </c>
      <c r="C207" s="402">
        <f t="shared" si="61"/>
        <v>0</v>
      </c>
      <c r="D207" s="404"/>
      <c r="E207" s="404"/>
      <c r="F207" s="404"/>
      <c r="G207" s="487"/>
      <c r="H207" s="402">
        <f t="shared" si="62"/>
        <v>0</v>
      </c>
      <c r="I207" s="404"/>
      <c r="J207" s="404"/>
      <c r="K207" s="404"/>
      <c r="L207" s="488"/>
      <c r="M207" s="402">
        <f t="shared" si="54"/>
        <v>0</v>
      </c>
      <c r="N207" s="369">
        <f t="shared" si="73"/>
        <v>0</v>
      </c>
      <c r="O207" s="369">
        <f t="shared" si="73"/>
        <v>0</v>
      </c>
      <c r="P207" s="369">
        <f t="shared" si="73"/>
        <v>0</v>
      </c>
      <c r="Q207" s="489">
        <f t="shared" si="73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3"/>
        <v>0</v>
      </c>
      <c r="O208" s="369">
        <f t="shared" si="73"/>
        <v>0</v>
      </c>
      <c r="P208" s="369">
        <f t="shared" si="73"/>
        <v>0</v>
      </c>
      <c r="Q208" s="489">
        <f t="shared" si="73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1"/>
        <v>0</v>
      </c>
      <c r="D209" s="404"/>
      <c r="E209" s="404"/>
      <c r="F209" s="404"/>
      <c r="G209" s="487"/>
      <c r="H209" s="402">
        <f t="shared" si="62"/>
        <v>0</v>
      </c>
      <c r="I209" s="404"/>
      <c r="J209" s="404"/>
      <c r="K209" s="404"/>
      <c r="L209" s="488"/>
      <c r="M209" s="402">
        <f t="shared" ref="M209:M235" si="74">SUM(N209:Q209)</f>
        <v>0</v>
      </c>
      <c r="N209" s="369">
        <f t="shared" si="73"/>
        <v>0</v>
      </c>
      <c r="O209" s="369">
        <f t="shared" si="73"/>
        <v>0</v>
      </c>
      <c r="P209" s="369">
        <f t="shared" si="73"/>
        <v>0</v>
      </c>
      <c r="Q209" s="489">
        <f t="shared" si="73"/>
        <v>0</v>
      </c>
    </row>
    <row r="210" spans="1:17" x14ac:dyDescent="0.25">
      <c r="A210" s="363">
        <v>5217</v>
      </c>
      <c r="B210" s="401" t="s">
        <v>219</v>
      </c>
      <c r="C210" s="402">
        <f t="shared" si="61"/>
        <v>0</v>
      </c>
      <c r="D210" s="404"/>
      <c r="E210" s="404"/>
      <c r="F210" s="404"/>
      <c r="G210" s="487"/>
      <c r="H210" s="402">
        <f t="shared" si="62"/>
        <v>0</v>
      </c>
      <c r="I210" s="404"/>
      <c r="J210" s="404"/>
      <c r="K210" s="404"/>
      <c r="L210" s="488"/>
      <c r="M210" s="402">
        <f t="shared" si="74"/>
        <v>0</v>
      </c>
      <c r="N210" s="369">
        <f t="shared" si="73"/>
        <v>0</v>
      </c>
      <c r="O210" s="369">
        <f t="shared" si="73"/>
        <v>0</v>
      </c>
      <c r="P210" s="369">
        <f t="shared" si="73"/>
        <v>0</v>
      </c>
      <c r="Q210" s="489">
        <f t="shared" si="73"/>
        <v>0</v>
      </c>
    </row>
    <row r="211" spans="1:17" x14ac:dyDescent="0.25">
      <c r="A211" s="363">
        <v>5218</v>
      </c>
      <c r="B211" s="401" t="s">
        <v>220</v>
      </c>
      <c r="C211" s="402">
        <f t="shared" si="61"/>
        <v>0</v>
      </c>
      <c r="D211" s="404"/>
      <c r="E211" s="404"/>
      <c r="F211" s="404"/>
      <c r="G211" s="487"/>
      <c r="H211" s="402">
        <f t="shared" si="62"/>
        <v>0</v>
      </c>
      <c r="I211" s="404"/>
      <c r="J211" s="404"/>
      <c r="K211" s="404"/>
      <c r="L211" s="488"/>
      <c r="M211" s="402">
        <f t="shared" si="74"/>
        <v>0</v>
      </c>
      <c r="N211" s="369">
        <f t="shared" si="73"/>
        <v>0</v>
      </c>
      <c r="O211" s="369">
        <f t="shared" si="73"/>
        <v>0</v>
      </c>
      <c r="P211" s="369">
        <f t="shared" si="73"/>
        <v>0</v>
      </c>
      <c r="Q211" s="489">
        <f t="shared" si="73"/>
        <v>0</v>
      </c>
    </row>
    <row r="212" spans="1:17" x14ac:dyDescent="0.25">
      <c r="A212" s="363">
        <v>5219</v>
      </c>
      <c r="B212" s="401" t="s">
        <v>221</v>
      </c>
      <c r="C212" s="402">
        <f t="shared" si="61"/>
        <v>0</v>
      </c>
      <c r="D212" s="404"/>
      <c r="E212" s="404"/>
      <c r="F212" s="404"/>
      <c r="G212" s="487"/>
      <c r="H212" s="402">
        <f t="shared" si="62"/>
        <v>0</v>
      </c>
      <c r="I212" s="404"/>
      <c r="J212" s="404"/>
      <c r="K212" s="404"/>
      <c r="L212" s="488"/>
      <c r="M212" s="402">
        <f t="shared" si="74"/>
        <v>0</v>
      </c>
      <c r="N212" s="369">
        <f t="shared" si="73"/>
        <v>0</v>
      </c>
      <c r="O212" s="369">
        <f t="shared" si="73"/>
        <v>0</v>
      </c>
      <c r="P212" s="369">
        <f t="shared" si="73"/>
        <v>0</v>
      </c>
      <c r="Q212" s="489">
        <f t="shared" si="73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1"/>
        <v>0</v>
      </c>
      <c r="D213" s="404"/>
      <c r="E213" s="404"/>
      <c r="F213" s="404"/>
      <c r="G213" s="487"/>
      <c r="H213" s="402">
        <f t="shared" si="62"/>
        <v>0</v>
      </c>
      <c r="I213" s="404"/>
      <c r="J213" s="404"/>
      <c r="K213" s="404"/>
      <c r="L213" s="488"/>
      <c r="M213" s="402">
        <f t="shared" si="74"/>
        <v>0</v>
      </c>
      <c r="N213" s="369">
        <f t="shared" si="73"/>
        <v>0</v>
      </c>
      <c r="O213" s="369">
        <f t="shared" si="73"/>
        <v>0</v>
      </c>
      <c r="P213" s="369">
        <f t="shared" si="73"/>
        <v>0</v>
      </c>
      <c r="Q213" s="489">
        <f t="shared" si="73"/>
        <v>0</v>
      </c>
    </row>
    <row r="214" spans="1:17" x14ac:dyDescent="0.25">
      <c r="A214" s="490">
        <v>5230</v>
      </c>
      <c r="B214" s="401" t="s">
        <v>223</v>
      </c>
      <c r="C214" s="402">
        <f t="shared" si="61"/>
        <v>3000</v>
      </c>
      <c r="D214" s="369">
        <f>SUM(D215:D222)</f>
        <v>3000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2"/>
        <v>3000</v>
      </c>
      <c r="I214" s="369">
        <f>SUM(I215:I222)</f>
        <v>0</v>
      </c>
      <c r="J214" s="369">
        <f>SUM(J215:J222)</f>
        <v>3000</v>
      </c>
      <c r="K214" s="369">
        <f>SUM(K215:K222)</f>
        <v>0</v>
      </c>
      <c r="L214" s="489">
        <f>SUM(L215:L222)</f>
        <v>0</v>
      </c>
      <c r="M214" s="402">
        <f t="shared" si="74"/>
        <v>4269</v>
      </c>
      <c r="N214" s="369">
        <f>SUM(N215:N222)</f>
        <v>0</v>
      </c>
      <c r="O214" s="369">
        <f>SUM(O215:O222)</f>
        <v>4269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1"/>
        <v>0</v>
      </c>
      <c r="D215" s="404"/>
      <c r="E215" s="404"/>
      <c r="F215" s="404"/>
      <c r="G215" s="487"/>
      <c r="H215" s="402">
        <f t="shared" si="62"/>
        <v>0</v>
      </c>
      <c r="I215" s="404"/>
      <c r="J215" s="404"/>
      <c r="K215" s="404"/>
      <c r="L215" s="488"/>
      <c r="M215" s="402">
        <f t="shared" si="74"/>
        <v>0</v>
      </c>
      <c r="N215" s="369">
        <f t="shared" ref="N215:Q224" si="75">ROUNDUP(I215/$Q$15,0)</f>
        <v>0</v>
      </c>
      <c r="O215" s="369">
        <f t="shared" si="75"/>
        <v>0</v>
      </c>
      <c r="P215" s="369">
        <f t="shared" si="75"/>
        <v>0</v>
      </c>
      <c r="Q215" s="489">
        <f t="shared" si="75"/>
        <v>0</v>
      </c>
    </row>
    <row r="216" spans="1:17" x14ac:dyDescent="0.25">
      <c r="A216" s="363">
        <v>5232</v>
      </c>
      <c r="B216" s="401" t="s">
        <v>225</v>
      </c>
      <c r="C216" s="402">
        <f t="shared" si="61"/>
        <v>0</v>
      </c>
      <c r="D216" s="404"/>
      <c r="E216" s="404"/>
      <c r="F216" s="404"/>
      <c r="G216" s="487"/>
      <c r="H216" s="402">
        <f t="shared" si="62"/>
        <v>0</v>
      </c>
      <c r="I216" s="404"/>
      <c r="J216" s="404"/>
      <c r="K216" s="404"/>
      <c r="L216" s="488"/>
      <c r="M216" s="402">
        <f t="shared" si="74"/>
        <v>0</v>
      </c>
      <c r="N216" s="369">
        <f t="shared" si="75"/>
        <v>0</v>
      </c>
      <c r="O216" s="369">
        <f t="shared" si="75"/>
        <v>0</v>
      </c>
      <c r="P216" s="369">
        <f t="shared" si="75"/>
        <v>0</v>
      </c>
      <c r="Q216" s="489">
        <f t="shared" si="75"/>
        <v>0</v>
      </c>
    </row>
    <row r="217" spans="1:17" x14ac:dyDescent="0.25">
      <c r="A217" s="363">
        <v>5233</v>
      </c>
      <c r="B217" s="401" t="s">
        <v>226</v>
      </c>
      <c r="C217" s="527">
        <f t="shared" si="61"/>
        <v>0</v>
      </c>
      <c r="D217" s="404"/>
      <c r="E217" s="404"/>
      <c r="F217" s="404"/>
      <c r="G217" s="487"/>
      <c r="H217" s="402">
        <f t="shared" si="62"/>
        <v>0</v>
      </c>
      <c r="I217" s="404"/>
      <c r="J217" s="404"/>
      <c r="K217" s="404"/>
      <c r="L217" s="488"/>
      <c r="M217" s="402">
        <f t="shared" si="74"/>
        <v>0</v>
      </c>
      <c r="N217" s="369">
        <f t="shared" si="75"/>
        <v>0</v>
      </c>
      <c r="O217" s="369">
        <f t="shared" si="75"/>
        <v>0</v>
      </c>
      <c r="P217" s="369">
        <f t="shared" si="75"/>
        <v>0</v>
      </c>
      <c r="Q217" s="489">
        <f t="shared" si="75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1"/>
        <v>0</v>
      </c>
      <c r="D218" s="404"/>
      <c r="E218" s="404"/>
      <c r="F218" s="404"/>
      <c r="G218" s="487"/>
      <c r="H218" s="402">
        <f t="shared" si="62"/>
        <v>0</v>
      </c>
      <c r="I218" s="404"/>
      <c r="J218" s="404"/>
      <c r="K218" s="404"/>
      <c r="L218" s="488"/>
      <c r="M218" s="402">
        <f t="shared" si="74"/>
        <v>0</v>
      </c>
      <c r="N218" s="369">
        <f t="shared" si="75"/>
        <v>0</v>
      </c>
      <c r="O218" s="369">
        <f t="shared" si="75"/>
        <v>0</v>
      </c>
      <c r="P218" s="369">
        <f t="shared" si="75"/>
        <v>0</v>
      </c>
      <c r="Q218" s="489">
        <f t="shared" si="75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1"/>
        <v>0</v>
      </c>
      <c r="D219" s="404"/>
      <c r="E219" s="404"/>
      <c r="F219" s="404"/>
      <c r="G219" s="487"/>
      <c r="H219" s="402">
        <f t="shared" si="62"/>
        <v>0</v>
      </c>
      <c r="I219" s="404"/>
      <c r="J219" s="404"/>
      <c r="K219" s="404"/>
      <c r="L219" s="488"/>
      <c r="M219" s="402">
        <f t="shared" si="74"/>
        <v>0</v>
      </c>
      <c r="N219" s="369">
        <f t="shared" si="75"/>
        <v>0</v>
      </c>
      <c r="O219" s="369">
        <f t="shared" si="75"/>
        <v>0</v>
      </c>
      <c r="P219" s="369">
        <f t="shared" si="75"/>
        <v>0</v>
      </c>
      <c r="Q219" s="489">
        <f t="shared" si="75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1"/>
        <v>0</v>
      </c>
      <c r="D220" s="404"/>
      <c r="E220" s="404"/>
      <c r="F220" s="404"/>
      <c r="G220" s="487"/>
      <c r="H220" s="402">
        <f t="shared" si="62"/>
        <v>0</v>
      </c>
      <c r="I220" s="404"/>
      <c r="J220" s="404"/>
      <c r="K220" s="404"/>
      <c r="L220" s="488"/>
      <c r="M220" s="402">
        <f t="shared" si="74"/>
        <v>0</v>
      </c>
      <c r="N220" s="369">
        <f t="shared" si="75"/>
        <v>0</v>
      </c>
      <c r="O220" s="369">
        <f t="shared" si="75"/>
        <v>0</v>
      </c>
      <c r="P220" s="369">
        <f t="shared" si="75"/>
        <v>0</v>
      </c>
      <c r="Q220" s="489">
        <f t="shared" si="75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1"/>
        <v>0</v>
      </c>
      <c r="D221" s="404"/>
      <c r="E221" s="404"/>
      <c r="F221" s="404"/>
      <c r="G221" s="487"/>
      <c r="H221" s="402">
        <f t="shared" si="62"/>
        <v>0</v>
      </c>
      <c r="I221" s="404"/>
      <c r="J221" s="404"/>
      <c r="K221" s="404"/>
      <c r="L221" s="488"/>
      <c r="M221" s="402">
        <f t="shared" si="74"/>
        <v>0</v>
      </c>
      <c r="N221" s="369">
        <f t="shared" si="75"/>
        <v>0</v>
      </c>
      <c r="O221" s="369">
        <f t="shared" si="75"/>
        <v>0</v>
      </c>
      <c r="P221" s="369">
        <f t="shared" si="75"/>
        <v>0</v>
      </c>
      <c r="Q221" s="489">
        <f t="shared" si="75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1"/>
        <v>3000</v>
      </c>
      <c r="D222" s="404">
        <f>3000</f>
        <v>3000</v>
      </c>
      <c r="E222" s="404"/>
      <c r="F222" s="404"/>
      <c r="G222" s="487"/>
      <c r="H222" s="402">
        <f t="shared" si="62"/>
        <v>3000</v>
      </c>
      <c r="I222" s="404">
        <v>0</v>
      </c>
      <c r="J222" s="404">
        <v>3000</v>
      </c>
      <c r="K222" s="404"/>
      <c r="L222" s="488"/>
      <c r="M222" s="402">
        <f t="shared" si="74"/>
        <v>4269</v>
      </c>
      <c r="N222" s="369">
        <v>0</v>
      </c>
      <c r="O222" s="369">
        <f t="shared" si="75"/>
        <v>4269</v>
      </c>
      <c r="P222" s="369">
        <f t="shared" si="75"/>
        <v>0</v>
      </c>
      <c r="Q222" s="489">
        <f t="shared" si="75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1"/>
        <v>200000</v>
      </c>
      <c r="D223" s="404">
        <f>50000+40000+50000+60000</f>
        <v>200000</v>
      </c>
      <c r="E223" s="404"/>
      <c r="F223" s="404"/>
      <c r="G223" s="487"/>
      <c r="H223" s="402">
        <f t="shared" si="62"/>
        <v>20000</v>
      </c>
      <c r="I223" s="404">
        <v>20000</v>
      </c>
      <c r="J223" s="404"/>
      <c r="K223" s="404"/>
      <c r="L223" s="488"/>
      <c r="M223" s="402">
        <f t="shared" si="74"/>
        <v>28458</v>
      </c>
      <c r="N223" s="369">
        <v>28458</v>
      </c>
      <c r="O223" s="369">
        <f t="shared" si="75"/>
        <v>0</v>
      </c>
      <c r="P223" s="369">
        <f t="shared" si="75"/>
        <v>0</v>
      </c>
      <c r="Q223" s="489">
        <f t="shared" si="75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1"/>
        <v>1341277</v>
      </c>
      <c r="D224" s="404">
        <f>765000+500000+4647+3630+48000+10000+10000</f>
        <v>1341277</v>
      </c>
      <c r="E224" s="404"/>
      <c r="F224" s="404"/>
      <c r="G224" s="487"/>
      <c r="H224" s="402">
        <f t="shared" si="62"/>
        <v>1153247</v>
      </c>
      <c r="I224" s="404">
        <v>1048600</v>
      </c>
      <c r="J224" s="404">
        <v>104647</v>
      </c>
      <c r="K224" s="404"/>
      <c r="L224" s="488"/>
      <c r="M224" s="402">
        <f t="shared" si="74"/>
        <v>1640923</v>
      </c>
      <c r="N224" s="369">
        <v>1563168</v>
      </c>
      <c r="O224" s="369">
        <v>77755</v>
      </c>
      <c r="P224" s="369">
        <f t="shared" si="75"/>
        <v>0</v>
      </c>
      <c r="Q224" s="489">
        <f t="shared" si="75"/>
        <v>0</v>
      </c>
    </row>
    <row r="225" spans="1:17" x14ac:dyDescent="0.25">
      <c r="A225" s="490">
        <v>5260</v>
      </c>
      <c r="B225" s="401" t="s">
        <v>234</v>
      </c>
      <c r="C225" s="527">
        <f t="shared" si="61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2"/>
        <v>0</v>
      </c>
      <c r="I225" s="369"/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4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1"/>
        <v>0</v>
      </c>
      <c r="D226" s="404"/>
      <c r="E226" s="404"/>
      <c r="F226" s="404"/>
      <c r="G226" s="487"/>
      <c r="H226" s="402">
        <f t="shared" si="62"/>
        <v>0</v>
      </c>
      <c r="I226" s="404">
        <v>0</v>
      </c>
      <c r="J226" s="404"/>
      <c r="K226" s="404"/>
      <c r="L226" s="488"/>
      <c r="M226" s="402">
        <f t="shared" si="74"/>
        <v>0</v>
      </c>
      <c r="N226" s="369">
        <v>0</v>
      </c>
      <c r="O226" s="369">
        <f t="shared" ref="N226:Q227" si="76">ROUNDUP(J226/$Q$15,0)</f>
        <v>0</v>
      </c>
      <c r="P226" s="369">
        <f t="shared" si="76"/>
        <v>0</v>
      </c>
      <c r="Q226" s="489">
        <f t="shared" si="76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1"/>
        <v>0</v>
      </c>
      <c r="D227" s="492"/>
      <c r="E227" s="492"/>
      <c r="F227" s="492"/>
      <c r="G227" s="493"/>
      <c r="H227" s="445">
        <f t="shared" si="62"/>
        <v>0</v>
      </c>
      <c r="I227" s="492"/>
      <c r="J227" s="492"/>
      <c r="K227" s="492"/>
      <c r="L227" s="494"/>
      <c r="M227" s="445">
        <f t="shared" si="74"/>
        <v>0</v>
      </c>
      <c r="N227" s="481">
        <f t="shared" si="76"/>
        <v>0</v>
      </c>
      <c r="O227" s="481">
        <f t="shared" si="76"/>
        <v>0</v>
      </c>
      <c r="P227" s="481">
        <f t="shared" si="76"/>
        <v>0</v>
      </c>
      <c r="Q227" s="483">
        <f t="shared" si="76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1"/>
        <v>0</v>
      </c>
      <c r="D228" s="411">
        <f>SUM(D229,D230)</f>
        <v>0</v>
      </c>
      <c r="E228" s="411">
        <f t="shared" ref="E228:G228" si="77">SUM(E229,E230)</f>
        <v>0</v>
      </c>
      <c r="F228" s="411">
        <f t="shared" si="77"/>
        <v>0</v>
      </c>
      <c r="G228" s="411">
        <f t="shared" si="77"/>
        <v>0</v>
      </c>
      <c r="H228" s="531">
        <f t="shared" si="62"/>
        <v>0</v>
      </c>
      <c r="I228" s="411">
        <f>SUM(I229,I230)</f>
        <v>0</v>
      </c>
      <c r="J228" s="411">
        <f t="shared" ref="J228:L228" si="78">SUM(J229,J230)</f>
        <v>0</v>
      </c>
      <c r="K228" s="411">
        <f t="shared" si="78"/>
        <v>0</v>
      </c>
      <c r="L228" s="499">
        <f t="shared" si="78"/>
        <v>0</v>
      </c>
      <c r="M228" s="531">
        <f t="shared" si="74"/>
        <v>0</v>
      </c>
      <c r="N228" s="411">
        <f>SUM(N229,N230)</f>
        <v>0</v>
      </c>
      <c r="O228" s="411">
        <f t="shared" ref="O228:Q228" si="79">SUM(O229,O230)</f>
        <v>0</v>
      </c>
      <c r="P228" s="411">
        <f t="shared" si="79"/>
        <v>0</v>
      </c>
      <c r="Q228" s="499">
        <f t="shared" si="79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1"/>
        <v>0</v>
      </c>
      <c r="D229" s="492"/>
      <c r="E229" s="492"/>
      <c r="F229" s="492"/>
      <c r="G229" s="493"/>
      <c r="H229" s="445">
        <f t="shared" si="62"/>
        <v>0</v>
      </c>
      <c r="I229" s="492"/>
      <c r="J229" s="492"/>
      <c r="K229" s="492"/>
      <c r="L229" s="494"/>
      <c r="M229" s="445">
        <f t="shared" si="74"/>
        <v>0</v>
      </c>
      <c r="N229" s="481">
        <f t="shared" ref="N229:Q229" si="80">ROUNDUP(I229/$Q$15,0)</f>
        <v>0</v>
      </c>
      <c r="O229" s="481">
        <f t="shared" si="80"/>
        <v>0</v>
      </c>
      <c r="P229" s="481">
        <f t="shared" si="80"/>
        <v>0</v>
      </c>
      <c r="Q229" s="483">
        <f t="shared" si="80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1"/>
        <v>0</v>
      </c>
      <c r="D230" s="369">
        <f>SUM(D231)</f>
        <v>0</v>
      </c>
      <c r="E230" s="369">
        <f t="shared" ref="E230:G230" si="81">SUM(E231)</f>
        <v>0</v>
      </c>
      <c r="F230" s="369">
        <f t="shared" si="81"/>
        <v>0</v>
      </c>
      <c r="G230" s="369">
        <f t="shared" si="81"/>
        <v>0</v>
      </c>
      <c r="H230" s="402">
        <f t="shared" si="62"/>
        <v>0</v>
      </c>
      <c r="I230" s="369">
        <f>SUM(I231)</f>
        <v>0</v>
      </c>
      <c r="J230" s="369">
        <f t="shared" ref="J230:L230" si="82">SUM(J231)</f>
        <v>0</v>
      </c>
      <c r="K230" s="369">
        <f t="shared" si="82"/>
        <v>0</v>
      </c>
      <c r="L230" s="501">
        <f t="shared" si="82"/>
        <v>0</v>
      </c>
      <c r="M230" s="402">
        <f t="shared" si="74"/>
        <v>0</v>
      </c>
      <c r="N230" s="369">
        <f>SUM(N231)</f>
        <v>0</v>
      </c>
      <c r="O230" s="369">
        <f t="shared" ref="O230:Q230" si="83">SUM(O231)</f>
        <v>0</v>
      </c>
      <c r="P230" s="369">
        <f t="shared" si="83"/>
        <v>0</v>
      </c>
      <c r="Q230" s="501">
        <f t="shared" si="83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1"/>
        <v>0</v>
      </c>
      <c r="D231" s="395"/>
      <c r="E231" s="395"/>
      <c r="F231" s="395"/>
      <c r="G231" s="484"/>
      <c r="H231" s="445">
        <f t="shared" si="62"/>
        <v>0</v>
      </c>
      <c r="I231" s="395"/>
      <c r="J231" s="395"/>
      <c r="K231" s="395"/>
      <c r="L231" s="485"/>
      <c r="M231" s="445">
        <f t="shared" si="74"/>
        <v>0</v>
      </c>
      <c r="N231" s="419">
        <f t="shared" ref="N231:Q231" si="84">ROUNDUP(I231/$Q$15,0)</f>
        <v>0</v>
      </c>
      <c r="O231" s="419">
        <f t="shared" si="84"/>
        <v>0</v>
      </c>
      <c r="P231" s="419">
        <f t="shared" si="84"/>
        <v>0</v>
      </c>
      <c r="Q231" s="486">
        <f t="shared" si="84"/>
        <v>0</v>
      </c>
    </row>
    <row r="232" spans="1:17" x14ac:dyDescent="0.25">
      <c r="A232" s="472">
        <v>6000</v>
      </c>
      <c r="B232" s="472" t="s">
        <v>241</v>
      </c>
      <c r="C232" s="532">
        <f t="shared" si="61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2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4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5">SUM(E234,E235,E238,E244,E245,E246)</f>
        <v>0</v>
      </c>
      <c r="F233" s="520">
        <f t="shared" si="85"/>
        <v>0</v>
      </c>
      <c r="G233" s="520">
        <f t="shared" si="85"/>
        <v>0</v>
      </c>
      <c r="H233" s="519">
        <f t="shared" si="62"/>
        <v>0</v>
      </c>
      <c r="I233" s="520">
        <f>SUM(I234,I235,I238,I244,I245,I246)</f>
        <v>0</v>
      </c>
      <c r="J233" s="520">
        <f t="shared" ref="J233:L233" si="86">SUM(J234,J235,J238,J244,J245,J246)</f>
        <v>0</v>
      </c>
      <c r="K233" s="520">
        <f t="shared" si="86"/>
        <v>0</v>
      </c>
      <c r="L233" s="479">
        <f t="shared" si="86"/>
        <v>0</v>
      </c>
      <c r="M233" s="519">
        <f t="shared" si="74"/>
        <v>0</v>
      </c>
      <c r="N233" s="520">
        <f>SUM(N234,N235,N238,N244,N245,N246)</f>
        <v>0</v>
      </c>
      <c r="O233" s="520">
        <f t="shared" ref="O233:Q233" si="87">SUM(O234,O235,O238,O244,O245,O246)</f>
        <v>0</v>
      </c>
      <c r="P233" s="520">
        <f t="shared" si="87"/>
        <v>0</v>
      </c>
      <c r="Q233" s="479">
        <f t="shared" si="87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1"/>
        <v>0</v>
      </c>
      <c r="D234" s="395"/>
      <c r="E234" s="395"/>
      <c r="F234" s="395"/>
      <c r="G234" s="535"/>
      <c r="H234" s="536">
        <f t="shared" si="62"/>
        <v>0</v>
      </c>
      <c r="I234" s="395"/>
      <c r="J234" s="395"/>
      <c r="K234" s="395"/>
      <c r="L234" s="485"/>
      <c r="M234" s="536">
        <f t="shared" si="74"/>
        <v>0</v>
      </c>
      <c r="N234" s="419">
        <f t="shared" ref="N234:Q234" si="88">ROUNDUP(I234/$Q$15,0)</f>
        <v>0</v>
      </c>
      <c r="O234" s="419">
        <f t="shared" si="88"/>
        <v>0</v>
      </c>
      <c r="P234" s="419">
        <f t="shared" si="88"/>
        <v>0</v>
      </c>
      <c r="Q234" s="486">
        <f t="shared" si="88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2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4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9">ROUNDUP(I236/$Q$15,0)</f>
        <v>0</v>
      </c>
      <c r="O236" s="369">
        <f t="shared" si="89"/>
        <v>0</v>
      </c>
      <c r="P236" s="369">
        <f t="shared" si="89"/>
        <v>0</v>
      </c>
      <c r="Q236" s="489">
        <f t="shared" si="89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2"/>
        <v>0</v>
      </c>
      <c r="I237" s="404"/>
      <c r="J237" s="404"/>
      <c r="K237" s="404"/>
      <c r="L237" s="488"/>
      <c r="M237" s="537">
        <f t="shared" ref="M237:M255" si="90">SUM(N237:Q237)</f>
        <v>0</v>
      </c>
      <c r="N237" s="369">
        <f t="shared" si="89"/>
        <v>0</v>
      </c>
      <c r="O237" s="369">
        <f t="shared" si="89"/>
        <v>0</v>
      </c>
      <c r="P237" s="369">
        <f t="shared" si="89"/>
        <v>0</v>
      </c>
      <c r="Q237" s="489">
        <f t="shared" si="89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2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90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2"/>
        <v>0</v>
      </c>
      <c r="I239" s="404"/>
      <c r="J239" s="404"/>
      <c r="K239" s="404"/>
      <c r="L239" s="488"/>
      <c r="M239" s="537">
        <f t="shared" si="90"/>
        <v>0</v>
      </c>
      <c r="N239" s="369">
        <f t="shared" ref="N239:Q245" si="91">ROUNDUP(I239/$Q$15,0)</f>
        <v>0</v>
      </c>
      <c r="O239" s="369">
        <f t="shared" si="91"/>
        <v>0</v>
      </c>
      <c r="P239" s="369">
        <f t="shared" si="91"/>
        <v>0</v>
      </c>
      <c r="Q239" s="489">
        <f t="shared" si="91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1"/>
        <v>0</v>
      </c>
      <c r="D240" s="404"/>
      <c r="E240" s="404"/>
      <c r="F240" s="404"/>
      <c r="G240" s="487"/>
      <c r="H240" s="537">
        <f t="shared" si="62"/>
        <v>0</v>
      </c>
      <c r="I240" s="404"/>
      <c r="J240" s="404"/>
      <c r="K240" s="404"/>
      <c r="L240" s="488"/>
      <c r="M240" s="537">
        <f t="shared" si="90"/>
        <v>0</v>
      </c>
      <c r="N240" s="369">
        <f t="shared" si="91"/>
        <v>0</v>
      </c>
      <c r="O240" s="369">
        <f t="shared" si="91"/>
        <v>0</v>
      </c>
      <c r="P240" s="369">
        <f t="shared" si="91"/>
        <v>0</v>
      </c>
      <c r="Q240" s="489">
        <f t="shared" si="91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1"/>
        <v>0</v>
      </c>
      <c r="D241" s="404"/>
      <c r="E241" s="404"/>
      <c r="F241" s="404"/>
      <c r="G241" s="487"/>
      <c r="H241" s="537">
        <f t="shared" si="62"/>
        <v>0</v>
      </c>
      <c r="I241" s="404"/>
      <c r="J241" s="404"/>
      <c r="K241" s="404"/>
      <c r="L241" s="488"/>
      <c r="M241" s="537">
        <f t="shared" si="90"/>
        <v>0</v>
      </c>
      <c r="N241" s="369">
        <f t="shared" si="91"/>
        <v>0</v>
      </c>
      <c r="O241" s="369">
        <f t="shared" si="91"/>
        <v>0</v>
      </c>
      <c r="P241" s="369">
        <f t="shared" si="91"/>
        <v>0</v>
      </c>
      <c r="Q241" s="489">
        <f t="shared" si="91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1"/>
        <v>0</v>
      </c>
      <c r="D242" s="404"/>
      <c r="E242" s="404"/>
      <c r="F242" s="404"/>
      <c r="G242" s="487"/>
      <c r="H242" s="537">
        <f t="shared" si="62"/>
        <v>0</v>
      </c>
      <c r="I242" s="404"/>
      <c r="J242" s="404"/>
      <c r="K242" s="404"/>
      <c r="L242" s="488"/>
      <c r="M242" s="537">
        <f t="shared" si="90"/>
        <v>0</v>
      </c>
      <c r="N242" s="369">
        <f t="shared" si="91"/>
        <v>0</v>
      </c>
      <c r="O242" s="369">
        <f t="shared" si="91"/>
        <v>0</v>
      </c>
      <c r="P242" s="369">
        <f t="shared" si="91"/>
        <v>0</v>
      </c>
      <c r="Q242" s="489">
        <f t="shared" si="91"/>
        <v>0</v>
      </c>
    </row>
    <row r="243" spans="1:17" x14ac:dyDescent="0.25">
      <c r="A243" s="363">
        <v>6259</v>
      </c>
      <c r="B243" s="401" t="s">
        <v>252</v>
      </c>
      <c r="C243" s="527">
        <f t="shared" si="61"/>
        <v>0</v>
      </c>
      <c r="D243" s="404"/>
      <c r="E243" s="404"/>
      <c r="F243" s="404"/>
      <c r="G243" s="487"/>
      <c r="H243" s="537">
        <f t="shared" si="62"/>
        <v>0</v>
      </c>
      <c r="I243" s="404"/>
      <c r="J243" s="404"/>
      <c r="K243" s="404"/>
      <c r="L243" s="488"/>
      <c r="M243" s="537">
        <f t="shared" si="90"/>
        <v>0</v>
      </c>
      <c r="N243" s="369">
        <f t="shared" si="91"/>
        <v>0</v>
      </c>
      <c r="O243" s="369">
        <f t="shared" si="91"/>
        <v>0</v>
      </c>
      <c r="P243" s="369">
        <f t="shared" si="91"/>
        <v>0</v>
      </c>
      <c r="Q243" s="489">
        <f t="shared" si="91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1"/>
        <v>0</v>
      </c>
      <c r="D244" s="404"/>
      <c r="E244" s="404"/>
      <c r="F244" s="404"/>
      <c r="G244" s="487"/>
      <c r="H244" s="537">
        <f t="shared" si="62"/>
        <v>0</v>
      </c>
      <c r="I244" s="404"/>
      <c r="J244" s="404"/>
      <c r="K244" s="404"/>
      <c r="L244" s="488"/>
      <c r="M244" s="537">
        <f t="shared" si="90"/>
        <v>0</v>
      </c>
      <c r="N244" s="369">
        <f t="shared" si="91"/>
        <v>0</v>
      </c>
      <c r="O244" s="369">
        <f t="shared" si="91"/>
        <v>0</v>
      </c>
      <c r="P244" s="369">
        <f t="shared" si="91"/>
        <v>0</v>
      </c>
      <c r="Q244" s="489">
        <f t="shared" si="91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1"/>
        <v>0</v>
      </c>
      <c r="D245" s="404"/>
      <c r="E245" s="404"/>
      <c r="F245" s="404"/>
      <c r="G245" s="487"/>
      <c r="H245" s="537">
        <f t="shared" si="62"/>
        <v>0</v>
      </c>
      <c r="I245" s="404"/>
      <c r="J245" s="404"/>
      <c r="K245" s="404"/>
      <c r="L245" s="488"/>
      <c r="M245" s="537">
        <f t="shared" si="90"/>
        <v>0</v>
      </c>
      <c r="N245" s="369">
        <f t="shared" si="91"/>
        <v>0</v>
      </c>
      <c r="O245" s="369">
        <f t="shared" si="91"/>
        <v>0</v>
      </c>
      <c r="P245" s="369">
        <f t="shared" si="91"/>
        <v>0</v>
      </c>
      <c r="Q245" s="489">
        <f t="shared" si="91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1"/>
        <v>0</v>
      </c>
      <c r="D246" s="419">
        <f>SUM(D247:D250)</f>
        <v>0</v>
      </c>
      <c r="E246" s="419">
        <f t="shared" ref="E246:G246" si="92">SUM(E247:E250)</f>
        <v>0</v>
      </c>
      <c r="F246" s="419">
        <f t="shared" si="92"/>
        <v>0</v>
      </c>
      <c r="G246" s="539">
        <f t="shared" si="92"/>
        <v>0</v>
      </c>
      <c r="H246" s="538">
        <f t="shared" si="62"/>
        <v>0</v>
      </c>
      <c r="I246" s="419">
        <f>SUM(I247:I250)</f>
        <v>0</v>
      </c>
      <c r="J246" s="419">
        <f t="shared" ref="J246:L246" si="93">SUM(J247:J250)</f>
        <v>0</v>
      </c>
      <c r="K246" s="419">
        <f t="shared" si="93"/>
        <v>0</v>
      </c>
      <c r="L246" s="511">
        <f t="shared" si="93"/>
        <v>0</v>
      </c>
      <c r="M246" s="538">
        <f t="shared" si="90"/>
        <v>0</v>
      </c>
      <c r="N246" s="419">
        <f>SUM(N247:N250)</f>
        <v>0</v>
      </c>
      <c r="O246" s="419">
        <f t="shared" ref="O246:Q246" si="94">SUM(O247:O250)</f>
        <v>0</v>
      </c>
      <c r="P246" s="419">
        <f t="shared" si="94"/>
        <v>0</v>
      </c>
      <c r="Q246" s="511">
        <f t="shared" si="94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1"/>
        <v>0</v>
      </c>
      <c r="D247" s="404"/>
      <c r="E247" s="404"/>
      <c r="F247" s="404"/>
      <c r="G247" s="540"/>
      <c r="H247" s="527">
        <f t="shared" si="62"/>
        <v>0</v>
      </c>
      <c r="I247" s="404"/>
      <c r="J247" s="404"/>
      <c r="K247" s="404"/>
      <c r="L247" s="488"/>
      <c r="M247" s="527">
        <f t="shared" si="90"/>
        <v>0</v>
      </c>
      <c r="N247" s="369">
        <f t="shared" ref="N247:Q250" si="95">ROUNDUP(I247/$Q$15,0)</f>
        <v>0</v>
      </c>
      <c r="O247" s="369">
        <f t="shared" si="95"/>
        <v>0</v>
      </c>
      <c r="P247" s="369">
        <f t="shared" si="95"/>
        <v>0</v>
      </c>
      <c r="Q247" s="489">
        <f t="shared" si="95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1"/>
        <v>0</v>
      </c>
      <c r="D248" s="404"/>
      <c r="E248" s="404"/>
      <c r="F248" s="404"/>
      <c r="G248" s="540"/>
      <c r="H248" s="527">
        <f t="shared" si="62"/>
        <v>0</v>
      </c>
      <c r="I248" s="404"/>
      <c r="J248" s="404"/>
      <c r="K248" s="404"/>
      <c r="L248" s="488"/>
      <c r="M248" s="527">
        <f t="shared" si="90"/>
        <v>0</v>
      </c>
      <c r="N248" s="369">
        <f t="shared" si="95"/>
        <v>0</v>
      </c>
      <c r="O248" s="369">
        <f t="shared" si="95"/>
        <v>0</v>
      </c>
      <c r="P248" s="369">
        <f t="shared" si="95"/>
        <v>0</v>
      </c>
      <c r="Q248" s="489">
        <f t="shared" si="95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1"/>
        <v>0</v>
      </c>
      <c r="D249" s="404"/>
      <c r="E249" s="404"/>
      <c r="F249" s="404"/>
      <c r="G249" s="540"/>
      <c r="H249" s="527">
        <f t="shared" si="62"/>
        <v>0</v>
      </c>
      <c r="I249" s="404"/>
      <c r="J249" s="404"/>
      <c r="K249" s="404"/>
      <c r="L249" s="488"/>
      <c r="M249" s="527">
        <f t="shared" si="90"/>
        <v>0</v>
      </c>
      <c r="N249" s="369">
        <f t="shared" si="95"/>
        <v>0</v>
      </c>
      <c r="O249" s="369">
        <f t="shared" si="95"/>
        <v>0</v>
      </c>
      <c r="P249" s="369">
        <f t="shared" si="95"/>
        <v>0</v>
      </c>
      <c r="Q249" s="489">
        <f t="shared" si="95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1"/>
        <v>0</v>
      </c>
      <c r="D250" s="404"/>
      <c r="E250" s="404"/>
      <c r="F250" s="404"/>
      <c r="G250" s="540"/>
      <c r="H250" s="527">
        <f t="shared" si="62"/>
        <v>0</v>
      </c>
      <c r="I250" s="404"/>
      <c r="J250" s="404"/>
      <c r="K250" s="404"/>
      <c r="L250" s="488"/>
      <c r="M250" s="527">
        <f t="shared" si="90"/>
        <v>0</v>
      </c>
      <c r="N250" s="369">
        <f t="shared" si="95"/>
        <v>0</v>
      </c>
      <c r="O250" s="369">
        <f t="shared" si="95"/>
        <v>0</v>
      </c>
      <c r="P250" s="369">
        <f t="shared" si="95"/>
        <v>0</v>
      </c>
      <c r="Q250" s="489">
        <f t="shared" si="95"/>
        <v>0</v>
      </c>
    </row>
    <row r="251" spans="1:17" x14ac:dyDescent="0.25">
      <c r="A251" s="383">
        <v>6300</v>
      </c>
      <c r="B251" s="477" t="s">
        <v>260</v>
      </c>
      <c r="C251" s="509">
        <f t="shared" si="61"/>
        <v>0</v>
      </c>
      <c r="D251" s="390">
        <f>SUM(D252,D256,D257)</f>
        <v>0</v>
      </c>
      <c r="E251" s="390">
        <f t="shared" ref="E251:G251" si="96">SUM(E252,E256,E257)</f>
        <v>0</v>
      </c>
      <c r="F251" s="390">
        <f t="shared" si="96"/>
        <v>0</v>
      </c>
      <c r="G251" s="390">
        <f t="shared" si="96"/>
        <v>0</v>
      </c>
      <c r="H251" s="384">
        <f t="shared" si="62"/>
        <v>0</v>
      </c>
      <c r="I251" s="390">
        <f>SUM(I252,I256,I257)</f>
        <v>0</v>
      </c>
      <c r="J251" s="390">
        <f t="shared" ref="J251:L251" si="97">SUM(J252,J256,J257)</f>
        <v>0</v>
      </c>
      <c r="K251" s="390">
        <f t="shared" si="97"/>
        <v>0</v>
      </c>
      <c r="L251" s="499">
        <f t="shared" si="97"/>
        <v>0</v>
      </c>
      <c r="M251" s="384">
        <f t="shared" si="90"/>
        <v>0</v>
      </c>
      <c r="N251" s="390">
        <f>SUM(N252,N256,N257)</f>
        <v>0</v>
      </c>
      <c r="O251" s="390">
        <f t="shared" ref="O251:Q251" si="98">SUM(O252,O256,O257)</f>
        <v>0</v>
      </c>
      <c r="P251" s="390">
        <f t="shared" si="98"/>
        <v>0</v>
      </c>
      <c r="Q251" s="499">
        <f t="shared" si="98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1"/>
        <v>0</v>
      </c>
      <c r="D252" s="419">
        <f>SUM(D253:D255)</f>
        <v>0</v>
      </c>
      <c r="E252" s="419">
        <f t="shared" ref="E252:G252" si="99">SUM(E253:E255)</f>
        <v>0</v>
      </c>
      <c r="F252" s="419">
        <f t="shared" si="99"/>
        <v>0</v>
      </c>
      <c r="G252" s="541">
        <f t="shared" si="99"/>
        <v>0</v>
      </c>
      <c r="H252" s="538">
        <f t="shared" si="62"/>
        <v>0</v>
      </c>
      <c r="I252" s="419">
        <f>SUM(I253:I255)</f>
        <v>0</v>
      </c>
      <c r="J252" s="419">
        <f t="shared" ref="J252:L252" si="100">SUM(J253:J255)</f>
        <v>0</v>
      </c>
      <c r="K252" s="419">
        <f t="shared" si="100"/>
        <v>0</v>
      </c>
      <c r="L252" s="542">
        <f t="shared" si="100"/>
        <v>0</v>
      </c>
      <c r="M252" s="538">
        <f t="shared" si="90"/>
        <v>0</v>
      </c>
      <c r="N252" s="419">
        <f>SUM(N253:N255)</f>
        <v>0</v>
      </c>
      <c r="O252" s="419">
        <f t="shared" ref="O252:Q252" si="101">SUM(O253:O255)</f>
        <v>0</v>
      </c>
      <c r="P252" s="419">
        <f t="shared" si="101"/>
        <v>0</v>
      </c>
      <c r="Q252" s="542">
        <f t="shared" si="101"/>
        <v>0</v>
      </c>
    </row>
    <row r="253" spans="1:17" x14ac:dyDescent="0.25">
      <c r="A253" s="363">
        <v>6322</v>
      </c>
      <c r="B253" s="401" t="s">
        <v>262</v>
      </c>
      <c r="C253" s="527">
        <f t="shared" si="61"/>
        <v>0</v>
      </c>
      <c r="D253" s="404"/>
      <c r="E253" s="404"/>
      <c r="F253" s="404"/>
      <c r="G253" s="540"/>
      <c r="H253" s="527">
        <f t="shared" si="62"/>
        <v>0</v>
      </c>
      <c r="I253" s="404"/>
      <c r="J253" s="404"/>
      <c r="K253" s="404"/>
      <c r="L253" s="488"/>
      <c r="M253" s="527">
        <f t="shared" si="90"/>
        <v>0</v>
      </c>
      <c r="N253" s="369">
        <f t="shared" ref="N253:Q257" si="102">ROUNDUP(I253/$Q$15,0)</f>
        <v>0</v>
      </c>
      <c r="O253" s="369">
        <f t="shared" si="102"/>
        <v>0</v>
      </c>
      <c r="P253" s="369">
        <f t="shared" si="102"/>
        <v>0</v>
      </c>
      <c r="Q253" s="489">
        <f t="shared" si="102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1"/>
        <v>0</v>
      </c>
      <c r="D254" s="404"/>
      <c r="E254" s="404"/>
      <c r="F254" s="404"/>
      <c r="G254" s="540"/>
      <c r="H254" s="527">
        <f t="shared" si="62"/>
        <v>0</v>
      </c>
      <c r="I254" s="404"/>
      <c r="J254" s="404"/>
      <c r="K254" s="404"/>
      <c r="L254" s="488"/>
      <c r="M254" s="527">
        <f t="shared" si="90"/>
        <v>0</v>
      </c>
      <c r="N254" s="369">
        <f t="shared" si="102"/>
        <v>0</v>
      </c>
      <c r="O254" s="369">
        <f t="shared" si="102"/>
        <v>0</v>
      </c>
      <c r="P254" s="369">
        <f t="shared" si="102"/>
        <v>0</v>
      </c>
      <c r="Q254" s="489">
        <f t="shared" si="102"/>
        <v>0</v>
      </c>
    </row>
    <row r="255" spans="1:17" x14ac:dyDescent="0.25">
      <c r="A255" s="353">
        <v>6329</v>
      </c>
      <c r="B255" s="392" t="s">
        <v>264</v>
      </c>
      <c r="C255" s="534">
        <f t="shared" si="61"/>
        <v>0</v>
      </c>
      <c r="D255" s="395"/>
      <c r="E255" s="395"/>
      <c r="F255" s="395"/>
      <c r="G255" s="543"/>
      <c r="H255" s="534">
        <f t="shared" si="62"/>
        <v>0</v>
      </c>
      <c r="I255" s="395"/>
      <c r="J255" s="395"/>
      <c r="K255" s="395"/>
      <c r="L255" s="485"/>
      <c r="M255" s="534">
        <f t="shared" si="90"/>
        <v>0</v>
      </c>
      <c r="N255" s="419">
        <f t="shared" si="102"/>
        <v>0</v>
      </c>
      <c r="O255" s="419">
        <f t="shared" si="102"/>
        <v>0</v>
      </c>
      <c r="P255" s="419">
        <f t="shared" si="102"/>
        <v>0</v>
      </c>
      <c r="Q255" s="486">
        <f t="shared" si="102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2"/>
        <v>0</v>
      </c>
      <c r="O256" s="517">
        <f t="shared" si="102"/>
        <v>0</v>
      </c>
      <c r="P256" s="517">
        <f t="shared" si="102"/>
        <v>0</v>
      </c>
      <c r="Q256" s="518">
        <f t="shared" si="102"/>
        <v>0</v>
      </c>
    </row>
    <row r="257" spans="1:17" x14ac:dyDescent="0.25">
      <c r="A257" s="490">
        <v>6360</v>
      </c>
      <c r="B257" s="401" t="s">
        <v>266</v>
      </c>
      <c r="C257" s="527">
        <f t="shared" si="61"/>
        <v>0</v>
      </c>
      <c r="D257" s="404"/>
      <c r="E257" s="404"/>
      <c r="F257" s="404"/>
      <c r="G257" s="487"/>
      <c r="H257" s="537">
        <f t="shared" si="62"/>
        <v>0</v>
      </c>
      <c r="I257" s="404"/>
      <c r="J257" s="404"/>
      <c r="K257" s="404"/>
      <c r="L257" s="488"/>
      <c r="M257" s="537">
        <f t="shared" ref="M257" si="103">SUM(N257:Q257)</f>
        <v>0</v>
      </c>
      <c r="N257" s="369">
        <f t="shared" si="102"/>
        <v>0</v>
      </c>
      <c r="O257" s="369">
        <f t="shared" si="102"/>
        <v>0</v>
      </c>
      <c r="P257" s="369">
        <f t="shared" si="102"/>
        <v>0</v>
      </c>
      <c r="Q257" s="489">
        <f t="shared" si="102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4">SUM(E259,E263)</f>
        <v>0</v>
      </c>
      <c r="F258" s="390">
        <f t="shared" si="104"/>
        <v>0</v>
      </c>
      <c r="G258" s="390">
        <f t="shared" si="104"/>
        <v>0</v>
      </c>
      <c r="H258" s="384">
        <f>SUM(I258:L258)</f>
        <v>0</v>
      </c>
      <c r="I258" s="390">
        <f>SUM(I259,I263)</f>
        <v>0</v>
      </c>
      <c r="J258" s="390">
        <f t="shared" ref="J258:L258" si="105">SUM(J259,J263)</f>
        <v>0</v>
      </c>
      <c r="K258" s="390">
        <f t="shared" si="105"/>
        <v>0</v>
      </c>
      <c r="L258" s="499">
        <f t="shared" si="105"/>
        <v>0</v>
      </c>
      <c r="M258" s="384">
        <f>SUM(N258:Q258)</f>
        <v>0</v>
      </c>
      <c r="N258" s="390">
        <f>SUM(N259,N263)</f>
        <v>0</v>
      </c>
      <c r="O258" s="390">
        <f t="shared" ref="O258:Q258" si="106">SUM(O259,O263)</f>
        <v>0</v>
      </c>
      <c r="P258" s="390">
        <f t="shared" si="106"/>
        <v>0</v>
      </c>
      <c r="Q258" s="499">
        <f t="shared" si="106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1"/>
        <v>0</v>
      </c>
      <c r="D259" s="419">
        <f>SUM(D260:D262)</f>
        <v>0</v>
      </c>
      <c r="E259" s="419">
        <f t="shared" ref="E259:G259" si="107">SUM(E260:E262)</f>
        <v>0</v>
      </c>
      <c r="F259" s="419">
        <f t="shared" si="107"/>
        <v>0</v>
      </c>
      <c r="G259" s="546">
        <f t="shared" si="107"/>
        <v>0</v>
      </c>
      <c r="H259" s="534">
        <f t="shared" si="62"/>
        <v>0</v>
      </c>
      <c r="I259" s="419">
        <f>SUM(I260:I262)</f>
        <v>0</v>
      </c>
      <c r="J259" s="419">
        <f t="shared" ref="J259:L259" si="108">SUM(J260:J262)</f>
        <v>0</v>
      </c>
      <c r="K259" s="419">
        <f t="shared" si="108"/>
        <v>0</v>
      </c>
      <c r="L259" s="505">
        <f t="shared" si="108"/>
        <v>0</v>
      </c>
      <c r="M259" s="534">
        <f t="shared" ref="M259:M301" si="109">SUM(N259:Q259)</f>
        <v>0</v>
      </c>
      <c r="N259" s="419">
        <f>SUM(N260:N262)</f>
        <v>0</v>
      </c>
      <c r="O259" s="419">
        <f t="shared" ref="O259:Q259" si="110">SUM(O260:O262)</f>
        <v>0</v>
      </c>
      <c r="P259" s="419">
        <f t="shared" si="110"/>
        <v>0</v>
      </c>
      <c r="Q259" s="505">
        <f t="shared" si="110"/>
        <v>0</v>
      </c>
    </row>
    <row r="260" spans="1:17" x14ac:dyDescent="0.25">
      <c r="A260" s="363">
        <v>6411</v>
      </c>
      <c r="B260" s="547" t="s">
        <v>269</v>
      </c>
      <c r="C260" s="527">
        <f t="shared" si="61"/>
        <v>0</v>
      </c>
      <c r="D260" s="404"/>
      <c r="E260" s="404"/>
      <c r="F260" s="404"/>
      <c r="G260" s="487"/>
      <c r="H260" s="537">
        <f t="shared" si="62"/>
        <v>0</v>
      </c>
      <c r="I260" s="404"/>
      <c r="J260" s="404"/>
      <c r="K260" s="404"/>
      <c r="L260" s="488"/>
      <c r="M260" s="537">
        <f t="shared" si="109"/>
        <v>0</v>
      </c>
      <c r="N260" s="369">
        <f t="shared" ref="N260:Q262" si="111">ROUNDUP(I260/$Q$15,0)</f>
        <v>0</v>
      </c>
      <c r="O260" s="369">
        <f t="shared" si="111"/>
        <v>0</v>
      </c>
      <c r="P260" s="369">
        <f t="shared" si="111"/>
        <v>0</v>
      </c>
      <c r="Q260" s="489">
        <f t="shared" si="111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1"/>
        <v>0</v>
      </c>
      <c r="D261" s="404"/>
      <c r="E261" s="404"/>
      <c r="F261" s="404"/>
      <c r="G261" s="487"/>
      <c r="H261" s="537">
        <f t="shared" si="62"/>
        <v>0</v>
      </c>
      <c r="I261" s="404"/>
      <c r="J261" s="404"/>
      <c r="K261" s="404"/>
      <c r="L261" s="488"/>
      <c r="M261" s="537">
        <f t="shared" si="109"/>
        <v>0</v>
      </c>
      <c r="N261" s="369">
        <f t="shared" si="111"/>
        <v>0</v>
      </c>
      <c r="O261" s="369">
        <f t="shared" si="111"/>
        <v>0</v>
      </c>
      <c r="P261" s="369">
        <f t="shared" si="111"/>
        <v>0</v>
      </c>
      <c r="Q261" s="489">
        <f t="shared" si="111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1"/>
        <v>0</v>
      </c>
      <c r="D262" s="404"/>
      <c r="E262" s="404"/>
      <c r="F262" s="404"/>
      <c r="G262" s="487"/>
      <c r="H262" s="537">
        <f t="shared" si="62"/>
        <v>0</v>
      </c>
      <c r="I262" s="404"/>
      <c r="J262" s="404"/>
      <c r="K262" s="404"/>
      <c r="L262" s="488"/>
      <c r="M262" s="537">
        <f t="shared" si="109"/>
        <v>0</v>
      </c>
      <c r="N262" s="369">
        <f t="shared" si="111"/>
        <v>0</v>
      </c>
      <c r="O262" s="369">
        <f t="shared" si="111"/>
        <v>0</v>
      </c>
      <c r="P262" s="369">
        <f t="shared" si="111"/>
        <v>0</v>
      </c>
      <c r="Q262" s="489">
        <f t="shared" si="111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1"/>
        <v>0</v>
      </c>
      <c r="D263" s="369">
        <f>SUM(D264:D266)</f>
        <v>0</v>
      </c>
      <c r="E263" s="369">
        <f t="shared" ref="E263:G263" si="112">SUM(E264:E266)</f>
        <v>0</v>
      </c>
      <c r="F263" s="369">
        <f t="shared" si="112"/>
        <v>0</v>
      </c>
      <c r="G263" s="548">
        <f t="shared" si="112"/>
        <v>0</v>
      </c>
      <c r="H263" s="527">
        <f t="shared" si="62"/>
        <v>0</v>
      </c>
      <c r="I263" s="369">
        <f>SUM(I264:I266)</f>
        <v>0</v>
      </c>
      <c r="J263" s="369">
        <f t="shared" ref="J263:L263" si="113">SUM(J264:J266)</f>
        <v>0</v>
      </c>
      <c r="K263" s="369">
        <f t="shared" si="113"/>
        <v>0</v>
      </c>
      <c r="L263" s="501">
        <f t="shared" si="113"/>
        <v>0</v>
      </c>
      <c r="M263" s="527">
        <f t="shared" si="109"/>
        <v>0</v>
      </c>
      <c r="N263" s="369">
        <f>SUM(N264:N266)</f>
        <v>0</v>
      </c>
      <c r="O263" s="369">
        <f t="shared" ref="O263:Q263" si="114">SUM(O264:O266)</f>
        <v>0</v>
      </c>
      <c r="P263" s="369">
        <f t="shared" si="114"/>
        <v>0</v>
      </c>
      <c r="Q263" s="501">
        <f t="shared" si="114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5">SUM(D264:G264)</f>
        <v>0</v>
      </c>
      <c r="D264" s="404"/>
      <c r="E264" s="404"/>
      <c r="F264" s="404"/>
      <c r="G264" s="487"/>
      <c r="H264" s="537">
        <f t="shared" ref="H264:H301" si="116">SUM(I264:L264)</f>
        <v>0</v>
      </c>
      <c r="I264" s="404"/>
      <c r="J264" s="404"/>
      <c r="K264" s="404"/>
      <c r="L264" s="488"/>
      <c r="M264" s="537">
        <f t="shared" si="109"/>
        <v>0</v>
      </c>
      <c r="N264" s="369">
        <f t="shared" ref="N264:Q266" si="117">ROUNDUP(I264/$Q$15,0)</f>
        <v>0</v>
      </c>
      <c r="O264" s="369">
        <f t="shared" si="117"/>
        <v>0</v>
      </c>
      <c r="P264" s="369">
        <f t="shared" si="117"/>
        <v>0</v>
      </c>
      <c r="Q264" s="489">
        <f t="shared" si="117"/>
        <v>0</v>
      </c>
    </row>
    <row r="265" spans="1:17" x14ac:dyDescent="0.25">
      <c r="A265" s="363">
        <v>6422</v>
      </c>
      <c r="B265" s="401" t="s">
        <v>274</v>
      </c>
      <c r="C265" s="527">
        <f t="shared" si="115"/>
        <v>0</v>
      </c>
      <c r="D265" s="404"/>
      <c r="E265" s="404"/>
      <c r="F265" s="404"/>
      <c r="G265" s="487"/>
      <c r="H265" s="537">
        <f t="shared" si="116"/>
        <v>0</v>
      </c>
      <c r="I265" s="404"/>
      <c r="J265" s="404"/>
      <c r="K265" s="404"/>
      <c r="L265" s="488"/>
      <c r="M265" s="537">
        <f t="shared" si="109"/>
        <v>0</v>
      </c>
      <c r="N265" s="369">
        <f t="shared" si="117"/>
        <v>0</v>
      </c>
      <c r="O265" s="369">
        <f t="shared" si="117"/>
        <v>0</v>
      </c>
      <c r="P265" s="369">
        <f t="shared" si="117"/>
        <v>0</v>
      </c>
      <c r="Q265" s="489">
        <f t="shared" si="117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5"/>
        <v>0</v>
      </c>
      <c r="D266" s="404"/>
      <c r="E266" s="404"/>
      <c r="F266" s="404"/>
      <c r="G266" s="487"/>
      <c r="H266" s="537">
        <f t="shared" si="116"/>
        <v>0</v>
      </c>
      <c r="I266" s="404"/>
      <c r="J266" s="404"/>
      <c r="K266" s="404"/>
      <c r="L266" s="488"/>
      <c r="M266" s="537">
        <f t="shared" si="109"/>
        <v>0</v>
      </c>
      <c r="N266" s="369">
        <f t="shared" si="117"/>
        <v>0</v>
      </c>
      <c r="O266" s="369">
        <f t="shared" si="117"/>
        <v>0</v>
      </c>
      <c r="P266" s="369">
        <f t="shared" si="117"/>
        <v>0</v>
      </c>
      <c r="Q266" s="489">
        <f t="shared" si="117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5"/>
        <v>0</v>
      </c>
      <c r="D267" s="551">
        <f>SUM(D268,D278)</f>
        <v>0</v>
      </c>
      <c r="E267" s="551">
        <f t="shared" ref="E267:G267" si="118">SUM(E268,E278)</f>
        <v>0</v>
      </c>
      <c r="F267" s="551">
        <f t="shared" si="118"/>
        <v>0</v>
      </c>
      <c r="G267" s="551">
        <f t="shared" si="118"/>
        <v>0</v>
      </c>
      <c r="H267" s="552">
        <f t="shared" si="116"/>
        <v>0</v>
      </c>
      <c r="I267" s="551">
        <f>SUM(I268,I278)</f>
        <v>0</v>
      </c>
      <c r="J267" s="551">
        <f t="shared" ref="J267:L267" si="119">SUM(J268,J278)</f>
        <v>0</v>
      </c>
      <c r="K267" s="551">
        <f t="shared" si="119"/>
        <v>0</v>
      </c>
      <c r="L267" s="553">
        <f t="shared" si="119"/>
        <v>0</v>
      </c>
      <c r="M267" s="552">
        <f t="shared" si="109"/>
        <v>0</v>
      </c>
      <c r="N267" s="551">
        <f>SUM(N268,N278)</f>
        <v>0</v>
      </c>
      <c r="O267" s="551">
        <f t="shared" ref="O267:Q267" si="120">SUM(O268,O278)</f>
        <v>0</v>
      </c>
      <c r="P267" s="551">
        <f t="shared" si="120"/>
        <v>0</v>
      </c>
      <c r="Q267" s="553">
        <f t="shared" si="120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5"/>
        <v>0</v>
      </c>
      <c r="D268" s="390">
        <f>SUM(D269,D270,D273,D274,D277)</f>
        <v>0</v>
      </c>
      <c r="E268" s="390">
        <f t="shared" ref="E268:G268" si="121">SUM(E269,E270,E273,E274,E277)</f>
        <v>0</v>
      </c>
      <c r="F268" s="390">
        <f t="shared" si="121"/>
        <v>0</v>
      </c>
      <c r="G268" s="390">
        <f t="shared" si="121"/>
        <v>0</v>
      </c>
      <c r="H268" s="384">
        <f t="shared" si="116"/>
        <v>0</v>
      </c>
      <c r="I268" s="390">
        <f>SUM(I269,I270,I273,I274,I277)</f>
        <v>0</v>
      </c>
      <c r="J268" s="390">
        <f t="shared" ref="J268:L268" si="122">SUM(J269,J270,J273,J274,J277)</f>
        <v>0</v>
      </c>
      <c r="K268" s="390">
        <f t="shared" si="122"/>
        <v>0</v>
      </c>
      <c r="L268" s="479">
        <f t="shared" si="122"/>
        <v>0</v>
      </c>
      <c r="M268" s="384">
        <f t="shared" si="109"/>
        <v>0</v>
      </c>
      <c r="N268" s="390">
        <f>SUM(N269,N270,N273,N274,N277)</f>
        <v>0</v>
      </c>
      <c r="O268" s="390">
        <f t="shared" ref="O268:Q268" si="123">SUM(O269,O270,O273,O274,O277)</f>
        <v>0</v>
      </c>
      <c r="P268" s="390">
        <f t="shared" si="123"/>
        <v>0</v>
      </c>
      <c r="Q268" s="479">
        <f t="shared" si="123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5"/>
        <v>0</v>
      </c>
      <c r="D269" s="395"/>
      <c r="E269" s="395"/>
      <c r="F269" s="395"/>
      <c r="G269" s="484"/>
      <c r="H269" s="393">
        <f t="shared" si="116"/>
        <v>0</v>
      </c>
      <c r="I269" s="395"/>
      <c r="J269" s="395"/>
      <c r="K269" s="395"/>
      <c r="L269" s="485"/>
      <c r="M269" s="398">
        <f t="shared" si="109"/>
        <v>0</v>
      </c>
      <c r="N269" s="359">
        <f t="shared" ref="N269:Q269" si="124">ROUNDUP(I269/$Q$15,0)</f>
        <v>0</v>
      </c>
      <c r="O269" s="359">
        <f t="shared" si="124"/>
        <v>0</v>
      </c>
      <c r="P269" s="359">
        <f t="shared" si="124"/>
        <v>0</v>
      </c>
      <c r="Q269" s="505">
        <f t="shared" si="124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5"/>
        <v>0</v>
      </c>
      <c r="D270" s="419">
        <f>SUM(D271:D272)</f>
        <v>0</v>
      </c>
      <c r="E270" s="419">
        <f t="shared" ref="E270:G270" si="125">SUM(E271:E272)</f>
        <v>0</v>
      </c>
      <c r="F270" s="419">
        <f t="shared" si="125"/>
        <v>0</v>
      </c>
      <c r="G270" s="419">
        <f t="shared" si="125"/>
        <v>0</v>
      </c>
      <c r="H270" s="393">
        <f t="shared" si="116"/>
        <v>0</v>
      </c>
      <c r="I270" s="419">
        <f>SUM(I271:I272)</f>
        <v>0</v>
      </c>
      <c r="J270" s="419">
        <f t="shared" ref="J270:L270" si="126">SUM(J271:J272)</f>
        <v>0</v>
      </c>
      <c r="K270" s="419">
        <f t="shared" si="126"/>
        <v>0</v>
      </c>
      <c r="L270" s="486">
        <f t="shared" si="126"/>
        <v>0</v>
      </c>
      <c r="M270" s="407">
        <f t="shared" si="109"/>
        <v>0</v>
      </c>
      <c r="N270" s="369">
        <f>SUM(N271:N272)</f>
        <v>0</v>
      </c>
      <c r="O270" s="369">
        <f t="shared" ref="O270:Q270" si="127">SUM(O271:O272)</f>
        <v>0</v>
      </c>
      <c r="P270" s="369">
        <f t="shared" si="127"/>
        <v>0</v>
      </c>
      <c r="Q270" s="501">
        <f t="shared" si="127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5"/>
        <v>0</v>
      </c>
      <c r="D271" s="395"/>
      <c r="E271" s="395"/>
      <c r="F271" s="395"/>
      <c r="G271" s="484"/>
      <c r="H271" s="393">
        <f t="shared" si="116"/>
        <v>0</v>
      </c>
      <c r="I271" s="395"/>
      <c r="J271" s="395"/>
      <c r="K271" s="395"/>
      <c r="L271" s="485"/>
      <c r="M271" s="407">
        <f t="shared" si="109"/>
        <v>0</v>
      </c>
      <c r="N271" s="369">
        <f t="shared" ref="N271:Q273" si="128">ROUNDUP(I271/$Q$15,0)</f>
        <v>0</v>
      </c>
      <c r="O271" s="369">
        <f t="shared" si="128"/>
        <v>0</v>
      </c>
      <c r="P271" s="369">
        <f t="shared" si="128"/>
        <v>0</v>
      </c>
      <c r="Q271" s="501">
        <f t="shared" si="128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5"/>
        <v>0</v>
      </c>
      <c r="D272" s="395"/>
      <c r="E272" s="395"/>
      <c r="F272" s="395"/>
      <c r="G272" s="484"/>
      <c r="H272" s="393">
        <f t="shared" si="116"/>
        <v>0</v>
      </c>
      <c r="I272" s="395"/>
      <c r="J272" s="395"/>
      <c r="K272" s="395"/>
      <c r="L272" s="485"/>
      <c r="M272" s="407">
        <f t="shared" si="109"/>
        <v>0</v>
      </c>
      <c r="N272" s="369">
        <f t="shared" si="128"/>
        <v>0</v>
      </c>
      <c r="O272" s="369">
        <f t="shared" si="128"/>
        <v>0</v>
      </c>
      <c r="P272" s="369">
        <f t="shared" si="128"/>
        <v>0</v>
      </c>
      <c r="Q272" s="501">
        <f t="shared" si="128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5"/>
        <v>0</v>
      </c>
      <c r="D273" s="404"/>
      <c r="E273" s="404"/>
      <c r="F273" s="404"/>
      <c r="G273" s="487"/>
      <c r="H273" s="402">
        <f t="shared" si="116"/>
        <v>0</v>
      </c>
      <c r="I273" s="404"/>
      <c r="J273" s="404"/>
      <c r="K273" s="404"/>
      <c r="L273" s="488"/>
      <c r="M273" s="407">
        <f t="shared" si="109"/>
        <v>0</v>
      </c>
      <c r="N273" s="369">
        <f t="shared" si="128"/>
        <v>0</v>
      </c>
      <c r="O273" s="369">
        <f t="shared" si="128"/>
        <v>0</v>
      </c>
      <c r="P273" s="369">
        <f t="shared" si="128"/>
        <v>0</v>
      </c>
      <c r="Q273" s="501">
        <f t="shared" si="128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5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6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9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5"/>
        <v>0</v>
      </c>
      <c r="D275" s="404"/>
      <c r="E275" s="404"/>
      <c r="F275" s="404"/>
      <c r="G275" s="487"/>
      <c r="H275" s="402">
        <f t="shared" si="116"/>
        <v>0</v>
      </c>
      <c r="I275" s="404"/>
      <c r="J275" s="404"/>
      <c r="K275" s="404"/>
      <c r="L275" s="488"/>
      <c r="M275" s="407">
        <f t="shared" si="109"/>
        <v>0</v>
      </c>
      <c r="N275" s="369">
        <f t="shared" ref="N275:Q277" si="129">ROUNDUP(I275/$Q$15,0)</f>
        <v>0</v>
      </c>
      <c r="O275" s="369">
        <f t="shared" si="129"/>
        <v>0</v>
      </c>
      <c r="P275" s="369">
        <f t="shared" si="129"/>
        <v>0</v>
      </c>
      <c r="Q275" s="501">
        <f t="shared" si="129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5"/>
        <v>0</v>
      </c>
      <c r="D276" s="404"/>
      <c r="E276" s="404"/>
      <c r="F276" s="404"/>
      <c r="G276" s="487"/>
      <c r="H276" s="402">
        <f t="shared" si="116"/>
        <v>0</v>
      </c>
      <c r="I276" s="404"/>
      <c r="J276" s="404"/>
      <c r="K276" s="404"/>
      <c r="L276" s="488"/>
      <c r="M276" s="407">
        <f t="shared" si="109"/>
        <v>0</v>
      </c>
      <c r="N276" s="369">
        <f t="shared" si="129"/>
        <v>0</v>
      </c>
      <c r="O276" s="369">
        <f t="shared" si="129"/>
        <v>0</v>
      </c>
      <c r="P276" s="369">
        <f t="shared" si="129"/>
        <v>0</v>
      </c>
      <c r="Q276" s="501">
        <f t="shared" si="129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5"/>
        <v>0</v>
      </c>
      <c r="D277" s="395"/>
      <c r="E277" s="395"/>
      <c r="F277" s="395"/>
      <c r="G277" s="484"/>
      <c r="H277" s="393">
        <f t="shared" si="116"/>
        <v>0</v>
      </c>
      <c r="I277" s="395"/>
      <c r="J277" s="395"/>
      <c r="K277" s="395"/>
      <c r="L277" s="485"/>
      <c r="M277" s="393">
        <f t="shared" si="109"/>
        <v>0</v>
      </c>
      <c r="N277" s="419">
        <f t="shared" si="129"/>
        <v>0</v>
      </c>
      <c r="O277" s="419">
        <f t="shared" si="129"/>
        <v>0</v>
      </c>
      <c r="P277" s="419">
        <f t="shared" si="129"/>
        <v>0</v>
      </c>
      <c r="Q277" s="486">
        <f t="shared" si="129"/>
        <v>0</v>
      </c>
    </row>
    <row r="278" spans="1:17" x14ac:dyDescent="0.25">
      <c r="A278" s="561">
        <v>7700</v>
      </c>
      <c r="B278" s="529" t="s">
        <v>287</v>
      </c>
      <c r="C278" s="530">
        <f t="shared" si="115"/>
        <v>0</v>
      </c>
      <c r="D278" s="411">
        <f>SUM(D279,D282)</f>
        <v>0</v>
      </c>
      <c r="E278" s="411">
        <f t="shared" ref="E278:G278" si="130">SUM(E279,E282)</f>
        <v>0</v>
      </c>
      <c r="F278" s="411">
        <f t="shared" si="130"/>
        <v>0</v>
      </c>
      <c r="G278" s="411">
        <f t="shared" si="130"/>
        <v>0</v>
      </c>
      <c r="H278" s="531">
        <f t="shared" si="116"/>
        <v>0</v>
      </c>
      <c r="I278" s="411">
        <f>SUM(I279,I282)</f>
        <v>0</v>
      </c>
      <c r="J278" s="411">
        <f t="shared" ref="J278:L278" si="131">SUM(J279,J282)</f>
        <v>0</v>
      </c>
      <c r="K278" s="411">
        <f t="shared" si="131"/>
        <v>0</v>
      </c>
      <c r="L278" s="499">
        <f t="shared" si="131"/>
        <v>0</v>
      </c>
      <c r="M278" s="531">
        <f t="shared" si="109"/>
        <v>0</v>
      </c>
      <c r="N278" s="411">
        <f>SUM(N279,N282)</f>
        <v>0</v>
      </c>
      <c r="O278" s="411">
        <f t="shared" ref="O278:Q278" si="132">SUM(O279,O282)</f>
        <v>0</v>
      </c>
      <c r="P278" s="411">
        <f t="shared" si="132"/>
        <v>0</v>
      </c>
      <c r="Q278" s="499">
        <f t="shared" si="132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5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6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9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5"/>
        <v>0</v>
      </c>
      <c r="D280" s="404"/>
      <c r="E280" s="404"/>
      <c r="F280" s="404"/>
      <c r="G280" s="487"/>
      <c r="H280" s="402">
        <f t="shared" si="116"/>
        <v>0</v>
      </c>
      <c r="I280" s="404"/>
      <c r="J280" s="404"/>
      <c r="K280" s="404"/>
      <c r="L280" s="488"/>
      <c r="M280" s="402">
        <f t="shared" si="109"/>
        <v>0</v>
      </c>
      <c r="N280" s="369">
        <f t="shared" ref="N280:Q282" si="133">ROUNDUP(I280/$Q$15,0)</f>
        <v>0</v>
      </c>
      <c r="O280" s="369">
        <f t="shared" si="133"/>
        <v>0</v>
      </c>
      <c r="P280" s="369">
        <f t="shared" si="133"/>
        <v>0</v>
      </c>
      <c r="Q280" s="489">
        <f t="shared" si="133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5"/>
        <v>0</v>
      </c>
      <c r="D281" s="514"/>
      <c r="E281" s="514"/>
      <c r="F281" s="514"/>
      <c r="G281" s="564"/>
      <c r="H281" s="510">
        <f t="shared" si="116"/>
        <v>0</v>
      </c>
      <c r="I281" s="514"/>
      <c r="J281" s="514"/>
      <c r="K281" s="514"/>
      <c r="L281" s="516"/>
      <c r="M281" s="510">
        <f t="shared" si="109"/>
        <v>0</v>
      </c>
      <c r="N281" s="517">
        <f t="shared" si="133"/>
        <v>0</v>
      </c>
      <c r="O281" s="517">
        <f t="shared" si="133"/>
        <v>0</v>
      </c>
      <c r="P281" s="517">
        <f t="shared" si="133"/>
        <v>0</v>
      </c>
      <c r="Q281" s="518">
        <f t="shared" si="133"/>
        <v>0</v>
      </c>
    </row>
    <row r="282" spans="1:17" x14ac:dyDescent="0.2">
      <c r="A282" s="565">
        <v>7720</v>
      </c>
      <c r="B282" s="566" t="s">
        <v>291</v>
      </c>
      <c r="C282" s="538">
        <f t="shared" si="115"/>
        <v>0</v>
      </c>
      <c r="D282" s="567"/>
      <c r="E282" s="567"/>
      <c r="F282" s="567"/>
      <c r="G282" s="568"/>
      <c r="H282" s="510">
        <f t="shared" si="116"/>
        <v>0</v>
      </c>
      <c r="I282" s="567"/>
      <c r="J282" s="567"/>
      <c r="K282" s="567"/>
      <c r="L282" s="569"/>
      <c r="M282" s="510">
        <f t="shared" si="109"/>
        <v>0</v>
      </c>
      <c r="N282" s="411">
        <f t="shared" si="133"/>
        <v>0</v>
      </c>
      <c r="O282" s="411">
        <f t="shared" si="133"/>
        <v>0</v>
      </c>
      <c r="P282" s="411">
        <f t="shared" si="133"/>
        <v>0</v>
      </c>
      <c r="Q282" s="570">
        <f t="shared" si="133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5"/>
        <v>0</v>
      </c>
      <c r="D283" s="574">
        <f>SUM(D284:D286)</f>
        <v>0</v>
      </c>
      <c r="E283" s="574">
        <f t="shared" ref="E283:G283" si="134">SUM(E284:E286)</f>
        <v>0</v>
      </c>
      <c r="F283" s="574">
        <f t="shared" si="134"/>
        <v>0</v>
      </c>
      <c r="G283" s="574">
        <f t="shared" si="134"/>
        <v>0</v>
      </c>
      <c r="H283" s="573">
        <f t="shared" si="116"/>
        <v>0</v>
      </c>
      <c r="I283" s="574">
        <f>SUM(I284:I286)</f>
        <v>0</v>
      </c>
      <c r="J283" s="574">
        <f t="shared" ref="J283:L283" si="135">SUM(J284:J286)</f>
        <v>0</v>
      </c>
      <c r="K283" s="574">
        <f t="shared" si="135"/>
        <v>0</v>
      </c>
      <c r="L283" s="575">
        <f t="shared" si="135"/>
        <v>0</v>
      </c>
      <c r="M283" s="573">
        <f t="shared" si="109"/>
        <v>0</v>
      </c>
      <c r="N283" s="574">
        <f>SUM(N284:N286)</f>
        <v>0</v>
      </c>
      <c r="O283" s="574">
        <f t="shared" ref="O283:Q283" si="136">SUM(O284:O286)</f>
        <v>0</v>
      </c>
      <c r="P283" s="574">
        <f t="shared" si="136"/>
        <v>0</v>
      </c>
      <c r="Q283" s="575">
        <f t="shared" si="136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5"/>
        <v>0</v>
      </c>
      <c r="D284" s="492"/>
      <c r="E284" s="492"/>
      <c r="F284" s="492"/>
      <c r="G284" s="493"/>
      <c r="H284" s="393">
        <f t="shared" si="116"/>
        <v>0</v>
      </c>
      <c r="I284" s="492"/>
      <c r="J284" s="492"/>
      <c r="K284" s="492"/>
      <c r="L284" s="494"/>
      <c r="M284" s="393">
        <f t="shared" si="109"/>
        <v>0</v>
      </c>
      <c r="N284" s="481">
        <f t="shared" ref="N284:Q286" si="137">ROUNDUP(I284/$Q$15,0)</f>
        <v>0</v>
      </c>
      <c r="O284" s="481">
        <f t="shared" si="137"/>
        <v>0</v>
      </c>
      <c r="P284" s="481">
        <f t="shared" si="137"/>
        <v>0</v>
      </c>
      <c r="Q284" s="483">
        <f t="shared" si="137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5"/>
        <v>0</v>
      </c>
      <c r="D285" s="404"/>
      <c r="E285" s="404"/>
      <c r="F285" s="404"/>
      <c r="G285" s="487"/>
      <c r="H285" s="510">
        <f t="shared" si="116"/>
        <v>0</v>
      </c>
      <c r="I285" s="404"/>
      <c r="J285" s="404"/>
      <c r="K285" s="404"/>
      <c r="L285" s="488"/>
      <c r="M285" s="510">
        <f t="shared" si="109"/>
        <v>0</v>
      </c>
      <c r="N285" s="369">
        <f t="shared" si="137"/>
        <v>0</v>
      </c>
      <c r="O285" s="369">
        <f t="shared" si="137"/>
        <v>0</v>
      </c>
      <c r="P285" s="369">
        <f t="shared" si="137"/>
        <v>0</v>
      </c>
      <c r="Q285" s="489">
        <f t="shared" si="137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5"/>
        <v>0</v>
      </c>
      <c r="D286" s="514"/>
      <c r="E286" s="514"/>
      <c r="F286" s="514"/>
      <c r="G286" s="564"/>
      <c r="H286" s="510">
        <f t="shared" si="116"/>
        <v>0</v>
      </c>
      <c r="I286" s="514"/>
      <c r="J286" s="514"/>
      <c r="K286" s="514"/>
      <c r="L286" s="516"/>
      <c r="M286" s="510">
        <f t="shared" si="109"/>
        <v>0</v>
      </c>
      <c r="N286" s="517">
        <f t="shared" si="137"/>
        <v>0</v>
      </c>
      <c r="O286" s="517">
        <f t="shared" si="137"/>
        <v>0</v>
      </c>
      <c r="P286" s="517">
        <f t="shared" si="137"/>
        <v>0</v>
      </c>
      <c r="Q286" s="518">
        <f t="shared" si="137"/>
        <v>0</v>
      </c>
    </row>
    <row r="287" spans="1:17" x14ac:dyDescent="0.25">
      <c r="A287" s="571">
        <v>9000</v>
      </c>
      <c r="B287" s="572" t="s">
        <v>296</v>
      </c>
      <c r="C287" s="579">
        <f t="shared" si="115"/>
        <v>0</v>
      </c>
      <c r="D287" s="574">
        <f>SUM(D288)</f>
        <v>0</v>
      </c>
      <c r="E287" s="574">
        <f t="shared" ref="E287:G287" si="138">SUM(E288)</f>
        <v>0</v>
      </c>
      <c r="F287" s="574">
        <f t="shared" si="138"/>
        <v>0</v>
      </c>
      <c r="G287" s="574">
        <f t="shared" si="138"/>
        <v>0</v>
      </c>
      <c r="H287" s="580">
        <f t="shared" si="116"/>
        <v>0</v>
      </c>
      <c r="I287" s="574">
        <f>SUM(I288)</f>
        <v>0</v>
      </c>
      <c r="J287" s="574">
        <f t="shared" ref="J287:L287" si="139">SUM(J288)</f>
        <v>0</v>
      </c>
      <c r="K287" s="574">
        <f t="shared" si="139"/>
        <v>0</v>
      </c>
      <c r="L287" s="575">
        <f t="shared" si="139"/>
        <v>0</v>
      </c>
      <c r="M287" s="580">
        <f t="shared" si="109"/>
        <v>0</v>
      </c>
      <c r="N287" s="574">
        <f>SUM(N288)</f>
        <v>0</v>
      </c>
      <c r="O287" s="574">
        <f t="shared" ref="O287:Q287" si="140">SUM(O288)</f>
        <v>0</v>
      </c>
      <c r="P287" s="574">
        <f t="shared" si="140"/>
        <v>0</v>
      </c>
      <c r="Q287" s="575">
        <f t="shared" si="140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5"/>
        <v>0</v>
      </c>
      <c r="D288" s="520">
        <f>SUM(D289,D290,D293,D294,D298)</f>
        <v>0</v>
      </c>
      <c r="E288" s="520">
        <f t="shared" ref="E288:G288" si="141">SUM(E289,E290,E293,E294,E298)</f>
        <v>0</v>
      </c>
      <c r="F288" s="520">
        <f t="shared" si="141"/>
        <v>0</v>
      </c>
      <c r="G288" s="520">
        <f t="shared" si="141"/>
        <v>0</v>
      </c>
      <c r="H288" s="519">
        <f t="shared" si="116"/>
        <v>0</v>
      </c>
      <c r="I288" s="520">
        <f>SUM(I289,I290,I293,I294,I298)</f>
        <v>0</v>
      </c>
      <c r="J288" s="520">
        <f t="shared" ref="J288:L288" si="142">SUM(J289,J290,J293,J294,J298)</f>
        <v>0</v>
      </c>
      <c r="K288" s="520">
        <f t="shared" si="142"/>
        <v>0</v>
      </c>
      <c r="L288" s="479">
        <f t="shared" si="142"/>
        <v>0</v>
      </c>
      <c r="M288" s="519">
        <f t="shared" si="109"/>
        <v>0</v>
      </c>
      <c r="N288" s="520">
        <f>SUM(N289,N290,N293,N294,N298)</f>
        <v>0</v>
      </c>
      <c r="O288" s="520">
        <f t="shared" ref="O288:Q288" si="143">SUM(O289,O290,O293,O294,O298)</f>
        <v>0</v>
      </c>
      <c r="P288" s="520">
        <f t="shared" si="143"/>
        <v>0</v>
      </c>
      <c r="Q288" s="479">
        <f t="shared" si="143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5"/>
        <v>0</v>
      </c>
      <c r="D289" s="492"/>
      <c r="E289" s="492"/>
      <c r="F289" s="492"/>
      <c r="G289" s="493"/>
      <c r="H289" s="393">
        <f t="shared" si="116"/>
        <v>0</v>
      </c>
      <c r="I289" s="492"/>
      <c r="J289" s="492"/>
      <c r="K289" s="492"/>
      <c r="L289" s="494"/>
      <c r="M289" s="393">
        <f t="shared" si="109"/>
        <v>0</v>
      </c>
      <c r="N289" s="481">
        <f t="shared" ref="N289:Q289" si="144">ROUNDUP(I289/$Q$15,0)</f>
        <v>0</v>
      </c>
      <c r="O289" s="481">
        <f t="shared" si="144"/>
        <v>0</v>
      </c>
      <c r="P289" s="481">
        <f t="shared" si="144"/>
        <v>0</v>
      </c>
      <c r="Q289" s="483">
        <f t="shared" si="144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5"/>
        <v>0</v>
      </c>
      <c r="D290" s="369">
        <f>SUM(D291:D292)</f>
        <v>0</v>
      </c>
      <c r="E290" s="369">
        <f t="shared" ref="E290:G290" si="145">SUM(E291:E292)</f>
        <v>0</v>
      </c>
      <c r="F290" s="369">
        <f t="shared" si="145"/>
        <v>0</v>
      </c>
      <c r="G290" s="369">
        <f t="shared" si="145"/>
        <v>0</v>
      </c>
      <c r="H290" s="510">
        <f t="shared" si="116"/>
        <v>0</v>
      </c>
      <c r="I290" s="369">
        <f>SUM(I291:I292)</f>
        <v>0</v>
      </c>
      <c r="J290" s="369">
        <f t="shared" ref="J290:L290" si="146">SUM(J291:J292)</f>
        <v>0</v>
      </c>
      <c r="K290" s="369">
        <f t="shared" si="146"/>
        <v>0</v>
      </c>
      <c r="L290" s="501">
        <f t="shared" si="146"/>
        <v>0</v>
      </c>
      <c r="M290" s="510">
        <f t="shared" si="109"/>
        <v>0</v>
      </c>
      <c r="N290" s="369">
        <f>SUM(N291:N292)</f>
        <v>0</v>
      </c>
      <c r="O290" s="369">
        <f t="shared" ref="O290:Q290" si="147">SUM(O291:O292)</f>
        <v>0</v>
      </c>
      <c r="P290" s="369">
        <f t="shared" si="147"/>
        <v>0</v>
      </c>
      <c r="Q290" s="501">
        <f t="shared" si="147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5"/>
        <v>0</v>
      </c>
      <c r="D291" s="404"/>
      <c r="E291" s="404"/>
      <c r="F291" s="404"/>
      <c r="G291" s="487"/>
      <c r="H291" s="510">
        <f t="shared" si="116"/>
        <v>0</v>
      </c>
      <c r="I291" s="404"/>
      <c r="J291" s="404"/>
      <c r="K291" s="404"/>
      <c r="L291" s="488"/>
      <c r="M291" s="510">
        <f t="shared" si="109"/>
        <v>0</v>
      </c>
      <c r="N291" s="369">
        <f t="shared" ref="N291:Q293" si="148">ROUNDUP(I291/$Q$15,0)</f>
        <v>0</v>
      </c>
      <c r="O291" s="369">
        <f t="shared" si="148"/>
        <v>0</v>
      </c>
      <c r="P291" s="369">
        <f t="shared" si="148"/>
        <v>0</v>
      </c>
      <c r="Q291" s="489">
        <f t="shared" si="148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5"/>
        <v>0</v>
      </c>
      <c r="D292" s="404"/>
      <c r="E292" s="404"/>
      <c r="F292" s="404"/>
      <c r="G292" s="487"/>
      <c r="H292" s="510">
        <f t="shared" si="116"/>
        <v>0</v>
      </c>
      <c r="I292" s="404"/>
      <c r="J292" s="404"/>
      <c r="K292" s="404"/>
      <c r="L292" s="488"/>
      <c r="M292" s="510">
        <f t="shared" si="109"/>
        <v>0</v>
      </c>
      <c r="N292" s="369">
        <f t="shared" si="148"/>
        <v>0</v>
      </c>
      <c r="O292" s="369">
        <f t="shared" si="148"/>
        <v>0</v>
      </c>
      <c r="P292" s="369">
        <f t="shared" si="148"/>
        <v>0</v>
      </c>
      <c r="Q292" s="489">
        <f t="shared" si="148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5"/>
        <v>0</v>
      </c>
      <c r="D293" s="404"/>
      <c r="E293" s="404"/>
      <c r="F293" s="404"/>
      <c r="G293" s="487"/>
      <c r="H293" s="510">
        <f t="shared" si="116"/>
        <v>0</v>
      </c>
      <c r="I293" s="404"/>
      <c r="J293" s="404"/>
      <c r="K293" s="404"/>
      <c r="L293" s="488"/>
      <c r="M293" s="510">
        <f t="shared" si="109"/>
        <v>0</v>
      </c>
      <c r="N293" s="369">
        <f t="shared" si="148"/>
        <v>0</v>
      </c>
      <c r="O293" s="369">
        <f t="shared" si="148"/>
        <v>0</v>
      </c>
      <c r="P293" s="369">
        <f t="shared" si="148"/>
        <v>0</v>
      </c>
      <c r="Q293" s="489">
        <f t="shared" si="148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5"/>
        <v>0</v>
      </c>
      <c r="D294" s="369">
        <f>SUM(D295:D297)</f>
        <v>0</v>
      </c>
      <c r="E294" s="369">
        <f t="shared" ref="E294:G294" si="149">SUM(E295:E297)</f>
        <v>0</v>
      </c>
      <c r="F294" s="369">
        <f t="shared" si="149"/>
        <v>0</v>
      </c>
      <c r="G294" s="369">
        <f t="shared" si="149"/>
        <v>0</v>
      </c>
      <c r="H294" s="510">
        <f t="shared" si="116"/>
        <v>0</v>
      </c>
      <c r="I294" s="369">
        <f>SUM(I295:I297)</f>
        <v>0</v>
      </c>
      <c r="J294" s="369">
        <f t="shared" ref="J294:L294" si="150">SUM(J295:J297)</f>
        <v>0</v>
      </c>
      <c r="K294" s="369">
        <f t="shared" si="150"/>
        <v>0</v>
      </c>
      <c r="L294" s="501">
        <f t="shared" si="150"/>
        <v>0</v>
      </c>
      <c r="M294" s="510">
        <f t="shared" si="109"/>
        <v>0</v>
      </c>
      <c r="N294" s="369">
        <f>SUM(N295:N297)</f>
        <v>0</v>
      </c>
      <c r="O294" s="369">
        <f t="shared" ref="O294:Q294" si="151">SUM(O295:O297)</f>
        <v>0</v>
      </c>
      <c r="P294" s="369">
        <f t="shared" si="151"/>
        <v>0</v>
      </c>
      <c r="Q294" s="501">
        <f t="shared" si="151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5"/>
        <v>0</v>
      </c>
      <c r="D295" s="404"/>
      <c r="E295" s="404"/>
      <c r="F295" s="404"/>
      <c r="G295" s="487"/>
      <c r="H295" s="510">
        <f t="shared" si="116"/>
        <v>0</v>
      </c>
      <c r="I295" s="404"/>
      <c r="J295" s="404"/>
      <c r="K295" s="404"/>
      <c r="L295" s="488"/>
      <c r="M295" s="510">
        <f t="shared" si="109"/>
        <v>0</v>
      </c>
      <c r="N295" s="369">
        <f t="shared" ref="N295:Q298" si="152">ROUNDUP(I295/$Q$15,0)</f>
        <v>0</v>
      </c>
      <c r="O295" s="369">
        <f t="shared" si="152"/>
        <v>0</v>
      </c>
      <c r="P295" s="369">
        <f t="shared" si="152"/>
        <v>0</v>
      </c>
      <c r="Q295" s="489">
        <f t="shared" si="152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5"/>
        <v>0</v>
      </c>
      <c r="D296" s="404"/>
      <c r="E296" s="404"/>
      <c r="F296" s="404"/>
      <c r="G296" s="487"/>
      <c r="H296" s="510">
        <f t="shared" si="116"/>
        <v>0</v>
      </c>
      <c r="I296" s="404"/>
      <c r="J296" s="404"/>
      <c r="K296" s="404"/>
      <c r="L296" s="488"/>
      <c r="M296" s="510">
        <f t="shared" si="109"/>
        <v>0</v>
      </c>
      <c r="N296" s="369">
        <f t="shared" si="152"/>
        <v>0</v>
      </c>
      <c r="O296" s="369">
        <f t="shared" si="152"/>
        <v>0</v>
      </c>
      <c r="P296" s="369">
        <f t="shared" si="152"/>
        <v>0</v>
      </c>
      <c r="Q296" s="489">
        <f t="shared" si="152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5"/>
        <v>0</v>
      </c>
      <c r="D297" s="404"/>
      <c r="E297" s="404"/>
      <c r="F297" s="404"/>
      <c r="G297" s="487"/>
      <c r="H297" s="510">
        <f t="shared" si="116"/>
        <v>0</v>
      </c>
      <c r="I297" s="404"/>
      <c r="J297" s="404"/>
      <c r="K297" s="404"/>
      <c r="L297" s="488"/>
      <c r="M297" s="510">
        <f t="shared" si="109"/>
        <v>0</v>
      </c>
      <c r="N297" s="369">
        <f t="shared" si="152"/>
        <v>0</v>
      </c>
      <c r="O297" s="369">
        <f t="shared" si="152"/>
        <v>0</v>
      </c>
      <c r="P297" s="369">
        <f t="shared" si="152"/>
        <v>0</v>
      </c>
      <c r="Q297" s="489">
        <f t="shared" si="152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5"/>
        <v>0</v>
      </c>
      <c r="D298" s="404"/>
      <c r="E298" s="404"/>
      <c r="F298" s="404"/>
      <c r="G298" s="487"/>
      <c r="H298" s="510">
        <f t="shared" si="116"/>
        <v>0</v>
      </c>
      <c r="I298" s="404"/>
      <c r="J298" s="404"/>
      <c r="K298" s="404"/>
      <c r="L298" s="488"/>
      <c r="M298" s="510">
        <f t="shared" si="109"/>
        <v>0</v>
      </c>
      <c r="N298" s="369">
        <f t="shared" si="152"/>
        <v>0</v>
      </c>
      <c r="O298" s="369">
        <f t="shared" si="152"/>
        <v>0</v>
      </c>
      <c r="P298" s="369">
        <f t="shared" si="152"/>
        <v>0</v>
      </c>
      <c r="Q298" s="489">
        <f t="shared" si="152"/>
        <v>0</v>
      </c>
    </row>
    <row r="299" spans="1:17" x14ac:dyDescent="0.25">
      <c r="A299" s="547"/>
      <c r="B299" s="401" t="s">
        <v>308</v>
      </c>
      <c r="C299" s="527">
        <f t="shared" si="115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6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9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5"/>
        <v>0</v>
      </c>
      <c r="D300" s="404"/>
      <c r="E300" s="404"/>
      <c r="F300" s="404"/>
      <c r="G300" s="487"/>
      <c r="H300" s="402">
        <f t="shared" si="116"/>
        <v>0</v>
      </c>
      <c r="I300" s="404"/>
      <c r="J300" s="404"/>
      <c r="K300" s="404"/>
      <c r="L300" s="488"/>
      <c r="M300" s="402">
        <f t="shared" si="109"/>
        <v>0</v>
      </c>
      <c r="N300" s="369">
        <f t="shared" ref="N300:Q301" si="153">ROUNDUP(I300/$Q$15,0)</f>
        <v>0</v>
      </c>
      <c r="O300" s="369">
        <f t="shared" si="153"/>
        <v>0</v>
      </c>
      <c r="P300" s="369">
        <f t="shared" si="153"/>
        <v>0</v>
      </c>
      <c r="Q300" s="489">
        <f t="shared" si="153"/>
        <v>0</v>
      </c>
    </row>
    <row r="301" spans="1:17" x14ac:dyDescent="0.25">
      <c r="A301" s="582"/>
      <c r="B301" s="583" t="s">
        <v>35</v>
      </c>
      <c r="C301" s="534">
        <f t="shared" si="115"/>
        <v>0</v>
      </c>
      <c r="D301" s="395">
        <f>D21-D51</f>
        <v>0</v>
      </c>
      <c r="E301" s="395"/>
      <c r="F301" s="395"/>
      <c r="G301" s="484"/>
      <c r="H301" s="393">
        <f t="shared" si="116"/>
        <v>0</v>
      </c>
      <c r="I301" s="395"/>
      <c r="J301" s="395"/>
      <c r="K301" s="395"/>
      <c r="L301" s="485"/>
      <c r="M301" s="393">
        <f t="shared" si="109"/>
        <v>0</v>
      </c>
      <c r="N301" s="419">
        <f t="shared" si="153"/>
        <v>0</v>
      </c>
      <c r="O301" s="419">
        <f t="shared" si="153"/>
        <v>0</v>
      </c>
      <c r="P301" s="419">
        <f t="shared" si="153"/>
        <v>0</v>
      </c>
      <c r="Q301" s="486">
        <f t="shared" si="153"/>
        <v>0</v>
      </c>
    </row>
    <row r="302" spans="1:17" x14ac:dyDescent="0.25">
      <c r="A302" s="584"/>
      <c r="B302" s="585" t="s">
        <v>309</v>
      </c>
      <c r="C302" s="586">
        <f t="shared" ref="C302:Q302" si="154">SUM(C299,C287,C283,C267,C232,C193,C185,C171,C74,C53)</f>
        <v>2944710</v>
      </c>
      <c r="D302" s="586">
        <f t="shared" si="154"/>
        <v>2938710</v>
      </c>
      <c r="E302" s="586">
        <f t="shared" si="154"/>
        <v>0</v>
      </c>
      <c r="F302" s="586">
        <f t="shared" si="154"/>
        <v>6000</v>
      </c>
      <c r="G302" s="587">
        <f t="shared" si="154"/>
        <v>0</v>
      </c>
      <c r="H302" s="588">
        <f t="shared" si="154"/>
        <v>2561080</v>
      </c>
      <c r="I302" s="586">
        <f t="shared" si="154"/>
        <v>2076933</v>
      </c>
      <c r="J302" s="586">
        <f t="shared" si="154"/>
        <v>478147</v>
      </c>
      <c r="K302" s="586">
        <f t="shared" si="154"/>
        <v>6000</v>
      </c>
      <c r="L302" s="479">
        <f t="shared" si="154"/>
        <v>0</v>
      </c>
      <c r="M302" s="588">
        <f t="shared" si="154"/>
        <v>3644102</v>
      </c>
      <c r="N302" s="586">
        <f t="shared" si="154"/>
        <v>3026363</v>
      </c>
      <c r="O302" s="586">
        <f t="shared" si="154"/>
        <v>609201</v>
      </c>
      <c r="P302" s="586">
        <f t="shared" si="154"/>
        <v>8538</v>
      </c>
      <c r="Q302" s="479">
        <f t="shared" si="154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0</v>
      </c>
      <c r="D304" s="592">
        <f>SUM(D25,D26,D42)-D51</f>
        <v>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5">SUM(C307,C309)-C317+C319</f>
        <v>0</v>
      </c>
      <c r="D306" s="592">
        <f t="shared" si="155"/>
        <v>0</v>
      </c>
      <c r="E306" s="592">
        <f t="shared" si="155"/>
        <v>0</v>
      </c>
      <c r="F306" s="592">
        <f t="shared" si="155"/>
        <v>0</v>
      </c>
      <c r="G306" s="593">
        <f t="shared" si="155"/>
        <v>0</v>
      </c>
      <c r="H306" s="596">
        <f t="shared" si="155"/>
        <v>0</v>
      </c>
      <c r="I306" s="592">
        <f t="shared" si="155"/>
        <v>0</v>
      </c>
      <c r="J306" s="592">
        <f t="shared" si="155"/>
        <v>0</v>
      </c>
      <c r="K306" s="592">
        <f t="shared" si="155"/>
        <v>0</v>
      </c>
      <c r="L306" s="597">
        <f t="shared" si="155"/>
        <v>0</v>
      </c>
      <c r="M306" s="596">
        <f t="shared" si="155"/>
        <v>0</v>
      </c>
      <c r="N306" s="592">
        <f t="shared" si="155"/>
        <v>0</v>
      </c>
      <c r="O306" s="592">
        <f t="shared" si="155"/>
        <v>0</v>
      </c>
      <c r="P306" s="592">
        <f t="shared" si="155"/>
        <v>0</v>
      </c>
      <c r="Q306" s="597">
        <f t="shared" si="155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6">C22-C299</f>
        <v>0</v>
      </c>
      <c r="D307" s="592">
        <f t="shared" si="156"/>
        <v>0</v>
      </c>
      <c r="E307" s="592">
        <f t="shared" si="156"/>
        <v>0</v>
      </c>
      <c r="F307" s="592">
        <f t="shared" si="156"/>
        <v>0</v>
      </c>
      <c r="G307" s="599">
        <f t="shared" si="156"/>
        <v>0</v>
      </c>
      <c r="H307" s="596">
        <f t="shared" si="156"/>
        <v>0</v>
      </c>
      <c r="I307" s="592">
        <f t="shared" si="156"/>
        <v>0</v>
      </c>
      <c r="J307" s="592">
        <f t="shared" si="156"/>
        <v>0</v>
      </c>
      <c r="K307" s="592">
        <f t="shared" si="156"/>
        <v>0</v>
      </c>
      <c r="L307" s="597">
        <f t="shared" si="156"/>
        <v>0</v>
      </c>
      <c r="M307" s="596">
        <f t="shared" si="156"/>
        <v>0</v>
      </c>
      <c r="N307" s="592">
        <f t="shared" si="156"/>
        <v>0</v>
      </c>
      <c r="O307" s="592">
        <f t="shared" si="156"/>
        <v>0</v>
      </c>
      <c r="P307" s="592">
        <f t="shared" si="156"/>
        <v>0</v>
      </c>
      <c r="Q307" s="597">
        <f t="shared" si="156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7">SUM(C310,C312,C314)-SUM(C311,C313,C315)</f>
        <v>0</v>
      </c>
      <c r="D309" s="592">
        <f t="shared" si="157"/>
        <v>0</v>
      </c>
      <c r="E309" s="592">
        <f t="shared" si="157"/>
        <v>0</v>
      </c>
      <c r="F309" s="592">
        <f t="shared" si="157"/>
        <v>0</v>
      </c>
      <c r="G309" s="599">
        <f t="shared" si="157"/>
        <v>0</v>
      </c>
      <c r="H309" s="596">
        <f t="shared" si="157"/>
        <v>0</v>
      </c>
      <c r="I309" s="592">
        <f t="shared" si="157"/>
        <v>0</v>
      </c>
      <c r="J309" s="592">
        <f t="shared" si="157"/>
        <v>0</v>
      </c>
      <c r="K309" s="592">
        <f t="shared" si="157"/>
        <v>0</v>
      </c>
      <c r="L309" s="597">
        <f t="shared" si="157"/>
        <v>0</v>
      </c>
      <c r="M309" s="596">
        <f t="shared" si="157"/>
        <v>0</v>
      </c>
      <c r="N309" s="592">
        <f t="shared" si="157"/>
        <v>0</v>
      </c>
      <c r="O309" s="592">
        <f t="shared" si="157"/>
        <v>0</v>
      </c>
      <c r="P309" s="592">
        <f t="shared" si="157"/>
        <v>0</v>
      </c>
      <c r="Q309" s="597">
        <f t="shared" si="157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8">SUM(D310:G310)</f>
        <v>0</v>
      </c>
      <c r="D310" s="416"/>
      <c r="E310" s="416"/>
      <c r="F310" s="416"/>
      <c r="G310" s="602"/>
      <c r="H310" s="415">
        <f t="shared" ref="H310:H315" si="159">SUM(I310:L310)</f>
        <v>0</v>
      </c>
      <c r="I310" s="416"/>
      <c r="J310" s="416"/>
      <c r="K310" s="416"/>
      <c r="L310" s="603"/>
      <c r="M310" s="415">
        <f t="shared" ref="M310:M315" si="160">SUM(N310:Q310)</f>
        <v>0</v>
      </c>
      <c r="N310" s="359">
        <f t="shared" ref="N310:Q315" si="161">ROUNDUP(I310/$Q$15,0)</f>
        <v>0</v>
      </c>
      <c r="O310" s="359">
        <f t="shared" si="161"/>
        <v>0</v>
      </c>
      <c r="P310" s="359">
        <f t="shared" si="161"/>
        <v>0</v>
      </c>
      <c r="Q310" s="604">
        <f t="shared" si="161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8"/>
        <v>0</v>
      </c>
      <c r="D311" s="404"/>
      <c r="E311" s="404"/>
      <c r="F311" s="404"/>
      <c r="G311" s="487"/>
      <c r="H311" s="402">
        <f t="shared" si="159"/>
        <v>0</v>
      </c>
      <c r="I311" s="404"/>
      <c r="J311" s="404"/>
      <c r="K311" s="404"/>
      <c r="L311" s="488"/>
      <c r="M311" s="402">
        <f t="shared" si="160"/>
        <v>0</v>
      </c>
      <c r="N311" s="369">
        <f t="shared" si="161"/>
        <v>0</v>
      </c>
      <c r="O311" s="369">
        <f t="shared" si="161"/>
        <v>0</v>
      </c>
      <c r="P311" s="369">
        <f t="shared" si="161"/>
        <v>0</v>
      </c>
      <c r="Q311" s="489">
        <f t="shared" si="161"/>
        <v>0</v>
      </c>
    </row>
    <row r="312" spans="1:17" x14ac:dyDescent="0.25">
      <c r="A312" s="547" t="s">
        <v>320</v>
      </c>
      <c r="B312" s="362" t="s">
        <v>321</v>
      </c>
      <c r="C312" s="402">
        <f t="shared" si="158"/>
        <v>0</v>
      </c>
      <c r="D312" s="404"/>
      <c r="E312" s="404"/>
      <c r="F312" s="404"/>
      <c r="G312" s="487"/>
      <c r="H312" s="402">
        <f t="shared" si="159"/>
        <v>0</v>
      </c>
      <c r="I312" s="404"/>
      <c r="J312" s="404"/>
      <c r="K312" s="404"/>
      <c r="L312" s="488"/>
      <c r="M312" s="402">
        <f t="shared" si="160"/>
        <v>0</v>
      </c>
      <c r="N312" s="369">
        <f t="shared" si="161"/>
        <v>0</v>
      </c>
      <c r="O312" s="369">
        <f t="shared" si="161"/>
        <v>0</v>
      </c>
      <c r="P312" s="369">
        <f t="shared" si="161"/>
        <v>0</v>
      </c>
      <c r="Q312" s="489">
        <f t="shared" si="161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8"/>
        <v>0</v>
      </c>
      <c r="D313" s="404"/>
      <c r="E313" s="404"/>
      <c r="F313" s="404"/>
      <c r="G313" s="487"/>
      <c r="H313" s="402">
        <f t="shared" si="159"/>
        <v>0</v>
      </c>
      <c r="I313" s="404"/>
      <c r="J313" s="404"/>
      <c r="K313" s="404"/>
      <c r="L313" s="488"/>
      <c r="M313" s="402">
        <f t="shared" si="160"/>
        <v>0</v>
      </c>
      <c r="N313" s="369">
        <f t="shared" si="161"/>
        <v>0</v>
      </c>
      <c r="O313" s="369">
        <f t="shared" si="161"/>
        <v>0</v>
      </c>
      <c r="P313" s="369">
        <f t="shared" si="161"/>
        <v>0</v>
      </c>
      <c r="Q313" s="489">
        <f t="shared" si="161"/>
        <v>0</v>
      </c>
    </row>
    <row r="314" spans="1:17" x14ac:dyDescent="0.25">
      <c r="A314" s="547" t="s">
        <v>324</v>
      </c>
      <c r="B314" s="362" t="s">
        <v>325</v>
      </c>
      <c r="C314" s="402">
        <f t="shared" si="158"/>
        <v>0</v>
      </c>
      <c r="D314" s="404"/>
      <c r="E314" s="404"/>
      <c r="F314" s="404"/>
      <c r="G314" s="487"/>
      <c r="H314" s="402">
        <f t="shared" si="159"/>
        <v>0</v>
      </c>
      <c r="I314" s="404"/>
      <c r="J314" s="404"/>
      <c r="K314" s="404"/>
      <c r="L314" s="488"/>
      <c r="M314" s="402">
        <f t="shared" si="160"/>
        <v>0</v>
      </c>
      <c r="N314" s="369">
        <f t="shared" si="161"/>
        <v>0</v>
      </c>
      <c r="O314" s="369">
        <f t="shared" si="161"/>
        <v>0</v>
      </c>
      <c r="P314" s="369">
        <f t="shared" si="161"/>
        <v>0</v>
      </c>
      <c r="Q314" s="489">
        <f t="shared" si="161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8"/>
        <v>0</v>
      </c>
      <c r="D315" s="514"/>
      <c r="E315" s="514"/>
      <c r="F315" s="514"/>
      <c r="G315" s="564"/>
      <c r="H315" s="510">
        <f t="shared" si="159"/>
        <v>0</v>
      </c>
      <c r="I315" s="514"/>
      <c r="J315" s="514"/>
      <c r="K315" s="514"/>
      <c r="L315" s="516"/>
      <c r="M315" s="510">
        <f t="shared" si="160"/>
        <v>0</v>
      </c>
      <c r="N315" s="517">
        <f t="shared" si="161"/>
        <v>0</v>
      </c>
      <c r="O315" s="517">
        <f t="shared" si="161"/>
        <v>0</v>
      </c>
      <c r="P315" s="517">
        <f t="shared" si="161"/>
        <v>0</v>
      </c>
      <c r="Q315" s="518">
        <f t="shared" si="161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2">ROUNDUP(I317/$Q$15,0)</f>
        <v>0</v>
      </c>
      <c r="O317" s="592">
        <f t="shared" si="162"/>
        <v>0</v>
      </c>
      <c r="P317" s="592">
        <f t="shared" si="162"/>
        <v>0</v>
      </c>
      <c r="Q317" s="597">
        <f t="shared" si="162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3">ROUNDUP(I319/$Q$15,0)</f>
        <v>0</v>
      </c>
      <c r="O319" s="520">
        <f t="shared" si="163"/>
        <v>0</v>
      </c>
      <c r="P319" s="520">
        <f t="shared" si="163"/>
        <v>0</v>
      </c>
      <c r="Q319" s="590">
        <f t="shared" si="163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workbookViewId="0">
      <selection activeCell="B328" sqref="B328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2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 t="s">
        <v>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6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353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354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346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 t="s">
        <v>355</v>
      </c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170864</v>
      </c>
      <c r="D21" s="343">
        <f>SUM(D22,D25,D26,D42,D43)</f>
        <v>164587</v>
      </c>
      <c r="E21" s="343">
        <f>SUM(E22,E25,E43)</f>
        <v>0</v>
      </c>
      <c r="F21" s="343">
        <f>SUM(F22,F27,F43)</f>
        <v>6277</v>
      </c>
      <c r="G21" s="344">
        <f>SUM(G22,G45)</f>
        <v>0</v>
      </c>
      <c r="H21" s="342">
        <f t="shared" ref="H21:H47" si="1">SUM(I21:L21)</f>
        <v>109702</v>
      </c>
      <c r="I21" s="343">
        <f>SUM(I22,I25,I26,I42,I43)</f>
        <v>101425</v>
      </c>
      <c r="J21" s="343">
        <f>SUM(J22,J25,J43)</f>
        <v>0</v>
      </c>
      <c r="K21" s="343">
        <f>SUM(K22,K27,K43)</f>
        <v>8277</v>
      </c>
      <c r="L21" s="345">
        <f>SUM(L22,L45)</f>
        <v>0</v>
      </c>
      <c r="M21" s="342">
        <f t="shared" ref="M21:M41" si="2">SUM(N21:Q21)</f>
        <v>156110</v>
      </c>
      <c r="N21" s="343">
        <f>SUM(N22,N25,N26,N42,N43)</f>
        <v>144330</v>
      </c>
      <c r="O21" s="343">
        <f>SUM(O22,O25,O43)</f>
        <v>0</v>
      </c>
      <c r="P21" s="343">
        <f>SUM(P22,P27,P43)</f>
        <v>11780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2000</v>
      </c>
      <c r="I22" s="349">
        <f>SUM(I23:I24)</f>
        <v>0</v>
      </c>
      <c r="J22" s="349">
        <f>SUM(J23:J24)</f>
        <v>0</v>
      </c>
      <c r="K22" s="349">
        <f>SUM(K23:K24)</f>
        <v>2000</v>
      </c>
      <c r="L22" s="351">
        <f>SUM(L23:L24)</f>
        <v>0</v>
      </c>
      <c r="M22" s="348">
        <f t="shared" si="2"/>
        <v>2846</v>
      </c>
      <c r="N22" s="349">
        <f>SUM(N23:N24)</f>
        <v>0</v>
      </c>
      <c r="O22" s="349">
        <f>SUM(O23:O24)</f>
        <v>0</v>
      </c>
      <c r="P22" s="349">
        <f>SUM(P23:P24)</f>
        <v>2846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2000</v>
      </c>
      <c r="I24" s="365"/>
      <c r="J24" s="365"/>
      <c r="K24" s="365">
        <v>2000</v>
      </c>
      <c r="L24" s="367"/>
      <c r="M24" s="368">
        <f t="shared" si="2"/>
        <v>2846</v>
      </c>
      <c r="N24" s="369">
        <f t="shared" si="3"/>
        <v>0</v>
      </c>
      <c r="O24" s="370">
        <f t="shared" si="3"/>
        <v>0</v>
      </c>
      <c r="P24" s="370">
        <f t="shared" si="3"/>
        <v>2846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164587</v>
      </c>
      <c r="D25" s="374">
        <f>164587</f>
        <v>164587</v>
      </c>
      <c r="E25" s="374"/>
      <c r="F25" s="375" t="s">
        <v>37</v>
      </c>
      <c r="G25" s="376" t="s">
        <v>37</v>
      </c>
      <c r="H25" s="373">
        <f t="shared" si="1"/>
        <v>101425</v>
      </c>
      <c r="I25" s="374">
        <f>SUM(I50)</f>
        <v>101425</v>
      </c>
      <c r="J25" s="374"/>
      <c r="K25" s="375" t="s">
        <v>37</v>
      </c>
      <c r="L25" s="377" t="s">
        <v>37</v>
      </c>
      <c r="M25" s="378">
        <f t="shared" si="2"/>
        <v>144330</v>
      </c>
      <c r="N25" s="379">
        <f>ROUND(I25/$Q$15,0)+15</f>
        <v>144330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6277</v>
      </c>
      <c r="D27" s="386" t="s">
        <v>37</v>
      </c>
      <c r="E27" s="386" t="s">
        <v>37</v>
      </c>
      <c r="F27" s="390">
        <f>SUM(F28,F32,F34,F37)</f>
        <v>6277</v>
      </c>
      <c r="G27" s="387" t="s">
        <v>37</v>
      </c>
      <c r="H27" s="384">
        <f t="shared" si="1"/>
        <v>6277</v>
      </c>
      <c r="I27" s="386" t="s">
        <v>37</v>
      </c>
      <c r="J27" s="386" t="s">
        <v>37</v>
      </c>
      <c r="K27" s="390">
        <f>SUM(K28,K32,K34,K37)</f>
        <v>6277</v>
      </c>
      <c r="L27" s="389" t="s">
        <v>37</v>
      </c>
      <c r="M27" s="384">
        <f t="shared" si="2"/>
        <v>8934</v>
      </c>
      <c r="N27" s="386" t="s">
        <v>37</v>
      </c>
      <c r="O27" s="386" t="s">
        <v>37</v>
      </c>
      <c r="P27" s="390">
        <f>SUM(P28,P32,P34,P37)</f>
        <v>8934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6277</v>
      </c>
      <c r="D37" s="386" t="s">
        <v>37</v>
      </c>
      <c r="E37" s="386" t="s">
        <v>37</v>
      </c>
      <c r="F37" s="390">
        <f>SUM(F38:F41)</f>
        <v>6277</v>
      </c>
      <c r="G37" s="387" t="s">
        <v>37</v>
      </c>
      <c r="H37" s="384">
        <f t="shared" si="1"/>
        <v>6277</v>
      </c>
      <c r="I37" s="386" t="s">
        <v>37</v>
      </c>
      <c r="J37" s="386" t="s">
        <v>37</v>
      </c>
      <c r="K37" s="390">
        <f>SUM(K38:K41)</f>
        <v>6277</v>
      </c>
      <c r="L37" s="389" t="s">
        <v>37</v>
      </c>
      <c r="M37" s="384">
        <f t="shared" si="2"/>
        <v>8934</v>
      </c>
      <c r="N37" s="386" t="s">
        <v>37</v>
      </c>
      <c r="O37" s="386" t="s">
        <v>37</v>
      </c>
      <c r="P37" s="390">
        <f>SUM(P38:P41)</f>
        <v>8934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6277</v>
      </c>
      <c r="D41" s="403" t="s">
        <v>37</v>
      </c>
      <c r="E41" s="403" t="s">
        <v>37</v>
      </c>
      <c r="F41" s="404">
        <f>6277</f>
        <v>6277</v>
      </c>
      <c r="G41" s="405" t="s">
        <v>37</v>
      </c>
      <c r="H41" s="402">
        <f t="shared" si="1"/>
        <v>6277</v>
      </c>
      <c r="I41" s="403" t="s">
        <v>37</v>
      </c>
      <c r="J41" s="403" t="s">
        <v>37</v>
      </c>
      <c r="K41" s="404">
        <v>6277</v>
      </c>
      <c r="L41" s="406" t="s">
        <v>37</v>
      </c>
      <c r="M41" s="402">
        <f t="shared" si="2"/>
        <v>8934</v>
      </c>
      <c r="N41" s="403" t="s">
        <v>37</v>
      </c>
      <c r="O41" s="403" t="s">
        <v>37</v>
      </c>
      <c r="P41" s="369">
        <f>ROUND(K41/$Q$15,0)+3</f>
        <v>8934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170864</v>
      </c>
      <c r="D50" s="458">
        <f>SUM(D51,D299)</f>
        <v>164587</v>
      </c>
      <c r="E50" s="458">
        <f>SUM(E51,E299)</f>
        <v>0</v>
      </c>
      <c r="F50" s="458">
        <f>SUM(F51,F299)</f>
        <v>6277</v>
      </c>
      <c r="G50" s="459">
        <f>SUM(G51,G299)</f>
        <v>0</v>
      </c>
      <c r="H50" s="457">
        <f t="shared" ref="H50:H112" si="10">SUM(I50:L50)</f>
        <v>109702</v>
      </c>
      <c r="I50" s="458">
        <f>SUM(I51,I299)</f>
        <v>101425</v>
      </c>
      <c r="J50" s="458">
        <f>SUM(J51,J299)</f>
        <v>0</v>
      </c>
      <c r="K50" s="458">
        <f>SUM(K51,K299)</f>
        <v>8277</v>
      </c>
      <c r="L50" s="460">
        <f>SUM(L51,L299)</f>
        <v>0</v>
      </c>
      <c r="M50" s="457">
        <f t="shared" ref="M50:M73" si="11">SUM(N50:Q50)</f>
        <v>156110</v>
      </c>
      <c r="N50" s="458">
        <f>SUM(N51,N299)</f>
        <v>144330</v>
      </c>
      <c r="O50" s="458">
        <f>SUM(O51,O299)</f>
        <v>0</v>
      </c>
      <c r="P50" s="458">
        <f>SUM(P51,P299)</f>
        <v>11780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304756</v>
      </c>
      <c r="D51" s="464">
        <f>SUM(D52,D192)</f>
        <v>298479</v>
      </c>
      <c r="E51" s="464">
        <f>SUM(E52,E192)</f>
        <v>0</v>
      </c>
      <c r="F51" s="464">
        <f>SUM(F52,F192)</f>
        <v>6277</v>
      </c>
      <c r="G51" s="465">
        <f>SUM(G52,G192)</f>
        <v>0</v>
      </c>
      <c r="H51" s="463">
        <f t="shared" si="10"/>
        <v>107702</v>
      </c>
      <c r="I51" s="464">
        <f>SUM(I52,I192)</f>
        <v>101425</v>
      </c>
      <c r="J51" s="464">
        <f>SUM(J52,J192)</f>
        <v>0</v>
      </c>
      <c r="K51" s="464">
        <f>SUM(K52,K192)</f>
        <v>6277</v>
      </c>
      <c r="L51" s="466">
        <f>SUM(L52,L192)</f>
        <v>0</v>
      </c>
      <c r="M51" s="463">
        <f t="shared" si="11"/>
        <v>153264</v>
      </c>
      <c r="N51" s="464">
        <f>SUM(N52,N192)</f>
        <v>144330</v>
      </c>
      <c r="O51" s="464">
        <f>SUM(O52,O192)</f>
        <v>0</v>
      </c>
      <c r="P51" s="464">
        <f>SUM(P52,P192)</f>
        <v>8934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253825</v>
      </c>
      <c r="D52" s="469">
        <f>SUM(D53,D74,D171,D185)</f>
        <v>247548</v>
      </c>
      <c r="E52" s="469">
        <f>SUM(E53,E74,E171,E185)</f>
        <v>0</v>
      </c>
      <c r="F52" s="469">
        <f>SUM(F53,F74,F171,F185)</f>
        <v>6277</v>
      </c>
      <c r="G52" s="470">
        <f>SUM(G53,G74,G171,G185)</f>
        <v>0</v>
      </c>
      <c r="H52" s="468">
        <f t="shared" si="10"/>
        <v>97998</v>
      </c>
      <c r="I52" s="469">
        <f>SUM(I53,I74,I171,I185)</f>
        <v>91721</v>
      </c>
      <c r="J52" s="469">
        <f>SUM(J53,J74,J171,J185)</f>
        <v>0</v>
      </c>
      <c r="K52" s="469">
        <f>SUM(K53,K74,K171,K185)</f>
        <v>6277</v>
      </c>
      <c r="L52" s="471">
        <f>SUM(L53,L74,L171,L185)</f>
        <v>0</v>
      </c>
      <c r="M52" s="468">
        <f t="shared" si="11"/>
        <v>139454</v>
      </c>
      <c r="N52" s="469">
        <f>SUM(N53,N74,N171,N185)</f>
        <v>130520</v>
      </c>
      <c r="O52" s="469">
        <f>SUM(O53,O74,O171,O185)</f>
        <v>0</v>
      </c>
      <c r="P52" s="469">
        <f>SUM(P53,P74,P171,P185)</f>
        <v>8934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133892</v>
      </c>
      <c r="D53" s="474">
        <f>SUM(D54,D67)</f>
        <v>133892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0</v>
      </c>
      <c r="I53" s="474">
        <f>SUM(I54,I67)</f>
        <v>0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0</v>
      </c>
      <c r="N53" s="474">
        <f>SUM(N54,N67)</f>
        <v>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100155</v>
      </c>
      <c r="D54" s="390">
        <f>SUM(D55,D58,D66)</f>
        <v>100155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0</v>
      </c>
      <c r="I54" s="390">
        <f>SUM(I55,I58,I66)</f>
        <v>0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0</v>
      </c>
      <c r="N54" s="390">
        <f>SUM(N55,N58,N66)</f>
        <v>0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96924</v>
      </c>
      <c r="D55" s="481">
        <f>SUM(D56:D57)</f>
        <v>96924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0</v>
      </c>
      <c r="I55" s="481">
        <f>SUM(I56:I57)</f>
        <v>0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0</v>
      </c>
      <c r="N55" s="481">
        <f>SUM(N56:N57)</f>
        <v>0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96924</v>
      </c>
      <c r="D57" s="404">
        <v>96924</v>
      </c>
      <c r="E57" s="404"/>
      <c r="F57" s="404"/>
      <c r="G57" s="487"/>
      <c r="H57" s="402">
        <f t="shared" si="10"/>
        <v>0</v>
      </c>
      <c r="I57" s="404"/>
      <c r="J57" s="404"/>
      <c r="K57" s="404"/>
      <c r="L57" s="488"/>
      <c r="M57" s="402">
        <f t="shared" si="11"/>
        <v>0</v>
      </c>
      <c r="N57" s="369">
        <f t="shared" ref="N57" si="13">ROUNDUP(I57/$Q$15,0)</f>
        <v>0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3231</v>
      </c>
      <c r="D58" s="369">
        <f>SUM(D59:D65)</f>
        <v>3231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0</v>
      </c>
      <c r="I58" s="369">
        <f>SUM(I59:I65)</f>
        <v>0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0</v>
      </c>
      <c r="N58" s="369">
        <f>SUM(N59:N65)</f>
        <v>0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4">ROUNDUP(I59/$Q$15,0)</f>
        <v>0</v>
      </c>
      <c r="O59" s="369">
        <f t="shared" si="14"/>
        <v>0</v>
      </c>
      <c r="P59" s="369">
        <f t="shared" si="14"/>
        <v>0</v>
      </c>
      <c r="Q59" s="489">
        <f t="shared" si="14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700</v>
      </c>
      <c r="D60" s="404">
        <v>700</v>
      </c>
      <c r="E60" s="404"/>
      <c r="F60" s="404"/>
      <c r="G60" s="487"/>
      <c r="H60" s="402">
        <f t="shared" si="10"/>
        <v>0</v>
      </c>
      <c r="I60" s="404"/>
      <c r="J60" s="404"/>
      <c r="K60" s="404"/>
      <c r="L60" s="488"/>
      <c r="M60" s="402">
        <f t="shared" si="11"/>
        <v>0</v>
      </c>
      <c r="N60" s="369">
        <f t="shared" si="14"/>
        <v>0</v>
      </c>
      <c r="O60" s="369">
        <f t="shared" si="14"/>
        <v>0</v>
      </c>
      <c r="P60" s="369">
        <f t="shared" si="14"/>
        <v>0</v>
      </c>
      <c r="Q60" s="489">
        <f t="shared" si="14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4"/>
        <v>0</v>
      </c>
      <c r="O61" s="369">
        <f t="shared" si="14"/>
        <v>0</v>
      </c>
      <c r="P61" s="369">
        <f t="shared" si="14"/>
        <v>0</v>
      </c>
      <c r="Q61" s="489">
        <f t="shared" si="14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/>
      <c r="J62" s="404"/>
      <c r="K62" s="404"/>
      <c r="L62" s="488"/>
      <c r="M62" s="402">
        <f t="shared" si="11"/>
        <v>0</v>
      </c>
      <c r="N62" s="369">
        <f t="shared" si="14"/>
        <v>0</v>
      </c>
      <c r="O62" s="369">
        <f t="shared" si="14"/>
        <v>0</v>
      </c>
      <c r="P62" s="369">
        <f t="shared" si="14"/>
        <v>0</v>
      </c>
      <c r="Q62" s="489">
        <f t="shared" si="14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2531</v>
      </c>
      <c r="D63" s="404">
        <v>2531</v>
      </c>
      <c r="E63" s="404"/>
      <c r="F63" s="404"/>
      <c r="G63" s="487"/>
      <c r="H63" s="402">
        <f t="shared" si="10"/>
        <v>0</v>
      </c>
      <c r="I63" s="404"/>
      <c r="J63" s="404"/>
      <c r="K63" s="404"/>
      <c r="L63" s="488"/>
      <c r="M63" s="402">
        <f t="shared" si="11"/>
        <v>0</v>
      </c>
      <c r="N63" s="369">
        <f t="shared" si="14"/>
        <v>0</v>
      </c>
      <c r="O63" s="369">
        <f t="shared" si="14"/>
        <v>0</v>
      </c>
      <c r="P63" s="369">
        <f t="shared" si="14"/>
        <v>0</v>
      </c>
      <c r="Q63" s="489">
        <f t="shared" si="14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4"/>
        <v>0</v>
      </c>
      <c r="O64" s="369">
        <f t="shared" si="14"/>
        <v>0</v>
      </c>
      <c r="P64" s="369">
        <f t="shared" si="14"/>
        <v>0</v>
      </c>
      <c r="Q64" s="489">
        <f t="shared" si="14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4"/>
        <v>0</v>
      </c>
      <c r="O65" s="369">
        <f t="shared" si="14"/>
        <v>0</v>
      </c>
      <c r="P65" s="369">
        <f t="shared" si="14"/>
        <v>0</v>
      </c>
      <c r="Q65" s="489">
        <f t="shared" si="14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/>
      <c r="J66" s="492"/>
      <c r="K66" s="492"/>
      <c r="L66" s="494"/>
      <c r="M66" s="445">
        <f t="shared" si="11"/>
        <v>0</v>
      </c>
      <c r="N66" s="369">
        <f t="shared" si="14"/>
        <v>0</v>
      </c>
      <c r="O66" s="481">
        <f t="shared" si="14"/>
        <v>0</v>
      </c>
      <c r="P66" s="481">
        <f t="shared" si="14"/>
        <v>0</v>
      </c>
      <c r="Q66" s="483">
        <f t="shared" si="14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33737</v>
      </c>
      <c r="D67" s="390">
        <f>SUM(D68:D69)</f>
        <v>33737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0</v>
      </c>
      <c r="I67" s="390">
        <f>SUM(I68:I69)</f>
        <v>0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0</v>
      </c>
      <c r="N67" s="390">
        <f>SUM(N68:N69)</f>
        <v>0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25674</v>
      </c>
      <c r="D68" s="395">
        <v>25674</v>
      </c>
      <c r="E68" s="395"/>
      <c r="F68" s="395"/>
      <c r="G68" s="484"/>
      <c r="H68" s="393">
        <f t="shared" si="10"/>
        <v>0</v>
      </c>
      <c r="I68" s="395"/>
      <c r="J68" s="395"/>
      <c r="K68" s="395"/>
      <c r="L68" s="485"/>
      <c r="M68" s="393">
        <f t="shared" si="11"/>
        <v>0</v>
      </c>
      <c r="N68" s="419">
        <f t="shared" ref="N68:Q68" si="15">ROUNDUP(I68/$Q$15,0)</f>
        <v>0</v>
      </c>
      <c r="O68" s="419">
        <f t="shared" si="15"/>
        <v>0</v>
      </c>
      <c r="P68" s="419">
        <f t="shared" si="15"/>
        <v>0</v>
      </c>
      <c r="Q68" s="486">
        <f t="shared" si="15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8063</v>
      </c>
      <c r="D69" s="369">
        <f>SUM(D70:D73)</f>
        <v>8063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0</v>
      </c>
      <c r="I69" s="369">
        <f>SUM(I70:I73)</f>
        <v>0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0</v>
      </c>
      <c r="N69" s="369">
        <f>SUM(N70:N73)</f>
        <v>0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5920</v>
      </c>
      <c r="D70" s="404">
        <v>5920</v>
      </c>
      <c r="E70" s="404"/>
      <c r="F70" s="404"/>
      <c r="G70" s="487"/>
      <c r="H70" s="402">
        <f t="shared" si="10"/>
        <v>0</v>
      </c>
      <c r="I70" s="404"/>
      <c r="J70" s="404"/>
      <c r="K70" s="404"/>
      <c r="L70" s="488"/>
      <c r="M70" s="402">
        <f t="shared" si="11"/>
        <v>0</v>
      </c>
      <c r="N70" s="369">
        <f t="shared" ref="N70:Q73" si="16">ROUNDUP(I70/$Q$15,0)</f>
        <v>0</v>
      </c>
      <c r="O70" s="369">
        <f t="shared" si="16"/>
        <v>0</v>
      </c>
      <c r="P70" s="369">
        <f t="shared" si="16"/>
        <v>0</v>
      </c>
      <c r="Q70" s="489">
        <f t="shared" si="16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343</v>
      </c>
      <c r="D71" s="404">
        <v>343</v>
      </c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6"/>
        <v>0</v>
      </c>
      <c r="O71" s="369">
        <f t="shared" si="16"/>
        <v>0</v>
      </c>
      <c r="P71" s="369">
        <f t="shared" si="16"/>
        <v>0</v>
      </c>
      <c r="Q71" s="489">
        <f t="shared" si="16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1800</v>
      </c>
      <c r="D72" s="404">
        <v>1800</v>
      </c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6"/>
        <v>0</v>
      </c>
      <c r="O72" s="369">
        <f t="shared" si="16"/>
        <v>0</v>
      </c>
      <c r="P72" s="369">
        <f t="shared" si="16"/>
        <v>0</v>
      </c>
      <c r="Q72" s="489">
        <f t="shared" si="16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6"/>
        <v>0</v>
      </c>
      <c r="O73" s="369">
        <f t="shared" si="16"/>
        <v>0</v>
      </c>
      <c r="P73" s="369">
        <f t="shared" si="16"/>
        <v>0</v>
      </c>
      <c r="Q73" s="489">
        <f t="shared" si="16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119933</v>
      </c>
      <c r="D74" s="474">
        <f>SUM(D75,D82,D129,D162,D163,D170)</f>
        <v>113656</v>
      </c>
      <c r="E74" s="474">
        <f>SUM(E75,E82,E129,E162,E163,E170)</f>
        <v>0</v>
      </c>
      <c r="F74" s="474">
        <f>SUM(F75,F82,F129,F162,F163,F170)</f>
        <v>6277</v>
      </c>
      <c r="G74" s="475">
        <f>SUM(G75,G82,G129,G162,G163,G170)</f>
        <v>0</v>
      </c>
      <c r="H74" s="473">
        <f t="shared" si="10"/>
        <v>97998</v>
      </c>
      <c r="I74" s="474">
        <f>SUM(I75,I82,I129,I162,I163,I170)</f>
        <v>91721</v>
      </c>
      <c r="J74" s="474">
        <f>SUM(J75,J82,J129,J162,J163,J170)</f>
        <v>0</v>
      </c>
      <c r="K74" s="474">
        <f>SUM(K75,K82,K129,K162,K163,K170)</f>
        <v>6277</v>
      </c>
      <c r="L74" s="476">
        <f>SUM(L75,L82,L129,L162,L163,L170)</f>
        <v>0</v>
      </c>
      <c r="M74" s="473">
        <f t="shared" ref="M74:M112" si="17">SUM(N74:Q74)</f>
        <v>139454</v>
      </c>
      <c r="N74" s="474">
        <f>SUM(N75,N82,N129,N162,N163,N170)</f>
        <v>130520</v>
      </c>
      <c r="O74" s="474">
        <f>SUM(O75,O82,O129,O162,O163,O170)</f>
        <v>0</v>
      </c>
      <c r="P74" s="474">
        <f>SUM(P75,P82,P129,P162,P163,P170)</f>
        <v>8934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7800</v>
      </c>
      <c r="D75" s="390">
        <f>SUM(D76,D79)</f>
        <v>7800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7800</v>
      </c>
      <c r="I75" s="390">
        <f>SUM(I76,I79)</f>
        <v>7800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7"/>
        <v>11101</v>
      </c>
      <c r="N75" s="390">
        <f>SUM(N76,N79)</f>
        <v>11101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0</v>
      </c>
      <c r="D76" s="419">
        <f>SUM(D77:D78)</f>
        <v>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7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0</v>
      </c>
      <c r="D77" s="404"/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7"/>
        <v>0</v>
      </c>
      <c r="N77" s="369">
        <f t="shared" ref="N77:Q78" si="18">ROUNDUP(I77/$Q$15,0)</f>
        <v>0</v>
      </c>
      <c r="O77" s="369">
        <f t="shared" si="18"/>
        <v>0</v>
      </c>
      <c r="P77" s="369">
        <f t="shared" si="18"/>
        <v>0</v>
      </c>
      <c r="Q77" s="489">
        <f t="shared" si="18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7"/>
        <v>0</v>
      </c>
      <c r="N78" s="369">
        <f t="shared" si="18"/>
        <v>0</v>
      </c>
      <c r="O78" s="369">
        <f t="shared" si="18"/>
        <v>0</v>
      </c>
      <c r="P78" s="369">
        <f t="shared" si="18"/>
        <v>0</v>
      </c>
      <c r="Q78" s="489">
        <f t="shared" si="18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7800</v>
      </c>
      <c r="D79" s="369">
        <f>SUM(D80:D81)</f>
        <v>7800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7800</v>
      </c>
      <c r="I79" s="369">
        <f>SUM(I80:I81)</f>
        <v>7800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7"/>
        <v>11101</v>
      </c>
      <c r="N79" s="369">
        <f>SUM(N80:N81)</f>
        <v>11101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1350</v>
      </c>
      <c r="D80" s="404">
        <f>1350</f>
        <v>1350</v>
      </c>
      <c r="E80" s="404"/>
      <c r="F80" s="404"/>
      <c r="G80" s="487"/>
      <c r="H80" s="402">
        <f t="shared" si="10"/>
        <v>1346</v>
      </c>
      <c r="I80" s="404">
        <v>1346</v>
      </c>
      <c r="J80" s="404"/>
      <c r="K80" s="404"/>
      <c r="L80" s="488"/>
      <c r="M80" s="402">
        <f t="shared" si="17"/>
        <v>1917</v>
      </c>
      <c r="N80" s="369">
        <v>1917</v>
      </c>
      <c r="O80" s="369">
        <f t="shared" ref="O80:Q81" si="19">ROUNDUP(J80/$Q$15,0)</f>
        <v>0</v>
      </c>
      <c r="P80" s="369">
        <f t="shared" si="19"/>
        <v>0</v>
      </c>
      <c r="Q80" s="489">
        <f t="shared" si="19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6450</v>
      </c>
      <c r="D81" s="404">
        <f>6450</f>
        <v>6450</v>
      </c>
      <c r="E81" s="404"/>
      <c r="F81" s="404"/>
      <c r="G81" s="487"/>
      <c r="H81" s="402">
        <f t="shared" si="10"/>
        <v>6454</v>
      </c>
      <c r="I81" s="404">
        <v>6454</v>
      </c>
      <c r="J81" s="404"/>
      <c r="K81" s="404">
        <v>0</v>
      </c>
      <c r="L81" s="488"/>
      <c r="M81" s="402">
        <f t="shared" si="17"/>
        <v>9184</v>
      </c>
      <c r="N81" s="369">
        <v>9184</v>
      </c>
      <c r="O81" s="369">
        <f t="shared" si="19"/>
        <v>0</v>
      </c>
      <c r="P81" s="369">
        <f t="shared" si="19"/>
        <v>0</v>
      </c>
      <c r="Q81" s="489">
        <f t="shared" si="19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70898</v>
      </c>
      <c r="D82" s="390">
        <f>SUM(D83,D88,D94,D102,D111,D115,D121,D127)</f>
        <v>66850</v>
      </c>
      <c r="E82" s="390">
        <f>SUM(E83,E88,E94,E102,E111,E115,E121,E127)</f>
        <v>0</v>
      </c>
      <c r="F82" s="390">
        <f>SUM(F83,F88,F94,F102,F111,F115,F121,F127)</f>
        <v>4048</v>
      </c>
      <c r="G82" s="495">
        <f>SUM(G83,G88,G94,G102,G111,G115,G121,G127)</f>
        <v>0</v>
      </c>
      <c r="H82" s="384">
        <f t="shared" si="10"/>
        <v>50920</v>
      </c>
      <c r="I82" s="390">
        <f>SUM(I83,I88,I94,I102,I111,I115,I121,I127)</f>
        <v>46872</v>
      </c>
      <c r="J82" s="390">
        <f>SUM(J83,J88,J94,J102,J111,J115,J121,J127)</f>
        <v>0</v>
      </c>
      <c r="K82" s="390">
        <f>SUM(K83,K88,K94,K102,K111,K115,K121,K127)</f>
        <v>4048</v>
      </c>
      <c r="L82" s="499">
        <f>SUM(L83,L88,L94,L102,L111,L115,L121,L127)</f>
        <v>0</v>
      </c>
      <c r="M82" s="384">
        <f t="shared" si="17"/>
        <v>72459</v>
      </c>
      <c r="N82" s="390">
        <f>SUM(N83,N88,N94,N102,N111,N115,N121,N127)</f>
        <v>66698</v>
      </c>
      <c r="O82" s="390">
        <f>SUM(O83,O88,O94,O102,O111,O115,O121,O127)</f>
        <v>0</v>
      </c>
      <c r="P82" s="390">
        <f>SUM(P83,P88,P94,P102,P111,P115,P121,P127)</f>
        <v>5761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7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7"/>
        <v>0</v>
      </c>
      <c r="N84" s="419">
        <f t="shared" ref="N84:Q87" si="20">ROUNDUP(I84/$Q$15,0)</f>
        <v>0</v>
      </c>
      <c r="O84" s="419">
        <f t="shared" si="20"/>
        <v>0</v>
      </c>
      <c r="P84" s="419">
        <f t="shared" si="20"/>
        <v>0</v>
      </c>
      <c r="Q84" s="486">
        <f t="shared" si="20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7"/>
        <v>0</v>
      </c>
      <c r="N85" s="369">
        <f t="shared" si="20"/>
        <v>0</v>
      </c>
      <c r="O85" s="369">
        <f t="shared" si="20"/>
        <v>0</v>
      </c>
      <c r="P85" s="369">
        <f t="shared" si="20"/>
        <v>0</v>
      </c>
      <c r="Q85" s="489">
        <f t="shared" si="20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7"/>
        <v>0</v>
      </c>
      <c r="N86" s="369">
        <f t="shared" si="20"/>
        <v>0</v>
      </c>
      <c r="O86" s="369">
        <f t="shared" si="20"/>
        <v>0</v>
      </c>
      <c r="P86" s="369">
        <f t="shared" si="20"/>
        <v>0</v>
      </c>
      <c r="Q86" s="489">
        <f t="shared" si="20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>
        <v>0</v>
      </c>
      <c r="J87" s="404"/>
      <c r="K87" s="404">
        <v>0</v>
      </c>
      <c r="L87" s="488"/>
      <c r="M87" s="402">
        <f t="shared" si="17"/>
        <v>0</v>
      </c>
      <c r="N87" s="369">
        <v>0</v>
      </c>
      <c r="O87" s="369">
        <f t="shared" si="20"/>
        <v>0</v>
      </c>
      <c r="P87" s="369">
        <v>0</v>
      </c>
      <c r="Q87" s="489">
        <f t="shared" si="20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7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7"/>
        <v>0</v>
      </c>
      <c r="N89" s="369">
        <f t="shared" ref="N89:Q93" si="21">ROUNDUP(I89/$Q$15,0)</f>
        <v>0</v>
      </c>
      <c r="O89" s="369">
        <f t="shared" si="21"/>
        <v>0</v>
      </c>
      <c r="P89" s="369">
        <f t="shared" si="21"/>
        <v>0</v>
      </c>
      <c r="Q89" s="489">
        <f t="shared" si="21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7"/>
        <v>0</v>
      </c>
      <c r="N90" s="369">
        <f t="shared" si="21"/>
        <v>0</v>
      </c>
      <c r="O90" s="369">
        <f t="shared" si="21"/>
        <v>0</v>
      </c>
      <c r="P90" s="369">
        <f t="shared" si="21"/>
        <v>0</v>
      </c>
      <c r="Q90" s="489">
        <f t="shared" si="21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7"/>
        <v>0</v>
      </c>
      <c r="N91" s="369">
        <f t="shared" si="21"/>
        <v>0</v>
      </c>
      <c r="O91" s="369">
        <f t="shared" si="21"/>
        <v>0</v>
      </c>
      <c r="P91" s="369">
        <f t="shared" si="21"/>
        <v>0</v>
      </c>
      <c r="Q91" s="489">
        <f t="shared" si="21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7"/>
        <v>0</v>
      </c>
      <c r="N92" s="369">
        <f t="shared" si="21"/>
        <v>0</v>
      </c>
      <c r="O92" s="369">
        <f t="shared" si="21"/>
        <v>0</v>
      </c>
      <c r="P92" s="369">
        <f t="shared" si="21"/>
        <v>0</v>
      </c>
      <c r="Q92" s="489">
        <f t="shared" si="21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7"/>
        <v>0</v>
      </c>
      <c r="N93" s="369">
        <f t="shared" si="21"/>
        <v>0</v>
      </c>
      <c r="O93" s="369">
        <f t="shared" si="21"/>
        <v>0</v>
      </c>
      <c r="P93" s="369">
        <f t="shared" si="21"/>
        <v>0</v>
      </c>
      <c r="Q93" s="489">
        <f t="shared" si="21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63998</v>
      </c>
      <c r="D94" s="369">
        <f>SUM(D95:D101)</f>
        <v>59950</v>
      </c>
      <c r="E94" s="369">
        <f>SUM(E95:E101)</f>
        <v>0</v>
      </c>
      <c r="F94" s="369">
        <f>SUM(F95:F101)</f>
        <v>4048</v>
      </c>
      <c r="G94" s="491">
        <f>SUM(G95:G101)</f>
        <v>0</v>
      </c>
      <c r="H94" s="402">
        <f t="shared" si="10"/>
        <v>48743</v>
      </c>
      <c r="I94" s="369">
        <f>SUM(I95:I101)</f>
        <v>44695</v>
      </c>
      <c r="J94" s="369">
        <f>SUM(J95:J101)</f>
        <v>0</v>
      </c>
      <c r="K94" s="369">
        <f>SUM(K95:K101)</f>
        <v>4048</v>
      </c>
      <c r="L94" s="489">
        <f>SUM(L95:L101)</f>
        <v>0</v>
      </c>
      <c r="M94" s="402">
        <f t="shared" si="17"/>
        <v>69360</v>
      </c>
      <c r="N94" s="369">
        <f>SUM(N95:N101)</f>
        <v>63599</v>
      </c>
      <c r="O94" s="369">
        <f>SUM(O95:O101)</f>
        <v>0</v>
      </c>
      <c r="P94" s="369">
        <f>SUM(P95:P101)</f>
        <v>5761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27750</v>
      </c>
      <c r="D95" s="404">
        <f>27750</f>
        <v>27750</v>
      </c>
      <c r="E95" s="404"/>
      <c r="F95" s="404"/>
      <c r="G95" s="487"/>
      <c r="H95" s="402">
        <f t="shared" si="10"/>
        <v>24732</v>
      </c>
      <c r="I95" s="404">
        <v>22750</v>
      </c>
      <c r="J95" s="404"/>
      <c r="K95" s="404">
        <v>1982</v>
      </c>
      <c r="L95" s="488"/>
      <c r="M95" s="402">
        <f t="shared" si="17"/>
        <v>35193</v>
      </c>
      <c r="N95" s="369">
        <v>32372</v>
      </c>
      <c r="O95" s="369">
        <f t="shared" ref="N95:Q101" si="22">ROUNDUP(J95/$Q$15,0)</f>
        <v>0</v>
      </c>
      <c r="P95" s="369">
        <v>2821</v>
      </c>
      <c r="Q95" s="489">
        <f t="shared" si="22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1500</v>
      </c>
      <c r="D96" s="404">
        <f>1500</f>
        <v>1500</v>
      </c>
      <c r="E96" s="404"/>
      <c r="F96" s="404"/>
      <c r="G96" s="487"/>
      <c r="H96" s="402">
        <f t="shared" si="10"/>
        <v>1500</v>
      </c>
      <c r="I96" s="404">
        <v>1500</v>
      </c>
      <c r="J96" s="404"/>
      <c r="K96" s="404">
        <v>0</v>
      </c>
      <c r="L96" s="488"/>
      <c r="M96" s="402">
        <f t="shared" si="17"/>
        <v>2135</v>
      </c>
      <c r="N96" s="369">
        <v>2135</v>
      </c>
      <c r="O96" s="369">
        <f t="shared" si="22"/>
        <v>0</v>
      </c>
      <c r="P96" s="369">
        <v>0</v>
      </c>
      <c r="Q96" s="489">
        <f t="shared" si="22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7"/>
        <v>0</v>
      </c>
      <c r="N97" s="419">
        <f t="shared" si="22"/>
        <v>0</v>
      </c>
      <c r="O97" s="419">
        <f t="shared" si="22"/>
        <v>0</v>
      </c>
      <c r="P97" s="419">
        <f t="shared" si="22"/>
        <v>0</v>
      </c>
      <c r="Q97" s="486">
        <f t="shared" si="22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7"/>
        <v>0</v>
      </c>
      <c r="N98" s="369">
        <f t="shared" si="22"/>
        <v>0</v>
      </c>
      <c r="O98" s="369">
        <f t="shared" si="22"/>
        <v>0</v>
      </c>
      <c r="P98" s="369">
        <f t="shared" si="22"/>
        <v>0</v>
      </c>
      <c r="Q98" s="489">
        <f t="shared" si="22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7"/>
        <v>0</v>
      </c>
      <c r="N99" s="369">
        <f t="shared" si="22"/>
        <v>0</v>
      </c>
      <c r="O99" s="369">
        <f t="shared" si="22"/>
        <v>0</v>
      </c>
      <c r="P99" s="369">
        <f t="shared" si="22"/>
        <v>0</v>
      </c>
      <c r="Q99" s="489">
        <f t="shared" si="22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>
        <v>0</v>
      </c>
      <c r="J100" s="404"/>
      <c r="K100" s="404"/>
      <c r="L100" s="488"/>
      <c r="M100" s="402">
        <f t="shared" si="17"/>
        <v>0</v>
      </c>
      <c r="N100" s="369">
        <v>0</v>
      </c>
      <c r="O100" s="369">
        <f t="shared" si="22"/>
        <v>0</v>
      </c>
      <c r="P100" s="369">
        <f t="shared" si="22"/>
        <v>0</v>
      </c>
      <c r="Q100" s="489">
        <f t="shared" si="22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34748</v>
      </c>
      <c r="D101" s="404">
        <f>30700</f>
        <v>30700</v>
      </c>
      <c r="E101" s="404"/>
      <c r="F101" s="404">
        <v>4048</v>
      </c>
      <c r="G101" s="487"/>
      <c r="H101" s="402">
        <f t="shared" si="10"/>
        <v>22511</v>
      </c>
      <c r="I101" s="404">
        <v>20445</v>
      </c>
      <c r="J101" s="404"/>
      <c r="K101" s="404">
        <v>2066</v>
      </c>
      <c r="L101" s="488"/>
      <c r="M101" s="402">
        <f t="shared" si="17"/>
        <v>32032</v>
      </c>
      <c r="N101" s="369">
        <v>29092</v>
      </c>
      <c r="O101" s="369">
        <f t="shared" si="22"/>
        <v>0</v>
      </c>
      <c r="P101" s="369">
        <v>2940</v>
      </c>
      <c r="Q101" s="489">
        <f t="shared" si="22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2100</v>
      </c>
      <c r="D102" s="369">
        <f>SUM(D103:D110)</f>
        <v>2100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77</v>
      </c>
      <c r="I102" s="369">
        <f>SUM(I103:I110)</f>
        <v>77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7"/>
        <v>110</v>
      </c>
      <c r="N102" s="369">
        <f>SUM(N103:N110)</f>
        <v>110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7"/>
        <v>0</v>
      </c>
      <c r="N103" s="369">
        <f t="shared" ref="N103:Q110" si="23">ROUNDUP(I103/$Q$15,0)</f>
        <v>0</v>
      </c>
      <c r="O103" s="369">
        <f t="shared" si="23"/>
        <v>0</v>
      </c>
      <c r="P103" s="369">
        <f t="shared" si="23"/>
        <v>0</v>
      </c>
      <c r="Q103" s="489">
        <f t="shared" si="23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7"/>
        <v>0</v>
      </c>
      <c r="N104" s="369">
        <f t="shared" si="23"/>
        <v>0</v>
      </c>
      <c r="O104" s="369">
        <f t="shared" si="23"/>
        <v>0</v>
      </c>
      <c r="P104" s="369">
        <f t="shared" si="23"/>
        <v>0</v>
      </c>
      <c r="Q104" s="489">
        <f t="shared" si="23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2100</v>
      </c>
      <c r="D105" s="404">
        <f>2100</f>
        <v>2100</v>
      </c>
      <c r="E105" s="404"/>
      <c r="F105" s="404"/>
      <c r="G105" s="487"/>
      <c r="H105" s="402">
        <f t="shared" si="10"/>
        <v>77</v>
      </c>
      <c r="I105" s="404">
        <v>77</v>
      </c>
      <c r="J105" s="404"/>
      <c r="K105" s="404">
        <v>0</v>
      </c>
      <c r="L105" s="488"/>
      <c r="M105" s="402">
        <f t="shared" si="17"/>
        <v>110</v>
      </c>
      <c r="N105" s="369">
        <v>110</v>
      </c>
      <c r="O105" s="369">
        <f t="shared" si="23"/>
        <v>0</v>
      </c>
      <c r="P105" s="369">
        <v>0</v>
      </c>
      <c r="Q105" s="489">
        <f t="shared" si="23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7"/>
        <v>0</v>
      </c>
      <c r="N106" s="369">
        <f t="shared" si="23"/>
        <v>0</v>
      </c>
      <c r="O106" s="369">
        <f t="shared" si="23"/>
        <v>0</v>
      </c>
      <c r="P106" s="369">
        <f t="shared" si="23"/>
        <v>0</v>
      </c>
      <c r="Q106" s="489">
        <f t="shared" si="23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7"/>
        <v>0</v>
      </c>
      <c r="N107" s="369">
        <f t="shared" si="23"/>
        <v>0</v>
      </c>
      <c r="O107" s="369">
        <f t="shared" si="23"/>
        <v>0</v>
      </c>
      <c r="P107" s="369">
        <f t="shared" si="23"/>
        <v>0</v>
      </c>
      <c r="Q107" s="489">
        <f t="shared" si="23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0</v>
      </c>
      <c r="D108" s="404"/>
      <c r="E108" s="404"/>
      <c r="F108" s="404"/>
      <c r="G108" s="487"/>
      <c r="H108" s="402">
        <f t="shared" si="10"/>
        <v>0</v>
      </c>
      <c r="I108" s="404"/>
      <c r="J108" s="404"/>
      <c r="K108" s="404"/>
      <c r="L108" s="488"/>
      <c r="M108" s="402">
        <f t="shared" si="17"/>
        <v>0</v>
      </c>
      <c r="N108" s="369">
        <f t="shared" si="23"/>
        <v>0</v>
      </c>
      <c r="O108" s="369">
        <f t="shared" si="23"/>
        <v>0</v>
      </c>
      <c r="P108" s="369">
        <f t="shared" si="23"/>
        <v>0</v>
      </c>
      <c r="Q108" s="489">
        <f t="shared" si="23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7"/>
        <v>0</v>
      </c>
      <c r="N109" s="369">
        <f t="shared" si="23"/>
        <v>0</v>
      </c>
      <c r="O109" s="369">
        <f t="shared" si="23"/>
        <v>0</v>
      </c>
      <c r="P109" s="369">
        <f t="shared" si="23"/>
        <v>0</v>
      </c>
      <c r="Q109" s="489">
        <f t="shared" si="23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7"/>
        <v>0</v>
      </c>
      <c r="N110" s="369">
        <f t="shared" si="23"/>
        <v>0</v>
      </c>
      <c r="O110" s="369">
        <f t="shared" si="23"/>
        <v>0</v>
      </c>
      <c r="P110" s="369">
        <f t="shared" si="23"/>
        <v>0</v>
      </c>
      <c r="Q110" s="489">
        <f t="shared" si="23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7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7"/>
        <v>0</v>
      </c>
      <c r="N112" s="369">
        <f t="shared" ref="N112:Q114" si="24">ROUNDUP(I112/$Q$15,0)</f>
        <v>0</v>
      </c>
      <c r="O112" s="369">
        <f t="shared" si="24"/>
        <v>0</v>
      </c>
      <c r="P112" s="369">
        <f t="shared" si="24"/>
        <v>0</v>
      </c>
      <c r="Q112" s="489">
        <f t="shared" si="24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4"/>
        <v>0</v>
      </c>
      <c r="O113" s="369">
        <f t="shared" si="24"/>
        <v>0</v>
      </c>
      <c r="P113" s="369">
        <f t="shared" si="24"/>
        <v>0</v>
      </c>
      <c r="Q113" s="489">
        <f t="shared" si="24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4"/>
        <v>0</v>
      </c>
      <c r="O114" s="369">
        <f t="shared" si="24"/>
        <v>0</v>
      </c>
      <c r="P114" s="369">
        <f t="shared" si="24"/>
        <v>0</v>
      </c>
      <c r="Q114" s="489">
        <f t="shared" si="24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5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6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7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5"/>
        <v>0</v>
      </c>
      <c r="D116" s="404"/>
      <c r="E116" s="404"/>
      <c r="F116" s="404"/>
      <c r="G116" s="487"/>
      <c r="H116" s="402">
        <f t="shared" si="26"/>
        <v>0</v>
      </c>
      <c r="I116" s="404"/>
      <c r="J116" s="404"/>
      <c r="K116" s="404"/>
      <c r="L116" s="488"/>
      <c r="M116" s="402">
        <f t="shared" si="27"/>
        <v>0</v>
      </c>
      <c r="N116" s="369">
        <f t="shared" ref="N116:Q120" si="28">ROUNDUP(I116/$Q$15,0)</f>
        <v>0</v>
      </c>
      <c r="O116" s="369">
        <f t="shared" si="28"/>
        <v>0</v>
      </c>
      <c r="P116" s="369">
        <f t="shared" si="28"/>
        <v>0</v>
      </c>
      <c r="Q116" s="489">
        <f t="shared" si="28"/>
        <v>0</v>
      </c>
    </row>
    <row r="117" spans="1:17" x14ac:dyDescent="0.25">
      <c r="A117" s="363">
        <v>2262</v>
      </c>
      <c r="B117" s="401" t="s">
        <v>126</v>
      </c>
      <c r="C117" s="402">
        <f t="shared" si="25"/>
        <v>0</v>
      </c>
      <c r="D117" s="404"/>
      <c r="E117" s="404"/>
      <c r="F117" s="404"/>
      <c r="G117" s="487"/>
      <c r="H117" s="402">
        <f t="shared" si="26"/>
        <v>0</v>
      </c>
      <c r="I117" s="404"/>
      <c r="J117" s="404"/>
      <c r="K117" s="404"/>
      <c r="L117" s="488"/>
      <c r="M117" s="402">
        <f t="shared" si="27"/>
        <v>0</v>
      </c>
      <c r="N117" s="369">
        <f t="shared" si="28"/>
        <v>0</v>
      </c>
      <c r="O117" s="369">
        <f t="shared" si="28"/>
        <v>0</v>
      </c>
      <c r="P117" s="369">
        <f t="shared" si="28"/>
        <v>0</v>
      </c>
      <c r="Q117" s="489">
        <f t="shared" si="28"/>
        <v>0</v>
      </c>
    </row>
    <row r="118" spans="1:17" x14ac:dyDescent="0.25">
      <c r="A118" s="363">
        <v>2263</v>
      </c>
      <c r="B118" s="401" t="s">
        <v>127</v>
      </c>
      <c r="C118" s="402">
        <f t="shared" si="25"/>
        <v>0</v>
      </c>
      <c r="D118" s="404"/>
      <c r="E118" s="404"/>
      <c r="F118" s="404"/>
      <c r="G118" s="487"/>
      <c r="H118" s="402">
        <f t="shared" si="26"/>
        <v>0</v>
      </c>
      <c r="I118" s="404"/>
      <c r="J118" s="404"/>
      <c r="K118" s="404"/>
      <c r="L118" s="488"/>
      <c r="M118" s="402">
        <f t="shared" si="27"/>
        <v>0</v>
      </c>
      <c r="N118" s="369">
        <f t="shared" si="28"/>
        <v>0</v>
      </c>
      <c r="O118" s="369">
        <f t="shared" si="28"/>
        <v>0</v>
      </c>
      <c r="P118" s="369">
        <f t="shared" si="28"/>
        <v>0</v>
      </c>
      <c r="Q118" s="489">
        <f t="shared" si="28"/>
        <v>0</v>
      </c>
    </row>
    <row r="119" spans="1:17" x14ac:dyDescent="0.25">
      <c r="A119" s="363">
        <v>2264</v>
      </c>
      <c r="B119" s="401" t="s">
        <v>128</v>
      </c>
      <c r="C119" s="402">
        <f t="shared" si="25"/>
        <v>0</v>
      </c>
      <c r="D119" s="404"/>
      <c r="E119" s="404"/>
      <c r="F119" s="404"/>
      <c r="G119" s="487"/>
      <c r="H119" s="402">
        <f t="shared" si="26"/>
        <v>0</v>
      </c>
      <c r="I119" s="404"/>
      <c r="J119" s="404"/>
      <c r="K119" s="404"/>
      <c r="L119" s="488"/>
      <c r="M119" s="402">
        <f t="shared" si="27"/>
        <v>0</v>
      </c>
      <c r="N119" s="369">
        <f t="shared" si="28"/>
        <v>0</v>
      </c>
      <c r="O119" s="369">
        <f t="shared" si="28"/>
        <v>0</v>
      </c>
      <c r="P119" s="369">
        <f t="shared" si="28"/>
        <v>0</v>
      </c>
      <c r="Q119" s="489">
        <f t="shared" si="28"/>
        <v>0</v>
      </c>
    </row>
    <row r="120" spans="1:17" x14ac:dyDescent="0.25">
      <c r="A120" s="363">
        <v>2269</v>
      </c>
      <c r="B120" s="401" t="s">
        <v>129</v>
      </c>
      <c r="C120" s="402">
        <f t="shared" si="25"/>
        <v>0</v>
      </c>
      <c r="D120" s="404"/>
      <c r="E120" s="404"/>
      <c r="F120" s="404"/>
      <c r="G120" s="487"/>
      <c r="H120" s="402">
        <f t="shared" si="26"/>
        <v>0</v>
      </c>
      <c r="I120" s="404"/>
      <c r="J120" s="404"/>
      <c r="K120" s="404"/>
      <c r="L120" s="488"/>
      <c r="M120" s="402">
        <f t="shared" si="27"/>
        <v>0</v>
      </c>
      <c r="N120" s="369">
        <f t="shared" si="28"/>
        <v>0</v>
      </c>
      <c r="O120" s="369">
        <f t="shared" si="28"/>
        <v>0</v>
      </c>
      <c r="P120" s="369">
        <f t="shared" si="28"/>
        <v>0</v>
      </c>
      <c r="Q120" s="489">
        <f t="shared" si="28"/>
        <v>0</v>
      </c>
    </row>
    <row r="121" spans="1:17" x14ac:dyDescent="0.25">
      <c r="A121" s="490">
        <v>2270</v>
      </c>
      <c r="B121" s="401" t="s">
        <v>130</v>
      </c>
      <c r="C121" s="402">
        <f t="shared" si="25"/>
        <v>4800</v>
      </c>
      <c r="D121" s="369">
        <f>SUM(D122:D126)</f>
        <v>4800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6"/>
        <v>2100</v>
      </c>
      <c r="I121" s="369">
        <f>SUM(I122:I126)</f>
        <v>2100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7"/>
        <v>2989</v>
      </c>
      <c r="N121" s="369">
        <f>SUM(N122:N126)</f>
        <v>2989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5"/>
        <v>0</v>
      </c>
      <c r="D122" s="404"/>
      <c r="E122" s="404"/>
      <c r="F122" s="404"/>
      <c r="G122" s="487"/>
      <c r="H122" s="402">
        <f t="shared" si="26"/>
        <v>0</v>
      </c>
      <c r="I122" s="404"/>
      <c r="J122" s="404"/>
      <c r="K122" s="404"/>
      <c r="L122" s="488"/>
      <c r="M122" s="402">
        <f t="shared" si="27"/>
        <v>0</v>
      </c>
      <c r="N122" s="369">
        <f t="shared" ref="N122:Q126" si="29">ROUNDUP(I122/$Q$15,0)</f>
        <v>0</v>
      </c>
      <c r="O122" s="369">
        <f t="shared" si="29"/>
        <v>0</v>
      </c>
      <c r="P122" s="369">
        <f t="shared" si="29"/>
        <v>0</v>
      </c>
      <c r="Q122" s="489">
        <f t="shared" si="29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5"/>
        <v>0</v>
      </c>
      <c r="D123" s="404"/>
      <c r="E123" s="404"/>
      <c r="F123" s="404"/>
      <c r="G123" s="487"/>
      <c r="H123" s="402">
        <f t="shared" si="26"/>
        <v>0</v>
      </c>
      <c r="I123" s="404">
        <v>0</v>
      </c>
      <c r="J123" s="404"/>
      <c r="K123" s="404">
        <v>0</v>
      </c>
      <c r="L123" s="488"/>
      <c r="M123" s="402">
        <f t="shared" si="27"/>
        <v>0</v>
      </c>
      <c r="N123" s="369">
        <v>0</v>
      </c>
      <c r="O123" s="369">
        <f t="shared" si="29"/>
        <v>0</v>
      </c>
      <c r="P123" s="369">
        <v>0</v>
      </c>
      <c r="Q123" s="489">
        <f t="shared" si="29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5"/>
        <v>0</v>
      </c>
      <c r="D124" s="404"/>
      <c r="E124" s="404"/>
      <c r="F124" s="404"/>
      <c r="G124" s="487"/>
      <c r="H124" s="402">
        <f t="shared" si="26"/>
        <v>0</v>
      </c>
      <c r="I124" s="404"/>
      <c r="J124" s="404"/>
      <c r="K124" s="404"/>
      <c r="L124" s="488"/>
      <c r="M124" s="402">
        <f t="shared" si="27"/>
        <v>0</v>
      </c>
      <c r="N124" s="369">
        <f t="shared" si="29"/>
        <v>0</v>
      </c>
      <c r="O124" s="369">
        <f t="shared" si="29"/>
        <v>0</v>
      </c>
      <c r="P124" s="369">
        <f t="shared" si="29"/>
        <v>0</v>
      </c>
      <c r="Q124" s="489">
        <f t="shared" si="29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5"/>
        <v>0</v>
      </c>
      <c r="D125" s="404"/>
      <c r="E125" s="404"/>
      <c r="F125" s="404"/>
      <c r="G125" s="487"/>
      <c r="H125" s="402">
        <f t="shared" si="26"/>
        <v>0</v>
      </c>
      <c r="I125" s="404"/>
      <c r="J125" s="404"/>
      <c r="K125" s="404"/>
      <c r="L125" s="488"/>
      <c r="M125" s="402">
        <f t="shared" si="27"/>
        <v>0</v>
      </c>
      <c r="N125" s="369">
        <f t="shared" si="29"/>
        <v>0</v>
      </c>
      <c r="O125" s="369">
        <f t="shared" si="29"/>
        <v>0</v>
      </c>
      <c r="P125" s="369">
        <f t="shared" si="29"/>
        <v>0</v>
      </c>
      <c r="Q125" s="489">
        <f t="shared" si="29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5"/>
        <v>4800</v>
      </c>
      <c r="D126" s="404">
        <f>4800</f>
        <v>4800</v>
      </c>
      <c r="E126" s="404"/>
      <c r="F126" s="404"/>
      <c r="G126" s="487"/>
      <c r="H126" s="402">
        <f t="shared" si="26"/>
        <v>2100</v>
      </c>
      <c r="I126" s="404">
        <v>2100</v>
      </c>
      <c r="J126" s="404"/>
      <c r="K126" s="404"/>
      <c r="L126" s="488"/>
      <c r="M126" s="402">
        <f t="shared" si="27"/>
        <v>2989</v>
      </c>
      <c r="N126" s="369">
        <v>2989</v>
      </c>
      <c r="O126" s="369">
        <f t="shared" si="29"/>
        <v>0</v>
      </c>
      <c r="P126" s="369">
        <f t="shared" si="29"/>
        <v>0</v>
      </c>
      <c r="Q126" s="489">
        <f t="shared" si="29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30">SUM(C128)</f>
        <v>0</v>
      </c>
      <c r="D127" s="419">
        <f t="shared" si="30"/>
        <v>0</v>
      </c>
      <c r="E127" s="419">
        <f t="shared" si="30"/>
        <v>0</v>
      </c>
      <c r="F127" s="419">
        <f t="shared" si="30"/>
        <v>0</v>
      </c>
      <c r="G127" s="419">
        <f t="shared" si="30"/>
        <v>0</v>
      </c>
      <c r="H127" s="393">
        <f t="shared" si="30"/>
        <v>0</v>
      </c>
      <c r="I127" s="419">
        <f t="shared" si="30"/>
        <v>0</v>
      </c>
      <c r="J127" s="419">
        <f t="shared" si="30"/>
        <v>0</v>
      </c>
      <c r="K127" s="419">
        <f t="shared" si="30"/>
        <v>0</v>
      </c>
      <c r="L127" s="501">
        <f t="shared" si="30"/>
        <v>0</v>
      </c>
      <c r="M127" s="393">
        <f t="shared" si="30"/>
        <v>0</v>
      </c>
      <c r="N127" s="419">
        <f t="shared" si="30"/>
        <v>0</v>
      </c>
      <c r="O127" s="419">
        <f t="shared" si="30"/>
        <v>0</v>
      </c>
      <c r="P127" s="419">
        <f t="shared" si="30"/>
        <v>0</v>
      </c>
      <c r="Q127" s="501">
        <f t="shared" si="30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1">ROUNDUP(I128/$Q$15,0)</f>
        <v>0</v>
      </c>
      <c r="O128" s="369">
        <f t="shared" si="31"/>
        <v>0</v>
      </c>
      <c r="P128" s="369">
        <f t="shared" si="31"/>
        <v>0</v>
      </c>
      <c r="Q128" s="489">
        <f t="shared" si="31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5"/>
        <v>40335</v>
      </c>
      <c r="D129" s="390">
        <f>SUM(D130,D134,D138,D139,D142,D149,D157,D158,D161)</f>
        <v>39006</v>
      </c>
      <c r="E129" s="390">
        <f>SUM(E130,E134,E138,E139,E142,E149,E157,E158,E161)</f>
        <v>0</v>
      </c>
      <c r="F129" s="390">
        <f>SUM(F130,F134,F138,F139,F142,F149,F157,F158,F161)</f>
        <v>1329</v>
      </c>
      <c r="G129" s="495">
        <f>SUM(G130,G134,G138,G139,G142,G149,G157,G158,G161)</f>
        <v>0</v>
      </c>
      <c r="H129" s="384">
        <f t="shared" si="26"/>
        <v>38378</v>
      </c>
      <c r="I129" s="390">
        <f>SUM(I130,I134,I138,I139,I142,I149,I157,I158,I161)</f>
        <v>37049</v>
      </c>
      <c r="J129" s="390">
        <f>SUM(J130,J134,J138,J139,J142,J149,J157,J158,J161)</f>
        <v>0</v>
      </c>
      <c r="K129" s="390">
        <f>SUM(K130,K134,K138,K139,K142,K149,K157,K158,K161)</f>
        <v>1329</v>
      </c>
      <c r="L129" s="496">
        <f>SUM(L130,L134,L138,L139,L142,L149,L157,L158,L161)</f>
        <v>0</v>
      </c>
      <c r="M129" s="384">
        <f t="shared" ref="M129:M173" si="32">SUM(N129:Q129)</f>
        <v>54613</v>
      </c>
      <c r="N129" s="390">
        <f>SUM(N130,N134,N138,N139,N142,N149,N157,N158,N161)</f>
        <v>52721</v>
      </c>
      <c r="O129" s="390">
        <f>SUM(O130,O134,O138,O139,O142,O149,O157,O158,O161)</f>
        <v>0</v>
      </c>
      <c r="P129" s="390">
        <f>SUM(P130,P134,P138,P139,P142,P149,P157,P158,P161)</f>
        <v>1892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5"/>
        <v>8000</v>
      </c>
      <c r="D130" s="419">
        <f>SUM(D131:D133)</f>
        <v>8000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6"/>
        <v>7936</v>
      </c>
      <c r="I130" s="419">
        <f>SUM(I131:I133)</f>
        <v>7936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2"/>
        <v>11292</v>
      </c>
      <c r="N130" s="419">
        <f>SUM(N131:N133)</f>
        <v>11292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5"/>
        <v>0</v>
      </c>
      <c r="D131" s="404"/>
      <c r="E131" s="404"/>
      <c r="F131" s="404"/>
      <c r="G131" s="487"/>
      <c r="H131" s="402">
        <f t="shared" si="26"/>
        <v>0</v>
      </c>
      <c r="I131" s="404"/>
      <c r="J131" s="404"/>
      <c r="K131" s="404"/>
      <c r="L131" s="488"/>
      <c r="M131" s="402">
        <f t="shared" si="32"/>
        <v>0</v>
      </c>
      <c r="N131" s="369">
        <f t="shared" ref="N131:Q133" si="33">ROUNDUP(I131/$Q$15,0)</f>
        <v>0</v>
      </c>
      <c r="O131" s="369">
        <f t="shared" si="33"/>
        <v>0</v>
      </c>
      <c r="P131" s="369">
        <f t="shared" si="33"/>
        <v>0</v>
      </c>
      <c r="Q131" s="489">
        <f t="shared" si="33"/>
        <v>0</v>
      </c>
    </row>
    <row r="132" spans="1:17" x14ac:dyDescent="0.25">
      <c r="A132" s="363">
        <v>2312</v>
      </c>
      <c r="B132" s="401" t="s">
        <v>141</v>
      </c>
      <c r="C132" s="402">
        <f t="shared" si="25"/>
        <v>8000</v>
      </c>
      <c r="D132" s="404">
        <f>8000</f>
        <v>8000</v>
      </c>
      <c r="E132" s="404"/>
      <c r="F132" s="404"/>
      <c r="G132" s="487"/>
      <c r="H132" s="402">
        <f t="shared" si="26"/>
        <v>7936</v>
      </c>
      <c r="I132" s="404">
        <v>7936</v>
      </c>
      <c r="J132" s="404"/>
      <c r="K132" s="404">
        <v>0</v>
      </c>
      <c r="L132" s="488"/>
      <c r="M132" s="402">
        <f t="shared" si="32"/>
        <v>11292</v>
      </c>
      <c r="N132" s="369">
        <v>11292</v>
      </c>
      <c r="O132" s="369">
        <f t="shared" si="33"/>
        <v>0</v>
      </c>
      <c r="P132" s="369">
        <v>0</v>
      </c>
      <c r="Q132" s="489">
        <f t="shared" si="33"/>
        <v>0</v>
      </c>
    </row>
    <row r="133" spans="1:17" x14ac:dyDescent="0.25">
      <c r="A133" s="363">
        <v>2313</v>
      </c>
      <c r="B133" s="401" t="s">
        <v>142</v>
      </c>
      <c r="C133" s="402">
        <f t="shared" si="25"/>
        <v>0</v>
      </c>
      <c r="D133" s="404"/>
      <c r="E133" s="404"/>
      <c r="F133" s="404"/>
      <c r="G133" s="487"/>
      <c r="H133" s="402">
        <f t="shared" si="26"/>
        <v>0</v>
      </c>
      <c r="I133" s="404"/>
      <c r="J133" s="404"/>
      <c r="K133" s="404"/>
      <c r="L133" s="488"/>
      <c r="M133" s="402">
        <f t="shared" si="32"/>
        <v>0</v>
      </c>
      <c r="N133" s="369">
        <f t="shared" si="33"/>
        <v>0</v>
      </c>
      <c r="O133" s="369">
        <f t="shared" si="33"/>
        <v>0</v>
      </c>
      <c r="P133" s="369">
        <f t="shared" si="33"/>
        <v>0</v>
      </c>
      <c r="Q133" s="489">
        <f t="shared" si="33"/>
        <v>0</v>
      </c>
    </row>
    <row r="134" spans="1:17" x14ac:dyDescent="0.25">
      <c r="A134" s="490">
        <v>2320</v>
      </c>
      <c r="B134" s="401" t="s">
        <v>143</v>
      </c>
      <c r="C134" s="402">
        <f t="shared" si="25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6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2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5"/>
        <v>0</v>
      </c>
      <c r="D135" s="404"/>
      <c r="E135" s="404"/>
      <c r="F135" s="404"/>
      <c r="G135" s="487"/>
      <c r="H135" s="402">
        <f t="shared" si="26"/>
        <v>0</v>
      </c>
      <c r="I135" s="404"/>
      <c r="J135" s="404"/>
      <c r="K135" s="404"/>
      <c r="L135" s="488"/>
      <c r="M135" s="402">
        <f t="shared" si="32"/>
        <v>0</v>
      </c>
      <c r="N135" s="369">
        <f t="shared" ref="N135:Q138" si="34">ROUNDUP(I135/$Q$15,0)</f>
        <v>0</v>
      </c>
      <c r="O135" s="369">
        <f t="shared" si="34"/>
        <v>0</v>
      </c>
      <c r="P135" s="369">
        <f t="shared" si="34"/>
        <v>0</v>
      </c>
      <c r="Q135" s="489">
        <f t="shared" si="34"/>
        <v>0</v>
      </c>
    </row>
    <row r="136" spans="1:17" x14ac:dyDescent="0.25">
      <c r="A136" s="363">
        <v>2322</v>
      </c>
      <c r="B136" s="401" t="s">
        <v>145</v>
      </c>
      <c r="C136" s="402">
        <f t="shared" si="25"/>
        <v>0</v>
      </c>
      <c r="D136" s="404"/>
      <c r="E136" s="404"/>
      <c r="F136" s="404"/>
      <c r="G136" s="487"/>
      <c r="H136" s="402">
        <f t="shared" si="26"/>
        <v>0</v>
      </c>
      <c r="I136" s="404"/>
      <c r="J136" s="404"/>
      <c r="K136" s="404"/>
      <c r="L136" s="488"/>
      <c r="M136" s="402">
        <f t="shared" si="32"/>
        <v>0</v>
      </c>
      <c r="N136" s="369">
        <f t="shared" si="34"/>
        <v>0</v>
      </c>
      <c r="O136" s="369">
        <f t="shared" si="34"/>
        <v>0</v>
      </c>
      <c r="P136" s="369">
        <f t="shared" si="34"/>
        <v>0</v>
      </c>
      <c r="Q136" s="489">
        <f t="shared" si="34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5"/>
        <v>0</v>
      </c>
      <c r="D137" s="404"/>
      <c r="E137" s="404"/>
      <c r="F137" s="404"/>
      <c r="G137" s="487"/>
      <c r="H137" s="402">
        <f t="shared" si="26"/>
        <v>0</v>
      </c>
      <c r="I137" s="404"/>
      <c r="J137" s="404"/>
      <c r="K137" s="404"/>
      <c r="L137" s="488"/>
      <c r="M137" s="402">
        <f t="shared" si="32"/>
        <v>0</v>
      </c>
      <c r="N137" s="369">
        <f t="shared" si="34"/>
        <v>0</v>
      </c>
      <c r="O137" s="369">
        <f t="shared" si="34"/>
        <v>0</v>
      </c>
      <c r="P137" s="369">
        <f t="shared" si="34"/>
        <v>0</v>
      </c>
      <c r="Q137" s="489">
        <f t="shared" si="34"/>
        <v>0</v>
      </c>
    </row>
    <row r="138" spans="1:17" x14ac:dyDescent="0.25">
      <c r="A138" s="490">
        <v>2330</v>
      </c>
      <c r="B138" s="401" t="s">
        <v>147</v>
      </c>
      <c r="C138" s="402">
        <f t="shared" si="25"/>
        <v>0</v>
      </c>
      <c r="D138" s="404"/>
      <c r="E138" s="404"/>
      <c r="F138" s="404"/>
      <c r="G138" s="487"/>
      <c r="H138" s="402">
        <f t="shared" si="26"/>
        <v>0</v>
      </c>
      <c r="I138" s="404"/>
      <c r="J138" s="404"/>
      <c r="K138" s="404"/>
      <c r="L138" s="488"/>
      <c r="M138" s="402">
        <f t="shared" si="32"/>
        <v>0</v>
      </c>
      <c r="N138" s="369">
        <f t="shared" si="34"/>
        <v>0</v>
      </c>
      <c r="O138" s="369">
        <f t="shared" si="34"/>
        <v>0</v>
      </c>
      <c r="P138" s="369">
        <f t="shared" si="34"/>
        <v>0</v>
      </c>
      <c r="Q138" s="489">
        <f t="shared" si="34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5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6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2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5"/>
        <v>0</v>
      </c>
      <c r="D140" s="404"/>
      <c r="E140" s="404"/>
      <c r="F140" s="404"/>
      <c r="G140" s="487"/>
      <c r="H140" s="402">
        <f t="shared" si="26"/>
        <v>0</v>
      </c>
      <c r="I140" s="404"/>
      <c r="J140" s="404"/>
      <c r="K140" s="404"/>
      <c r="L140" s="488"/>
      <c r="M140" s="402">
        <f t="shared" si="32"/>
        <v>0</v>
      </c>
      <c r="N140" s="369">
        <f t="shared" ref="N140:Q141" si="35">ROUNDUP(I140/$Q$15,0)</f>
        <v>0</v>
      </c>
      <c r="O140" s="369">
        <f t="shared" si="35"/>
        <v>0</v>
      </c>
      <c r="P140" s="369">
        <f t="shared" si="35"/>
        <v>0</v>
      </c>
      <c r="Q140" s="489">
        <f t="shared" si="35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5"/>
        <v>0</v>
      </c>
      <c r="D141" s="404"/>
      <c r="E141" s="404"/>
      <c r="F141" s="404"/>
      <c r="G141" s="487"/>
      <c r="H141" s="402">
        <f t="shared" si="26"/>
        <v>0</v>
      </c>
      <c r="I141" s="404"/>
      <c r="J141" s="404"/>
      <c r="K141" s="404"/>
      <c r="L141" s="488"/>
      <c r="M141" s="402">
        <f t="shared" si="32"/>
        <v>0</v>
      </c>
      <c r="N141" s="369">
        <f t="shared" si="35"/>
        <v>0</v>
      </c>
      <c r="O141" s="369">
        <f t="shared" si="35"/>
        <v>0</v>
      </c>
      <c r="P141" s="369">
        <f t="shared" si="35"/>
        <v>0</v>
      </c>
      <c r="Q141" s="489">
        <f t="shared" si="35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5"/>
        <v>0</v>
      </c>
      <c r="D142" s="481">
        <f>SUM(D143:D148)</f>
        <v>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6"/>
        <v>0</v>
      </c>
      <c r="I142" s="481">
        <f>SUM(I143:I148)</f>
        <v>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2"/>
        <v>0</v>
      </c>
      <c r="N142" s="481">
        <f>SUM(N143:N148)</f>
        <v>0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5"/>
        <v>0</v>
      </c>
      <c r="D143" s="395"/>
      <c r="E143" s="395"/>
      <c r="F143" s="395"/>
      <c r="G143" s="484"/>
      <c r="H143" s="393">
        <f t="shared" si="26"/>
        <v>0</v>
      </c>
      <c r="I143" s="395"/>
      <c r="J143" s="395"/>
      <c r="K143" s="395"/>
      <c r="L143" s="485"/>
      <c r="M143" s="393">
        <f t="shared" si="32"/>
        <v>0</v>
      </c>
      <c r="N143" s="419">
        <f t="shared" ref="N143:Q148" si="36">ROUNDUP(I143/$Q$15,0)</f>
        <v>0</v>
      </c>
      <c r="O143" s="419">
        <f t="shared" si="36"/>
        <v>0</v>
      </c>
      <c r="P143" s="419">
        <f t="shared" si="36"/>
        <v>0</v>
      </c>
      <c r="Q143" s="486">
        <f t="shared" si="36"/>
        <v>0</v>
      </c>
    </row>
    <row r="144" spans="1:17" x14ac:dyDescent="0.25">
      <c r="A144" s="363">
        <v>2352</v>
      </c>
      <c r="B144" s="401" t="s">
        <v>153</v>
      </c>
      <c r="C144" s="402">
        <f t="shared" si="25"/>
        <v>0</v>
      </c>
      <c r="D144" s="404"/>
      <c r="E144" s="404"/>
      <c r="F144" s="404"/>
      <c r="G144" s="487"/>
      <c r="H144" s="402">
        <f t="shared" si="26"/>
        <v>0</v>
      </c>
      <c r="I144" s="404"/>
      <c r="J144" s="404"/>
      <c r="K144" s="404"/>
      <c r="L144" s="488"/>
      <c r="M144" s="402">
        <f t="shared" si="32"/>
        <v>0</v>
      </c>
      <c r="N144" s="369">
        <f t="shared" si="36"/>
        <v>0</v>
      </c>
      <c r="O144" s="369">
        <f t="shared" si="36"/>
        <v>0</v>
      </c>
      <c r="P144" s="369">
        <f t="shared" si="36"/>
        <v>0</v>
      </c>
      <c r="Q144" s="489">
        <f t="shared" si="36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5"/>
        <v>0</v>
      </c>
      <c r="D145" s="404"/>
      <c r="E145" s="404"/>
      <c r="F145" s="404"/>
      <c r="G145" s="487"/>
      <c r="H145" s="402">
        <f t="shared" si="26"/>
        <v>0</v>
      </c>
      <c r="I145" s="404"/>
      <c r="J145" s="404"/>
      <c r="K145" s="404"/>
      <c r="L145" s="488"/>
      <c r="M145" s="402">
        <f t="shared" si="32"/>
        <v>0</v>
      </c>
      <c r="N145" s="369">
        <f t="shared" si="36"/>
        <v>0</v>
      </c>
      <c r="O145" s="369">
        <f t="shared" si="36"/>
        <v>0</v>
      </c>
      <c r="P145" s="369">
        <f t="shared" si="36"/>
        <v>0</v>
      </c>
      <c r="Q145" s="489">
        <f t="shared" si="36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5"/>
        <v>0</v>
      </c>
      <c r="D146" s="404"/>
      <c r="E146" s="404"/>
      <c r="F146" s="404"/>
      <c r="G146" s="487"/>
      <c r="H146" s="402">
        <f t="shared" si="26"/>
        <v>0</v>
      </c>
      <c r="I146" s="404"/>
      <c r="J146" s="404"/>
      <c r="K146" s="404"/>
      <c r="L146" s="488"/>
      <c r="M146" s="402">
        <f t="shared" si="32"/>
        <v>0</v>
      </c>
      <c r="N146" s="369">
        <f t="shared" si="36"/>
        <v>0</v>
      </c>
      <c r="O146" s="369">
        <f t="shared" si="36"/>
        <v>0</v>
      </c>
      <c r="P146" s="369">
        <f t="shared" si="36"/>
        <v>0</v>
      </c>
      <c r="Q146" s="489">
        <f t="shared" si="36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5"/>
        <v>0</v>
      </c>
      <c r="D147" s="404"/>
      <c r="E147" s="404"/>
      <c r="F147" s="404"/>
      <c r="G147" s="487"/>
      <c r="H147" s="402">
        <f t="shared" si="26"/>
        <v>0</v>
      </c>
      <c r="I147" s="404"/>
      <c r="J147" s="404"/>
      <c r="K147" s="404"/>
      <c r="L147" s="488"/>
      <c r="M147" s="402">
        <f t="shared" si="32"/>
        <v>0</v>
      </c>
      <c r="N147" s="369">
        <f t="shared" si="36"/>
        <v>0</v>
      </c>
      <c r="O147" s="369">
        <f t="shared" si="36"/>
        <v>0</v>
      </c>
      <c r="P147" s="369">
        <f t="shared" si="36"/>
        <v>0</v>
      </c>
      <c r="Q147" s="489">
        <f t="shared" si="36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5"/>
        <v>0</v>
      </c>
      <c r="D148" s="404"/>
      <c r="E148" s="404"/>
      <c r="F148" s="404"/>
      <c r="G148" s="487"/>
      <c r="H148" s="402">
        <f t="shared" si="26"/>
        <v>0</v>
      </c>
      <c r="I148" s="404"/>
      <c r="J148" s="404"/>
      <c r="K148" s="404"/>
      <c r="L148" s="488"/>
      <c r="M148" s="402">
        <f t="shared" si="32"/>
        <v>0</v>
      </c>
      <c r="N148" s="369">
        <f t="shared" si="36"/>
        <v>0</v>
      </c>
      <c r="O148" s="369">
        <f t="shared" si="36"/>
        <v>0</v>
      </c>
      <c r="P148" s="369">
        <f t="shared" si="36"/>
        <v>0</v>
      </c>
      <c r="Q148" s="489">
        <f t="shared" si="36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5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6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2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5"/>
        <v>0</v>
      </c>
      <c r="D150" s="404"/>
      <c r="E150" s="404"/>
      <c r="F150" s="404"/>
      <c r="G150" s="487"/>
      <c r="H150" s="402">
        <f t="shared" si="26"/>
        <v>0</v>
      </c>
      <c r="I150" s="404"/>
      <c r="J150" s="404"/>
      <c r="K150" s="404"/>
      <c r="L150" s="488"/>
      <c r="M150" s="402">
        <f t="shared" si="32"/>
        <v>0</v>
      </c>
      <c r="N150" s="369">
        <f t="shared" ref="N150:Q157" si="37">ROUNDUP(I150/$Q$15,0)</f>
        <v>0</v>
      </c>
      <c r="O150" s="369">
        <f t="shared" si="37"/>
        <v>0</v>
      </c>
      <c r="P150" s="369">
        <f t="shared" si="37"/>
        <v>0</v>
      </c>
      <c r="Q150" s="489">
        <f t="shared" si="37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5"/>
        <v>0</v>
      </c>
      <c r="D151" s="404"/>
      <c r="E151" s="404"/>
      <c r="F151" s="404"/>
      <c r="G151" s="487"/>
      <c r="H151" s="402">
        <f t="shared" si="26"/>
        <v>0</v>
      </c>
      <c r="I151" s="404"/>
      <c r="J151" s="404"/>
      <c r="K151" s="404"/>
      <c r="L151" s="488"/>
      <c r="M151" s="402">
        <f t="shared" si="32"/>
        <v>0</v>
      </c>
      <c r="N151" s="369">
        <f t="shared" si="37"/>
        <v>0</v>
      </c>
      <c r="O151" s="369">
        <f t="shared" si="37"/>
        <v>0</v>
      </c>
      <c r="P151" s="369">
        <f t="shared" si="37"/>
        <v>0</v>
      </c>
      <c r="Q151" s="489">
        <f t="shared" si="37"/>
        <v>0</v>
      </c>
    </row>
    <row r="152" spans="1:17" x14ac:dyDescent="0.25">
      <c r="A152" s="362">
        <v>2363</v>
      </c>
      <c r="B152" s="401" t="s">
        <v>161</v>
      </c>
      <c r="C152" s="402">
        <f t="shared" si="25"/>
        <v>0</v>
      </c>
      <c r="D152" s="404"/>
      <c r="E152" s="404"/>
      <c r="F152" s="404"/>
      <c r="G152" s="487"/>
      <c r="H152" s="402">
        <f t="shared" si="26"/>
        <v>0</v>
      </c>
      <c r="I152" s="404"/>
      <c r="J152" s="404"/>
      <c r="K152" s="404"/>
      <c r="L152" s="488"/>
      <c r="M152" s="402">
        <f t="shared" si="32"/>
        <v>0</v>
      </c>
      <c r="N152" s="369">
        <f t="shared" si="37"/>
        <v>0</v>
      </c>
      <c r="O152" s="369">
        <f t="shared" si="37"/>
        <v>0</v>
      </c>
      <c r="P152" s="369">
        <f t="shared" si="37"/>
        <v>0</v>
      </c>
      <c r="Q152" s="489">
        <f t="shared" si="37"/>
        <v>0</v>
      </c>
    </row>
    <row r="153" spans="1:17" x14ac:dyDescent="0.25">
      <c r="A153" s="362">
        <v>2364</v>
      </c>
      <c r="B153" s="401" t="s">
        <v>162</v>
      </c>
      <c r="C153" s="402">
        <f t="shared" si="25"/>
        <v>0</v>
      </c>
      <c r="D153" s="404"/>
      <c r="E153" s="404"/>
      <c r="F153" s="404"/>
      <c r="G153" s="487"/>
      <c r="H153" s="402">
        <f t="shared" si="26"/>
        <v>0</v>
      </c>
      <c r="I153" s="404"/>
      <c r="J153" s="404"/>
      <c r="K153" s="404"/>
      <c r="L153" s="488"/>
      <c r="M153" s="402">
        <f t="shared" si="32"/>
        <v>0</v>
      </c>
      <c r="N153" s="369">
        <f t="shared" si="37"/>
        <v>0</v>
      </c>
      <c r="O153" s="369">
        <f t="shared" si="37"/>
        <v>0</v>
      </c>
      <c r="P153" s="369">
        <f t="shared" si="37"/>
        <v>0</v>
      </c>
      <c r="Q153" s="489">
        <f t="shared" si="37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5"/>
        <v>0</v>
      </c>
      <c r="D154" s="404"/>
      <c r="E154" s="404"/>
      <c r="F154" s="404"/>
      <c r="G154" s="487"/>
      <c r="H154" s="402">
        <f t="shared" si="26"/>
        <v>0</v>
      </c>
      <c r="I154" s="404"/>
      <c r="J154" s="404"/>
      <c r="K154" s="404"/>
      <c r="L154" s="488"/>
      <c r="M154" s="402">
        <f t="shared" si="32"/>
        <v>0</v>
      </c>
      <c r="N154" s="369">
        <f t="shared" si="37"/>
        <v>0</v>
      </c>
      <c r="O154" s="369">
        <f t="shared" si="37"/>
        <v>0</v>
      </c>
      <c r="P154" s="369">
        <f t="shared" si="37"/>
        <v>0</v>
      </c>
      <c r="Q154" s="489">
        <f t="shared" si="37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5"/>
        <v>0</v>
      </c>
      <c r="D155" s="404"/>
      <c r="E155" s="404"/>
      <c r="F155" s="404"/>
      <c r="G155" s="487"/>
      <c r="H155" s="402">
        <f t="shared" si="26"/>
        <v>0</v>
      </c>
      <c r="I155" s="404"/>
      <c r="J155" s="404"/>
      <c r="K155" s="404"/>
      <c r="L155" s="488"/>
      <c r="M155" s="402">
        <f t="shared" si="32"/>
        <v>0</v>
      </c>
      <c r="N155" s="369">
        <f t="shared" si="37"/>
        <v>0</v>
      </c>
      <c r="O155" s="369">
        <f t="shared" si="37"/>
        <v>0</v>
      </c>
      <c r="P155" s="369">
        <f t="shared" si="37"/>
        <v>0</v>
      </c>
      <c r="Q155" s="489">
        <f t="shared" si="37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5"/>
        <v>0</v>
      </c>
      <c r="D156" s="404"/>
      <c r="E156" s="404"/>
      <c r="F156" s="404"/>
      <c r="G156" s="487"/>
      <c r="H156" s="402">
        <f t="shared" si="26"/>
        <v>0</v>
      </c>
      <c r="I156" s="404"/>
      <c r="J156" s="404"/>
      <c r="K156" s="404"/>
      <c r="L156" s="488"/>
      <c r="M156" s="402">
        <f t="shared" si="32"/>
        <v>0</v>
      </c>
      <c r="N156" s="369">
        <f t="shared" si="37"/>
        <v>0</v>
      </c>
      <c r="O156" s="369">
        <f t="shared" si="37"/>
        <v>0</v>
      </c>
      <c r="P156" s="369">
        <f t="shared" si="37"/>
        <v>0</v>
      </c>
      <c r="Q156" s="489">
        <f t="shared" si="37"/>
        <v>0</v>
      </c>
    </row>
    <row r="157" spans="1:17" x14ac:dyDescent="0.25">
      <c r="A157" s="480">
        <v>2370</v>
      </c>
      <c r="B157" s="437" t="s">
        <v>166</v>
      </c>
      <c r="C157" s="445">
        <f t="shared" si="25"/>
        <v>0</v>
      </c>
      <c r="D157" s="492"/>
      <c r="E157" s="492"/>
      <c r="F157" s="492"/>
      <c r="G157" s="493"/>
      <c r="H157" s="445">
        <f t="shared" si="26"/>
        <v>0</v>
      </c>
      <c r="I157" s="492"/>
      <c r="J157" s="492"/>
      <c r="K157" s="492"/>
      <c r="L157" s="494"/>
      <c r="M157" s="445">
        <f t="shared" si="32"/>
        <v>0</v>
      </c>
      <c r="N157" s="481">
        <f t="shared" si="37"/>
        <v>0</v>
      </c>
      <c r="O157" s="481">
        <f t="shared" si="37"/>
        <v>0</v>
      </c>
      <c r="P157" s="481">
        <f t="shared" si="37"/>
        <v>0</v>
      </c>
      <c r="Q157" s="483">
        <f t="shared" si="37"/>
        <v>0</v>
      </c>
    </row>
    <row r="158" spans="1:17" x14ac:dyDescent="0.25">
      <c r="A158" s="480">
        <v>2380</v>
      </c>
      <c r="B158" s="437" t="s">
        <v>167</v>
      </c>
      <c r="C158" s="445">
        <f t="shared" si="25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6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2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5"/>
        <v>0</v>
      </c>
      <c r="D159" s="395"/>
      <c r="E159" s="395"/>
      <c r="F159" s="395"/>
      <c r="G159" s="484"/>
      <c r="H159" s="393">
        <f t="shared" si="26"/>
        <v>0</v>
      </c>
      <c r="I159" s="395"/>
      <c r="J159" s="395"/>
      <c r="K159" s="395"/>
      <c r="L159" s="485"/>
      <c r="M159" s="393">
        <f t="shared" si="32"/>
        <v>0</v>
      </c>
      <c r="N159" s="419">
        <f t="shared" ref="N159:Q162" si="38">ROUNDUP(I159/$Q$15,0)</f>
        <v>0</v>
      </c>
      <c r="O159" s="419">
        <f t="shared" si="38"/>
        <v>0</v>
      </c>
      <c r="P159" s="419">
        <f t="shared" si="38"/>
        <v>0</v>
      </c>
      <c r="Q159" s="486">
        <f t="shared" si="38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5"/>
        <v>0</v>
      </c>
      <c r="D160" s="404"/>
      <c r="E160" s="404"/>
      <c r="F160" s="404"/>
      <c r="G160" s="487"/>
      <c r="H160" s="402">
        <f t="shared" si="26"/>
        <v>0</v>
      </c>
      <c r="I160" s="404"/>
      <c r="J160" s="404"/>
      <c r="K160" s="404"/>
      <c r="L160" s="488"/>
      <c r="M160" s="402">
        <f t="shared" si="32"/>
        <v>0</v>
      </c>
      <c r="N160" s="369">
        <f t="shared" si="38"/>
        <v>0</v>
      </c>
      <c r="O160" s="369">
        <f t="shared" si="38"/>
        <v>0</v>
      </c>
      <c r="P160" s="369">
        <f t="shared" si="38"/>
        <v>0</v>
      </c>
      <c r="Q160" s="489">
        <f t="shared" si="38"/>
        <v>0</v>
      </c>
    </row>
    <row r="161" spans="1:17" x14ac:dyDescent="0.25">
      <c r="A161" s="480">
        <v>2390</v>
      </c>
      <c r="B161" s="437" t="s">
        <v>170</v>
      </c>
      <c r="C161" s="445">
        <f t="shared" si="25"/>
        <v>32335</v>
      </c>
      <c r="D161" s="492">
        <f>31006</f>
        <v>31006</v>
      </c>
      <c r="E161" s="492"/>
      <c r="F161" s="492">
        <v>1329</v>
      </c>
      <c r="G161" s="493"/>
      <c r="H161" s="445">
        <f t="shared" si="26"/>
        <v>30442</v>
      </c>
      <c r="I161" s="492">
        <v>29113</v>
      </c>
      <c r="J161" s="492"/>
      <c r="K161" s="492">
        <v>1329</v>
      </c>
      <c r="L161" s="494"/>
      <c r="M161" s="445">
        <f t="shared" si="32"/>
        <v>43321</v>
      </c>
      <c r="N161" s="481">
        <v>41429</v>
      </c>
      <c r="O161" s="481">
        <f t="shared" si="38"/>
        <v>0</v>
      </c>
      <c r="P161" s="481">
        <v>1892</v>
      </c>
      <c r="Q161" s="483">
        <f t="shared" si="38"/>
        <v>0</v>
      </c>
    </row>
    <row r="162" spans="1:17" x14ac:dyDescent="0.25">
      <c r="A162" s="383">
        <v>2400</v>
      </c>
      <c r="B162" s="477" t="s">
        <v>171</v>
      </c>
      <c r="C162" s="384">
        <f t="shared" si="25"/>
        <v>0</v>
      </c>
      <c r="D162" s="502"/>
      <c r="E162" s="502"/>
      <c r="F162" s="502"/>
      <c r="G162" s="503"/>
      <c r="H162" s="384">
        <f t="shared" si="26"/>
        <v>0</v>
      </c>
      <c r="I162" s="502"/>
      <c r="J162" s="502"/>
      <c r="K162" s="502"/>
      <c r="L162" s="504"/>
      <c r="M162" s="384">
        <f t="shared" si="32"/>
        <v>0</v>
      </c>
      <c r="N162" s="390">
        <f t="shared" si="38"/>
        <v>0</v>
      </c>
      <c r="O162" s="390">
        <f t="shared" si="38"/>
        <v>0</v>
      </c>
      <c r="P162" s="390">
        <f t="shared" si="38"/>
        <v>0</v>
      </c>
      <c r="Q162" s="496">
        <f t="shared" si="38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5"/>
        <v>900</v>
      </c>
      <c r="D163" s="390">
        <f>SUM(D164,D169)</f>
        <v>0</v>
      </c>
      <c r="E163" s="390">
        <f t="shared" ref="E163:G163" si="39">SUM(E164,E169)</f>
        <v>0</v>
      </c>
      <c r="F163" s="390">
        <f t="shared" si="39"/>
        <v>900</v>
      </c>
      <c r="G163" s="390">
        <f t="shared" si="39"/>
        <v>0</v>
      </c>
      <c r="H163" s="384">
        <f t="shared" si="26"/>
        <v>900</v>
      </c>
      <c r="I163" s="390">
        <f>SUM(I164,I169)</f>
        <v>0</v>
      </c>
      <c r="J163" s="390">
        <f t="shared" ref="J163:L163" si="40">SUM(J164,J169)</f>
        <v>0</v>
      </c>
      <c r="K163" s="390">
        <f t="shared" si="40"/>
        <v>900</v>
      </c>
      <c r="L163" s="479">
        <f t="shared" si="40"/>
        <v>0</v>
      </c>
      <c r="M163" s="384">
        <f t="shared" si="32"/>
        <v>1281</v>
      </c>
      <c r="N163" s="390">
        <f>SUM(N164,N169)</f>
        <v>0</v>
      </c>
      <c r="O163" s="390">
        <f t="shared" ref="O163:Q163" si="41">SUM(O164,O169)</f>
        <v>0</v>
      </c>
      <c r="P163" s="390">
        <f t="shared" si="41"/>
        <v>1281</v>
      </c>
      <c r="Q163" s="479">
        <f t="shared" si="41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5"/>
        <v>900</v>
      </c>
      <c r="D164" s="419">
        <f>SUM(D165:D168)</f>
        <v>0</v>
      </c>
      <c r="E164" s="419">
        <f t="shared" ref="E164:G164" si="42">SUM(E165:E168)</f>
        <v>0</v>
      </c>
      <c r="F164" s="419">
        <f t="shared" si="42"/>
        <v>900</v>
      </c>
      <c r="G164" s="419">
        <f t="shared" si="42"/>
        <v>0</v>
      </c>
      <c r="H164" s="393">
        <f t="shared" si="26"/>
        <v>900</v>
      </c>
      <c r="I164" s="419">
        <f>SUM(I165:I168)</f>
        <v>0</v>
      </c>
      <c r="J164" s="419">
        <f t="shared" ref="J164:L164" si="43">SUM(J165:J168)</f>
        <v>0</v>
      </c>
      <c r="K164" s="419">
        <f t="shared" si="43"/>
        <v>900</v>
      </c>
      <c r="L164" s="505">
        <f t="shared" si="43"/>
        <v>0</v>
      </c>
      <c r="M164" s="393">
        <f t="shared" si="32"/>
        <v>1281</v>
      </c>
      <c r="N164" s="419">
        <f>SUM(N165:N168)</f>
        <v>0</v>
      </c>
      <c r="O164" s="419">
        <f t="shared" ref="O164:Q164" si="44">SUM(O165:O168)</f>
        <v>0</v>
      </c>
      <c r="P164" s="419">
        <f t="shared" si="44"/>
        <v>1281</v>
      </c>
      <c r="Q164" s="505">
        <f t="shared" si="44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5"/>
        <v>900</v>
      </c>
      <c r="D165" s="404"/>
      <c r="E165" s="404"/>
      <c r="F165" s="404">
        <v>900</v>
      </c>
      <c r="G165" s="487"/>
      <c r="H165" s="402">
        <f t="shared" si="26"/>
        <v>900</v>
      </c>
      <c r="I165" s="404">
        <v>0</v>
      </c>
      <c r="J165" s="404"/>
      <c r="K165" s="404">
        <v>900</v>
      </c>
      <c r="L165" s="488"/>
      <c r="M165" s="402">
        <f t="shared" si="32"/>
        <v>1281</v>
      </c>
      <c r="N165" s="369">
        <v>0</v>
      </c>
      <c r="O165" s="369">
        <f t="shared" ref="N165:Q170" si="45">ROUNDUP(J165/$Q$15,0)</f>
        <v>0</v>
      </c>
      <c r="P165" s="369">
        <v>1281</v>
      </c>
      <c r="Q165" s="489">
        <f t="shared" si="45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5"/>
        <v>0</v>
      </c>
      <c r="D166" s="404"/>
      <c r="E166" s="404"/>
      <c r="F166" s="404"/>
      <c r="G166" s="487"/>
      <c r="H166" s="402">
        <f t="shared" si="26"/>
        <v>0</v>
      </c>
      <c r="I166" s="404"/>
      <c r="J166" s="404"/>
      <c r="K166" s="404"/>
      <c r="L166" s="488"/>
      <c r="M166" s="402">
        <f t="shared" si="32"/>
        <v>0</v>
      </c>
      <c r="N166" s="369">
        <f t="shared" si="45"/>
        <v>0</v>
      </c>
      <c r="O166" s="369">
        <f t="shared" si="45"/>
        <v>0</v>
      </c>
      <c r="P166" s="369">
        <f t="shared" si="45"/>
        <v>0</v>
      </c>
      <c r="Q166" s="489">
        <f t="shared" si="45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5"/>
        <v>0</v>
      </c>
      <c r="D167" s="404"/>
      <c r="E167" s="404"/>
      <c r="F167" s="404"/>
      <c r="G167" s="487"/>
      <c r="H167" s="402">
        <f t="shared" si="26"/>
        <v>0</v>
      </c>
      <c r="I167" s="404"/>
      <c r="J167" s="404"/>
      <c r="K167" s="404"/>
      <c r="L167" s="488"/>
      <c r="M167" s="402">
        <f t="shared" si="32"/>
        <v>0</v>
      </c>
      <c r="N167" s="369">
        <f t="shared" si="45"/>
        <v>0</v>
      </c>
      <c r="O167" s="369">
        <f t="shared" si="45"/>
        <v>0</v>
      </c>
      <c r="P167" s="369">
        <f t="shared" si="45"/>
        <v>0</v>
      </c>
      <c r="Q167" s="489">
        <f t="shared" si="45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5"/>
        <v>0</v>
      </c>
      <c r="D168" s="404"/>
      <c r="E168" s="404"/>
      <c r="F168" s="404"/>
      <c r="G168" s="487"/>
      <c r="H168" s="402">
        <f t="shared" si="26"/>
        <v>0</v>
      </c>
      <c r="I168" s="404"/>
      <c r="J168" s="404"/>
      <c r="K168" s="404"/>
      <c r="L168" s="488"/>
      <c r="M168" s="402">
        <f t="shared" si="32"/>
        <v>0</v>
      </c>
      <c r="N168" s="369">
        <f t="shared" si="45"/>
        <v>0</v>
      </c>
      <c r="O168" s="369">
        <f t="shared" si="45"/>
        <v>0</v>
      </c>
      <c r="P168" s="369">
        <f t="shared" si="45"/>
        <v>0</v>
      </c>
      <c r="Q168" s="489">
        <f t="shared" si="45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5"/>
        <v>0</v>
      </c>
      <c r="D169" s="404"/>
      <c r="E169" s="404"/>
      <c r="F169" s="404"/>
      <c r="G169" s="487"/>
      <c r="H169" s="402">
        <f t="shared" si="26"/>
        <v>0</v>
      </c>
      <c r="I169" s="404"/>
      <c r="J169" s="404"/>
      <c r="K169" s="404"/>
      <c r="L169" s="488"/>
      <c r="M169" s="402">
        <f t="shared" si="32"/>
        <v>0</v>
      </c>
      <c r="N169" s="369">
        <f t="shared" si="45"/>
        <v>0</v>
      </c>
      <c r="O169" s="369">
        <f t="shared" si="45"/>
        <v>0</v>
      </c>
      <c r="P169" s="369">
        <f t="shared" si="45"/>
        <v>0</v>
      </c>
      <c r="Q169" s="489">
        <f t="shared" si="45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5"/>
        <v>0</v>
      </c>
      <c r="D170" s="355"/>
      <c r="E170" s="355"/>
      <c r="F170" s="355"/>
      <c r="G170" s="356"/>
      <c r="H170" s="393">
        <f t="shared" si="26"/>
        <v>0</v>
      </c>
      <c r="I170" s="355"/>
      <c r="J170" s="355"/>
      <c r="K170" s="355"/>
      <c r="L170" s="357"/>
      <c r="M170" s="393">
        <f t="shared" si="32"/>
        <v>0</v>
      </c>
      <c r="N170" s="431">
        <f t="shared" si="45"/>
        <v>0</v>
      </c>
      <c r="O170" s="431">
        <f t="shared" si="45"/>
        <v>0</v>
      </c>
      <c r="P170" s="431">
        <f t="shared" si="45"/>
        <v>0</v>
      </c>
      <c r="Q170" s="506">
        <f t="shared" si="45"/>
        <v>0</v>
      </c>
    </row>
    <row r="171" spans="1:17" x14ac:dyDescent="0.25">
      <c r="A171" s="472">
        <v>3000</v>
      </c>
      <c r="B171" s="472" t="s">
        <v>180</v>
      </c>
      <c r="C171" s="473">
        <f t="shared" si="25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6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2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5"/>
        <v>0</v>
      </c>
      <c r="D172" s="390">
        <f>SUM(D173,D177)</f>
        <v>0</v>
      </c>
      <c r="E172" s="390">
        <f t="shared" ref="E172:G172" si="46">SUM(E173,E177)</f>
        <v>0</v>
      </c>
      <c r="F172" s="390">
        <f t="shared" si="46"/>
        <v>0</v>
      </c>
      <c r="G172" s="390">
        <f t="shared" si="46"/>
        <v>0</v>
      </c>
      <c r="H172" s="384">
        <f t="shared" si="26"/>
        <v>0</v>
      </c>
      <c r="I172" s="390">
        <f>SUM(I173,I177)</f>
        <v>0</v>
      </c>
      <c r="J172" s="390">
        <f t="shared" ref="J172:L172" si="47">SUM(J173,J177)</f>
        <v>0</v>
      </c>
      <c r="K172" s="390">
        <f t="shared" si="47"/>
        <v>0</v>
      </c>
      <c r="L172" s="479">
        <f t="shared" si="47"/>
        <v>0</v>
      </c>
      <c r="M172" s="384">
        <f t="shared" si="32"/>
        <v>0</v>
      </c>
      <c r="N172" s="390">
        <f>SUM(N173,N177)</f>
        <v>0</v>
      </c>
      <c r="O172" s="390">
        <f t="shared" ref="O172:Q172" si="48">SUM(O173,O177)</f>
        <v>0</v>
      </c>
      <c r="P172" s="390">
        <f t="shared" si="48"/>
        <v>0</v>
      </c>
      <c r="Q172" s="479">
        <f t="shared" si="48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5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6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2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9">ROUNDUP(I174/$Q$15,0)</f>
        <v>0</v>
      </c>
      <c r="O174" s="369">
        <f t="shared" si="49"/>
        <v>0</v>
      </c>
      <c r="P174" s="369">
        <f t="shared" si="49"/>
        <v>0</v>
      </c>
      <c r="Q174" s="489">
        <f t="shared" si="49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9"/>
        <v>0</v>
      </c>
      <c r="O175" s="369">
        <f t="shared" si="49"/>
        <v>0</v>
      </c>
      <c r="P175" s="369">
        <f t="shared" si="49"/>
        <v>0</v>
      </c>
      <c r="Q175" s="489">
        <f t="shared" si="49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9"/>
        <v>0</v>
      </c>
      <c r="O176" s="369">
        <f t="shared" si="49"/>
        <v>0</v>
      </c>
      <c r="P176" s="369">
        <f t="shared" si="49"/>
        <v>0</v>
      </c>
      <c r="Q176" s="489">
        <f t="shared" si="49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50">SUM(D177:G177)</f>
        <v>0</v>
      </c>
      <c r="D177" s="419">
        <f>SUM(D178:D181)</f>
        <v>0</v>
      </c>
      <c r="E177" s="419">
        <f t="shared" ref="E177:G177" si="51">SUM(E178:E181)</f>
        <v>0</v>
      </c>
      <c r="F177" s="419">
        <f t="shared" si="51"/>
        <v>0</v>
      </c>
      <c r="G177" s="419">
        <f t="shared" si="51"/>
        <v>0</v>
      </c>
      <c r="H177" s="510">
        <f t="shared" ref="H177:H181" si="52">SUM(I177:L177)</f>
        <v>0</v>
      </c>
      <c r="I177" s="419">
        <f>SUM(I178:I181)</f>
        <v>0</v>
      </c>
      <c r="J177" s="419">
        <f t="shared" ref="J177:L177" si="53">SUM(J178:J181)</f>
        <v>0</v>
      </c>
      <c r="K177" s="419">
        <f t="shared" si="53"/>
        <v>0</v>
      </c>
      <c r="L177" s="511">
        <f t="shared" si="53"/>
        <v>0</v>
      </c>
      <c r="M177" s="510">
        <f t="shared" ref="M177:M207" si="54">SUM(N177:Q177)</f>
        <v>0</v>
      </c>
      <c r="N177" s="419">
        <f>SUM(N178:N181)</f>
        <v>0</v>
      </c>
      <c r="O177" s="419">
        <f t="shared" ref="O177:Q177" si="55">SUM(O178:O181)</f>
        <v>0</v>
      </c>
      <c r="P177" s="419">
        <f t="shared" si="55"/>
        <v>0</v>
      </c>
      <c r="Q177" s="511">
        <f t="shared" si="55"/>
        <v>0</v>
      </c>
    </row>
    <row r="178" spans="1:17" ht="72" x14ac:dyDescent="0.25">
      <c r="A178" s="363">
        <v>3291</v>
      </c>
      <c r="B178" s="401" t="s">
        <v>187</v>
      </c>
      <c r="C178" s="402">
        <f t="shared" si="50"/>
        <v>0</v>
      </c>
      <c r="D178" s="404"/>
      <c r="E178" s="404"/>
      <c r="F178" s="404"/>
      <c r="G178" s="512"/>
      <c r="H178" s="402">
        <f t="shared" si="52"/>
        <v>0</v>
      </c>
      <c r="I178" s="404"/>
      <c r="J178" s="404"/>
      <c r="K178" s="404"/>
      <c r="L178" s="488"/>
      <c r="M178" s="402">
        <f t="shared" si="54"/>
        <v>0</v>
      </c>
      <c r="N178" s="369">
        <f t="shared" ref="N178:Q181" si="56">ROUNDUP(I178/$Q$15,0)</f>
        <v>0</v>
      </c>
      <c r="O178" s="369">
        <f t="shared" si="56"/>
        <v>0</v>
      </c>
      <c r="P178" s="369">
        <f t="shared" si="56"/>
        <v>0</v>
      </c>
      <c r="Q178" s="489">
        <f t="shared" si="56"/>
        <v>0</v>
      </c>
    </row>
    <row r="179" spans="1:17" ht="60" x14ac:dyDescent="0.25">
      <c r="A179" s="363">
        <v>3292</v>
      </c>
      <c r="B179" s="401" t="s">
        <v>188</v>
      </c>
      <c r="C179" s="402">
        <f t="shared" si="50"/>
        <v>0</v>
      </c>
      <c r="D179" s="404"/>
      <c r="E179" s="404"/>
      <c r="F179" s="404"/>
      <c r="G179" s="512"/>
      <c r="H179" s="402">
        <f t="shared" si="52"/>
        <v>0</v>
      </c>
      <c r="I179" s="404"/>
      <c r="J179" s="404"/>
      <c r="K179" s="404"/>
      <c r="L179" s="488"/>
      <c r="M179" s="402">
        <f t="shared" si="54"/>
        <v>0</v>
      </c>
      <c r="N179" s="369">
        <f t="shared" si="56"/>
        <v>0</v>
      </c>
      <c r="O179" s="369">
        <f t="shared" si="56"/>
        <v>0</v>
      </c>
      <c r="P179" s="369">
        <f t="shared" si="56"/>
        <v>0</v>
      </c>
      <c r="Q179" s="489">
        <f t="shared" si="56"/>
        <v>0</v>
      </c>
    </row>
    <row r="180" spans="1:17" ht="48" x14ac:dyDescent="0.25">
      <c r="A180" s="363">
        <v>3293</v>
      </c>
      <c r="B180" s="401" t="s">
        <v>189</v>
      </c>
      <c r="C180" s="402">
        <f t="shared" si="50"/>
        <v>0</v>
      </c>
      <c r="D180" s="404"/>
      <c r="E180" s="404"/>
      <c r="F180" s="404"/>
      <c r="G180" s="512"/>
      <c r="H180" s="402">
        <f t="shared" si="52"/>
        <v>0</v>
      </c>
      <c r="I180" s="404"/>
      <c r="J180" s="404"/>
      <c r="K180" s="404"/>
      <c r="L180" s="488"/>
      <c r="M180" s="402">
        <f t="shared" si="54"/>
        <v>0</v>
      </c>
      <c r="N180" s="369">
        <f t="shared" si="56"/>
        <v>0</v>
      </c>
      <c r="O180" s="369">
        <f t="shared" si="56"/>
        <v>0</v>
      </c>
      <c r="P180" s="369">
        <f t="shared" si="56"/>
        <v>0</v>
      </c>
      <c r="Q180" s="489">
        <f t="shared" si="56"/>
        <v>0</v>
      </c>
    </row>
    <row r="181" spans="1:17" ht="60" x14ac:dyDescent="0.25">
      <c r="A181" s="513">
        <v>3294</v>
      </c>
      <c r="B181" s="401" t="s">
        <v>190</v>
      </c>
      <c r="C181" s="510">
        <f t="shared" si="50"/>
        <v>0</v>
      </c>
      <c r="D181" s="514"/>
      <c r="E181" s="514"/>
      <c r="F181" s="514"/>
      <c r="G181" s="515"/>
      <c r="H181" s="510">
        <f t="shared" si="52"/>
        <v>0</v>
      </c>
      <c r="I181" s="514"/>
      <c r="J181" s="514"/>
      <c r="K181" s="514"/>
      <c r="L181" s="516"/>
      <c r="M181" s="510">
        <f t="shared" si="54"/>
        <v>0</v>
      </c>
      <c r="N181" s="517">
        <f t="shared" si="56"/>
        <v>0</v>
      </c>
      <c r="O181" s="517">
        <f t="shared" si="56"/>
        <v>0</v>
      </c>
      <c r="P181" s="517">
        <f t="shared" si="56"/>
        <v>0</v>
      </c>
      <c r="Q181" s="518">
        <f t="shared" si="56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5"/>
        <v>0</v>
      </c>
      <c r="D182" s="520">
        <f>SUM(D183:D184)</f>
        <v>0</v>
      </c>
      <c r="E182" s="520">
        <f t="shared" ref="E182:G182" si="57">SUM(E183:E184)</f>
        <v>0</v>
      </c>
      <c r="F182" s="520">
        <f t="shared" si="57"/>
        <v>0</v>
      </c>
      <c r="G182" s="520">
        <f t="shared" si="57"/>
        <v>0</v>
      </c>
      <c r="H182" s="519">
        <f t="shared" si="26"/>
        <v>0</v>
      </c>
      <c r="I182" s="520">
        <f>SUM(I183:I184)</f>
        <v>0</v>
      </c>
      <c r="J182" s="520">
        <f t="shared" ref="J182:L182" si="58">SUM(J183:J184)</f>
        <v>0</v>
      </c>
      <c r="K182" s="520">
        <f t="shared" si="58"/>
        <v>0</v>
      </c>
      <c r="L182" s="479">
        <f t="shared" si="58"/>
        <v>0</v>
      </c>
      <c r="M182" s="519">
        <f t="shared" si="54"/>
        <v>0</v>
      </c>
      <c r="N182" s="520">
        <f>SUM(N183:N184)</f>
        <v>0</v>
      </c>
      <c r="O182" s="520">
        <f t="shared" ref="O182:Q182" si="59">SUM(O183:O184)</f>
        <v>0</v>
      </c>
      <c r="P182" s="520">
        <f t="shared" si="59"/>
        <v>0</v>
      </c>
      <c r="Q182" s="479">
        <f t="shared" si="59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5"/>
        <v>0</v>
      </c>
      <c r="D183" s="492"/>
      <c r="E183" s="492"/>
      <c r="F183" s="492"/>
      <c r="G183" s="493"/>
      <c r="H183" s="521">
        <f t="shared" si="26"/>
        <v>0</v>
      </c>
      <c r="I183" s="492"/>
      <c r="J183" s="492"/>
      <c r="K183" s="492"/>
      <c r="L183" s="494"/>
      <c r="M183" s="521">
        <f t="shared" si="54"/>
        <v>0</v>
      </c>
      <c r="N183" s="481">
        <f t="shared" ref="N183:Q184" si="60">ROUNDUP(I183/$Q$15,0)</f>
        <v>0</v>
      </c>
      <c r="O183" s="481">
        <f t="shared" si="60"/>
        <v>0</v>
      </c>
      <c r="P183" s="481">
        <f t="shared" si="60"/>
        <v>0</v>
      </c>
      <c r="Q183" s="483">
        <f t="shared" si="60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5"/>
        <v>0</v>
      </c>
      <c r="D184" s="395"/>
      <c r="E184" s="395"/>
      <c r="F184" s="395"/>
      <c r="G184" s="484"/>
      <c r="H184" s="393">
        <f t="shared" si="26"/>
        <v>0</v>
      </c>
      <c r="I184" s="395"/>
      <c r="J184" s="395"/>
      <c r="K184" s="395"/>
      <c r="L184" s="485"/>
      <c r="M184" s="393">
        <f t="shared" si="54"/>
        <v>0</v>
      </c>
      <c r="N184" s="419">
        <f t="shared" si="60"/>
        <v>0</v>
      </c>
      <c r="O184" s="419">
        <f t="shared" si="60"/>
        <v>0</v>
      </c>
      <c r="P184" s="419">
        <f t="shared" si="60"/>
        <v>0</v>
      </c>
      <c r="Q184" s="486">
        <f t="shared" si="60"/>
        <v>0</v>
      </c>
    </row>
    <row r="185" spans="1:17" x14ac:dyDescent="0.25">
      <c r="A185" s="522">
        <v>4000</v>
      </c>
      <c r="B185" s="472" t="s">
        <v>194</v>
      </c>
      <c r="C185" s="473">
        <f t="shared" si="25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6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4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6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4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1">SUM(D187:G187)</f>
        <v>0</v>
      </c>
      <c r="D187" s="395"/>
      <c r="E187" s="395"/>
      <c r="F187" s="395"/>
      <c r="G187" s="484"/>
      <c r="H187" s="393">
        <f t="shared" ref="H187:H263" si="62">SUM(I187:L187)</f>
        <v>0</v>
      </c>
      <c r="I187" s="395"/>
      <c r="J187" s="395"/>
      <c r="K187" s="395"/>
      <c r="L187" s="485"/>
      <c r="M187" s="393">
        <f t="shared" si="54"/>
        <v>0</v>
      </c>
      <c r="N187" s="419">
        <f t="shared" ref="N187:Q188" si="63">ROUNDUP(I187/$Q$15,0)</f>
        <v>0</v>
      </c>
      <c r="O187" s="419">
        <f t="shared" si="63"/>
        <v>0</v>
      </c>
      <c r="P187" s="419">
        <f t="shared" si="63"/>
        <v>0</v>
      </c>
      <c r="Q187" s="486">
        <f t="shared" si="63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1"/>
        <v>0</v>
      </c>
      <c r="D188" s="404"/>
      <c r="E188" s="404"/>
      <c r="F188" s="404"/>
      <c r="G188" s="487"/>
      <c r="H188" s="402">
        <f t="shared" si="62"/>
        <v>0</v>
      </c>
      <c r="I188" s="404"/>
      <c r="J188" s="404"/>
      <c r="K188" s="404"/>
      <c r="L188" s="488"/>
      <c r="M188" s="402">
        <f t="shared" si="54"/>
        <v>0</v>
      </c>
      <c r="N188" s="369">
        <f t="shared" si="63"/>
        <v>0</v>
      </c>
      <c r="O188" s="369">
        <f t="shared" si="63"/>
        <v>0</v>
      </c>
      <c r="P188" s="369">
        <f t="shared" si="63"/>
        <v>0</v>
      </c>
      <c r="Q188" s="489">
        <f t="shared" si="63"/>
        <v>0</v>
      </c>
    </row>
    <row r="189" spans="1:17" x14ac:dyDescent="0.25">
      <c r="A189" s="383">
        <v>4300</v>
      </c>
      <c r="B189" s="477" t="s">
        <v>198</v>
      </c>
      <c r="C189" s="384">
        <f t="shared" si="61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2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4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2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4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1"/>
        <v>0</v>
      </c>
      <c r="D191" s="404"/>
      <c r="E191" s="404"/>
      <c r="F191" s="404"/>
      <c r="G191" s="487"/>
      <c r="H191" s="402">
        <f t="shared" si="62"/>
        <v>0</v>
      </c>
      <c r="I191" s="404"/>
      <c r="J191" s="404"/>
      <c r="K191" s="404"/>
      <c r="L191" s="488"/>
      <c r="M191" s="402">
        <f t="shared" si="54"/>
        <v>0</v>
      </c>
      <c r="N191" s="369">
        <f t="shared" ref="N191:Q191" si="64">ROUNDUP(I191/$Q$15,0)</f>
        <v>0</v>
      </c>
      <c r="O191" s="369">
        <f t="shared" si="64"/>
        <v>0</v>
      </c>
      <c r="P191" s="369">
        <f t="shared" si="64"/>
        <v>0</v>
      </c>
      <c r="Q191" s="489">
        <f t="shared" si="64"/>
        <v>0</v>
      </c>
    </row>
    <row r="192" spans="1:17" s="339" customFormat="1" ht="24" x14ac:dyDescent="0.25">
      <c r="A192" s="524"/>
      <c r="B192" s="334" t="s">
        <v>201</v>
      </c>
      <c r="C192" s="468">
        <f t="shared" si="61"/>
        <v>50931</v>
      </c>
      <c r="D192" s="469">
        <f>SUM(D193,D232,D267,D283,D287)</f>
        <v>50931</v>
      </c>
      <c r="E192" s="469">
        <f t="shared" ref="E192:G192" si="65">SUM(E193,E232,E267,E283,E287)</f>
        <v>0</v>
      </c>
      <c r="F192" s="469">
        <f t="shared" si="65"/>
        <v>0</v>
      </c>
      <c r="G192" s="469">
        <f t="shared" si="65"/>
        <v>0</v>
      </c>
      <c r="H192" s="468">
        <f t="shared" si="62"/>
        <v>9704</v>
      </c>
      <c r="I192" s="469">
        <f>SUM(I193,I232,I267,I283,I287)</f>
        <v>9704</v>
      </c>
      <c r="J192" s="469">
        <f t="shared" ref="J192:L192" si="66">SUM(J193,J232,J267,J283,J287)</f>
        <v>0</v>
      </c>
      <c r="K192" s="469">
        <f t="shared" si="66"/>
        <v>0</v>
      </c>
      <c r="L192" s="525">
        <f t="shared" si="66"/>
        <v>0</v>
      </c>
      <c r="M192" s="468">
        <f t="shared" si="54"/>
        <v>13810</v>
      </c>
      <c r="N192" s="469">
        <f>SUM(N193,N232,N267,N283,N287)</f>
        <v>13810</v>
      </c>
      <c r="O192" s="469">
        <f t="shared" ref="O192:Q192" si="67">SUM(O193,O232,O267,O283,O287)</f>
        <v>0</v>
      </c>
      <c r="P192" s="469">
        <f t="shared" si="67"/>
        <v>0</v>
      </c>
      <c r="Q192" s="525">
        <f t="shared" si="67"/>
        <v>0</v>
      </c>
    </row>
    <row r="193" spans="1:17" x14ac:dyDescent="0.25">
      <c r="A193" s="472">
        <v>5000</v>
      </c>
      <c r="B193" s="472" t="s">
        <v>202</v>
      </c>
      <c r="C193" s="473">
        <f t="shared" si="61"/>
        <v>39136</v>
      </c>
      <c r="D193" s="474">
        <f>D194+D202+D228</f>
        <v>39136</v>
      </c>
      <c r="E193" s="474">
        <f t="shared" ref="E193:G193" si="68">E194+E202+E228</f>
        <v>0</v>
      </c>
      <c r="F193" s="474">
        <f t="shared" si="68"/>
        <v>0</v>
      </c>
      <c r="G193" s="474">
        <f t="shared" si="68"/>
        <v>0</v>
      </c>
      <c r="H193" s="473">
        <f t="shared" si="62"/>
        <v>0</v>
      </c>
      <c r="I193" s="474">
        <f>I194+I202+I228</f>
        <v>0</v>
      </c>
      <c r="J193" s="474">
        <f t="shared" ref="J193:L193" si="69">J194+J202+J228</f>
        <v>0</v>
      </c>
      <c r="K193" s="474">
        <f t="shared" si="69"/>
        <v>0</v>
      </c>
      <c r="L193" s="526">
        <f t="shared" si="69"/>
        <v>0</v>
      </c>
      <c r="M193" s="473">
        <f t="shared" si="54"/>
        <v>0</v>
      </c>
      <c r="N193" s="474">
        <f>N194+N202+N228</f>
        <v>0</v>
      </c>
      <c r="O193" s="474">
        <f t="shared" ref="O193:Q193" si="70">O194+O202+O228</f>
        <v>0</v>
      </c>
      <c r="P193" s="474">
        <f t="shared" si="70"/>
        <v>0</v>
      </c>
      <c r="Q193" s="526">
        <f t="shared" si="70"/>
        <v>0</v>
      </c>
    </row>
    <row r="194" spans="1:17" x14ac:dyDescent="0.25">
      <c r="A194" s="383">
        <v>5100</v>
      </c>
      <c r="B194" s="477" t="s">
        <v>203</v>
      </c>
      <c r="C194" s="384">
        <f t="shared" si="61"/>
        <v>26000</v>
      </c>
      <c r="D194" s="390">
        <f>D195+D196+D199+D200+D201</f>
        <v>26000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2"/>
        <v>0</v>
      </c>
      <c r="I194" s="390">
        <f>I195+I196+I199+I200+I201</f>
        <v>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4"/>
        <v>0</v>
      </c>
      <c r="N194" s="390">
        <f>N195+N196+N199+N200+N201</f>
        <v>0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1"/>
        <v>0</v>
      </c>
      <c r="D195" s="395"/>
      <c r="E195" s="395"/>
      <c r="F195" s="395"/>
      <c r="G195" s="484"/>
      <c r="H195" s="393">
        <f t="shared" si="62"/>
        <v>0</v>
      </c>
      <c r="I195" s="395"/>
      <c r="J195" s="395"/>
      <c r="K195" s="395"/>
      <c r="L195" s="485"/>
      <c r="M195" s="393">
        <f t="shared" si="54"/>
        <v>0</v>
      </c>
      <c r="N195" s="419">
        <f t="shared" ref="N195:Q195" si="71">ROUNDUP(I195/$Q$15,0)</f>
        <v>0</v>
      </c>
      <c r="O195" s="419">
        <f t="shared" si="71"/>
        <v>0</v>
      </c>
      <c r="P195" s="419">
        <f t="shared" si="71"/>
        <v>0</v>
      </c>
      <c r="Q195" s="486">
        <f t="shared" si="71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1"/>
        <v>26000</v>
      </c>
      <c r="D196" s="369">
        <f>D197+D198</f>
        <v>26000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2"/>
        <v>0</v>
      </c>
      <c r="I196" s="369">
        <f>I197+I198</f>
        <v>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4"/>
        <v>0</v>
      </c>
      <c r="N196" s="369">
        <f>N197+N198</f>
        <v>0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1"/>
        <v>26000</v>
      </c>
      <c r="D197" s="404">
        <f>26000</f>
        <v>26000</v>
      </c>
      <c r="E197" s="404"/>
      <c r="F197" s="404"/>
      <c r="G197" s="487"/>
      <c r="H197" s="402">
        <f t="shared" si="62"/>
        <v>0</v>
      </c>
      <c r="I197" s="404">
        <v>0</v>
      </c>
      <c r="J197" s="404"/>
      <c r="K197" s="404">
        <v>0</v>
      </c>
      <c r="L197" s="488"/>
      <c r="M197" s="402">
        <f t="shared" si="54"/>
        <v>0</v>
      </c>
      <c r="N197" s="369">
        <v>0</v>
      </c>
      <c r="O197" s="369">
        <f t="shared" ref="N197:Q201" si="72">ROUNDUP(J197/$Q$15,0)</f>
        <v>0</v>
      </c>
      <c r="P197" s="369">
        <v>0</v>
      </c>
      <c r="Q197" s="489">
        <f t="shared" si="72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1"/>
        <v>0</v>
      </c>
      <c r="D198" s="404"/>
      <c r="E198" s="404"/>
      <c r="F198" s="404"/>
      <c r="G198" s="487"/>
      <c r="H198" s="402">
        <f t="shared" si="62"/>
        <v>0</v>
      </c>
      <c r="I198" s="404">
        <v>0</v>
      </c>
      <c r="J198" s="404"/>
      <c r="K198" s="404">
        <v>0</v>
      </c>
      <c r="L198" s="488"/>
      <c r="M198" s="402">
        <f t="shared" si="54"/>
        <v>0</v>
      </c>
      <c r="N198" s="369">
        <v>0</v>
      </c>
      <c r="O198" s="369">
        <f t="shared" si="72"/>
        <v>0</v>
      </c>
      <c r="P198" s="369">
        <v>0</v>
      </c>
      <c r="Q198" s="489">
        <f t="shared" si="72"/>
        <v>0</v>
      </c>
    </row>
    <row r="199" spans="1:17" x14ac:dyDescent="0.25">
      <c r="A199" s="490">
        <v>5130</v>
      </c>
      <c r="B199" s="401" t="s">
        <v>208</v>
      </c>
      <c r="C199" s="402">
        <f t="shared" si="61"/>
        <v>0</v>
      </c>
      <c r="D199" s="404"/>
      <c r="E199" s="404"/>
      <c r="F199" s="404"/>
      <c r="G199" s="487"/>
      <c r="H199" s="402">
        <f t="shared" si="62"/>
        <v>0</v>
      </c>
      <c r="I199" s="404"/>
      <c r="J199" s="404"/>
      <c r="K199" s="404"/>
      <c r="L199" s="488"/>
      <c r="M199" s="402">
        <f t="shared" si="54"/>
        <v>0</v>
      </c>
      <c r="N199" s="369">
        <f t="shared" si="72"/>
        <v>0</v>
      </c>
      <c r="O199" s="369">
        <f t="shared" si="72"/>
        <v>0</v>
      </c>
      <c r="P199" s="369">
        <f t="shared" si="72"/>
        <v>0</v>
      </c>
      <c r="Q199" s="489">
        <f t="shared" si="72"/>
        <v>0</v>
      </c>
    </row>
    <row r="200" spans="1:17" x14ac:dyDescent="0.25">
      <c r="A200" s="490">
        <v>5140</v>
      </c>
      <c r="B200" s="401" t="s">
        <v>209</v>
      </c>
      <c r="C200" s="402">
        <f t="shared" si="61"/>
        <v>0</v>
      </c>
      <c r="D200" s="404"/>
      <c r="E200" s="404"/>
      <c r="F200" s="404"/>
      <c r="G200" s="487"/>
      <c r="H200" s="402">
        <f t="shared" si="62"/>
        <v>0</v>
      </c>
      <c r="I200" s="404"/>
      <c r="J200" s="404"/>
      <c r="K200" s="404"/>
      <c r="L200" s="488"/>
      <c r="M200" s="402">
        <f t="shared" si="54"/>
        <v>0</v>
      </c>
      <c r="N200" s="369">
        <f t="shared" si="72"/>
        <v>0</v>
      </c>
      <c r="O200" s="369">
        <f t="shared" si="72"/>
        <v>0</v>
      </c>
      <c r="P200" s="369">
        <f t="shared" si="72"/>
        <v>0</v>
      </c>
      <c r="Q200" s="489">
        <f t="shared" si="72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1"/>
        <v>0</v>
      </c>
      <c r="D201" s="404"/>
      <c r="E201" s="404"/>
      <c r="F201" s="404"/>
      <c r="G201" s="487"/>
      <c r="H201" s="402">
        <f t="shared" si="62"/>
        <v>0</v>
      </c>
      <c r="I201" s="404"/>
      <c r="J201" s="404"/>
      <c r="K201" s="404"/>
      <c r="L201" s="488"/>
      <c r="M201" s="402">
        <f t="shared" si="54"/>
        <v>0</v>
      </c>
      <c r="N201" s="369">
        <f t="shared" si="72"/>
        <v>0</v>
      </c>
      <c r="O201" s="369">
        <f t="shared" si="72"/>
        <v>0</v>
      </c>
      <c r="P201" s="369">
        <f t="shared" si="72"/>
        <v>0</v>
      </c>
      <c r="Q201" s="489">
        <f t="shared" si="72"/>
        <v>0</v>
      </c>
    </row>
    <row r="202" spans="1:17" x14ac:dyDescent="0.25">
      <c r="A202" s="383">
        <v>5200</v>
      </c>
      <c r="B202" s="477" t="s">
        <v>211</v>
      </c>
      <c r="C202" s="384">
        <f t="shared" si="61"/>
        <v>13136</v>
      </c>
      <c r="D202" s="390">
        <f>D203+D213+D214+D223+D224+D225+D227</f>
        <v>13136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2"/>
        <v>0</v>
      </c>
      <c r="I202" s="390">
        <f>I203+I213+I214+I223+I224+I225+I227</f>
        <v>0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4"/>
        <v>0</v>
      </c>
      <c r="N202" s="390">
        <f>N203+N213+N214+N223+N224+N225+N227</f>
        <v>0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1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2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4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1"/>
        <v>0</v>
      </c>
      <c r="D204" s="395"/>
      <c r="E204" s="395"/>
      <c r="F204" s="395"/>
      <c r="G204" s="484"/>
      <c r="H204" s="393">
        <f t="shared" si="62"/>
        <v>0</v>
      </c>
      <c r="I204" s="395"/>
      <c r="J204" s="395"/>
      <c r="K204" s="395"/>
      <c r="L204" s="485"/>
      <c r="M204" s="393">
        <f t="shared" si="54"/>
        <v>0</v>
      </c>
      <c r="N204" s="419">
        <f t="shared" ref="N204:Q213" si="73">ROUNDUP(I204/$Q$15,0)</f>
        <v>0</v>
      </c>
      <c r="O204" s="419">
        <f t="shared" si="73"/>
        <v>0</v>
      </c>
      <c r="P204" s="419">
        <f t="shared" si="73"/>
        <v>0</v>
      </c>
      <c r="Q204" s="486">
        <f t="shared" si="73"/>
        <v>0</v>
      </c>
    </row>
    <row r="205" spans="1:17" x14ac:dyDescent="0.25">
      <c r="A205" s="363">
        <v>5212</v>
      </c>
      <c r="B205" s="401" t="s">
        <v>214</v>
      </c>
      <c r="C205" s="402">
        <f t="shared" si="61"/>
        <v>0</v>
      </c>
      <c r="D205" s="404"/>
      <c r="E205" s="404"/>
      <c r="F205" s="404"/>
      <c r="G205" s="487"/>
      <c r="H205" s="402">
        <f t="shared" si="62"/>
        <v>0</v>
      </c>
      <c r="I205" s="404"/>
      <c r="J205" s="404"/>
      <c r="K205" s="404"/>
      <c r="L205" s="488"/>
      <c r="M205" s="402">
        <f t="shared" si="54"/>
        <v>0</v>
      </c>
      <c r="N205" s="369">
        <f t="shared" si="73"/>
        <v>0</v>
      </c>
      <c r="O205" s="369">
        <f t="shared" si="73"/>
        <v>0</v>
      </c>
      <c r="P205" s="369">
        <f t="shared" si="73"/>
        <v>0</v>
      </c>
      <c r="Q205" s="489">
        <f t="shared" si="73"/>
        <v>0</v>
      </c>
    </row>
    <row r="206" spans="1:17" x14ac:dyDescent="0.25">
      <c r="A206" s="363">
        <v>5213</v>
      </c>
      <c r="B206" s="401" t="s">
        <v>215</v>
      </c>
      <c r="C206" s="402">
        <f t="shared" si="61"/>
        <v>0</v>
      </c>
      <c r="D206" s="404"/>
      <c r="E206" s="404"/>
      <c r="F206" s="404"/>
      <c r="G206" s="487"/>
      <c r="H206" s="402">
        <f t="shared" si="62"/>
        <v>0</v>
      </c>
      <c r="I206" s="404"/>
      <c r="J206" s="404"/>
      <c r="K206" s="404"/>
      <c r="L206" s="488"/>
      <c r="M206" s="402">
        <f t="shared" si="54"/>
        <v>0</v>
      </c>
      <c r="N206" s="369">
        <f t="shared" si="73"/>
        <v>0</v>
      </c>
      <c r="O206" s="369">
        <f t="shared" si="73"/>
        <v>0</v>
      </c>
      <c r="P206" s="369">
        <f t="shared" si="73"/>
        <v>0</v>
      </c>
      <c r="Q206" s="489">
        <f t="shared" si="73"/>
        <v>0</v>
      </c>
    </row>
    <row r="207" spans="1:17" x14ac:dyDescent="0.25">
      <c r="A207" s="363">
        <v>5214</v>
      </c>
      <c r="B207" s="401" t="s">
        <v>216</v>
      </c>
      <c r="C207" s="402">
        <f t="shared" si="61"/>
        <v>0</v>
      </c>
      <c r="D207" s="404"/>
      <c r="E207" s="404"/>
      <c r="F207" s="404"/>
      <c r="G207" s="487"/>
      <c r="H207" s="402">
        <f t="shared" si="62"/>
        <v>0</v>
      </c>
      <c r="I207" s="404"/>
      <c r="J207" s="404"/>
      <c r="K207" s="404"/>
      <c r="L207" s="488"/>
      <c r="M207" s="402">
        <f t="shared" si="54"/>
        <v>0</v>
      </c>
      <c r="N207" s="369">
        <f t="shared" si="73"/>
        <v>0</v>
      </c>
      <c r="O207" s="369">
        <f t="shared" si="73"/>
        <v>0</v>
      </c>
      <c r="P207" s="369">
        <f t="shared" si="73"/>
        <v>0</v>
      </c>
      <c r="Q207" s="489">
        <f t="shared" si="73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3"/>
        <v>0</v>
      </c>
      <c r="O208" s="369">
        <f t="shared" si="73"/>
        <v>0</v>
      </c>
      <c r="P208" s="369">
        <f t="shared" si="73"/>
        <v>0</v>
      </c>
      <c r="Q208" s="489">
        <f t="shared" si="73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1"/>
        <v>0</v>
      </c>
      <c r="D209" s="404"/>
      <c r="E209" s="404"/>
      <c r="F209" s="404"/>
      <c r="G209" s="487"/>
      <c r="H209" s="402">
        <f t="shared" si="62"/>
        <v>0</v>
      </c>
      <c r="I209" s="404"/>
      <c r="J209" s="404"/>
      <c r="K209" s="404"/>
      <c r="L209" s="488"/>
      <c r="M209" s="402">
        <f t="shared" ref="M209:M235" si="74">SUM(N209:Q209)</f>
        <v>0</v>
      </c>
      <c r="N209" s="369">
        <f t="shared" si="73"/>
        <v>0</v>
      </c>
      <c r="O209" s="369">
        <f t="shared" si="73"/>
        <v>0</v>
      </c>
      <c r="P209" s="369">
        <f t="shared" si="73"/>
        <v>0</v>
      </c>
      <c r="Q209" s="489">
        <f t="shared" si="73"/>
        <v>0</v>
      </c>
    </row>
    <row r="210" spans="1:17" x14ac:dyDescent="0.25">
      <c r="A210" s="363">
        <v>5217</v>
      </c>
      <c r="B210" s="401" t="s">
        <v>219</v>
      </c>
      <c r="C210" s="402">
        <f t="shared" si="61"/>
        <v>0</v>
      </c>
      <c r="D210" s="404"/>
      <c r="E210" s="404"/>
      <c r="F210" s="404"/>
      <c r="G210" s="487"/>
      <c r="H210" s="402">
        <f t="shared" si="62"/>
        <v>0</v>
      </c>
      <c r="I210" s="404"/>
      <c r="J210" s="404"/>
      <c r="K210" s="404"/>
      <c r="L210" s="488"/>
      <c r="M210" s="402">
        <f t="shared" si="74"/>
        <v>0</v>
      </c>
      <c r="N210" s="369">
        <f t="shared" si="73"/>
        <v>0</v>
      </c>
      <c r="O210" s="369">
        <f t="shared" si="73"/>
        <v>0</v>
      </c>
      <c r="P210" s="369">
        <f t="shared" si="73"/>
        <v>0</v>
      </c>
      <c r="Q210" s="489">
        <f t="shared" si="73"/>
        <v>0</v>
      </c>
    </row>
    <row r="211" spans="1:17" x14ac:dyDescent="0.25">
      <c r="A211" s="363">
        <v>5218</v>
      </c>
      <c r="B211" s="401" t="s">
        <v>220</v>
      </c>
      <c r="C211" s="402">
        <f t="shared" si="61"/>
        <v>0</v>
      </c>
      <c r="D211" s="404"/>
      <c r="E211" s="404"/>
      <c r="F211" s="404"/>
      <c r="G211" s="487"/>
      <c r="H211" s="402">
        <f t="shared" si="62"/>
        <v>0</v>
      </c>
      <c r="I211" s="404"/>
      <c r="J211" s="404"/>
      <c r="K211" s="404"/>
      <c r="L211" s="488"/>
      <c r="M211" s="402">
        <f t="shared" si="74"/>
        <v>0</v>
      </c>
      <c r="N211" s="369">
        <f t="shared" si="73"/>
        <v>0</v>
      </c>
      <c r="O211" s="369">
        <f t="shared" si="73"/>
        <v>0</v>
      </c>
      <c r="P211" s="369">
        <f t="shared" si="73"/>
        <v>0</v>
      </c>
      <c r="Q211" s="489">
        <f t="shared" si="73"/>
        <v>0</v>
      </c>
    </row>
    <row r="212" spans="1:17" x14ac:dyDescent="0.25">
      <c r="A212" s="363">
        <v>5219</v>
      </c>
      <c r="B212" s="401" t="s">
        <v>221</v>
      </c>
      <c r="C212" s="402">
        <f t="shared" si="61"/>
        <v>0</v>
      </c>
      <c r="D212" s="404"/>
      <c r="E212" s="404"/>
      <c r="F212" s="404"/>
      <c r="G212" s="487"/>
      <c r="H212" s="402">
        <f t="shared" si="62"/>
        <v>0</v>
      </c>
      <c r="I212" s="404"/>
      <c r="J212" s="404"/>
      <c r="K212" s="404"/>
      <c r="L212" s="488"/>
      <c r="M212" s="402">
        <f t="shared" si="74"/>
        <v>0</v>
      </c>
      <c r="N212" s="369">
        <f t="shared" si="73"/>
        <v>0</v>
      </c>
      <c r="O212" s="369">
        <f t="shared" si="73"/>
        <v>0</v>
      </c>
      <c r="P212" s="369">
        <f t="shared" si="73"/>
        <v>0</v>
      </c>
      <c r="Q212" s="489">
        <f t="shared" si="73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1"/>
        <v>0</v>
      </c>
      <c r="D213" s="404"/>
      <c r="E213" s="404"/>
      <c r="F213" s="404"/>
      <c r="G213" s="487"/>
      <c r="H213" s="402">
        <f t="shared" si="62"/>
        <v>0</v>
      </c>
      <c r="I213" s="404"/>
      <c r="J213" s="404"/>
      <c r="K213" s="404"/>
      <c r="L213" s="488"/>
      <c r="M213" s="402">
        <f t="shared" si="74"/>
        <v>0</v>
      </c>
      <c r="N213" s="369">
        <f t="shared" si="73"/>
        <v>0</v>
      </c>
      <c r="O213" s="369">
        <f t="shared" si="73"/>
        <v>0</v>
      </c>
      <c r="P213" s="369">
        <f t="shared" si="73"/>
        <v>0</v>
      </c>
      <c r="Q213" s="489">
        <f t="shared" si="73"/>
        <v>0</v>
      </c>
    </row>
    <row r="214" spans="1:17" x14ac:dyDescent="0.25">
      <c r="A214" s="490">
        <v>5230</v>
      </c>
      <c r="B214" s="401" t="s">
        <v>223</v>
      </c>
      <c r="C214" s="402">
        <f t="shared" si="61"/>
        <v>13136</v>
      </c>
      <c r="D214" s="369">
        <f>SUM(D215:D222)</f>
        <v>13136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2"/>
        <v>0</v>
      </c>
      <c r="I214" s="369">
        <f>SUM(I215:I222)</f>
        <v>0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4"/>
        <v>0</v>
      </c>
      <c r="N214" s="369">
        <f>SUM(N215:N222)</f>
        <v>0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1"/>
        <v>0</v>
      </c>
      <c r="D215" s="404"/>
      <c r="E215" s="404"/>
      <c r="F215" s="404"/>
      <c r="G215" s="487"/>
      <c r="H215" s="402">
        <f t="shared" si="62"/>
        <v>0</v>
      </c>
      <c r="I215" s="404"/>
      <c r="J215" s="404"/>
      <c r="K215" s="404"/>
      <c r="L215" s="488"/>
      <c r="M215" s="402">
        <f t="shared" si="74"/>
        <v>0</v>
      </c>
      <c r="N215" s="369">
        <f t="shared" ref="N215:Q224" si="75">ROUNDUP(I215/$Q$15,0)</f>
        <v>0</v>
      </c>
      <c r="O215" s="369">
        <f t="shared" si="75"/>
        <v>0</v>
      </c>
      <c r="P215" s="369">
        <f t="shared" si="75"/>
        <v>0</v>
      </c>
      <c r="Q215" s="489">
        <f t="shared" si="75"/>
        <v>0</v>
      </c>
    </row>
    <row r="216" spans="1:17" x14ac:dyDescent="0.25">
      <c r="A216" s="363">
        <v>5232</v>
      </c>
      <c r="B216" s="401" t="s">
        <v>225</v>
      </c>
      <c r="C216" s="402">
        <f t="shared" si="61"/>
        <v>0</v>
      </c>
      <c r="D216" s="404"/>
      <c r="E216" s="404"/>
      <c r="F216" s="404"/>
      <c r="G216" s="487"/>
      <c r="H216" s="402">
        <f t="shared" si="62"/>
        <v>0</v>
      </c>
      <c r="I216" s="404"/>
      <c r="J216" s="404"/>
      <c r="K216" s="404"/>
      <c r="L216" s="488"/>
      <c r="M216" s="402">
        <f t="shared" si="74"/>
        <v>0</v>
      </c>
      <c r="N216" s="369">
        <f t="shared" si="75"/>
        <v>0</v>
      </c>
      <c r="O216" s="369">
        <f t="shared" si="75"/>
        <v>0</v>
      </c>
      <c r="P216" s="369">
        <f t="shared" si="75"/>
        <v>0</v>
      </c>
      <c r="Q216" s="489">
        <f t="shared" si="75"/>
        <v>0</v>
      </c>
    </row>
    <row r="217" spans="1:17" x14ac:dyDescent="0.25">
      <c r="A217" s="363">
        <v>5233</v>
      </c>
      <c r="B217" s="401" t="s">
        <v>226</v>
      </c>
      <c r="C217" s="527">
        <f t="shared" si="61"/>
        <v>0</v>
      </c>
      <c r="D217" s="404"/>
      <c r="E217" s="404"/>
      <c r="F217" s="404"/>
      <c r="G217" s="487"/>
      <c r="H217" s="402">
        <f t="shared" si="62"/>
        <v>0</v>
      </c>
      <c r="I217" s="404"/>
      <c r="J217" s="404"/>
      <c r="K217" s="404"/>
      <c r="L217" s="488"/>
      <c r="M217" s="402">
        <f t="shared" si="74"/>
        <v>0</v>
      </c>
      <c r="N217" s="369">
        <f t="shared" si="75"/>
        <v>0</v>
      </c>
      <c r="O217" s="369">
        <f t="shared" si="75"/>
        <v>0</v>
      </c>
      <c r="P217" s="369">
        <f t="shared" si="75"/>
        <v>0</v>
      </c>
      <c r="Q217" s="489">
        <f t="shared" si="75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1"/>
        <v>0</v>
      </c>
      <c r="D218" s="404"/>
      <c r="E218" s="404"/>
      <c r="F218" s="404"/>
      <c r="G218" s="487"/>
      <c r="H218" s="402">
        <f t="shared" si="62"/>
        <v>0</v>
      </c>
      <c r="I218" s="404"/>
      <c r="J218" s="404"/>
      <c r="K218" s="404"/>
      <c r="L218" s="488"/>
      <c r="M218" s="402">
        <f t="shared" si="74"/>
        <v>0</v>
      </c>
      <c r="N218" s="369">
        <f t="shared" si="75"/>
        <v>0</v>
      </c>
      <c r="O218" s="369">
        <f t="shared" si="75"/>
        <v>0</v>
      </c>
      <c r="P218" s="369">
        <f t="shared" si="75"/>
        <v>0</v>
      </c>
      <c r="Q218" s="489">
        <f t="shared" si="75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1"/>
        <v>0</v>
      </c>
      <c r="D219" s="404"/>
      <c r="E219" s="404"/>
      <c r="F219" s="404"/>
      <c r="G219" s="487"/>
      <c r="H219" s="402">
        <f t="shared" si="62"/>
        <v>0</v>
      </c>
      <c r="I219" s="404"/>
      <c r="J219" s="404"/>
      <c r="K219" s="404"/>
      <c r="L219" s="488"/>
      <c r="M219" s="402">
        <f t="shared" si="74"/>
        <v>0</v>
      </c>
      <c r="N219" s="369">
        <f t="shared" si="75"/>
        <v>0</v>
      </c>
      <c r="O219" s="369">
        <f t="shared" si="75"/>
        <v>0</v>
      </c>
      <c r="P219" s="369">
        <f t="shared" si="75"/>
        <v>0</v>
      </c>
      <c r="Q219" s="489">
        <f t="shared" si="75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1"/>
        <v>0</v>
      </c>
      <c r="D220" s="404"/>
      <c r="E220" s="404"/>
      <c r="F220" s="404"/>
      <c r="G220" s="487"/>
      <c r="H220" s="402">
        <f t="shared" si="62"/>
        <v>0</v>
      </c>
      <c r="I220" s="404"/>
      <c r="J220" s="404"/>
      <c r="K220" s="404"/>
      <c r="L220" s="488"/>
      <c r="M220" s="402">
        <f t="shared" si="74"/>
        <v>0</v>
      </c>
      <c r="N220" s="369">
        <f t="shared" si="75"/>
        <v>0</v>
      </c>
      <c r="O220" s="369">
        <f t="shared" si="75"/>
        <v>0</v>
      </c>
      <c r="P220" s="369">
        <f t="shared" si="75"/>
        <v>0</v>
      </c>
      <c r="Q220" s="489">
        <f t="shared" si="75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1"/>
        <v>0</v>
      </c>
      <c r="D221" s="404"/>
      <c r="E221" s="404"/>
      <c r="F221" s="404"/>
      <c r="G221" s="487"/>
      <c r="H221" s="402">
        <f t="shared" si="62"/>
        <v>0</v>
      </c>
      <c r="I221" s="404"/>
      <c r="J221" s="404"/>
      <c r="K221" s="404"/>
      <c r="L221" s="488"/>
      <c r="M221" s="402">
        <f t="shared" si="74"/>
        <v>0</v>
      </c>
      <c r="N221" s="369">
        <f t="shared" si="75"/>
        <v>0</v>
      </c>
      <c r="O221" s="369">
        <f t="shared" si="75"/>
        <v>0</v>
      </c>
      <c r="P221" s="369">
        <f t="shared" si="75"/>
        <v>0</v>
      </c>
      <c r="Q221" s="489">
        <f t="shared" si="75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1"/>
        <v>13136</v>
      </c>
      <c r="D222" s="404">
        <f>13136</f>
        <v>13136</v>
      </c>
      <c r="E222" s="404"/>
      <c r="F222" s="404"/>
      <c r="G222" s="487"/>
      <c r="H222" s="402">
        <f t="shared" si="62"/>
        <v>0</v>
      </c>
      <c r="I222" s="404">
        <v>0</v>
      </c>
      <c r="J222" s="404"/>
      <c r="K222" s="404">
        <v>0</v>
      </c>
      <c r="L222" s="488"/>
      <c r="M222" s="402">
        <f t="shared" si="74"/>
        <v>0</v>
      </c>
      <c r="N222" s="369">
        <v>0</v>
      </c>
      <c r="O222" s="369">
        <f t="shared" si="75"/>
        <v>0</v>
      </c>
      <c r="P222" s="369">
        <v>0</v>
      </c>
      <c r="Q222" s="489">
        <f t="shared" si="75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1"/>
        <v>0</v>
      </c>
      <c r="D223" s="404"/>
      <c r="E223" s="404"/>
      <c r="F223" s="404"/>
      <c r="G223" s="487"/>
      <c r="H223" s="402">
        <f t="shared" si="62"/>
        <v>0</v>
      </c>
      <c r="I223" s="404"/>
      <c r="J223" s="404"/>
      <c r="K223" s="404"/>
      <c r="L223" s="488"/>
      <c r="M223" s="402">
        <f t="shared" si="74"/>
        <v>0</v>
      </c>
      <c r="N223" s="369">
        <f t="shared" si="75"/>
        <v>0</v>
      </c>
      <c r="O223" s="369">
        <f t="shared" si="75"/>
        <v>0</v>
      </c>
      <c r="P223" s="369">
        <f t="shared" si="75"/>
        <v>0</v>
      </c>
      <c r="Q223" s="489">
        <f t="shared" si="75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1"/>
        <v>0</v>
      </c>
      <c r="D224" s="404"/>
      <c r="E224" s="404"/>
      <c r="F224" s="404"/>
      <c r="G224" s="487"/>
      <c r="H224" s="402">
        <f t="shared" si="62"/>
        <v>0</v>
      </c>
      <c r="I224" s="404"/>
      <c r="J224" s="404"/>
      <c r="K224" s="404"/>
      <c r="L224" s="488"/>
      <c r="M224" s="402">
        <f t="shared" si="74"/>
        <v>0</v>
      </c>
      <c r="N224" s="369">
        <f t="shared" si="75"/>
        <v>0</v>
      </c>
      <c r="O224" s="369">
        <f t="shared" si="75"/>
        <v>0</v>
      </c>
      <c r="P224" s="369">
        <f t="shared" si="75"/>
        <v>0</v>
      </c>
      <c r="Q224" s="489">
        <f t="shared" si="75"/>
        <v>0</v>
      </c>
    </row>
    <row r="225" spans="1:17" x14ac:dyDescent="0.25">
      <c r="A225" s="490">
        <v>5260</v>
      </c>
      <c r="B225" s="401" t="s">
        <v>234</v>
      </c>
      <c r="C225" s="527">
        <f t="shared" si="61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2"/>
        <v>0</v>
      </c>
      <c r="I225" s="369">
        <f>SUM(I226)</f>
        <v>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4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1"/>
        <v>0</v>
      </c>
      <c r="D226" s="404"/>
      <c r="E226" s="404"/>
      <c r="F226" s="404"/>
      <c r="G226" s="487"/>
      <c r="H226" s="402">
        <f t="shared" si="62"/>
        <v>0</v>
      </c>
      <c r="I226" s="404"/>
      <c r="J226" s="404"/>
      <c r="K226" s="404"/>
      <c r="L226" s="488"/>
      <c r="M226" s="402">
        <f t="shared" si="74"/>
        <v>0</v>
      </c>
      <c r="N226" s="369">
        <f t="shared" ref="N226:Q227" si="76">ROUNDUP(I226/$Q$15,0)</f>
        <v>0</v>
      </c>
      <c r="O226" s="369">
        <f t="shared" si="76"/>
        <v>0</v>
      </c>
      <c r="P226" s="369">
        <f t="shared" si="76"/>
        <v>0</v>
      </c>
      <c r="Q226" s="489">
        <f t="shared" si="76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1"/>
        <v>0</v>
      </c>
      <c r="D227" s="492"/>
      <c r="E227" s="492"/>
      <c r="F227" s="492"/>
      <c r="G227" s="493"/>
      <c r="H227" s="445">
        <f t="shared" si="62"/>
        <v>0</v>
      </c>
      <c r="I227" s="492"/>
      <c r="J227" s="492"/>
      <c r="K227" s="492"/>
      <c r="L227" s="494"/>
      <c r="M227" s="445">
        <f t="shared" si="74"/>
        <v>0</v>
      </c>
      <c r="N227" s="481">
        <f t="shared" si="76"/>
        <v>0</v>
      </c>
      <c r="O227" s="481">
        <f t="shared" si="76"/>
        <v>0</v>
      </c>
      <c r="P227" s="481">
        <f t="shared" si="76"/>
        <v>0</v>
      </c>
      <c r="Q227" s="483">
        <f t="shared" si="76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1"/>
        <v>0</v>
      </c>
      <c r="D228" s="411">
        <f>SUM(D229,D230)</f>
        <v>0</v>
      </c>
      <c r="E228" s="411">
        <f t="shared" ref="E228:G228" si="77">SUM(E229,E230)</f>
        <v>0</v>
      </c>
      <c r="F228" s="411">
        <f t="shared" si="77"/>
        <v>0</v>
      </c>
      <c r="G228" s="411">
        <f t="shared" si="77"/>
        <v>0</v>
      </c>
      <c r="H228" s="531">
        <f t="shared" si="62"/>
        <v>0</v>
      </c>
      <c r="I228" s="411">
        <f>SUM(I229,I230)</f>
        <v>0</v>
      </c>
      <c r="J228" s="411">
        <f t="shared" ref="J228:L228" si="78">SUM(J229,J230)</f>
        <v>0</v>
      </c>
      <c r="K228" s="411">
        <f t="shared" si="78"/>
        <v>0</v>
      </c>
      <c r="L228" s="499">
        <f t="shared" si="78"/>
        <v>0</v>
      </c>
      <c r="M228" s="531">
        <f t="shared" si="74"/>
        <v>0</v>
      </c>
      <c r="N228" s="411">
        <f>SUM(N229,N230)</f>
        <v>0</v>
      </c>
      <c r="O228" s="411">
        <f t="shared" ref="O228:Q228" si="79">SUM(O229,O230)</f>
        <v>0</v>
      </c>
      <c r="P228" s="411">
        <f t="shared" si="79"/>
        <v>0</v>
      </c>
      <c r="Q228" s="499">
        <f t="shared" si="79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1"/>
        <v>0</v>
      </c>
      <c r="D229" s="492"/>
      <c r="E229" s="492"/>
      <c r="F229" s="492"/>
      <c r="G229" s="493"/>
      <c r="H229" s="445">
        <f t="shared" si="62"/>
        <v>0</v>
      </c>
      <c r="I229" s="492"/>
      <c r="J229" s="492"/>
      <c r="K229" s="492"/>
      <c r="L229" s="494"/>
      <c r="M229" s="445">
        <f t="shared" si="74"/>
        <v>0</v>
      </c>
      <c r="N229" s="481">
        <f t="shared" ref="N229:Q229" si="80">ROUNDUP(I229/$Q$15,0)</f>
        <v>0</v>
      </c>
      <c r="O229" s="481">
        <f t="shared" si="80"/>
        <v>0</v>
      </c>
      <c r="P229" s="481">
        <f t="shared" si="80"/>
        <v>0</v>
      </c>
      <c r="Q229" s="483">
        <f t="shared" si="80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1"/>
        <v>0</v>
      </c>
      <c r="D230" s="369">
        <f>SUM(D231)</f>
        <v>0</v>
      </c>
      <c r="E230" s="369">
        <f t="shared" ref="E230:G230" si="81">SUM(E231)</f>
        <v>0</v>
      </c>
      <c r="F230" s="369">
        <f t="shared" si="81"/>
        <v>0</v>
      </c>
      <c r="G230" s="369">
        <f t="shared" si="81"/>
        <v>0</v>
      </c>
      <c r="H230" s="402">
        <f t="shared" si="62"/>
        <v>0</v>
      </c>
      <c r="I230" s="369">
        <f>SUM(I231)</f>
        <v>0</v>
      </c>
      <c r="J230" s="369">
        <f t="shared" ref="J230:L230" si="82">SUM(J231)</f>
        <v>0</v>
      </c>
      <c r="K230" s="369">
        <f t="shared" si="82"/>
        <v>0</v>
      </c>
      <c r="L230" s="501">
        <f t="shared" si="82"/>
        <v>0</v>
      </c>
      <c r="M230" s="402">
        <f t="shared" si="74"/>
        <v>0</v>
      </c>
      <c r="N230" s="369">
        <f>SUM(N231)</f>
        <v>0</v>
      </c>
      <c r="O230" s="369">
        <f t="shared" ref="O230:Q230" si="83">SUM(O231)</f>
        <v>0</v>
      </c>
      <c r="P230" s="369">
        <f t="shared" si="83"/>
        <v>0</v>
      </c>
      <c r="Q230" s="501">
        <f t="shared" si="83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1"/>
        <v>0</v>
      </c>
      <c r="D231" s="395"/>
      <c r="E231" s="395"/>
      <c r="F231" s="395"/>
      <c r="G231" s="484"/>
      <c r="H231" s="445">
        <f t="shared" si="62"/>
        <v>0</v>
      </c>
      <c r="I231" s="395"/>
      <c r="J231" s="395"/>
      <c r="K231" s="395"/>
      <c r="L231" s="485"/>
      <c r="M231" s="445">
        <f t="shared" si="74"/>
        <v>0</v>
      </c>
      <c r="N231" s="419">
        <f t="shared" ref="N231:Q231" si="84">ROUNDUP(I231/$Q$15,0)</f>
        <v>0</v>
      </c>
      <c r="O231" s="419">
        <f t="shared" si="84"/>
        <v>0</v>
      </c>
      <c r="P231" s="419">
        <f t="shared" si="84"/>
        <v>0</v>
      </c>
      <c r="Q231" s="486">
        <f t="shared" si="84"/>
        <v>0</v>
      </c>
    </row>
    <row r="232" spans="1:17" x14ac:dyDescent="0.25">
      <c r="A232" s="472">
        <v>6000</v>
      </c>
      <c r="B232" s="472" t="s">
        <v>241</v>
      </c>
      <c r="C232" s="532">
        <f t="shared" si="61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2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4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5">SUM(E234,E235,E238,E244,E245,E246)</f>
        <v>0</v>
      </c>
      <c r="F233" s="520">
        <f t="shared" si="85"/>
        <v>0</v>
      </c>
      <c r="G233" s="520">
        <f t="shared" si="85"/>
        <v>0</v>
      </c>
      <c r="H233" s="519">
        <f t="shared" si="62"/>
        <v>0</v>
      </c>
      <c r="I233" s="520">
        <f>SUM(I234,I235,I238,I244,I245,I246)</f>
        <v>0</v>
      </c>
      <c r="J233" s="520">
        <f t="shared" ref="J233:L233" si="86">SUM(J234,J235,J238,J244,J245,J246)</f>
        <v>0</v>
      </c>
      <c r="K233" s="520">
        <f t="shared" si="86"/>
        <v>0</v>
      </c>
      <c r="L233" s="479">
        <f t="shared" si="86"/>
        <v>0</v>
      </c>
      <c r="M233" s="519">
        <f t="shared" si="74"/>
        <v>0</v>
      </c>
      <c r="N233" s="520">
        <f>SUM(N234,N235,N238,N244,N245,N246)</f>
        <v>0</v>
      </c>
      <c r="O233" s="520">
        <f t="shared" ref="O233:Q233" si="87">SUM(O234,O235,O238,O244,O245,O246)</f>
        <v>0</v>
      </c>
      <c r="P233" s="520">
        <f t="shared" si="87"/>
        <v>0</v>
      </c>
      <c r="Q233" s="479">
        <f t="shared" si="87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1"/>
        <v>0</v>
      </c>
      <c r="D234" s="395"/>
      <c r="E234" s="395"/>
      <c r="F234" s="395"/>
      <c r="G234" s="535"/>
      <c r="H234" s="536">
        <f t="shared" si="62"/>
        <v>0</v>
      </c>
      <c r="I234" s="395"/>
      <c r="J234" s="395"/>
      <c r="K234" s="395"/>
      <c r="L234" s="485"/>
      <c r="M234" s="536">
        <f t="shared" si="74"/>
        <v>0</v>
      </c>
      <c r="N234" s="419">
        <f t="shared" ref="N234:Q234" si="88">ROUNDUP(I234/$Q$15,0)</f>
        <v>0</v>
      </c>
      <c r="O234" s="419">
        <f t="shared" si="88"/>
        <v>0</v>
      </c>
      <c r="P234" s="419">
        <f t="shared" si="88"/>
        <v>0</v>
      </c>
      <c r="Q234" s="486">
        <f t="shared" si="88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2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4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9">ROUNDUP(I236/$Q$15,0)</f>
        <v>0</v>
      </c>
      <c r="O236" s="369">
        <f t="shared" si="89"/>
        <v>0</v>
      </c>
      <c r="P236" s="369">
        <f t="shared" si="89"/>
        <v>0</v>
      </c>
      <c r="Q236" s="489">
        <f t="shared" si="89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2"/>
        <v>0</v>
      </c>
      <c r="I237" s="404"/>
      <c r="J237" s="404"/>
      <c r="K237" s="404"/>
      <c r="L237" s="488"/>
      <c r="M237" s="537">
        <f t="shared" ref="M237:M255" si="90">SUM(N237:Q237)</f>
        <v>0</v>
      </c>
      <c r="N237" s="369">
        <f t="shared" si="89"/>
        <v>0</v>
      </c>
      <c r="O237" s="369">
        <f t="shared" si="89"/>
        <v>0</v>
      </c>
      <c r="P237" s="369">
        <f t="shared" si="89"/>
        <v>0</v>
      </c>
      <c r="Q237" s="489">
        <f t="shared" si="89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2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90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2"/>
        <v>0</v>
      </c>
      <c r="I239" s="404"/>
      <c r="J239" s="404"/>
      <c r="K239" s="404"/>
      <c r="L239" s="488"/>
      <c r="M239" s="537">
        <f t="shared" si="90"/>
        <v>0</v>
      </c>
      <c r="N239" s="369">
        <f t="shared" ref="N239:Q245" si="91">ROUNDUP(I239/$Q$15,0)</f>
        <v>0</v>
      </c>
      <c r="O239" s="369">
        <f t="shared" si="91"/>
        <v>0</v>
      </c>
      <c r="P239" s="369">
        <f t="shared" si="91"/>
        <v>0</v>
      </c>
      <c r="Q239" s="489">
        <f t="shared" si="91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1"/>
        <v>0</v>
      </c>
      <c r="D240" s="404"/>
      <c r="E240" s="404"/>
      <c r="F240" s="404"/>
      <c r="G240" s="487"/>
      <c r="H240" s="537">
        <f t="shared" si="62"/>
        <v>0</v>
      </c>
      <c r="I240" s="404"/>
      <c r="J240" s="404"/>
      <c r="K240" s="404"/>
      <c r="L240" s="488"/>
      <c r="M240" s="537">
        <f t="shared" si="90"/>
        <v>0</v>
      </c>
      <c r="N240" s="369">
        <f t="shared" si="91"/>
        <v>0</v>
      </c>
      <c r="O240" s="369">
        <f t="shared" si="91"/>
        <v>0</v>
      </c>
      <c r="P240" s="369">
        <f t="shared" si="91"/>
        <v>0</v>
      </c>
      <c r="Q240" s="489">
        <f t="shared" si="91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1"/>
        <v>0</v>
      </c>
      <c r="D241" s="404"/>
      <c r="E241" s="404"/>
      <c r="F241" s="404"/>
      <c r="G241" s="487"/>
      <c r="H241" s="537">
        <f t="shared" si="62"/>
        <v>0</v>
      </c>
      <c r="I241" s="404"/>
      <c r="J241" s="404"/>
      <c r="K241" s="404"/>
      <c r="L241" s="488"/>
      <c r="M241" s="537">
        <f t="shared" si="90"/>
        <v>0</v>
      </c>
      <c r="N241" s="369">
        <f t="shared" si="91"/>
        <v>0</v>
      </c>
      <c r="O241" s="369">
        <f t="shared" si="91"/>
        <v>0</v>
      </c>
      <c r="P241" s="369">
        <f t="shared" si="91"/>
        <v>0</v>
      </c>
      <c r="Q241" s="489">
        <f t="shared" si="91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1"/>
        <v>0</v>
      </c>
      <c r="D242" s="404"/>
      <c r="E242" s="404"/>
      <c r="F242" s="404"/>
      <c r="G242" s="487"/>
      <c r="H242" s="537">
        <f t="shared" si="62"/>
        <v>0</v>
      </c>
      <c r="I242" s="404"/>
      <c r="J242" s="404"/>
      <c r="K242" s="404"/>
      <c r="L242" s="488"/>
      <c r="M242" s="537">
        <f t="shared" si="90"/>
        <v>0</v>
      </c>
      <c r="N242" s="369">
        <f t="shared" si="91"/>
        <v>0</v>
      </c>
      <c r="O242" s="369">
        <f t="shared" si="91"/>
        <v>0</v>
      </c>
      <c r="P242" s="369">
        <f t="shared" si="91"/>
        <v>0</v>
      </c>
      <c r="Q242" s="489">
        <f t="shared" si="91"/>
        <v>0</v>
      </c>
    </row>
    <row r="243" spans="1:17" x14ac:dyDescent="0.25">
      <c r="A243" s="363">
        <v>6259</v>
      </c>
      <c r="B243" s="401" t="s">
        <v>252</v>
      </c>
      <c r="C243" s="527">
        <f t="shared" si="61"/>
        <v>0</v>
      </c>
      <c r="D243" s="404"/>
      <c r="E243" s="404"/>
      <c r="F243" s="404"/>
      <c r="G243" s="487"/>
      <c r="H243" s="537">
        <f t="shared" si="62"/>
        <v>0</v>
      </c>
      <c r="I243" s="404"/>
      <c r="J243" s="404"/>
      <c r="K243" s="404"/>
      <c r="L243" s="488"/>
      <c r="M243" s="537">
        <f t="shared" si="90"/>
        <v>0</v>
      </c>
      <c r="N243" s="369">
        <f t="shared" si="91"/>
        <v>0</v>
      </c>
      <c r="O243" s="369">
        <f t="shared" si="91"/>
        <v>0</v>
      </c>
      <c r="P243" s="369">
        <f t="shared" si="91"/>
        <v>0</v>
      </c>
      <c r="Q243" s="489">
        <f t="shared" si="91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1"/>
        <v>0</v>
      </c>
      <c r="D244" s="404"/>
      <c r="E244" s="404"/>
      <c r="F244" s="404"/>
      <c r="G244" s="487"/>
      <c r="H244" s="537">
        <f t="shared" si="62"/>
        <v>0</v>
      </c>
      <c r="I244" s="404"/>
      <c r="J244" s="404"/>
      <c r="K244" s="404"/>
      <c r="L244" s="488"/>
      <c r="M244" s="537">
        <f t="shared" si="90"/>
        <v>0</v>
      </c>
      <c r="N244" s="369">
        <f t="shared" si="91"/>
        <v>0</v>
      </c>
      <c r="O244" s="369">
        <f t="shared" si="91"/>
        <v>0</v>
      </c>
      <c r="P244" s="369">
        <f t="shared" si="91"/>
        <v>0</v>
      </c>
      <c r="Q244" s="489">
        <f t="shared" si="91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1"/>
        <v>0</v>
      </c>
      <c r="D245" s="404"/>
      <c r="E245" s="404"/>
      <c r="F245" s="404"/>
      <c r="G245" s="487"/>
      <c r="H245" s="537">
        <f t="shared" si="62"/>
        <v>0</v>
      </c>
      <c r="I245" s="404"/>
      <c r="J245" s="404"/>
      <c r="K245" s="404"/>
      <c r="L245" s="488"/>
      <c r="M245" s="537">
        <f t="shared" si="90"/>
        <v>0</v>
      </c>
      <c r="N245" s="369">
        <f t="shared" si="91"/>
        <v>0</v>
      </c>
      <c r="O245" s="369">
        <f t="shared" si="91"/>
        <v>0</v>
      </c>
      <c r="P245" s="369">
        <f t="shared" si="91"/>
        <v>0</v>
      </c>
      <c r="Q245" s="489">
        <f t="shared" si="91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1"/>
        <v>0</v>
      </c>
      <c r="D246" s="419">
        <f>SUM(D247:D250)</f>
        <v>0</v>
      </c>
      <c r="E246" s="419">
        <f t="shared" ref="E246:G246" si="92">SUM(E247:E250)</f>
        <v>0</v>
      </c>
      <c r="F246" s="419">
        <f t="shared" si="92"/>
        <v>0</v>
      </c>
      <c r="G246" s="539">
        <f t="shared" si="92"/>
        <v>0</v>
      </c>
      <c r="H246" s="538">
        <f t="shared" si="62"/>
        <v>0</v>
      </c>
      <c r="I246" s="419">
        <f>SUM(I247:I250)</f>
        <v>0</v>
      </c>
      <c r="J246" s="419">
        <f t="shared" ref="J246:L246" si="93">SUM(J247:J250)</f>
        <v>0</v>
      </c>
      <c r="K246" s="419">
        <f t="shared" si="93"/>
        <v>0</v>
      </c>
      <c r="L246" s="511">
        <f t="shared" si="93"/>
        <v>0</v>
      </c>
      <c r="M246" s="538">
        <f t="shared" si="90"/>
        <v>0</v>
      </c>
      <c r="N246" s="419">
        <f>SUM(N247:N250)</f>
        <v>0</v>
      </c>
      <c r="O246" s="419">
        <f t="shared" ref="O246:Q246" si="94">SUM(O247:O250)</f>
        <v>0</v>
      </c>
      <c r="P246" s="419">
        <f t="shared" si="94"/>
        <v>0</v>
      </c>
      <c r="Q246" s="511">
        <f t="shared" si="94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1"/>
        <v>0</v>
      </c>
      <c r="D247" s="404"/>
      <c r="E247" s="404"/>
      <c r="F247" s="404"/>
      <c r="G247" s="540"/>
      <c r="H247" s="527">
        <f t="shared" si="62"/>
        <v>0</v>
      </c>
      <c r="I247" s="404"/>
      <c r="J247" s="404"/>
      <c r="K247" s="404"/>
      <c r="L247" s="488"/>
      <c r="M247" s="527">
        <f t="shared" si="90"/>
        <v>0</v>
      </c>
      <c r="N247" s="369">
        <f t="shared" ref="N247:Q250" si="95">ROUNDUP(I247/$Q$15,0)</f>
        <v>0</v>
      </c>
      <c r="O247" s="369">
        <f t="shared" si="95"/>
        <v>0</v>
      </c>
      <c r="P247" s="369">
        <f t="shared" si="95"/>
        <v>0</v>
      </c>
      <c r="Q247" s="489">
        <f t="shared" si="95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1"/>
        <v>0</v>
      </c>
      <c r="D248" s="404"/>
      <c r="E248" s="404"/>
      <c r="F248" s="404"/>
      <c r="G248" s="540"/>
      <c r="H248" s="527">
        <f t="shared" si="62"/>
        <v>0</v>
      </c>
      <c r="I248" s="404"/>
      <c r="J248" s="404"/>
      <c r="K248" s="404"/>
      <c r="L248" s="488"/>
      <c r="M248" s="527">
        <f t="shared" si="90"/>
        <v>0</v>
      </c>
      <c r="N248" s="369">
        <f t="shared" si="95"/>
        <v>0</v>
      </c>
      <c r="O248" s="369">
        <f t="shared" si="95"/>
        <v>0</v>
      </c>
      <c r="P248" s="369">
        <f t="shared" si="95"/>
        <v>0</v>
      </c>
      <c r="Q248" s="489">
        <f t="shared" si="95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1"/>
        <v>0</v>
      </c>
      <c r="D249" s="404"/>
      <c r="E249" s="404"/>
      <c r="F249" s="404"/>
      <c r="G249" s="540"/>
      <c r="H249" s="527">
        <f t="shared" si="62"/>
        <v>0</v>
      </c>
      <c r="I249" s="404"/>
      <c r="J249" s="404"/>
      <c r="K249" s="404"/>
      <c r="L249" s="488"/>
      <c r="M249" s="527">
        <f t="shared" si="90"/>
        <v>0</v>
      </c>
      <c r="N249" s="369">
        <f t="shared" si="95"/>
        <v>0</v>
      </c>
      <c r="O249" s="369">
        <f t="shared" si="95"/>
        <v>0</v>
      </c>
      <c r="P249" s="369">
        <f t="shared" si="95"/>
        <v>0</v>
      </c>
      <c r="Q249" s="489">
        <f t="shared" si="95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1"/>
        <v>0</v>
      </c>
      <c r="D250" s="404"/>
      <c r="E250" s="404"/>
      <c r="F250" s="404"/>
      <c r="G250" s="540"/>
      <c r="H250" s="527">
        <f t="shared" si="62"/>
        <v>0</v>
      </c>
      <c r="I250" s="404"/>
      <c r="J250" s="404"/>
      <c r="K250" s="404"/>
      <c r="L250" s="488"/>
      <c r="M250" s="527">
        <f t="shared" si="90"/>
        <v>0</v>
      </c>
      <c r="N250" s="369">
        <f t="shared" si="95"/>
        <v>0</v>
      </c>
      <c r="O250" s="369">
        <f t="shared" si="95"/>
        <v>0</v>
      </c>
      <c r="P250" s="369">
        <f t="shared" si="95"/>
        <v>0</v>
      </c>
      <c r="Q250" s="489">
        <f t="shared" si="95"/>
        <v>0</v>
      </c>
    </row>
    <row r="251" spans="1:17" x14ac:dyDescent="0.25">
      <c r="A251" s="383">
        <v>6300</v>
      </c>
      <c r="B251" s="477" t="s">
        <v>260</v>
      </c>
      <c r="C251" s="509">
        <f t="shared" si="61"/>
        <v>0</v>
      </c>
      <c r="D251" s="390">
        <f>SUM(D252,D256,D257)</f>
        <v>0</v>
      </c>
      <c r="E251" s="390">
        <f t="shared" ref="E251:G251" si="96">SUM(E252,E256,E257)</f>
        <v>0</v>
      </c>
      <c r="F251" s="390">
        <f t="shared" si="96"/>
        <v>0</v>
      </c>
      <c r="G251" s="390">
        <f t="shared" si="96"/>
        <v>0</v>
      </c>
      <c r="H251" s="384">
        <f t="shared" si="62"/>
        <v>0</v>
      </c>
      <c r="I251" s="390">
        <f>SUM(I252,I256,I257)</f>
        <v>0</v>
      </c>
      <c r="J251" s="390">
        <f t="shared" ref="J251:L251" si="97">SUM(J252,J256,J257)</f>
        <v>0</v>
      </c>
      <c r="K251" s="390">
        <f t="shared" si="97"/>
        <v>0</v>
      </c>
      <c r="L251" s="499">
        <f t="shared" si="97"/>
        <v>0</v>
      </c>
      <c r="M251" s="384">
        <f t="shared" si="90"/>
        <v>0</v>
      </c>
      <c r="N251" s="390">
        <f>SUM(N252,N256,N257)</f>
        <v>0</v>
      </c>
      <c r="O251" s="390">
        <f t="shared" ref="O251:Q251" si="98">SUM(O252,O256,O257)</f>
        <v>0</v>
      </c>
      <c r="P251" s="390">
        <f t="shared" si="98"/>
        <v>0</v>
      </c>
      <c r="Q251" s="499">
        <f t="shared" si="98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1"/>
        <v>0</v>
      </c>
      <c r="D252" s="419">
        <f>SUM(D253:D255)</f>
        <v>0</v>
      </c>
      <c r="E252" s="419">
        <f t="shared" ref="E252:G252" si="99">SUM(E253:E255)</f>
        <v>0</v>
      </c>
      <c r="F252" s="419">
        <f t="shared" si="99"/>
        <v>0</v>
      </c>
      <c r="G252" s="541">
        <f t="shared" si="99"/>
        <v>0</v>
      </c>
      <c r="H252" s="538">
        <f t="shared" si="62"/>
        <v>0</v>
      </c>
      <c r="I252" s="419">
        <f>SUM(I253:I255)</f>
        <v>0</v>
      </c>
      <c r="J252" s="419">
        <f t="shared" ref="J252:L252" si="100">SUM(J253:J255)</f>
        <v>0</v>
      </c>
      <c r="K252" s="419">
        <f t="shared" si="100"/>
        <v>0</v>
      </c>
      <c r="L252" s="542">
        <f t="shared" si="100"/>
        <v>0</v>
      </c>
      <c r="M252" s="538">
        <f t="shared" si="90"/>
        <v>0</v>
      </c>
      <c r="N252" s="419">
        <f>SUM(N253:N255)</f>
        <v>0</v>
      </c>
      <c r="O252" s="419">
        <f t="shared" ref="O252:Q252" si="101">SUM(O253:O255)</f>
        <v>0</v>
      </c>
      <c r="P252" s="419">
        <f t="shared" si="101"/>
        <v>0</v>
      </c>
      <c r="Q252" s="542">
        <f t="shared" si="101"/>
        <v>0</v>
      </c>
    </row>
    <row r="253" spans="1:17" x14ac:dyDescent="0.25">
      <c r="A253" s="363">
        <v>6322</v>
      </c>
      <c r="B253" s="401" t="s">
        <v>262</v>
      </c>
      <c r="C253" s="527">
        <f t="shared" si="61"/>
        <v>0</v>
      </c>
      <c r="D253" s="404"/>
      <c r="E253" s="404"/>
      <c r="F253" s="404"/>
      <c r="G253" s="540"/>
      <c r="H253" s="527">
        <f t="shared" si="62"/>
        <v>0</v>
      </c>
      <c r="I253" s="404"/>
      <c r="J253" s="404"/>
      <c r="K253" s="404"/>
      <c r="L253" s="488"/>
      <c r="M253" s="527">
        <f t="shared" si="90"/>
        <v>0</v>
      </c>
      <c r="N253" s="369">
        <f t="shared" ref="N253:Q257" si="102">ROUNDUP(I253/$Q$15,0)</f>
        <v>0</v>
      </c>
      <c r="O253" s="369">
        <f t="shared" si="102"/>
        <v>0</v>
      </c>
      <c r="P253" s="369">
        <f t="shared" si="102"/>
        <v>0</v>
      </c>
      <c r="Q253" s="489">
        <f t="shared" si="102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1"/>
        <v>0</v>
      </c>
      <c r="D254" s="404"/>
      <c r="E254" s="404"/>
      <c r="F254" s="404"/>
      <c r="G254" s="540"/>
      <c r="H254" s="527">
        <f t="shared" si="62"/>
        <v>0</v>
      </c>
      <c r="I254" s="404"/>
      <c r="J254" s="404"/>
      <c r="K254" s="404"/>
      <c r="L254" s="488"/>
      <c r="M254" s="527">
        <f t="shared" si="90"/>
        <v>0</v>
      </c>
      <c r="N254" s="369">
        <f t="shared" si="102"/>
        <v>0</v>
      </c>
      <c r="O254" s="369">
        <f t="shared" si="102"/>
        <v>0</v>
      </c>
      <c r="P254" s="369">
        <f t="shared" si="102"/>
        <v>0</v>
      </c>
      <c r="Q254" s="489">
        <f t="shared" si="102"/>
        <v>0</v>
      </c>
    </row>
    <row r="255" spans="1:17" x14ac:dyDescent="0.25">
      <c r="A255" s="353">
        <v>6329</v>
      </c>
      <c r="B255" s="392" t="s">
        <v>264</v>
      </c>
      <c r="C255" s="534">
        <f t="shared" si="61"/>
        <v>0</v>
      </c>
      <c r="D255" s="395"/>
      <c r="E255" s="395"/>
      <c r="F255" s="395"/>
      <c r="G255" s="543"/>
      <c r="H255" s="534">
        <f t="shared" si="62"/>
        <v>0</v>
      </c>
      <c r="I255" s="395"/>
      <c r="J255" s="395"/>
      <c r="K255" s="395"/>
      <c r="L255" s="485"/>
      <c r="M255" s="534">
        <f t="shared" si="90"/>
        <v>0</v>
      </c>
      <c r="N255" s="419">
        <f t="shared" si="102"/>
        <v>0</v>
      </c>
      <c r="O255" s="419">
        <f t="shared" si="102"/>
        <v>0</v>
      </c>
      <c r="P255" s="419">
        <f t="shared" si="102"/>
        <v>0</v>
      </c>
      <c r="Q255" s="486">
        <f t="shared" si="102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2"/>
        <v>0</v>
      </c>
      <c r="O256" s="517">
        <f t="shared" si="102"/>
        <v>0</v>
      </c>
      <c r="P256" s="517">
        <f t="shared" si="102"/>
        <v>0</v>
      </c>
      <c r="Q256" s="518">
        <f t="shared" si="102"/>
        <v>0</v>
      </c>
    </row>
    <row r="257" spans="1:17" x14ac:dyDescent="0.25">
      <c r="A257" s="490">
        <v>6360</v>
      </c>
      <c r="B257" s="401" t="s">
        <v>266</v>
      </c>
      <c r="C257" s="527">
        <f t="shared" si="61"/>
        <v>0</v>
      </c>
      <c r="D257" s="404"/>
      <c r="E257" s="404"/>
      <c r="F257" s="404"/>
      <c r="G257" s="487"/>
      <c r="H257" s="537">
        <f t="shared" si="62"/>
        <v>0</v>
      </c>
      <c r="I257" s="404"/>
      <c r="J257" s="404"/>
      <c r="K257" s="404"/>
      <c r="L257" s="488"/>
      <c r="M257" s="537">
        <f t="shared" ref="M257" si="103">SUM(N257:Q257)</f>
        <v>0</v>
      </c>
      <c r="N257" s="369">
        <f t="shared" si="102"/>
        <v>0</v>
      </c>
      <c r="O257" s="369">
        <f t="shared" si="102"/>
        <v>0</v>
      </c>
      <c r="P257" s="369">
        <f t="shared" si="102"/>
        <v>0</v>
      </c>
      <c r="Q257" s="489">
        <f t="shared" si="102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4">SUM(E259,E263)</f>
        <v>0</v>
      </c>
      <c r="F258" s="390">
        <f t="shared" si="104"/>
        <v>0</v>
      </c>
      <c r="G258" s="390">
        <f t="shared" si="104"/>
        <v>0</v>
      </c>
      <c r="H258" s="384">
        <f>SUM(I258:L258)</f>
        <v>0</v>
      </c>
      <c r="I258" s="390">
        <f>SUM(I259,I263)</f>
        <v>0</v>
      </c>
      <c r="J258" s="390">
        <f t="shared" ref="J258:L258" si="105">SUM(J259,J263)</f>
        <v>0</v>
      </c>
      <c r="K258" s="390">
        <f t="shared" si="105"/>
        <v>0</v>
      </c>
      <c r="L258" s="499">
        <f t="shared" si="105"/>
        <v>0</v>
      </c>
      <c r="M258" s="384">
        <f>SUM(N258:Q258)</f>
        <v>0</v>
      </c>
      <c r="N258" s="390">
        <f>SUM(N259,N263)</f>
        <v>0</v>
      </c>
      <c r="O258" s="390">
        <f t="shared" ref="O258:Q258" si="106">SUM(O259,O263)</f>
        <v>0</v>
      </c>
      <c r="P258" s="390">
        <f t="shared" si="106"/>
        <v>0</v>
      </c>
      <c r="Q258" s="499">
        <f t="shared" si="106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1"/>
        <v>0</v>
      </c>
      <c r="D259" s="419">
        <f>SUM(D260:D262)</f>
        <v>0</v>
      </c>
      <c r="E259" s="419">
        <f t="shared" ref="E259:G259" si="107">SUM(E260:E262)</f>
        <v>0</v>
      </c>
      <c r="F259" s="419">
        <f t="shared" si="107"/>
        <v>0</v>
      </c>
      <c r="G259" s="546">
        <f t="shared" si="107"/>
        <v>0</v>
      </c>
      <c r="H259" s="534">
        <f t="shared" si="62"/>
        <v>0</v>
      </c>
      <c r="I259" s="419">
        <f>SUM(I260:I262)</f>
        <v>0</v>
      </c>
      <c r="J259" s="419">
        <f t="shared" ref="J259:L259" si="108">SUM(J260:J262)</f>
        <v>0</v>
      </c>
      <c r="K259" s="419">
        <f t="shared" si="108"/>
        <v>0</v>
      </c>
      <c r="L259" s="505">
        <f t="shared" si="108"/>
        <v>0</v>
      </c>
      <c r="M259" s="534">
        <f t="shared" ref="M259:M301" si="109">SUM(N259:Q259)</f>
        <v>0</v>
      </c>
      <c r="N259" s="419">
        <f>SUM(N260:N262)</f>
        <v>0</v>
      </c>
      <c r="O259" s="419">
        <f t="shared" ref="O259:Q259" si="110">SUM(O260:O262)</f>
        <v>0</v>
      </c>
      <c r="P259" s="419">
        <f t="shared" si="110"/>
        <v>0</v>
      </c>
      <c r="Q259" s="505">
        <f t="shared" si="110"/>
        <v>0</v>
      </c>
    </row>
    <row r="260" spans="1:17" x14ac:dyDescent="0.25">
      <c r="A260" s="363">
        <v>6411</v>
      </c>
      <c r="B260" s="547" t="s">
        <v>269</v>
      </c>
      <c r="C260" s="527">
        <f t="shared" si="61"/>
        <v>0</v>
      </c>
      <c r="D260" s="404"/>
      <c r="E260" s="404"/>
      <c r="F260" s="404"/>
      <c r="G260" s="487"/>
      <c r="H260" s="537">
        <f t="shared" si="62"/>
        <v>0</v>
      </c>
      <c r="I260" s="404"/>
      <c r="J260" s="404"/>
      <c r="K260" s="404"/>
      <c r="L260" s="488"/>
      <c r="M260" s="537">
        <f t="shared" si="109"/>
        <v>0</v>
      </c>
      <c r="N260" s="369">
        <f t="shared" ref="N260:Q262" si="111">ROUNDUP(I260/$Q$15,0)</f>
        <v>0</v>
      </c>
      <c r="O260" s="369">
        <f t="shared" si="111"/>
        <v>0</v>
      </c>
      <c r="P260" s="369">
        <f t="shared" si="111"/>
        <v>0</v>
      </c>
      <c r="Q260" s="489">
        <f t="shared" si="111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1"/>
        <v>0</v>
      </c>
      <c r="D261" s="404"/>
      <c r="E261" s="404"/>
      <c r="F261" s="404"/>
      <c r="G261" s="487"/>
      <c r="H261" s="537">
        <f t="shared" si="62"/>
        <v>0</v>
      </c>
      <c r="I261" s="404"/>
      <c r="J261" s="404"/>
      <c r="K261" s="404"/>
      <c r="L261" s="488"/>
      <c r="M261" s="537">
        <f t="shared" si="109"/>
        <v>0</v>
      </c>
      <c r="N261" s="369">
        <f t="shared" si="111"/>
        <v>0</v>
      </c>
      <c r="O261" s="369">
        <f t="shared" si="111"/>
        <v>0</v>
      </c>
      <c r="P261" s="369">
        <f t="shared" si="111"/>
        <v>0</v>
      </c>
      <c r="Q261" s="489">
        <f t="shared" si="111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1"/>
        <v>0</v>
      </c>
      <c r="D262" s="404"/>
      <c r="E262" s="404"/>
      <c r="F262" s="404"/>
      <c r="G262" s="487"/>
      <c r="H262" s="537">
        <f t="shared" si="62"/>
        <v>0</v>
      </c>
      <c r="I262" s="404"/>
      <c r="J262" s="404"/>
      <c r="K262" s="404"/>
      <c r="L262" s="488"/>
      <c r="M262" s="537">
        <f t="shared" si="109"/>
        <v>0</v>
      </c>
      <c r="N262" s="369">
        <f t="shared" si="111"/>
        <v>0</v>
      </c>
      <c r="O262" s="369">
        <f t="shared" si="111"/>
        <v>0</v>
      </c>
      <c r="P262" s="369">
        <f t="shared" si="111"/>
        <v>0</v>
      </c>
      <c r="Q262" s="489">
        <f t="shared" si="111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1"/>
        <v>0</v>
      </c>
      <c r="D263" s="369">
        <f>SUM(D264:D266)</f>
        <v>0</v>
      </c>
      <c r="E263" s="369">
        <f t="shared" ref="E263:G263" si="112">SUM(E264:E266)</f>
        <v>0</v>
      </c>
      <c r="F263" s="369">
        <f t="shared" si="112"/>
        <v>0</v>
      </c>
      <c r="G263" s="548">
        <f t="shared" si="112"/>
        <v>0</v>
      </c>
      <c r="H263" s="527">
        <f t="shared" si="62"/>
        <v>0</v>
      </c>
      <c r="I263" s="369">
        <f>SUM(I264:I266)</f>
        <v>0</v>
      </c>
      <c r="J263" s="369">
        <f t="shared" ref="J263:L263" si="113">SUM(J264:J266)</f>
        <v>0</v>
      </c>
      <c r="K263" s="369">
        <f t="shared" si="113"/>
        <v>0</v>
      </c>
      <c r="L263" s="501">
        <f t="shared" si="113"/>
        <v>0</v>
      </c>
      <c r="M263" s="527">
        <f t="shared" si="109"/>
        <v>0</v>
      </c>
      <c r="N263" s="369">
        <f>SUM(N264:N266)</f>
        <v>0</v>
      </c>
      <c r="O263" s="369">
        <f t="shared" ref="O263:Q263" si="114">SUM(O264:O266)</f>
        <v>0</v>
      </c>
      <c r="P263" s="369">
        <f t="shared" si="114"/>
        <v>0</v>
      </c>
      <c r="Q263" s="501">
        <f t="shared" si="114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5">SUM(D264:G264)</f>
        <v>0</v>
      </c>
      <c r="D264" s="404"/>
      <c r="E264" s="404"/>
      <c r="F264" s="404"/>
      <c r="G264" s="487"/>
      <c r="H264" s="537">
        <f t="shared" ref="H264:H301" si="116">SUM(I264:L264)</f>
        <v>0</v>
      </c>
      <c r="I264" s="404"/>
      <c r="J264" s="404"/>
      <c r="K264" s="404"/>
      <c r="L264" s="488"/>
      <c r="M264" s="537">
        <f t="shared" si="109"/>
        <v>0</v>
      </c>
      <c r="N264" s="369">
        <f t="shared" ref="N264:Q266" si="117">ROUNDUP(I264/$Q$15,0)</f>
        <v>0</v>
      </c>
      <c r="O264" s="369">
        <f t="shared" si="117"/>
        <v>0</v>
      </c>
      <c r="P264" s="369">
        <f t="shared" si="117"/>
        <v>0</v>
      </c>
      <c r="Q264" s="489">
        <f t="shared" si="117"/>
        <v>0</v>
      </c>
    </row>
    <row r="265" spans="1:17" x14ac:dyDescent="0.25">
      <c r="A265" s="363">
        <v>6422</v>
      </c>
      <c r="B265" s="401" t="s">
        <v>274</v>
      </c>
      <c r="C265" s="527">
        <f t="shared" si="115"/>
        <v>0</v>
      </c>
      <c r="D265" s="404"/>
      <c r="E265" s="404"/>
      <c r="F265" s="404"/>
      <c r="G265" s="487"/>
      <c r="H265" s="537">
        <f t="shared" si="116"/>
        <v>0</v>
      </c>
      <c r="I265" s="404"/>
      <c r="J265" s="404"/>
      <c r="K265" s="404"/>
      <c r="L265" s="488"/>
      <c r="M265" s="537">
        <f t="shared" si="109"/>
        <v>0</v>
      </c>
      <c r="N265" s="369">
        <f t="shared" si="117"/>
        <v>0</v>
      </c>
      <c r="O265" s="369">
        <f t="shared" si="117"/>
        <v>0</v>
      </c>
      <c r="P265" s="369">
        <f t="shared" si="117"/>
        <v>0</v>
      </c>
      <c r="Q265" s="489">
        <f t="shared" si="117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5"/>
        <v>0</v>
      </c>
      <c r="D266" s="404"/>
      <c r="E266" s="404"/>
      <c r="F266" s="404"/>
      <c r="G266" s="487"/>
      <c r="H266" s="537">
        <f t="shared" si="116"/>
        <v>0</v>
      </c>
      <c r="I266" s="404"/>
      <c r="J266" s="404"/>
      <c r="K266" s="404"/>
      <c r="L266" s="488"/>
      <c r="M266" s="537">
        <f t="shared" si="109"/>
        <v>0</v>
      </c>
      <c r="N266" s="369">
        <f t="shared" si="117"/>
        <v>0</v>
      </c>
      <c r="O266" s="369">
        <f t="shared" si="117"/>
        <v>0</v>
      </c>
      <c r="P266" s="369">
        <f t="shared" si="117"/>
        <v>0</v>
      </c>
      <c r="Q266" s="489">
        <f t="shared" si="117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5"/>
        <v>11795</v>
      </c>
      <c r="D267" s="551">
        <f>SUM(D268,D278)</f>
        <v>11795</v>
      </c>
      <c r="E267" s="551">
        <f t="shared" ref="E267:G267" si="118">SUM(E268,E278)</f>
        <v>0</v>
      </c>
      <c r="F267" s="551">
        <f t="shared" si="118"/>
        <v>0</v>
      </c>
      <c r="G267" s="551">
        <f t="shared" si="118"/>
        <v>0</v>
      </c>
      <c r="H267" s="552">
        <f t="shared" si="116"/>
        <v>9704</v>
      </c>
      <c r="I267" s="551">
        <f>SUM(I268,I278)</f>
        <v>9704</v>
      </c>
      <c r="J267" s="551">
        <f t="shared" ref="J267:L267" si="119">SUM(J268,J278)</f>
        <v>0</v>
      </c>
      <c r="K267" s="551">
        <f t="shared" si="119"/>
        <v>0</v>
      </c>
      <c r="L267" s="553">
        <f t="shared" si="119"/>
        <v>0</v>
      </c>
      <c r="M267" s="552">
        <f t="shared" si="109"/>
        <v>13810</v>
      </c>
      <c r="N267" s="551">
        <f>SUM(N268,N278)</f>
        <v>13810</v>
      </c>
      <c r="O267" s="551">
        <f t="shared" ref="O267:Q267" si="120">SUM(O268,O278)</f>
        <v>0</v>
      </c>
      <c r="P267" s="551">
        <f t="shared" si="120"/>
        <v>0</v>
      </c>
      <c r="Q267" s="553">
        <f t="shared" si="120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5"/>
        <v>0</v>
      </c>
      <c r="D268" s="390">
        <f>SUM(D269,D270,D273,D274,D277)</f>
        <v>0</v>
      </c>
      <c r="E268" s="390">
        <f t="shared" ref="E268:G268" si="121">SUM(E269,E270,E273,E274,E277)</f>
        <v>0</v>
      </c>
      <c r="F268" s="390">
        <f t="shared" si="121"/>
        <v>0</v>
      </c>
      <c r="G268" s="390">
        <f t="shared" si="121"/>
        <v>0</v>
      </c>
      <c r="H268" s="384">
        <f t="shared" si="116"/>
        <v>0</v>
      </c>
      <c r="I268" s="390">
        <f>SUM(I269,I270,I273,I274,I277)</f>
        <v>0</v>
      </c>
      <c r="J268" s="390">
        <f t="shared" ref="J268:L268" si="122">SUM(J269,J270,J273,J274,J277)</f>
        <v>0</v>
      </c>
      <c r="K268" s="390">
        <f t="shared" si="122"/>
        <v>0</v>
      </c>
      <c r="L268" s="479">
        <f t="shared" si="122"/>
        <v>0</v>
      </c>
      <c r="M268" s="384">
        <f t="shared" si="109"/>
        <v>0</v>
      </c>
      <c r="N268" s="390">
        <f>SUM(N269,N270,N273,N274,N277)</f>
        <v>0</v>
      </c>
      <c r="O268" s="390">
        <f t="shared" ref="O268:Q268" si="123">SUM(O269,O270,O273,O274,O277)</f>
        <v>0</v>
      </c>
      <c r="P268" s="390">
        <f t="shared" si="123"/>
        <v>0</v>
      </c>
      <c r="Q268" s="479">
        <f t="shared" si="123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5"/>
        <v>0</v>
      </c>
      <c r="D269" s="395"/>
      <c r="E269" s="395"/>
      <c r="F269" s="395"/>
      <c r="G269" s="484"/>
      <c r="H269" s="393">
        <f t="shared" si="116"/>
        <v>0</v>
      </c>
      <c r="I269" s="395"/>
      <c r="J269" s="395"/>
      <c r="K269" s="395"/>
      <c r="L269" s="485"/>
      <c r="M269" s="398">
        <f t="shared" si="109"/>
        <v>0</v>
      </c>
      <c r="N269" s="359">
        <f t="shared" ref="N269:Q269" si="124">ROUNDUP(I269/$Q$15,0)</f>
        <v>0</v>
      </c>
      <c r="O269" s="359">
        <f t="shared" si="124"/>
        <v>0</v>
      </c>
      <c r="P269" s="359">
        <f t="shared" si="124"/>
        <v>0</v>
      </c>
      <c r="Q269" s="505">
        <f t="shared" si="124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5"/>
        <v>0</v>
      </c>
      <c r="D270" s="419">
        <f>SUM(D271:D272)</f>
        <v>0</v>
      </c>
      <c r="E270" s="419">
        <f t="shared" ref="E270:G270" si="125">SUM(E271:E272)</f>
        <v>0</v>
      </c>
      <c r="F270" s="419">
        <f t="shared" si="125"/>
        <v>0</v>
      </c>
      <c r="G270" s="419">
        <f t="shared" si="125"/>
        <v>0</v>
      </c>
      <c r="H270" s="393">
        <f t="shared" si="116"/>
        <v>0</v>
      </c>
      <c r="I270" s="419">
        <f>SUM(I271:I272)</f>
        <v>0</v>
      </c>
      <c r="J270" s="419">
        <f t="shared" ref="J270:L270" si="126">SUM(J271:J272)</f>
        <v>0</v>
      </c>
      <c r="K270" s="419">
        <f t="shared" si="126"/>
        <v>0</v>
      </c>
      <c r="L270" s="486">
        <f t="shared" si="126"/>
        <v>0</v>
      </c>
      <c r="M270" s="407">
        <f t="shared" si="109"/>
        <v>0</v>
      </c>
      <c r="N270" s="369">
        <f>SUM(N271:N272)</f>
        <v>0</v>
      </c>
      <c r="O270" s="369">
        <f t="shared" ref="O270:Q270" si="127">SUM(O271:O272)</f>
        <v>0</v>
      </c>
      <c r="P270" s="369">
        <f t="shared" si="127"/>
        <v>0</v>
      </c>
      <c r="Q270" s="501">
        <f t="shared" si="127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5"/>
        <v>0</v>
      </c>
      <c r="D271" s="395"/>
      <c r="E271" s="395"/>
      <c r="F271" s="395"/>
      <c r="G271" s="484"/>
      <c r="H271" s="393">
        <f t="shared" si="116"/>
        <v>0</v>
      </c>
      <c r="I271" s="395"/>
      <c r="J271" s="395"/>
      <c r="K271" s="395"/>
      <c r="L271" s="485"/>
      <c r="M271" s="407">
        <f t="shared" si="109"/>
        <v>0</v>
      </c>
      <c r="N271" s="369">
        <f t="shared" ref="N271:Q273" si="128">ROUNDUP(I271/$Q$15,0)</f>
        <v>0</v>
      </c>
      <c r="O271" s="369">
        <f t="shared" si="128"/>
        <v>0</v>
      </c>
      <c r="P271" s="369">
        <f t="shared" si="128"/>
        <v>0</v>
      </c>
      <c r="Q271" s="501">
        <f t="shared" si="128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5"/>
        <v>0</v>
      </c>
      <c r="D272" s="395"/>
      <c r="E272" s="395"/>
      <c r="F272" s="395"/>
      <c r="G272" s="484"/>
      <c r="H272" s="393">
        <f t="shared" si="116"/>
        <v>0</v>
      </c>
      <c r="I272" s="395"/>
      <c r="J272" s="395"/>
      <c r="K272" s="395"/>
      <c r="L272" s="485"/>
      <c r="M272" s="407">
        <f t="shared" si="109"/>
        <v>0</v>
      </c>
      <c r="N272" s="369">
        <f t="shared" si="128"/>
        <v>0</v>
      </c>
      <c r="O272" s="369">
        <f t="shared" si="128"/>
        <v>0</v>
      </c>
      <c r="P272" s="369">
        <f t="shared" si="128"/>
        <v>0</v>
      </c>
      <c r="Q272" s="501">
        <f t="shared" si="128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5"/>
        <v>0</v>
      </c>
      <c r="D273" s="404"/>
      <c r="E273" s="404"/>
      <c r="F273" s="404"/>
      <c r="G273" s="487"/>
      <c r="H273" s="402">
        <f t="shared" si="116"/>
        <v>0</v>
      </c>
      <c r="I273" s="404"/>
      <c r="J273" s="404"/>
      <c r="K273" s="404"/>
      <c r="L273" s="488"/>
      <c r="M273" s="407">
        <f t="shared" si="109"/>
        <v>0</v>
      </c>
      <c r="N273" s="369">
        <f t="shared" si="128"/>
        <v>0</v>
      </c>
      <c r="O273" s="369">
        <f t="shared" si="128"/>
        <v>0</v>
      </c>
      <c r="P273" s="369">
        <f t="shared" si="128"/>
        <v>0</v>
      </c>
      <c r="Q273" s="501">
        <f t="shared" si="128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5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6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9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5"/>
        <v>0</v>
      </c>
      <c r="D275" s="404"/>
      <c r="E275" s="404"/>
      <c r="F275" s="404"/>
      <c r="G275" s="487"/>
      <c r="H275" s="402">
        <f t="shared" si="116"/>
        <v>0</v>
      </c>
      <c r="I275" s="404"/>
      <c r="J275" s="404"/>
      <c r="K275" s="404"/>
      <c r="L275" s="488"/>
      <c r="M275" s="407">
        <f t="shared" si="109"/>
        <v>0</v>
      </c>
      <c r="N275" s="369">
        <f t="shared" ref="N275:Q277" si="129">ROUNDUP(I275/$Q$15,0)</f>
        <v>0</v>
      </c>
      <c r="O275" s="369">
        <f t="shared" si="129"/>
        <v>0</v>
      </c>
      <c r="P275" s="369">
        <f t="shared" si="129"/>
        <v>0</v>
      </c>
      <c r="Q275" s="501">
        <f t="shared" si="129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5"/>
        <v>0</v>
      </c>
      <c r="D276" s="404"/>
      <c r="E276" s="404"/>
      <c r="F276" s="404"/>
      <c r="G276" s="487"/>
      <c r="H276" s="402">
        <f t="shared" si="116"/>
        <v>0</v>
      </c>
      <c r="I276" s="404"/>
      <c r="J276" s="404"/>
      <c r="K276" s="404"/>
      <c r="L276" s="488"/>
      <c r="M276" s="407">
        <f t="shared" si="109"/>
        <v>0</v>
      </c>
      <c r="N276" s="369">
        <f t="shared" si="129"/>
        <v>0</v>
      </c>
      <c r="O276" s="369">
        <f t="shared" si="129"/>
        <v>0</v>
      </c>
      <c r="P276" s="369">
        <f t="shared" si="129"/>
        <v>0</v>
      </c>
      <c r="Q276" s="501">
        <f t="shared" si="129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5"/>
        <v>0</v>
      </c>
      <c r="D277" s="395"/>
      <c r="E277" s="395"/>
      <c r="F277" s="395"/>
      <c r="G277" s="484"/>
      <c r="H277" s="393">
        <f t="shared" si="116"/>
        <v>0</v>
      </c>
      <c r="I277" s="395"/>
      <c r="J277" s="395"/>
      <c r="K277" s="395"/>
      <c r="L277" s="485"/>
      <c r="M277" s="393">
        <f t="shared" si="109"/>
        <v>0</v>
      </c>
      <c r="N277" s="419">
        <f t="shared" si="129"/>
        <v>0</v>
      </c>
      <c r="O277" s="419">
        <f t="shared" si="129"/>
        <v>0</v>
      </c>
      <c r="P277" s="419">
        <f t="shared" si="129"/>
        <v>0</v>
      </c>
      <c r="Q277" s="486">
        <f t="shared" si="129"/>
        <v>0</v>
      </c>
    </row>
    <row r="278" spans="1:17" x14ac:dyDescent="0.25">
      <c r="A278" s="561">
        <v>7700</v>
      </c>
      <c r="B278" s="529" t="s">
        <v>287</v>
      </c>
      <c r="C278" s="530">
        <f t="shared" si="115"/>
        <v>11795</v>
      </c>
      <c r="D278" s="411">
        <f>SUM(D279,D282)</f>
        <v>11795</v>
      </c>
      <c r="E278" s="411">
        <f t="shared" ref="E278:G278" si="130">SUM(E279,E282)</f>
        <v>0</v>
      </c>
      <c r="F278" s="411">
        <f t="shared" si="130"/>
        <v>0</v>
      </c>
      <c r="G278" s="411">
        <f t="shared" si="130"/>
        <v>0</v>
      </c>
      <c r="H278" s="531">
        <f t="shared" si="116"/>
        <v>9704</v>
      </c>
      <c r="I278" s="411">
        <f>SUM(I279,I282)</f>
        <v>9704</v>
      </c>
      <c r="J278" s="411">
        <f t="shared" ref="J278:L278" si="131">SUM(J279,J282)</f>
        <v>0</v>
      </c>
      <c r="K278" s="411">
        <f t="shared" si="131"/>
        <v>0</v>
      </c>
      <c r="L278" s="499">
        <f t="shared" si="131"/>
        <v>0</v>
      </c>
      <c r="M278" s="531">
        <f t="shared" si="109"/>
        <v>13810</v>
      </c>
      <c r="N278" s="411">
        <f>SUM(N279,N282)</f>
        <v>13810</v>
      </c>
      <c r="O278" s="411">
        <f t="shared" ref="O278:Q278" si="132">SUM(O279,O282)</f>
        <v>0</v>
      </c>
      <c r="P278" s="411">
        <f t="shared" si="132"/>
        <v>0</v>
      </c>
      <c r="Q278" s="499">
        <f t="shared" si="132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5"/>
        <v>11795</v>
      </c>
      <c r="D279" s="481">
        <f>SUM(D280:D281)</f>
        <v>11795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6"/>
        <v>9704</v>
      </c>
      <c r="I279" s="481">
        <f>SUM(I280:I281)</f>
        <v>9704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9"/>
        <v>13810</v>
      </c>
      <c r="N279" s="481">
        <f>SUM(N280:N281)</f>
        <v>13810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5"/>
        <v>0</v>
      </c>
      <c r="D280" s="404"/>
      <c r="E280" s="404"/>
      <c r="F280" s="404"/>
      <c r="G280" s="487"/>
      <c r="H280" s="402">
        <f t="shared" si="116"/>
        <v>0</v>
      </c>
      <c r="I280" s="404"/>
      <c r="J280" s="404"/>
      <c r="K280" s="404"/>
      <c r="L280" s="488"/>
      <c r="M280" s="402">
        <f t="shared" si="109"/>
        <v>0</v>
      </c>
      <c r="N280" s="369">
        <f t="shared" ref="N280:Q282" si="133">ROUNDUP(I280/$Q$15,0)</f>
        <v>0</v>
      </c>
      <c r="O280" s="369">
        <f t="shared" si="133"/>
        <v>0</v>
      </c>
      <c r="P280" s="369">
        <f t="shared" si="133"/>
        <v>0</v>
      </c>
      <c r="Q280" s="489">
        <f t="shared" si="133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5"/>
        <v>11795</v>
      </c>
      <c r="D281" s="514">
        <f>11795</f>
        <v>11795</v>
      </c>
      <c r="E281" s="514"/>
      <c r="F281" s="514"/>
      <c r="G281" s="564"/>
      <c r="H281" s="510">
        <f t="shared" si="116"/>
        <v>9704</v>
      </c>
      <c r="I281" s="514">
        <v>9704</v>
      </c>
      <c r="J281" s="514"/>
      <c r="K281" s="514"/>
      <c r="L281" s="516"/>
      <c r="M281" s="510">
        <f t="shared" si="109"/>
        <v>13810</v>
      </c>
      <c r="N281" s="517">
        <v>13810</v>
      </c>
      <c r="O281" s="517">
        <f t="shared" si="133"/>
        <v>0</v>
      </c>
      <c r="P281" s="517">
        <f t="shared" si="133"/>
        <v>0</v>
      </c>
      <c r="Q281" s="518">
        <f t="shared" si="133"/>
        <v>0</v>
      </c>
    </row>
    <row r="282" spans="1:17" x14ac:dyDescent="0.2">
      <c r="A282" s="565">
        <v>7720</v>
      </c>
      <c r="B282" s="566" t="s">
        <v>291</v>
      </c>
      <c r="C282" s="538">
        <f t="shared" si="115"/>
        <v>0</v>
      </c>
      <c r="D282" s="567"/>
      <c r="E282" s="567"/>
      <c r="F282" s="567"/>
      <c r="G282" s="568"/>
      <c r="H282" s="510">
        <f t="shared" si="116"/>
        <v>0</v>
      </c>
      <c r="I282" s="567"/>
      <c r="J282" s="567"/>
      <c r="K282" s="567"/>
      <c r="L282" s="569"/>
      <c r="M282" s="510">
        <f t="shared" si="109"/>
        <v>0</v>
      </c>
      <c r="N282" s="411">
        <f t="shared" si="133"/>
        <v>0</v>
      </c>
      <c r="O282" s="411">
        <f t="shared" si="133"/>
        <v>0</v>
      </c>
      <c r="P282" s="411">
        <f t="shared" si="133"/>
        <v>0</v>
      </c>
      <c r="Q282" s="570">
        <f t="shared" si="133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5"/>
        <v>0</v>
      </c>
      <c r="D283" s="574">
        <f>SUM(D284:D286)</f>
        <v>0</v>
      </c>
      <c r="E283" s="574">
        <f t="shared" ref="E283:G283" si="134">SUM(E284:E286)</f>
        <v>0</v>
      </c>
      <c r="F283" s="574">
        <f t="shared" si="134"/>
        <v>0</v>
      </c>
      <c r="G283" s="574">
        <f t="shared" si="134"/>
        <v>0</v>
      </c>
      <c r="H283" s="573">
        <f t="shared" si="116"/>
        <v>0</v>
      </c>
      <c r="I283" s="574">
        <f>SUM(I284:I286)</f>
        <v>0</v>
      </c>
      <c r="J283" s="574">
        <f t="shared" ref="J283:L283" si="135">SUM(J284:J286)</f>
        <v>0</v>
      </c>
      <c r="K283" s="574">
        <f t="shared" si="135"/>
        <v>0</v>
      </c>
      <c r="L283" s="575">
        <f t="shared" si="135"/>
        <v>0</v>
      </c>
      <c r="M283" s="573">
        <f t="shared" si="109"/>
        <v>0</v>
      </c>
      <c r="N283" s="574">
        <f>SUM(N284:N286)</f>
        <v>0</v>
      </c>
      <c r="O283" s="574">
        <f t="shared" ref="O283:Q283" si="136">SUM(O284:O286)</f>
        <v>0</v>
      </c>
      <c r="P283" s="574">
        <f t="shared" si="136"/>
        <v>0</v>
      </c>
      <c r="Q283" s="575">
        <f t="shared" si="136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5"/>
        <v>0</v>
      </c>
      <c r="D284" s="492"/>
      <c r="E284" s="492"/>
      <c r="F284" s="492"/>
      <c r="G284" s="493"/>
      <c r="H284" s="393">
        <f t="shared" si="116"/>
        <v>0</v>
      </c>
      <c r="I284" s="492"/>
      <c r="J284" s="492"/>
      <c r="K284" s="492"/>
      <c r="L284" s="494"/>
      <c r="M284" s="393">
        <f t="shared" si="109"/>
        <v>0</v>
      </c>
      <c r="N284" s="481">
        <f t="shared" ref="N284:Q286" si="137">ROUNDUP(I284/$Q$15,0)</f>
        <v>0</v>
      </c>
      <c r="O284" s="481">
        <f t="shared" si="137"/>
        <v>0</v>
      </c>
      <c r="P284" s="481">
        <f t="shared" si="137"/>
        <v>0</v>
      </c>
      <c r="Q284" s="483">
        <f t="shared" si="137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5"/>
        <v>0</v>
      </c>
      <c r="D285" s="404"/>
      <c r="E285" s="404"/>
      <c r="F285" s="404"/>
      <c r="G285" s="487"/>
      <c r="H285" s="510">
        <f t="shared" si="116"/>
        <v>0</v>
      </c>
      <c r="I285" s="404"/>
      <c r="J285" s="404"/>
      <c r="K285" s="404"/>
      <c r="L285" s="488"/>
      <c r="M285" s="510">
        <f t="shared" si="109"/>
        <v>0</v>
      </c>
      <c r="N285" s="369">
        <f t="shared" si="137"/>
        <v>0</v>
      </c>
      <c r="O285" s="369">
        <f t="shared" si="137"/>
        <v>0</v>
      </c>
      <c r="P285" s="369">
        <f t="shared" si="137"/>
        <v>0</v>
      </c>
      <c r="Q285" s="489">
        <f t="shared" si="137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5"/>
        <v>0</v>
      </c>
      <c r="D286" s="514"/>
      <c r="E286" s="514"/>
      <c r="F286" s="514"/>
      <c r="G286" s="564"/>
      <c r="H286" s="510">
        <f t="shared" si="116"/>
        <v>0</v>
      </c>
      <c r="I286" s="514"/>
      <c r="J286" s="514"/>
      <c r="K286" s="514"/>
      <c r="L286" s="516"/>
      <c r="M286" s="510">
        <f t="shared" si="109"/>
        <v>0</v>
      </c>
      <c r="N286" s="517">
        <f t="shared" si="137"/>
        <v>0</v>
      </c>
      <c r="O286" s="517">
        <f t="shared" si="137"/>
        <v>0</v>
      </c>
      <c r="P286" s="517">
        <f t="shared" si="137"/>
        <v>0</v>
      </c>
      <c r="Q286" s="518">
        <f t="shared" si="137"/>
        <v>0</v>
      </c>
    </row>
    <row r="287" spans="1:17" x14ac:dyDescent="0.25">
      <c r="A287" s="571">
        <v>9000</v>
      </c>
      <c r="B287" s="572" t="s">
        <v>296</v>
      </c>
      <c r="C287" s="579">
        <f t="shared" si="115"/>
        <v>0</v>
      </c>
      <c r="D287" s="574">
        <f>SUM(D288)</f>
        <v>0</v>
      </c>
      <c r="E287" s="574">
        <f t="shared" ref="E287:G287" si="138">SUM(E288)</f>
        <v>0</v>
      </c>
      <c r="F287" s="574">
        <f t="shared" si="138"/>
        <v>0</v>
      </c>
      <c r="G287" s="574">
        <f t="shared" si="138"/>
        <v>0</v>
      </c>
      <c r="H287" s="580">
        <f t="shared" si="116"/>
        <v>0</v>
      </c>
      <c r="I287" s="574">
        <f>SUM(I288)</f>
        <v>0</v>
      </c>
      <c r="J287" s="574">
        <f t="shared" ref="J287:L287" si="139">SUM(J288)</f>
        <v>0</v>
      </c>
      <c r="K287" s="574">
        <f t="shared" si="139"/>
        <v>0</v>
      </c>
      <c r="L287" s="575">
        <f t="shared" si="139"/>
        <v>0</v>
      </c>
      <c r="M287" s="580">
        <f t="shared" si="109"/>
        <v>0</v>
      </c>
      <c r="N287" s="574">
        <f>SUM(N288)</f>
        <v>0</v>
      </c>
      <c r="O287" s="574">
        <f t="shared" ref="O287:Q287" si="140">SUM(O288)</f>
        <v>0</v>
      </c>
      <c r="P287" s="574">
        <f t="shared" si="140"/>
        <v>0</v>
      </c>
      <c r="Q287" s="575">
        <f t="shared" si="140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5"/>
        <v>0</v>
      </c>
      <c r="D288" s="520">
        <f>SUM(D289,D290,D293,D294,D298)</f>
        <v>0</v>
      </c>
      <c r="E288" s="520">
        <f t="shared" ref="E288:G288" si="141">SUM(E289,E290,E293,E294,E298)</f>
        <v>0</v>
      </c>
      <c r="F288" s="520">
        <f t="shared" si="141"/>
        <v>0</v>
      </c>
      <c r="G288" s="520">
        <f t="shared" si="141"/>
        <v>0</v>
      </c>
      <c r="H288" s="519">
        <f t="shared" si="116"/>
        <v>0</v>
      </c>
      <c r="I288" s="520">
        <f>SUM(I289,I290,I293,I294,I298)</f>
        <v>0</v>
      </c>
      <c r="J288" s="520">
        <f t="shared" ref="J288:L288" si="142">SUM(J289,J290,J293,J294,J298)</f>
        <v>0</v>
      </c>
      <c r="K288" s="520">
        <f t="shared" si="142"/>
        <v>0</v>
      </c>
      <c r="L288" s="479">
        <f t="shared" si="142"/>
        <v>0</v>
      </c>
      <c r="M288" s="519">
        <f t="shared" si="109"/>
        <v>0</v>
      </c>
      <c r="N288" s="520">
        <f>SUM(N289,N290,N293,N294,N298)</f>
        <v>0</v>
      </c>
      <c r="O288" s="520">
        <f t="shared" ref="O288:Q288" si="143">SUM(O289,O290,O293,O294,O298)</f>
        <v>0</v>
      </c>
      <c r="P288" s="520">
        <f t="shared" si="143"/>
        <v>0</v>
      </c>
      <c r="Q288" s="479">
        <f t="shared" si="143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5"/>
        <v>0</v>
      </c>
      <c r="D289" s="492"/>
      <c r="E289" s="492"/>
      <c r="F289" s="492"/>
      <c r="G289" s="493"/>
      <c r="H289" s="393">
        <f t="shared" si="116"/>
        <v>0</v>
      </c>
      <c r="I289" s="492"/>
      <c r="J289" s="492"/>
      <c r="K289" s="492"/>
      <c r="L289" s="494"/>
      <c r="M289" s="393">
        <f t="shared" si="109"/>
        <v>0</v>
      </c>
      <c r="N289" s="481">
        <f t="shared" ref="N289:Q289" si="144">ROUNDUP(I289/$Q$15,0)</f>
        <v>0</v>
      </c>
      <c r="O289" s="481">
        <f t="shared" si="144"/>
        <v>0</v>
      </c>
      <c r="P289" s="481">
        <f t="shared" si="144"/>
        <v>0</v>
      </c>
      <c r="Q289" s="483">
        <f t="shared" si="144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5"/>
        <v>0</v>
      </c>
      <c r="D290" s="369">
        <f>SUM(D291:D292)</f>
        <v>0</v>
      </c>
      <c r="E290" s="369">
        <f t="shared" ref="E290:G290" si="145">SUM(E291:E292)</f>
        <v>0</v>
      </c>
      <c r="F290" s="369">
        <f t="shared" si="145"/>
        <v>0</v>
      </c>
      <c r="G290" s="369">
        <f t="shared" si="145"/>
        <v>0</v>
      </c>
      <c r="H290" s="510">
        <f t="shared" si="116"/>
        <v>0</v>
      </c>
      <c r="I290" s="369">
        <f>SUM(I291:I292)</f>
        <v>0</v>
      </c>
      <c r="J290" s="369">
        <f t="shared" ref="J290:L290" si="146">SUM(J291:J292)</f>
        <v>0</v>
      </c>
      <c r="K290" s="369">
        <f t="shared" si="146"/>
        <v>0</v>
      </c>
      <c r="L290" s="501">
        <f t="shared" si="146"/>
        <v>0</v>
      </c>
      <c r="M290" s="510">
        <f t="shared" si="109"/>
        <v>0</v>
      </c>
      <c r="N290" s="369">
        <f>SUM(N291:N292)</f>
        <v>0</v>
      </c>
      <c r="O290" s="369">
        <f t="shared" ref="O290:Q290" si="147">SUM(O291:O292)</f>
        <v>0</v>
      </c>
      <c r="P290" s="369">
        <f t="shared" si="147"/>
        <v>0</v>
      </c>
      <c r="Q290" s="501">
        <f t="shared" si="147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5"/>
        <v>0</v>
      </c>
      <c r="D291" s="404"/>
      <c r="E291" s="404"/>
      <c r="F291" s="404"/>
      <c r="G291" s="487"/>
      <c r="H291" s="510">
        <f t="shared" si="116"/>
        <v>0</v>
      </c>
      <c r="I291" s="404"/>
      <c r="J291" s="404"/>
      <c r="K291" s="404"/>
      <c r="L291" s="488"/>
      <c r="M291" s="510">
        <f t="shared" si="109"/>
        <v>0</v>
      </c>
      <c r="N291" s="369">
        <f t="shared" ref="N291:Q293" si="148">ROUNDUP(I291/$Q$15,0)</f>
        <v>0</v>
      </c>
      <c r="O291" s="369">
        <f t="shared" si="148"/>
        <v>0</v>
      </c>
      <c r="P291" s="369">
        <f t="shared" si="148"/>
        <v>0</v>
      </c>
      <c r="Q291" s="489">
        <f t="shared" si="148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5"/>
        <v>0</v>
      </c>
      <c r="D292" s="404"/>
      <c r="E292" s="404"/>
      <c r="F292" s="404"/>
      <c r="G292" s="487"/>
      <c r="H292" s="510">
        <f t="shared" si="116"/>
        <v>0</v>
      </c>
      <c r="I292" s="404"/>
      <c r="J292" s="404"/>
      <c r="K292" s="404"/>
      <c r="L292" s="488"/>
      <c r="M292" s="510">
        <f t="shared" si="109"/>
        <v>0</v>
      </c>
      <c r="N292" s="369">
        <f t="shared" si="148"/>
        <v>0</v>
      </c>
      <c r="O292" s="369">
        <f t="shared" si="148"/>
        <v>0</v>
      </c>
      <c r="P292" s="369">
        <f t="shared" si="148"/>
        <v>0</v>
      </c>
      <c r="Q292" s="489">
        <f t="shared" si="148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5"/>
        <v>0</v>
      </c>
      <c r="D293" s="404"/>
      <c r="E293" s="404"/>
      <c r="F293" s="404"/>
      <c r="G293" s="487"/>
      <c r="H293" s="510">
        <f t="shared" si="116"/>
        <v>0</v>
      </c>
      <c r="I293" s="404"/>
      <c r="J293" s="404"/>
      <c r="K293" s="404"/>
      <c r="L293" s="488"/>
      <c r="M293" s="510">
        <f t="shared" si="109"/>
        <v>0</v>
      </c>
      <c r="N293" s="369">
        <f t="shared" si="148"/>
        <v>0</v>
      </c>
      <c r="O293" s="369">
        <f t="shared" si="148"/>
        <v>0</v>
      </c>
      <c r="P293" s="369">
        <f t="shared" si="148"/>
        <v>0</v>
      </c>
      <c r="Q293" s="489">
        <f t="shared" si="148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5"/>
        <v>0</v>
      </c>
      <c r="D294" s="369">
        <f>SUM(D295:D297)</f>
        <v>0</v>
      </c>
      <c r="E294" s="369">
        <f t="shared" ref="E294:G294" si="149">SUM(E295:E297)</f>
        <v>0</v>
      </c>
      <c r="F294" s="369">
        <f t="shared" si="149"/>
        <v>0</v>
      </c>
      <c r="G294" s="369">
        <f t="shared" si="149"/>
        <v>0</v>
      </c>
      <c r="H294" s="510">
        <f t="shared" si="116"/>
        <v>0</v>
      </c>
      <c r="I294" s="369">
        <f>SUM(I295:I297)</f>
        <v>0</v>
      </c>
      <c r="J294" s="369">
        <f t="shared" ref="J294:L294" si="150">SUM(J295:J297)</f>
        <v>0</v>
      </c>
      <c r="K294" s="369">
        <f t="shared" si="150"/>
        <v>0</v>
      </c>
      <c r="L294" s="501">
        <f t="shared" si="150"/>
        <v>0</v>
      </c>
      <c r="M294" s="510">
        <f t="shared" si="109"/>
        <v>0</v>
      </c>
      <c r="N294" s="369">
        <f>SUM(N295:N297)</f>
        <v>0</v>
      </c>
      <c r="O294" s="369">
        <f t="shared" ref="O294:Q294" si="151">SUM(O295:O297)</f>
        <v>0</v>
      </c>
      <c r="P294" s="369">
        <f t="shared" si="151"/>
        <v>0</v>
      </c>
      <c r="Q294" s="501">
        <f t="shared" si="151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5"/>
        <v>0</v>
      </c>
      <c r="D295" s="404"/>
      <c r="E295" s="404"/>
      <c r="F295" s="404"/>
      <c r="G295" s="487"/>
      <c r="H295" s="510">
        <f t="shared" si="116"/>
        <v>0</v>
      </c>
      <c r="I295" s="404"/>
      <c r="J295" s="404"/>
      <c r="K295" s="404"/>
      <c r="L295" s="488"/>
      <c r="M295" s="510">
        <f t="shared" si="109"/>
        <v>0</v>
      </c>
      <c r="N295" s="369">
        <f t="shared" ref="N295:Q298" si="152">ROUNDUP(I295/$Q$15,0)</f>
        <v>0</v>
      </c>
      <c r="O295" s="369">
        <f t="shared" si="152"/>
        <v>0</v>
      </c>
      <c r="P295" s="369">
        <f t="shared" si="152"/>
        <v>0</v>
      </c>
      <c r="Q295" s="489">
        <f t="shared" si="152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5"/>
        <v>0</v>
      </c>
      <c r="D296" s="404"/>
      <c r="E296" s="404"/>
      <c r="F296" s="404"/>
      <c r="G296" s="487"/>
      <c r="H296" s="510">
        <f t="shared" si="116"/>
        <v>0</v>
      </c>
      <c r="I296" s="404"/>
      <c r="J296" s="404"/>
      <c r="K296" s="404"/>
      <c r="L296" s="488"/>
      <c r="M296" s="510">
        <f t="shared" si="109"/>
        <v>0</v>
      </c>
      <c r="N296" s="369">
        <f t="shared" si="152"/>
        <v>0</v>
      </c>
      <c r="O296" s="369">
        <f t="shared" si="152"/>
        <v>0</v>
      </c>
      <c r="P296" s="369">
        <f t="shared" si="152"/>
        <v>0</v>
      </c>
      <c r="Q296" s="489">
        <f t="shared" si="152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5"/>
        <v>0</v>
      </c>
      <c r="D297" s="404"/>
      <c r="E297" s="404"/>
      <c r="F297" s="404"/>
      <c r="G297" s="487"/>
      <c r="H297" s="510">
        <f t="shared" si="116"/>
        <v>0</v>
      </c>
      <c r="I297" s="404"/>
      <c r="J297" s="404"/>
      <c r="K297" s="404"/>
      <c r="L297" s="488"/>
      <c r="M297" s="510">
        <f t="shared" si="109"/>
        <v>0</v>
      </c>
      <c r="N297" s="369">
        <f t="shared" si="152"/>
        <v>0</v>
      </c>
      <c r="O297" s="369">
        <f t="shared" si="152"/>
        <v>0</v>
      </c>
      <c r="P297" s="369">
        <f t="shared" si="152"/>
        <v>0</v>
      </c>
      <c r="Q297" s="489">
        <f t="shared" si="152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5"/>
        <v>0</v>
      </c>
      <c r="D298" s="404"/>
      <c r="E298" s="404"/>
      <c r="F298" s="404"/>
      <c r="G298" s="487"/>
      <c r="H298" s="510">
        <f t="shared" si="116"/>
        <v>0</v>
      </c>
      <c r="I298" s="404"/>
      <c r="J298" s="404"/>
      <c r="K298" s="404"/>
      <c r="L298" s="488"/>
      <c r="M298" s="510">
        <f t="shared" si="109"/>
        <v>0</v>
      </c>
      <c r="N298" s="369">
        <f t="shared" si="152"/>
        <v>0</v>
      </c>
      <c r="O298" s="369">
        <f t="shared" si="152"/>
        <v>0</v>
      </c>
      <c r="P298" s="369">
        <f t="shared" si="152"/>
        <v>0</v>
      </c>
      <c r="Q298" s="489">
        <f t="shared" si="152"/>
        <v>0</v>
      </c>
    </row>
    <row r="299" spans="1:17" x14ac:dyDescent="0.25">
      <c r="A299" s="547"/>
      <c r="B299" s="401" t="s">
        <v>308</v>
      </c>
      <c r="C299" s="527">
        <f t="shared" si="115"/>
        <v>-133892</v>
      </c>
      <c r="D299" s="369">
        <f>SUM(D300:D301)</f>
        <v>-133892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6"/>
        <v>2000</v>
      </c>
      <c r="I299" s="369">
        <f>SUM(I300:I301)</f>
        <v>0</v>
      </c>
      <c r="J299" s="369">
        <f>SUM(J300:J301)</f>
        <v>0</v>
      </c>
      <c r="K299" s="369">
        <f>SUM(K300:K301)</f>
        <v>2000</v>
      </c>
      <c r="L299" s="489">
        <f>SUM(L300:L301)</f>
        <v>0</v>
      </c>
      <c r="M299" s="402">
        <f t="shared" si="109"/>
        <v>2846</v>
      </c>
      <c r="N299" s="369">
        <f>SUM(N300:N301)</f>
        <v>0</v>
      </c>
      <c r="O299" s="369">
        <f>SUM(O300:O301)</f>
        <v>0</v>
      </c>
      <c r="P299" s="369">
        <f>SUM(P300:P301)</f>
        <v>2846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5"/>
        <v>0</v>
      </c>
      <c r="D300" s="404"/>
      <c r="E300" s="404"/>
      <c r="F300" s="404"/>
      <c r="G300" s="487"/>
      <c r="H300" s="402">
        <f t="shared" si="116"/>
        <v>0</v>
      </c>
      <c r="I300" s="404"/>
      <c r="J300" s="404"/>
      <c r="K300" s="404"/>
      <c r="L300" s="488"/>
      <c r="M300" s="402">
        <f t="shared" si="109"/>
        <v>0</v>
      </c>
      <c r="N300" s="369">
        <f t="shared" ref="N300:Q301" si="153">ROUNDUP(I300/$Q$15,0)</f>
        <v>0</v>
      </c>
      <c r="O300" s="369">
        <f t="shared" si="153"/>
        <v>0</v>
      </c>
      <c r="P300" s="369">
        <f t="shared" si="153"/>
        <v>0</v>
      </c>
      <c r="Q300" s="489">
        <f t="shared" si="153"/>
        <v>0</v>
      </c>
    </row>
    <row r="301" spans="1:17" x14ac:dyDescent="0.25">
      <c r="A301" s="582"/>
      <c r="B301" s="583" t="s">
        <v>35</v>
      </c>
      <c r="C301" s="534">
        <f t="shared" si="115"/>
        <v>-133892</v>
      </c>
      <c r="D301" s="395">
        <f>D21-D51</f>
        <v>-133892</v>
      </c>
      <c r="E301" s="395"/>
      <c r="F301" s="395"/>
      <c r="G301" s="484"/>
      <c r="H301" s="393">
        <f t="shared" si="116"/>
        <v>2000</v>
      </c>
      <c r="I301" s="395"/>
      <c r="J301" s="395"/>
      <c r="K301" s="395">
        <v>2000</v>
      </c>
      <c r="L301" s="485"/>
      <c r="M301" s="393">
        <f t="shared" si="109"/>
        <v>2846</v>
      </c>
      <c r="N301" s="419">
        <f t="shared" si="153"/>
        <v>0</v>
      </c>
      <c r="O301" s="419">
        <f t="shared" si="153"/>
        <v>0</v>
      </c>
      <c r="P301" s="419">
        <f t="shared" si="153"/>
        <v>2846</v>
      </c>
      <c r="Q301" s="486">
        <f t="shared" si="153"/>
        <v>0</v>
      </c>
    </row>
    <row r="302" spans="1:17" x14ac:dyDescent="0.25">
      <c r="A302" s="584"/>
      <c r="B302" s="585" t="s">
        <v>309</v>
      </c>
      <c r="C302" s="586">
        <f t="shared" ref="C302:Q302" si="154">SUM(C299,C287,C283,C267,C232,C193,C185,C171,C74,C53)</f>
        <v>170864</v>
      </c>
      <c r="D302" s="586">
        <f t="shared" si="154"/>
        <v>164587</v>
      </c>
      <c r="E302" s="586">
        <f t="shared" si="154"/>
        <v>0</v>
      </c>
      <c r="F302" s="586">
        <f t="shared" si="154"/>
        <v>6277</v>
      </c>
      <c r="G302" s="587">
        <f t="shared" si="154"/>
        <v>0</v>
      </c>
      <c r="H302" s="588">
        <f t="shared" si="154"/>
        <v>109702</v>
      </c>
      <c r="I302" s="586">
        <f t="shared" si="154"/>
        <v>101425</v>
      </c>
      <c r="J302" s="586">
        <f t="shared" si="154"/>
        <v>0</v>
      </c>
      <c r="K302" s="586">
        <f t="shared" si="154"/>
        <v>8277</v>
      </c>
      <c r="L302" s="479">
        <f t="shared" si="154"/>
        <v>0</v>
      </c>
      <c r="M302" s="588">
        <f t="shared" si="154"/>
        <v>156110</v>
      </c>
      <c r="N302" s="586">
        <f t="shared" si="154"/>
        <v>144330</v>
      </c>
      <c r="O302" s="586">
        <f t="shared" si="154"/>
        <v>0</v>
      </c>
      <c r="P302" s="586">
        <f t="shared" si="154"/>
        <v>11780</v>
      </c>
      <c r="Q302" s="479">
        <f t="shared" si="154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-133892</v>
      </c>
      <c r="D304" s="592">
        <f>SUM(D25,D26,D42)-D51</f>
        <v>-133892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5">SUM(C307,C309)-C317+C319</f>
        <v>133892</v>
      </c>
      <c r="D306" s="592">
        <f t="shared" si="155"/>
        <v>133892</v>
      </c>
      <c r="E306" s="592">
        <f t="shared" si="155"/>
        <v>0</v>
      </c>
      <c r="F306" s="592">
        <f t="shared" si="155"/>
        <v>0</v>
      </c>
      <c r="G306" s="593">
        <f t="shared" si="155"/>
        <v>0</v>
      </c>
      <c r="H306" s="596">
        <f t="shared" si="155"/>
        <v>0</v>
      </c>
      <c r="I306" s="592">
        <f t="shared" si="155"/>
        <v>0</v>
      </c>
      <c r="J306" s="592">
        <f t="shared" si="155"/>
        <v>0</v>
      </c>
      <c r="K306" s="592">
        <f t="shared" si="155"/>
        <v>0</v>
      </c>
      <c r="L306" s="597">
        <f t="shared" si="155"/>
        <v>0</v>
      </c>
      <c r="M306" s="596">
        <f t="shared" si="155"/>
        <v>0</v>
      </c>
      <c r="N306" s="592">
        <f t="shared" si="155"/>
        <v>0</v>
      </c>
      <c r="O306" s="592">
        <f t="shared" si="155"/>
        <v>0</v>
      </c>
      <c r="P306" s="592">
        <f t="shared" si="155"/>
        <v>0</v>
      </c>
      <c r="Q306" s="597">
        <f t="shared" si="155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6">C22-C299</f>
        <v>133892</v>
      </c>
      <c r="D307" s="592">
        <f t="shared" si="156"/>
        <v>133892</v>
      </c>
      <c r="E307" s="592">
        <f t="shared" si="156"/>
        <v>0</v>
      </c>
      <c r="F307" s="592">
        <f t="shared" si="156"/>
        <v>0</v>
      </c>
      <c r="G307" s="599">
        <f t="shared" si="156"/>
        <v>0</v>
      </c>
      <c r="H307" s="596">
        <f t="shared" si="156"/>
        <v>0</v>
      </c>
      <c r="I307" s="592">
        <f t="shared" si="156"/>
        <v>0</v>
      </c>
      <c r="J307" s="592">
        <f t="shared" si="156"/>
        <v>0</v>
      </c>
      <c r="K307" s="592">
        <f t="shared" si="156"/>
        <v>0</v>
      </c>
      <c r="L307" s="597">
        <f t="shared" si="156"/>
        <v>0</v>
      </c>
      <c r="M307" s="596">
        <f t="shared" si="156"/>
        <v>0</v>
      </c>
      <c r="N307" s="592">
        <f t="shared" si="156"/>
        <v>0</v>
      </c>
      <c r="O307" s="592">
        <f t="shared" si="156"/>
        <v>0</v>
      </c>
      <c r="P307" s="592">
        <f t="shared" si="156"/>
        <v>0</v>
      </c>
      <c r="Q307" s="597">
        <f t="shared" si="156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7">SUM(C310,C312,C314)-SUM(C311,C313,C315)</f>
        <v>0</v>
      </c>
      <c r="D309" s="592">
        <f t="shared" si="157"/>
        <v>0</v>
      </c>
      <c r="E309" s="592">
        <f t="shared" si="157"/>
        <v>0</v>
      </c>
      <c r="F309" s="592">
        <f t="shared" si="157"/>
        <v>0</v>
      </c>
      <c r="G309" s="599">
        <f t="shared" si="157"/>
        <v>0</v>
      </c>
      <c r="H309" s="596">
        <f t="shared" si="157"/>
        <v>0</v>
      </c>
      <c r="I309" s="592">
        <f t="shared" si="157"/>
        <v>0</v>
      </c>
      <c r="J309" s="592">
        <f t="shared" si="157"/>
        <v>0</v>
      </c>
      <c r="K309" s="592">
        <f t="shared" si="157"/>
        <v>0</v>
      </c>
      <c r="L309" s="597">
        <f t="shared" si="157"/>
        <v>0</v>
      </c>
      <c r="M309" s="596">
        <f t="shared" si="157"/>
        <v>0</v>
      </c>
      <c r="N309" s="592">
        <f t="shared" si="157"/>
        <v>0</v>
      </c>
      <c r="O309" s="592">
        <f t="shared" si="157"/>
        <v>0</v>
      </c>
      <c r="P309" s="592">
        <f t="shared" si="157"/>
        <v>0</v>
      </c>
      <c r="Q309" s="597">
        <f t="shared" si="157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8">SUM(D310:G310)</f>
        <v>0</v>
      </c>
      <c r="D310" s="416"/>
      <c r="E310" s="416"/>
      <c r="F310" s="416"/>
      <c r="G310" s="602"/>
      <c r="H310" s="415">
        <f t="shared" ref="H310:H315" si="159">SUM(I310:L310)</f>
        <v>0</v>
      </c>
      <c r="I310" s="416"/>
      <c r="J310" s="416"/>
      <c r="K310" s="416"/>
      <c r="L310" s="603"/>
      <c r="M310" s="415">
        <f t="shared" ref="M310:M315" si="160">SUM(N310:Q310)</f>
        <v>0</v>
      </c>
      <c r="N310" s="359">
        <f t="shared" ref="N310:Q315" si="161">ROUNDUP(I310/$Q$15,0)</f>
        <v>0</v>
      </c>
      <c r="O310" s="359">
        <f t="shared" si="161"/>
        <v>0</v>
      </c>
      <c r="P310" s="359">
        <f t="shared" si="161"/>
        <v>0</v>
      </c>
      <c r="Q310" s="604">
        <f t="shared" si="161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8"/>
        <v>0</v>
      </c>
      <c r="D311" s="404"/>
      <c r="E311" s="404"/>
      <c r="F311" s="404"/>
      <c r="G311" s="487"/>
      <c r="H311" s="402">
        <f t="shared" si="159"/>
        <v>0</v>
      </c>
      <c r="I311" s="404"/>
      <c r="J311" s="404"/>
      <c r="K311" s="404"/>
      <c r="L311" s="488"/>
      <c r="M311" s="402">
        <f t="shared" si="160"/>
        <v>0</v>
      </c>
      <c r="N311" s="369">
        <f t="shared" si="161"/>
        <v>0</v>
      </c>
      <c r="O311" s="369">
        <f t="shared" si="161"/>
        <v>0</v>
      </c>
      <c r="P311" s="369">
        <f t="shared" si="161"/>
        <v>0</v>
      </c>
      <c r="Q311" s="489">
        <f t="shared" si="161"/>
        <v>0</v>
      </c>
    </row>
    <row r="312" spans="1:17" x14ac:dyDescent="0.25">
      <c r="A312" s="547" t="s">
        <v>320</v>
      </c>
      <c r="B312" s="362" t="s">
        <v>321</v>
      </c>
      <c r="C312" s="402">
        <f t="shared" si="158"/>
        <v>0</v>
      </c>
      <c r="D312" s="404"/>
      <c r="E312" s="404"/>
      <c r="F312" s="404"/>
      <c r="G312" s="487"/>
      <c r="H312" s="402">
        <f t="shared" si="159"/>
        <v>0</v>
      </c>
      <c r="I312" s="404"/>
      <c r="J312" s="404"/>
      <c r="K312" s="404"/>
      <c r="L312" s="488"/>
      <c r="M312" s="402">
        <f t="shared" si="160"/>
        <v>0</v>
      </c>
      <c r="N312" s="369">
        <f t="shared" si="161"/>
        <v>0</v>
      </c>
      <c r="O312" s="369">
        <f t="shared" si="161"/>
        <v>0</v>
      </c>
      <c r="P312" s="369">
        <f t="shared" si="161"/>
        <v>0</v>
      </c>
      <c r="Q312" s="489">
        <f t="shared" si="161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8"/>
        <v>0</v>
      </c>
      <c r="D313" s="404"/>
      <c r="E313" s="404"/>
      <c r="F313" s="404"/>
      <c r="G313" s="487"/>
      <c r="H313" s="402">
        <f t="shared" si="159"/>
        <v>0</v>
      </c>
      <c r="I313" s="404"/>
      <c r="J313" s="404"/>
      <c r="K313" s="404"/>
      <c r="L313" s="488"/>
      <c r="M313" s="402">
        <f t="shared" si="160"/>
        <v>0</v>
      </c>
      <c r="N313" s="369">
        <f t="shared" si="161"/>
        <v>0</v>
      </c>
      <c r="O313" s="369">
        <f t="shared" si="161"/>
        <v>0</v>
      </c>
      <c r="P313" s="369">
        <f t="shared" si="161"/>
        <v>0</v>
      </c>
      <c r="Q313" s="489">
        <f t="shared" si="161"/>
        <v>0</v>
      </c>
    </row>
    <row r="314" spans="1:17" x14ac:dyDescent="0.25">
      <c r="A314" s="547" t="s">
        <v>324</v>
      </c>
      <c r="B314" s="362" t="s">
        <v>325</v>
      </c>
      <c r="C314" s="402">
        <f t="shared" si="158"/>
        <v>0</v>
      </c>
      <c r="D314" s="404"/>
      <c r="E314" s="404"/>
      <c r="F314" s="404"/>
      <c r="G314" s="487"/>
      <c r="H314" s="402">
        <f t="shared" si="159"/>
        <v>0</v>
      </c>
      <c r="I314" s="404"/>
      <c r="J314" s="404"/>
      <c r="K314" s="404"/>
      <c r="L314" s="488"/>
      <c r="M314" s="402">
        <f t="shared" si="160"/>
        <v>0</v>
      </c>
      <c r="N314" s="369">
        <f t="shared" si="161"/>
        <v>0</v>
      </c>
      <c r="O314" s="369">
        <f t="shared" si="161"/>
        <v>0</v>
      </c>
      <c r="P314" s="369">
        <f t="shared" si="161"/>
        <v>0</v>
      </c>
      <c r="Q314" s="489">
        <f t="shared" si="161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8"/>
        <v>0</v>
      </c>
      <c r="D315" s="514"/>
      <c r="E315" s="514"/>
      <c r="F315" s="514"/>
      <c r="G315" s="564"/>
      <c r="H315" s="510">
        <f t="shared" si="159"/>
        <v>0</v>
      </c>
      <c r="I315" s="514"/>
      <c r="J315" s="514"/>
      <c r="K315" s="514"/>
      <c r="L315" s="516"/>
      <c r="M315" s="510">
        <f t="shared" si="160"/>
        <v>0</v>
      </c>
      <c r="N315" s="517">
        <f t="shared" si="161"/>
        <v>0</v>
      </c>
      <c r="O315" s="517">
        <f t="shared" si="161"/>
        <v>0</v>
      </c>
      <c r="P315" s="517">
        <f t="shared" si="161"/>
        <v>0</v>
      </c>
      <c r="Q315" s="518">
        <f t="shared" si="161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2">ROUNDUP(I317/$Q$15,0)</f>
        <v>0</v>
      </c>
      <c r="O317" s="592">
        <f t="shared" si="162"/>
        <v>0</v>
      </c>
      <c r="P317" s="592">
        <f t="shared" si="162"/>
        <v>0</v>
      </c>
      <c r="Q317" s="597">
        <f t="shared" si="162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3">ROUNDUP(I319/$Q$15,0)</f>
        <v>0</v>
      </c>
      <c r="O319" s="520">
        <f t="shared" si="163"/>
        <v>0</v>
      </c>
      <c r="P319" s="520">
        <f t="shared" si="163"/>
        <v>0</v>
      </c>
      <c r="Q319" s="590">
        <f t="shared" si="163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workbookViewId="0">
      <selection activeCell="B328" sqref="B328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2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 t="s">
        <v>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6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353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348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349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133892</v>
      </c>
      <c r="D21" s="343">
        <f>SUM(D22,D25,D26,D42,D43)</f>
        <v>133892</v>
      </c>
      <c r="E21" s="343">
        <f>SUM(E22,E25,E43)</f>
        <v>0</v>
      </c>
      <c r="F21" s="343">
        <f>SUM(F22,F27,F43)</f>
        <v>0</v>
      </c>
      <c r="G21" s="344">
        <f>SUM(G22,G45)</f>
        <v>0</v>
      </c>
      <c r="H21" s="342">
        <f t="shared" ref="H21:H47" si="1">SUM(I21:L21)</f>
        <v>102172.34735999999</v>
      </c>
      <c r="I21" s="343">
        <f>SUM(I22,I25,I26,I42,I43)</f>
        <v>102172.34735999999</v>
      </c>
      <c r="J21" s="343">
        <f>SUM(J22,J25,J43)</f>
        <v>0</v>
      </c>
      <c r="K21" s="343">
        <f>SUM(K22,K27,K43)</f>
        <v>0</v>
      </c>
      <c r="L21" s="345">
        <f>SUM(L22,L45)</f>
        <v>0</v>
      </c>
      <c r="M21" s="342">
        <f t="shared" ref="M21:M41" si="2">SUM(N21:Q21)</f>
        <v>145380</v>
      </c>
      <c r="N21" s="343">
        <f>SUM(N22,N25,N26,N42,N43)</f>
        <v>145380</v>
      </c>
      <c r="O21" s="343">
        <f>SUM(O22,O25,O43)</f>
        <v>0</v>
      </c>
      <c r="P21" s="343">
        <f>SUM(P22,P27,P43)</f>
        <v>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si="2"/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133892</v>
      </c>
      <c r="D25" s="374">
        <f>133892</f>
        <v>133892</v>
      </c>
      <c r="E25" s="374"/>
      <c r="F25" s="375" t="s">
        <v>37</v>
      </c>
      <c r="G25" s="376" t="s">
        <v>37</v>
      </c>
      <c r="H25" s="373">
        <f t="shared" si="1"/>
        <v>102172.34735999999</v>
      </c>
      <c r="I25" s="374">
        <f>SUM(I50)</f>
        <v>102172.34735999999</v>
      </c>
      <c r="J25" s="374"/>
      <c r="K25" s="375" t="s">
        <v>37</v>
      </c>
      <c r="L25" s="377" t="s">
        <v>37</v>
      </c>
      <c r="M25" s="378">
        <f t="shared" si="2"/>
        <v>145380</v>
      </c>
      <c r="N25" s="379">
        <f>ROUND(I25/$Q$15,0)+2</f>
        <v>145380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0</v>
      </c>
      <c r="D27" s="386" t="s">
        <v>37</v>
      </c>
      <c r="E27" s="386" t="s">
        <v>37</v>
      </c>
      <c r="F27" s="390">
        <f>SUM(F28,F32,F34,F37)</f>
        <v>0</v>
      </c>
      <c r="G27" s="387" t="s">
        <v>37</v>
      </c>
      <c r="H27" s="384">
        <f t="shared" si="1"/>
        <v>0</v>
      </c>
      <c r="I27" s="386" t="s">
        <v>37</v>
      </c>
      <c r="J27" s="386" t="s">
        <v>37</v>
      </c>
      <c r="K27" s="390">
        <f>SUM(K28,K32,K34,K37)</f>
        <v>0</v>
      </c>
      <c r="L27" s="389" t="s">
        <v>37</v>
      </c>
      <c r="M27" s="384">
        <f t="shared" si="2"/>
        <v>0</v>
      </c>
      <c r="N27" s="386" t="s">
        <v>37</v>
      </c>
      <c r="O27" s="386" t="s">
        <v>37</v>
      </c>
      <c r="P27" s="390">
        <f>SUM(P28,P32,P34,P37)</f>
        <v>0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0</v>
      </c>
      <c r="D37" s="386" t="s">
        <v>37</v>
      </c>
      <c r="E37" s="386" t="s">
        <v>37</v>
      </c>
      <c r="F37" s="390">
        <f>SUM(F38:F41)</f>
        <v>0</v>
      </c>
      <c r="G37" s="387" t="s">
        <v>37</v>
      </c>
      <c r="H37" s="384">
        <f t="shared" si="1"/>
        <v>0</v>
      </c>
      <c r="I37" s="386" t="s">
        <v>37</v>
      </c>
      <c r="J37" s="386" t="s">
        <v>37</v>
      </c>
      <c r="K37" s="390">
        <f>SUM(K38:K41)</f>
        <v>0</v>
      </c>
      <c r="L37" s="389" t="s">
        <v>37</v>
      </c>
      <c r="M37" s="384">
        <f t="shared" si="2"/>
        <v>0</v>
      </c>
      <c r="N37" s="386" t="s">
        <v>37</v>
      </c>
      <c r="O37" s="386" t="s">
        <v>37</v>
      </c>
      <c r="P37" s="390">
        <f>SUM(P38:P41)</f>
        <v>0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0</v>
      </c>
      <c r="D41" s="403" t="s">
        <v>37</v>
      </c>
      <c r="E41" s="403" t="s">
        <v>37</v>
      </c>
      <c r="F41" s="404"/>
      <c r="G41" s="405" t="s">
        <v>37</v>
      </c>
      <c r="H41" s="402">
        <f t="shared" si="1"/>
        <v>0</v>
      </c>
      <c r="I41" s="403" t="s">
        <v>37</v>
      </c>
      <c r="J41" s="403" t="s">
        <v>37</v>
      </c>
      <c r="K41" s="404"/>
      <c r="L41" s="406" t="s">
        <v>37</v>
      </c>
      <c r="M41" s="402">
        <f t="shared" si="2"/>
        <v>0</v>
      </c>
      <c r="N41" s="403" t="s">
        <v>37</v>
      </c>
      <c r="O41" s="403" t="s">
        <v>37</v>
      </c>
      <c r="P41" s="369">
        <f>ROUND(K41/$Q$15,0)</f>
        <v>0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133892</v>
      </c>
      <c r="D50" s="458">
        <f>SUM(D51,D299)</f>
        <v>133892</v>
      </c>
      <c r="E50" s="458">
        <f>SUM(E51,E299)</f>
        <v>0</v>
      </c>
      <c r="F50" s="458">
        <f>SUM(F51,F299)</f>
        <v>0</v>
      </c>
      <c r="G50" s="459">
        <f>SUM(G51,G299)</f>
        <v>0</v>
      </c>
      <c r="H50" s="457">
        <f t="shared" ref="H50:H112" si="10">SUM(I50:L50)</f>
        <v>102172.34735999999</v>
      </c>
      <c r="I50" s="458">
        <f>SUM(I51,I299)</f>
        <v>102172.34735999999</v>
      </c>
      <c r="J50" s="458">
        <f>SUM(J51,J299)</f>
        <v>0</v>
      </c>
      <c r="K50" s="458">
        <f>SUM(K51,K299)</f>
        <v>0</v>
      </c>
      <c r="L50" s="460">
        <f>SUM(L51,L299)</f>
        <v>0</v>
      </c>
      <c r="M50" s="457">
        <f t="shared" ref="M50:M73" si="11">SUM(N50:Q50)</f>
        <v>145380</v>
      </c>
      <c r="N50" s="458">
        <f>SUM(N51,N299)</f>
        <v>145380</v>
      </c>
      <c r="O50" s="458">
        <f>SUM(O51,O299)</f>
        <v>0</v>
      </c>
      <c r="P50" s="458">
        <f>SUM(P51,P299)</f>
        <v>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133892</v>
      </c>
      <c r="D51" s="464">
        <f>SUM(D52,D192)</f>
        <v>133892</v>
      </c>
      <c r="E51" s="464">
        <f>SUM(E52,E192)</f>
        <v>0</v>
      </c>
      <c r="F51" s="464">
        <f>SUM(F52,F192)</f>
        <v>0</v>
      </c>
      <c r="G51" s="465">
        <f>SUM(G52,G192)</f>
        <v>0</v>
      </c>
      <c r="H51" s="463">
        <f t="shared" si="10"/>
        <v>102172.34735999999</v>
      </c>
      <c r="I51" s="464">
        <f>SUM(I52,I192)</f>
        <v>102172.34735999999</v>
      </c>
      <c r="J51" s="464">
        <f>SUM(J52,J192)</f>
        <v>0</v>
      </c>
      <c r="K51" s="464">
        <f>SUM(K52,K192)</f>
        <v>0</v>
      </c>
      <c r="L51" s="466">
        <f>SUM(L52,L192)</f>
        <v>0</v>
      </c>
      <c r="M51" s="463">
        <f t="shared" si="11"/>
        <v>145380</v>
      </c>
      <c r="N51" s="464">
        <f>SUM(N52,N192)</f>
        <v>145380</v>
      </c>
      <c r="O51" s="464">
        <f>SUM(O52,O192)</f>
        <v>0</v>
      </c>
      <c r="P51" s="464">
        <f>SUM(P52,P192)</f>
        <v>0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133892</v>
      </c>
      <c r="D52" s="469">
        <f>SUM(D53,D74,D171,D185)</f>
        <v>133892</v>
      </c>
      <c r="E52" s="469">
        <f>SUM(E53,E74,E171,E185)</f>
        <v>0</v>
      </c>
      <c r="F52" s="469">
        <f>SUM(F53,F74,F171,F185)</f>
        <v>0</v>
      </c>
      <c r="G52" s="470">
        <f>SUM(G53,G74,G171,G185)</f>
        <v>0</v>
      </c>
      <c r="H52" s="468">
        <f t="shared" si="10"/>
        <v>102172.34735999999</v>
      </c>
      <c r="I52" s="469">
        <f>SUM(I53,I74,I171,I185)</f>
        <v>102172.34735999999</v>
      </c>
      <c r="J52" s="469">
        <f>SUM(J53,J74,J171,J185)</f>
        <v>0</v>
      </c>
      <c r="K52" s="469">
        <f>SUM(K53,K74,K171,K185)</f>
        <v>0</v>
      </c>
      <c r="L52" s="471">
        <f>SUM(L53,L74,L171,L185)</f>
        <v>0</v>
      </c>
      <c r="M52" s="468">
        <f t="shared" si="11"/>
        <v>145380</v>
      </c>
      <c r="N52" s="469">
        <f>SUM(N53,N74,N171,N185)</f>
        <v>145380</v>
      </c>
      <c r="O52" s="469">
        <f>SUM(O53,O74,O171,O185)</f>
        <v>0</v>
      </c>
      <c r="P52" s="469">
        <f>SUM(P53,P74,P171,P185)</f>
        <v>0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133892</v>
      </c>
      <c r="D53" s="474">
        <f>SUM(D54,D67)</f>
        <v>133892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102172.34735999999</v>
      </c>
      <c r="I53" s="474">
        <f>SUM(I54,I67)</f>
        <v>102172.34735999999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145380</v>
      </c>
      <c r="N53" s="474">
        <f>SUM(N54,N67)</f>
        <v>145380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100155</v>
      </c>
      <c r="D54" s="390">
        <f>SUM(D55,D58,D66)</f>
        <v>100155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79448.899999999994</v>
      </c>
      <c r="I54" s="390">
        <f>SUM(I55,I58,I66)</f>
        <v>79448.899999999994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113047</v>
      </c>
      <c r="N54" s="390">
        <f>SUM(N55,N58,N66)</f>
        <v>113047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96924</v>
      </c>
      <c r="D55" s="481">
        <f>SUM(D56:D57)</f>
        <v>96924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77316</v>
      </c>
      <c r="I55" s="481">
        <f>SUM(I56:I57)</f>
        <v>77316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110011</v>
      </c>
      <c r="N55" s="481">
        <f>SUM(N56:N57)</f>
        <v>110011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96924</v>
      </c>
      <c r="D57" s="404">
        <v>96924</v>
      </c>
      <c r="E57" s="404"/>
      <c r="F57" s="404"/>
      <c r="G57" s="487"/>
      <c r="H57" s="402">
        <f t="shared" si="10"/>
        <v>77316</v>
      </c>
      <c r="I57" s="404">
        <v>77316</v>
      </c>
      <c r="J57" s="404"/>
      <c r="K57" s="404"/>
      <c r="L57" s="488"/>
      <c r="M57" s="402">
        <f t="shared" si="11"/>
        <v>110011</v>
      </c>
      <c r="N57" s="369">
        <v>110011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3231</v>
      </c>
      <c r="D58" s="369">
        <f>SUM(D59:D65)</f>
        <v>3231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2132.8999999999996</v>
      </c>
      <c r="I58" s="369">
        <f>SUM(I59:I65)</f>
        <v>2132.8999999999996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3036</v>
      </c>
      <c r="N58" s="369">
        <f>SUM(N59:N65)</f>
        <v>3036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3">ROUNDUP(I59/$Q$15,0)</f>
        <v>0</v>
      </c>
      <c r="O59" s="369">
        <f t="shared" si="13"/>
        <v>0</v>
      </c>
      <c r="P59" s="369">
        <f t="shared" si="13"/>
        <v>0</v>
      </c>
      <c r="Q59" s="489">
        <f t="shared" si="13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700</v>
      </c>
      <c r="D60" s="404">
        <v>700</v>
      </c>
      <c r="E60" s="404"/>
      <c r="F60" s="404"/>
      <c r="G60" s="487"/>
      <c r="H60" s="402">
        <f t="shared" si="10"/>
        <v>200</v>
      </c>
      <c r="I60" s="404">
        <v>200</v>
      </c>
      <c r="J60" s="404"/>
      <c r="K60" s="404"/>
      <c r="L60" s="488"/>
      <c r="M60" s="402">
        <f t="shared" si="11"/>
        <v>285</v>
      </c>
      <c r="N60" s="369">
        <v>285</v>
      </c>
      <c r="O60" s="369">
        <f t="shared" si="13"/>
        <v>0</v>
      </c>
      <c r="P60" s="369">
        <f t="shared" si="13"/>
        <v>0</v>
      </c>
      <c r="Q60" s="489">
        <f t="shared" si="13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3"/>
        <v>0</v>
      </c>
      <c r="O61" s="369">
        <f t="shared" si="13"/>
        <v>0</v>
      </c>
      <c r="P61" s="369">
        <f t="shared" si="13"/>
        <v>0</v>
      </c>
      <c r="Q61" s="489">
        <f t="shared" si="13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>
        <v>0</v>
      </c>
      <c r="J62" s="404"/>
      <c r="K62" s="404"/>
      <c r="L62" s="488"/>
      <c r="M62" s="402">
        <f t="shared" si="11"/>
        <v>0</v>
      </c>
      <c r="N62" s="369">
        <v>0</v>
      </c>
      <c r="O62" s="369">
        <f t="shared" si="13"/>
        <v>0</v>
      </c>
      <c r="P62" s="369">
        <f t="shared" si="13"/>
        <v>0</v>
      </c>
      <c r="Q62" s="489">
        <f t="shared" si="13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2531</v>
      </c>
      <c r="D63" s="404">
        <v>2531</v>
      </c>
      <c r="E63" s="404"/>
      <c r="F63" s="404"/>
      <c r="G63" s="487"/>
      <c r="H63" s="402">
        <f t="shared" si="10"/>
        <v>1932.8999999999999</v>
      </c>
      <c r="I63" s="404">
        <v>1932.8999999999999</v>
      </c>
      <c r="J63" s="404"/>
      <c r="K63" s="404"/>
      <c r="L63" s="488"/>
      <c r="M63" s="402">
        <f t="shared" si="11"/>
        <v>2751</v>
      </c>
      <c r="N63" s="369">
        <v>2751</v>
      </c>
      <c r="O63" s="369">
        <f t="shared" si="13"/>
        <v>0</v>
      </c>
      <c r="P63" s="369">
        <f t="shared" si="13"/>
        <v>0</v>
      </c>
      <c r="Q63" s="489">
        <f t="shared" si="13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0</v>
      </c>
      <c r="D64" s="404"/>
      <c r="E64" s="404"/>
      <c r="F64" s="404"/>
      <c r="G64" s="487"/>
      <c r="H64" s="402">
        <f t="shared" si="10"/>
        <v>0</v>
      </c>
      <c r="I64" s="404"/>
      <c r="J64" s="404"/>
      <c r="K64" s="404"/>
      <c r="L64" s="488"/>
      <c r="M64" s="402">
        <f t="shared" si="11"/>
        <v>0</v>
      </c>
      <c r="N64" s="369">
        <f t="shared" si="13"/>
        <v>0</v>
      </c>
      <c r="O64" s="369">
        <f t="shared" si="13"/>
        <v>0</v>
      </c>
      <c r="P64" s="369">
        <f t="shared" si="13"/>
        <v>0</v>
      </c>
      <c r="Q64" s="489">
        <f t="shared" si="13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3"/>
        <v>0</v>
      </c>
      <c r="O65" s="369">
        <f t="shared" si="13"/>
        <v>0</v>
      </c>
      <c r="P65" s="369">
        <f t="shared" si="13"/>
        <v>0</v>
      </c>
      <c r="Q65" s="489">
        <f t="shared" si="13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0</v>
      </c>
      <c r="D66" s="492"/>
      <c r="E66" s="492"/>
      <c r="F66" s="492"/>
      <c r="G66" s="493"/>
      <c r="H66" s="445">
        <f t="shared" si="10"/>
        <v>0</v>
      </c>
      <c r="I66" s="492">
        <v>0</v>
      </c>
      <c r="J66" s="492"/>
      <c r="K66" s="492"/>
      <c r="L66" s="494"/>
      <c r="M66" s="445">
        <f t="shared" si="11"/>
        <v>0</v>
      </c>
      <c r="N66" s="369">
        <v>0</v>
      </c>
      <c r="O66" s="481">
        <f t="shared" si="13"/>
        <v>0</v>
      </c>
      <c r="P66" s="481">
        <f t="shared" si="13"/>
        <v>0</v>
      </c>
      <c r="Q66" s="483">
        <f t="shared" si="13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33737</v>
      </c>
      <c r="D67" s="390">
        <f>SUM(D68:D69)</f>
        <v>33737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22723.447359999998</v>
      </c>
      <c r="I67" s="390">
        <f>SUM(I68:I69)</f>
        <v>22723.447359999998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32333</v>
      </c>
      <c r="N67" s="390">
        <f>SUM(N68:N69)</f>
        <v>32333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25674</v>
      </c>
      <c r="D68" s="395">
        <v>25674</v>
      </c>
      <c r="E68" s="395"/>
      <c r="F68" s="395"/>
      <c r="G68" s="484"/>
      <c r="H68" s="393">
        <f t="shared" si="10"/>
        <v>19501.947359999998</v>
      </c>
      <c r="I68" s="395">
        <v>19501.947359999998</v>
      </c>
      <c r="J68" s="395"/>
      <c r="K68" s="395"/>
      <c r="L68" s="485"/>
      <c r="M68" s="393">
        <f t="shared" si="11"/>
        <v>27749</v>
      </c>
      <c r="N68" s="419">
        <v>27749</v>
      </c>
      <c r="O68" s="419">
        <f t="shared" ref="O68:Q68" si="14">ROUNDUP(J68/$Q$15,0)</f>
        <v>0</v>
      </c>
      <c r="P68" s="419">
        <f t="shared" si="14"/>
        <v>0</v>
      </c>
      <c r="Q68" s="486">
        <f t="shared" si="14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8063</v>
      </c>
      <c r="D69" s="369">
        <f>SUM(D70:D73)</f>
        <v>8063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3221.5</v>
      </c>
      <c r="I69" s="369">
        <f>SUM(I70:I73)</f>
        <v>3221.5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4584</v>
      </c>
      <c r="N69" s="369">
        <f>SUM(N70:N73)</f>
        <v>4584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5920</v>
      </c>
      <c r="D70" s="404">
        <v>5920</v>
      </c>
      <c r="E70" s="404"/>
      <c r="F70" s="404"/>
      <c r="G70" s="487"/>
      <c r="H70" s="402">
        <f t="shared" si="10"/>
        <v>3221.5</v>
      </c>
      <c r="I70" s="404">
        <v>3221.5</v>
      </c>
      <c r="J70" s="404"/>
      <c r="K70" s="404"/>
      <c r="L70" s="488"/>
      <c r="M70" s="402">
        <f t="shared" si="11"/>
        <v>4584</v>
      </c>
      <c r="N70" s="369">
        <v>4584</v>
      </c>
      <c r="O70" s="369">
        <f t="shared" ref="N70:Q73" si="15">ROUNDUP(J70/$Q$15,0)</f>
        <v>0</v>
      </c>
      <c r="P70" s="369">
        <f t="shared" si="15"/>
        <v>0</v>
      </c>
      <c r="Q70" s="489">
        <f t="shared" si="15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343</v>
      </c>
      <c r="D71" s="404">
        <v>343</v>
      </c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5"/>
        <v>0</v>
      </c>
      <c r="O71" s="369">
        <f t="shared" si="15"/>
        <v>0</v>
      </c>
      <c r="P71" s="369">
        <f t="shared" si="15"/>
        <v>0</v>
      </c>
      <c r="Q71" s="489">
        <f t="shared" si="15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1800</v>
      </c>
      <c r="D72" s="404">
        <v>1800</v>
      </c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5"/>
        <v>0</v>
      </c>
      <c r="O72" s="369">
        <f t="shared" si="15"/>
        <v>0</v>
      </c>
      <c r="P72" s="369">
        <f t="shared" si="15"/>
        <v>0</v>
      </c>
      <c r="Q72" s="489">
        <f t="shared" si="15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5"/>
        <v>0</v>
      </c>
      <c r="O73" s="369">
        <f t="shared" si="15"/>
        <v>0</v>
      </c>
      <c r="P73" s="369">
        <f t="shared" si="15"/>
        <v>0</v>
      </c>
      <c r="Q73" s="489">
        <f t="shared" si="15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0</v>
      </c>
      <c r="D74" s="474">
        <f>SUM(D75,D82,D129,D162,D163,D170)</f>
        <v>0</v>
      </c>
      <c r="E74" s="474">
        <f>SUM(E75,E82,E129,E162,E163,E170)</f>
        <v>0</v>
      </c>
      <c r="F74" s="474">
        <f>SUM(F75,F82,F129,F162,F163,F170)</f>
        <v>0</v>
      </c>
      <c r="G74" s="475">
        <f>SUM(G75,G82,G129,G162,G163,G170)</f>
        <v>0</v>
      </c>
      <c r="H74" s="473">
        <f t="shared" si="10"/>
        <v>0</v>
      </c>
      <c r="I74" s="474">
        <f>SUM(I75,I82,I129,I162,I163,I170)</f>
        <v>0</v>
      </c>
      <c r="J74" s="474">
        <f>SUM(J75,J82,J129,J162,J163,J170)</f>
        <v>0</v>
      </c>
      <c r="K74" s="474">
        <f>SUM(K75,K82,K129,K162,K163,K170)</f>
        <v>0</v>
      </c>
      <c r="L74" s="476">
        <f>SUM(L75,L82,L129,L162,L163,L170)</f>
        <v>0</v>
      </c>
      <c r="M74" s="473">
        <f t="shared" ref="M74:M112" si="16">SUM(N74:Q74)</f>
        <v>0</v>
      </c>
      <c r="N74" s="474">
        <f>SUM(N75,N82,N129,N162,N163,N170)</f>
        <v>0</v>
      </c>
      <c r="O74" s="474">
        <f>SUM(O75,O82,O129,O162,O163,O170)</f>
        <v>0</v>
      </c>
      <c r="P74" s="474">
        <f>SUM(P75,P82,P129,P162,P163,P170)</f>
        <v>0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0</v>
      </c>
      <c r="D75" s="390">
        <f>SUM(D76,D79)</f>
        <v>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0</v>
      </c>
      <c r="I75" s="390">
        <f>SUM(I76,I79)</f>
        <v>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6"/>
        <v>0</v>
      </c>
      <c r="N75" s="390">
        <f>SUM(N76,N79)</f>
        <v>0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0</v>
      </c>
      <c r="D76" s="419">
        <f>SUM(D77:D78)</f>
        <v>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6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0</v>
      </c>
      <c r="D77" s="404"/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6"/>
        <v>0</v>
      </c>
      <c r="N77" s="369">
        <f t="shared" ref="N77:Q78" si="17">ROUNDUP(I77/$Q$15,0)</f>
        <v>0</v>
      </c>
      <c r="O77" s="369">
        <f t="shared" si="17"/>
        <v>0</v>
      </c>
      <c r="P77" s="369">
        <f t="shared" si="17"/>
        <v>0</v>
      </c>
      <c r="Q77" s="489">
        <f t="shared" si="17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6"/>
        <v>0</v>
      </c>
      <c r="N78" s="369">
        <f t="shared" si="17"/>
        <v>0</v>
      </c>
      <c r="O78" s="369">
        <f t="shared" si="17"/>
        <v>0</v>
      </c>
      <c r="P78" s="369">
        <f t="shared" si="17"/>
        <v>0</v>
      </c>
      <c r="Q78" s="489">
        <f t="shared" si="17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0</v>
      </c>
      <c r="D79" s="369">
        <f>SUM(D80:D81)</f>
        <v>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0</v>
      </c>
      <c r="I79" s="369">
        <f>SUM(I80:I81)</f>
        <v>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6"/>
        <v>0</v>
      </c>
      <c r="N79" s="369">
        <f>SUM(N80:N81)</f>
        <v>0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0</v>
      </c>
      <c r="D80" s="404"/>
      <c r="E80" s="404"/>
      <c r="F80" s="404"/>
      <c r="G80" s="487"/>
      <c r="H80" s="402">
        <f t="shared" si="10"/>
        <v>0</v>
      </c>
      <c r="I80" s="404"/>
      <c r="J80" s="404"/>
      <c r="K80" s="404"/>
      <c r="L80" s="488"/>
      <c r="M80" s="402">
        <f t="shared" si="16"/>
        <v>0</v>
      </c>
      <c r="N80" s="369">
        <f t="shared" ref="N80:Q81" si="18">ROUNDUP(I80/$Q$15,0)</f>
        <v>0</v>
      </c>
      <c r="O80" s="369">
        <f t="shared" si="18"/>
        <v>0</v>
      </c>
      <c r="P80" s="369">
        <f t="shared" si="18"/>
        <v>0</v>
      </c>
      <c r="Q80" s="489">
        <f t="shared" si="18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0</v>
      </c>
      <c r="D81" s="404"/>
      <c r="E81" s="404"/>
      <c r="F81" s="404"/>
      <c r="G81" s="487"/>
      <c r="H81" s="402">
        <f t="shared" si="10"/>
        <v>0</v>
      </c>
      <c r="I81" s="404"/>
      <c r="J81" s="404"/>
      <c r="K81" s="404"/>
      <c r="L81" s="488"/>
      <c r="M81" s="402">
        <f t="shared" si="16"/>
        <v>0</v>
      </c>
      <c r="N81" s="369">
        <f t="shared" si="18"/>
        <v>0</v>
      </c>
      <c r="O81" s="369">
        <f t="shared" si="18"/>
        <v>0</v>
      </c>
      <c r="P81" s="369">
        <f t="shared" si="18"/>
        <v>0</v>
      </c>
      <c r="Q81" s="489">
        <f t="shared" si="18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0</v>
      </c>
      <c r="D82" s="390">
        <f>SUM(D83,D88,D94,D102,D111,D115,D121,D127)</f>
        <v>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 t="shared" si="10"/>
        <v>0</v>
      </c>
      <c r="I82" s="390">
        <f>SUM(I83,I88,I94,I102,I111,I115,I121,I127)</f>
        <v>0</v>
      </c>
      <c r="J82" s="390">
        <f>SUM(J83,J88,J94,J102,J111,J115,J121,J127)</f>
        <v>0</v>
      </c>
      <c r="K82" s="390">
        <f>SUM(K83,K88,K94,K102,K111,K115,K121,K127)</f>
        <v>0</v>
      </c>
      <c r="L82" s="499">
        <f>SUM(L83,L88,L94,L102,L111,L115,L121,L127)</f>
        <v>0</v>
      </c>
      <c r="M82" s="384">
        <f t="shared" si="16"/>
        <v>0</v>
      </c>
      <c r="N82" s="390">
        <f>SUM(N83,N88,N94,N102,N111,N115,N121,N127)</f>
        <v>0</v>
      </c>
      <c r="O82" s="390">
        <f>SUM(O83,O88,O94,O102,O111,O115,O121,O127)</f>
        <v>0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0</v>
      </c>
      <c r="D83" s="481">
        <f>SUM(D84:D87)</f>
        <v>0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0</v>
      </c>
      <c r="I83" s="481">
        <f>SUM(I84:I87)</f>
        <v>0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6"/>
        <v>0</v>
      </c>
      <c r="N83" s="481">
        <f>SUM(N84:N87)</f>
        <v>0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0</v>
      </c>
      <c r="I84" s="395"/>
      <c r="J84" s="395"/>
      <c r="K84" s="395"/>
      <c r="L84" s="485"/>
      <c r="M84" s="393">
        <f t="shared" si="16"/>
        <v>0</v>
      </c>
      <c r="N84" s="419">
        <f t="shared" ref="N84:Q87" si="19">ROUNDUP(I84/$Q$15,0)</f>
        <v>0</v>
      </c>
      <c r="O84" s="419">
        <f t="shared" si="19"/>
        <v>0</v>
      </c>
      <c r="P84" s="419">
        <f t="shared" si="19"/>
        <v>0</v>
      </c>
      <c r="Q84" s="486">
        <f t="shared" si="19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0</v>
      </c>
      <c r="D85" s="404"/>
      <c r="E85" s="404"/>
      <c r="F85" s="404"/>
      <c r="G85" s="487"/>
      <c r="H85" s="402">
        <f t="shared" si="10"/>
        <v>0</v>
      </c>
      <c r="I85" s="404"/>
      <c r="J85" s="404"/>
      <c r="K85" s="404"/>
      <c r="L85" s="488"/>
      <c r="M85" s="402">
        <f t="shared" si="16"/>
        <v>0</v>
      </c>
      <c r="N85" s="369">
        <f t="shared" si="19"/>
        <v>0</v>
      </c>
      <c r="O85" s="369">
        <f t="shared" si="19"/>
        <v>0</v>
      </c>
      <c r="P85" s="369">
        <f t="shared" si="19"/>
        <v>0</v>
      </c>
      <c r="Q85" s="489">
        <f t="shared" si="19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6"/>
        <v>0</v>
      </c>
      <c r="N86" s="369">
        <f t="shared" si="19"/>
        <v>0</v>
      </c>
      <c r="O86" s="369">
        <f t="shared" si="19"/>
        <v>0</v>
      </c>
      <c r="P86" s="369">
        <f t="shared" si="19"/>
        <v>0</v>
      </c>
      <c r="Q86" s="489">
        <f t="shared" si="19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0</v>
      </c>
      <c r="D87" s="404"/>
      <c r="E87" s="404"/>
      <c r="F87" s="404"/>
      <c r="G87" s="487"/>
      <c r="H87" s="402">
        <f t="shared" si="10"/>
        <v>0</v>
      </c>
      <c r="I87" s="404"/>
      <c r="J87" s="404"/>
      <c r="K87" s="404"/>
      <c r="L87" s="488"/>
      <c r="M87" s="402">
        <f t="shared" si="16"/>
        <v>0</v>
      </c>
      <c r="N87" s="369">
        <f t="shared" si="19"/>
        <v>0</v>
      </c>
      <c r="O87" s="369">
        <f t="shared" si="19"/>
        <v>0</v>
      </c>
      <c r="P87" s="369">
        <f t="shared" si="19"/>
        <v>0</v>
      </c>
      <c r="Q87" s="489">
        <f t="shared" si="19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6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6"/>
        <v>0</v>
      </c>
      <c r="N89" s="369">
        <f t="shared" ref="N89:Q93" si="20">ROUNDUP(I89/$Q$15,0)</f>
        <v>0</v>
      </c>
      <c r="O89" s="369">
        <f t="shared" si="20"/>
        <v>0</v>
      </c>
      <c r="P89" s="369">
        <f t="shared" si="20"/>
        <v>0</v>
      </c>
      <c r="Q89" s="489">
        <f t="shared" si="20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6"/>
        <v>0</v>
      </c>
      <c r="N90" s="369">
        <f t="shared" si="20"/>
        <v>0</v>
      </c>
      <c r="O90" s="369">
        <f t="shared" si="20"/>
        <v>0</v>
      </c>
      <c r="P90" s="369">
        <f t="shared" si="20"/>
        <v>0</v>
      </c>
      <c r="Q90" s="489">
        <f t="shared" si="20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6"/>
        <v>0</v>
      </c>
      <c r="N91" s="369">
        <f t="shared" si="20"/>
        <v>0</v>
      </c>
      <c r="O91" s="369">
        <f t="shared" si="20"/>
        <v>0</v>
      </c>
      <c r="P91" s="369">
        <f t="shared" si="20"/>
        <v>0</v>
      </c>
      <c r="Q91" s="489">
        <f t="shared" si="20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6"/>
        <v>0</v>
      </c>
      <c r="N92" s="369">
        <f t="shared" si="20"/>
        <v>0</v>
      </c>
      <c r="O92" s="369">
        <f t="shared" si="20"/>
        <v>0</v>
      </c>
      <c r="P92" s="369">
        <f t="shared" si="20"/>
        <v>0</v>
      </c>
      <c r="Q92" s="489">
        <f t="shared" si="20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6"/>
        <v>0</v>
      </c>
      <c r="N93" s="369">
        <f t="shared" si="20"/>
        <v>0</v>
      </c>
      <c r="O93" s="369">
        <f t="shared" si="20"/>
        <v>0</v>
      </c>
      <c r="P93" s="369">
        <f t="shared" si="20"/>
        <v>0</v>
      </c>
      <c r="Q93" s="489">
        <f t="shared" si="20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0</v>
      </c>
      <c r="D94" s="369">
        <f>SUM(D95:D101)</f>
        <v>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0</v>
      </c>
      <c r="I94" s="369">
        <f>SUM(I95:I101)</f>
        <v>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6"/>
        <v>0</v>
      </c>
      <c r="N94" s="369">
        <f>SUM(N95:N101)</f>
        <v>0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0</v>
      </c>
      <c r="D95" s="404"/>
      <c r="E95" s="404"/>
      <c r="F95" s="404"/>
      <c r="G95" s="487"/>
      <c r="H95" s="402">
        <f t="shared" si="10"/>
        <v>0</v>
      </c>
      <c r="I95" s="404"/>
      <c r="J95" s="404"/>
      <c r="K95" s="404"/>
      <c r="L95" s="488"/>
      <c r="M95" s="402">
        <f t="shared" si="16"/>
        <v>0</v>
      </c>
      <c r="N95" s="369">
        <f t="shared" ref="N95:Q101" si="21">ROUNDUP(I95/$Q$15,0)</f>
        <v>0</v>
      </c>
      <c r="O95" s="369">
        <f t="shared" si="21"/>
        <v>0</v>
      </c>
      <c r="P95" s="369">
        <f t="shared" si="21"/>
        <v>0</v>
      </c>
      <c r="Q95" s="489">
        <f t="shared" si="21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0</v>
      </c>
      <c r="D96" s="404"/>
      <c r="E96" s="404"/>
      <c r="F96" s="404"/>
      <c r="G96" s="487"/>
      <c r="H96" s="402">
        <f t="shared" si="10"/>
        <v>0</v>
      </c>
      <c r="I96" s="404"/>
      <c r="J96" s="404"/>
      <c r="K96" s="404"/>
      <c r="L96" s="488"/>
      <c r="M96" s="402">
        <f t="shared" si="16"/>
        <v>0</v>
      </c>
      <c r="N96" s="369">
        <f t="shared" si="21"/>
        <v>0</v>
      </c>
      <c r="O96" s="369">
        <f t="shared" si="21"/>
        <v>0</v>
      </c>
      <c r="P96" s="369">
        <f t="shared" si="21"/>
        <v>0</v>
      </c>
      <c r="Q96" s="489">
        <f t="shared" si="21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6"/>
        <v>0</v>
      </c>
      <c r="N97" s="419">
        <f t="shared" si="21"/>
        <v>0</v>
      </c>
      <c r="O97" s="419">
        <f t="shared" si="21"/>
        <v>0</v>
      </c>
      <c r="P97" s="419">
        <f t="shared" si="21"/>
        <v>0</v>
      </c>
      <c r="Q97" s="486">
        <f t="shared" si="21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6"/>
        <v>0</v>
      </c>
      <c r="N98" s="369">
        <f t="shared" si="21"/>
        <v>0</v>
      </c>
      <c r="O98" s="369">
        <f t="shared" si="21"/>
        <v>0</v>
      </c>
      <c r="P98" s="369">
        <f t="shared" si="21"/>
        <v>0</v>
      </c>
      <c r="Q98" s="489">
        <f t="shared" si="21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6"/>
        <v>0</v>
      </c>
      <c r="N99" s="369">
        <f t="shared" si="21"/>
        <v>0</v>
      </c>
      <c r="O99" s="369">
        <f t="shared" si="21"/>
        <v>0</v>
      </c>
      <c r="P99" s="369">
        <f t="shared" si="21"/>
        <v>0</v>
      </c>
      <c r="Q99" s="489">
        <f t="shared" si="21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/>
      <c r="J100" s="404"/>
      <c r="K100" s="404"/>
      <c r="L100" s="488"/>
      <c r="M100" s="402">
        <f t="shared" si="16"/>
        <v>0</v>
      </c>
      <c r="N100" s="369">
        <f t="shared" si="21"/>
        <v>0</v>
      </c>
      <c r="O100" s="369">
        <f t="shared" si="21"/>
        <v>0</v>
      </c>
      <c r="P100" s="369">
        <f t="shared" si="21"/>
        <v>0</v>
      </c>
      <c r="Q100" s="489">
        <f t="shared" si="21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0</v>
      </c>
      <c r="D101" s="404"/>
      <c r="E101" s="404"/>
      <c r="F101" s="404"/>
      <c r="G101" s="487"/>
      <c r="H101" s="402">
        <f t="shared" si="10"/>
        <v>0</v>
      </c>
      <c r="I101" s="404"/>
      <c r="J101" s="404"/>
      <c r="K101" s="404"/>
      <c r="L101" s="488"/>
      <c r="M101" s="402">
        <f t="shared" si="16"/>
        <v>0</v>
      </c>
      <c r="N101" s="369">
        <f t="shared" si="21"/>
        <v>0</v>
      </c>
      <c r="O101" s="369">
        <f t="shared" si="21"/>
        <v>0</v>
      </c>
      <c r="P101" s="369">
        <f t="shared" si="21"/>
        <v>0</v>
      </c>
      <c r="Q101" s="489">
        <f t="shared" si="21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0</v>
      </c>
      <c r="D102" s="369">
        <f>SUM(D103:D110)</f>
        <v>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0</v>
      </c>
      <c r="I102" s="369">
        <f>SUM(I103:I110)</f>
        <v>0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6"/>
        <v>0</v>
      </c>
      <c r="N102" s="369">
        <f>SUM(N103:N110)</f>
        <v>0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6"/>
        <v>0</v>
      </c>
      <c r="N103" s="369">
        <f t="shared" ref="N103:Q110" si="22">ROUNDUP(I103/$Q$15,0)</f>
        <v>0</v>
      </c>
      <c r="O103" s="369">
        <f t="shared" si="22"/>
        <v>0</v>
      </c>
      <c r="P103" s="369">
        <f t="shared" si="22"/>
        <v>0</v>
      </c>
      <c r="Q103" s="489">
        <f t="shared" si="22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6"/>
        <v>0</v>
      </c>
      <c r="N104" s="369">
        <f t="shared" si="22"/>
        <v>0</v>
      </c>
      <c r="O104" s="369">
        <f t="shared" si="22"/>
        <v>0</v>
      </c>
      <c r="P104" s="369">
        <f t="shared" si="22"/>
        <v>0</v>
      </c>
      <c r="Q104" s="489">
        <f t="shared" si="22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6"/>
        <v>0</v>
      </c>
      <c r="N105" s="369">
        <f t="shared" si="22"/>
        <v>0</v>
      </c>
      <c r="O105" s="369">
        <f t="shared" si="22"/>
        <v>0</v>
      </c>
      <c r="P105" s="369">
        <f t="shared" si="22"/>
        <v>0</v>
      </c>
      <c r="Q105" s="489">
        <f t="shared" si="22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6"/>
        <v>0</v>
      </c>
      <c r="N106" s="369">
        <f t="shared" si="22"/>
        <v>0</v>
      </c>
      <c r="O106" s="369">
        <f t="shared" si="22"/>
        <v>0</v>
      </c>
      <c r="P106" s="369">
        <f t="shared" si="22"/>
        <v>0</v>
      </c>
      <c r="Q106" s="489">
        <f t="shared" si="22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6"/>
        <v>0</v>
      </c>
      <c r="N107" s="369">
        <f t="shared" si="22"/>
        <v>0</v>
      </c>
      <c r="O107" s="369">
        <f t="shared" si="22"/>
        <v>0</v>
      </c>
      <c r="P107" s="369">
        <f t="shared" si="22"/>
        <v>0</v>
      </c>
      <c r="Q107" s="489">
        <f t="shared" si="22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0</v>
      </c>
      <c r="D108" s="404"/>
      <c r="E108" s="404"/>
      <c r="F108" s="404"/>
      <c r="G108" s="487"/>
      <c r="H108" s="402">
        <f t="shared" si="10"/>
        <v>0</v>
      </c>
      <c r="I108" s="404"/>
      <c r="J108" s="404"/>
      <c r="K108" s="404"/>
      <c r="L108" s="488"/>
      <c r="M108" s="402">
        <f t="shared" si="16"/>
        <v>0</v>
      </c>
      <c r="N108" s="369">
        <f t="shared" si="22"/>
        <v>0</v>
      </c>
      <c r="O108" s="369">
        <f t="shared" si="22"/>
        <v>0</v>
      </c>
      <c r="P108" s="369">
        <f t="shared" si="22"/>
        <v>0</v>
      </c>
      <c r="Q108" s="489">
        <f t="shared" si="22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6"/>
        <v>0</v>
      </c>
      <c r="N109" s="369">
        <f t="shared" si="22"/>
        <v>0</v>
      </c>
      <c r="O109" s="369">
        <f t="shared" si="22"/>
        <v>0</v>
      </c>
      <c r="P109" s="369">
        <f t="shared" si="22"/>
        <v>0</v>
      </c>
      <c r="Q109" s="489">
        <f t="shared" si="22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6"/>
        <v>0</v>
      </c>
      <c r="N110" s="369">
        <f t="shared" si="22"/>
        <v>0</v>
      </c>
      <c r="O110" s="369">
        <f t="shared" si="22"/>
        <v>0</v>
      </c>
      <c r="P110" s="369">
        <f t="shared" si="22"/>
        <v>0</v>
      </c>
      <c r="Q110" s="489">
        <f t="shared" si="22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0</v>
      </c>
      <c r="D111" s="369">
        <f>SUM(D112:D114)</f>
        <v>0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0</v>
      </c>
      <c r="I111" s="369">
        <f>SUM(I112:I114)</f>
        <v>0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6"/>
        <v>0</v>
      </c>
      <c r="N111" s="369">
        <f>SUM(N112:N114)</f>
        <v>0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0</v>
      </c>
      <c r="D112" s="404"/>
      <c r="E112" s="404"/>
      <c r="F112" s="404"/>
      <c r="G112" s="487"/>
      <c r="H112" s="402">
        <f t="shared" si="10"/>
        <v>0</v>
      </c>
      <c r="I112" s="404"/>
      <c r="J112" s="404"/>
      <c r="K112" s="404"/>
      <c r="L112" s="488"/>
      <c r="M112" s="402">
        <f t="shared" si="16"/>
        <v>0</v>
      </c>
      <c r="N112" s="369">
        <f t="shared" ref="N112:Q114" si="23">ROUNDUP(I112/$Q$15,0)</f>
        <v>0</v>
      </c>
      <c r="O112" s="369">
        <f t="shared" si="23"/>
        <v>0</v>
      </c>
      <c r="P112" s="369">
        <f t="shared" si="23"/>
        <v>0</v>
      </c>
      <c r="Q112" s="489">
        <f t="shared" si="23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0</v>
      </c>
      <c r="D113" s="404"/>
      <c r="E113" s="404"/>
      <c r="F113" s="404"/>
      <c r="G113" s="487"/>
      <c r="H113" s="402">
        <f>SUM(I113:L113)</f>
        <v>0</v>
      </c>
      <c r="I113" s="404"/>
      <c r="J113" s="404"/>
      <c r="K113" s="404"/>
      <c r="L113" s="488"/>
      <c r="M113" s="402">
        <f>SUM(N113:Q113)</f>
        <v>0</v>
      </c>
      <c r="N113" s="369">
        <f t="shared" si="23"/>
        <v>0</v>
      </c>
      <c r="O113" s="369">
        <f t="shared" si="23"/>
        <v>0</v>
      </c>
      <c r="P113" s="369">
        <f t="shared" si="23"/>
        <v>0</v>
      </c>
      <c r="Q113" s="489">
        <f t="shared" si="23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0</v>
      </c>
      <c r="D114" s="404"/>
      <c r="E114" s="404"/>
      <c r="F114" s="404"/>
      <c r="G114" s="487"/>
      <c r="H114" s="402">
        <f>SUM(I114:L114)</f>
        <v>0</v>
      </c>
      <c r="I114" s="404"/>
      <c r="J114" s="404"/>
      <c r="K114" s="404"/>
      <c r="L114" s="488"/>
      <c r="M114" s="402">
        <f>SUM(N114:Q114)</f>
        <v>0</v>
      </c>
      <c r="N114" s="369">
        <f t="shared" si="23"/>
        <v>0</v>
      </c>
      <c r="O114" s="369">
        <f t="shared" si="23"/>
        <v>0</v>
      </c>
      <c r="P114" s="369">
        <f t="shared" si="23"/>
        <v>0</v>
      </c>
      <c r="Q114" s="489">
        <f t="shared" si="23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4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5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6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4"/>
        <v>0</v>
      </c>
      <c r="D116" s="404"/>
      <c r="E116" s="404"/>
      <c r="F116" s="404"/>
      <c r="G116" s="487"/>
      <c r="H116" s="402">
        <f t="shared" si="25"/>
        <v>0</v>
      </c>
      <c r="I116" s="404"/>
      <c r="J116" s="404"/>
      <c r="K116" s="404"/>
      <c r="L116" s="488"/>
      <c r="M116" s="402">
        <f t="shared" si="26"/>
        <v>0</v>
      </c>
      <c r="N116" s="369">
        <f t="shared" ref="N116:Q120" si="27">ROUNDUP(I116/$Q$15,0)</f>
        <v>0</v>
      </c>
      <c r="O116" s="369">
        <f t="shared" si="27"/>
        <v>0</v>
      </c>
      <c r="P116" s="369">
        <f t="shared" si="27"/>
        <v>0</v>
      </c>
      <c r="Q116" s="489">
        <f t="shared" si="27"/>
        <v>0</v>
      </c>
    </row>
    <row r="117" spans="1:17" x14ac:dyDescent="0.25">
      <c r="A117" s="363">
        <v>2262</v>
      </c>
      <c r="B117" s="401" t="s">
        <v>126</v>
      </c>
      <c r="C117" s="402">
        <f t="shared" si="24"/>
        <v>0</v>
      </c>
      <c r="D117" s="404"/>
      <c r="E117" s="404"/>
      <c r="F117" s="404"/>
      <c r="G117" s="487"/>
      <c r="H117" s="402">
        <f t="shared" si="25"/>
        <v>0</v>
      </c>
      <c r="I117" s="404"/>
      <c r="J117" s="404"/>
      <c r="K117" s="404"/>
      <c r="L117" s="488"/>
      <c r="M117" s="402">
        <f t="shared" si="26"/>
        <v>0</v>
      </c>
      <c r="N117" s="369">
        <f t="shared" si="27"/>
        <v>0</v>
      </c>
      <c r="O117" s="369">
        <f t="shared" si="27"/>
        <v>0</v>
      </c>
      <c r="P117" s="369">
        <f t="shared" si="27"/>
        <v>0</v>
      </c>
      <c r="Q117" s="489">
        <f t="shared" si="27"/>
        <v>0</v>
      </c>
    </row>
    <row r="118" spans="1:17" x14ac:dyDescent="0.25">
      <c r="A118" s="363">
        <v>2263</v>
      </c>
      <c r="B118" s="401" t="s">
        <v>127</v>
      </c>
      <c r="C118" s="402">
        <f t="shared" si="24"/>
        <v>0</v>
      </c>
      <c r="D118" s="404"/>
      <c r="E118" s="404"/>
      <c r="F118" s="404"/>
      <c r="G118" s="487"/>
      <c r="H118" s="402">
        <f t="shared" si="25"/>
        <v>0</v>
      </c>
      <c r="I118" s="404"/>
      <c r="J118" s="404"/>
      <c r="K118" s="404"/>
      <c r="L118" s="488"/>
      <c r="M118" s="402">
        <f t="shared" si="26"/>
        <v>0</v>
      </c>
      <c r="N118" s="369">
        <f t="shared" si="27"/>
        <v>0</v>
      </c>
      <c r="O118" s="369">
        <f t="shared" si="27"/>
        <v>0</v>
      </c>
      <c r="P118" s="369">
        <f t="shared" si="27"/>
        <v>0</v>
      </c>
      <c r="Q118" s="489">
        <f t="shared" si="27"/>
        <v>0</v>
      </c>
    </row>
    <row r="119" spans="1:17" x14ac:dyDescent="0.25">
      <c r="A119" s="363">
        <v>2264</v>
      </c>
      <c r="B119" s="401" t="s">
        <v>128</v>
      </c>
      <c r="C119" s="402">
        <f t="shared" si="24"/>
        <v>0</v>
      </c>
      <c r="D119" s="404"/>
      <c r="E119" s="404"/>
      <c r="F119" s="404"/>
      <c r="G119" s="487"/>
      <c r="H119" s="402">
        <f t="shared" si="25"/>
        <v>0</v>
      </c>
      <c r="I119" s="404"/>
      <c r="J119" s="404"/>
      <c r="K119" s="404"/>
      <c r="L119" s="488"/>
      <c r="M119" s="402">
        <f t="shared" si="26"/>
        <v>0</v>
      </c>
      <c r="N119" s="369">
        <f t="shared" si="27"/>
        <v>0</v>
      </c>
      <c r="O119" s="369">
        <f t="shared" si="27"/>
        <v>0</v>
      </c>
      <c r="P119" s="369">
        <f t="shared" si="27"/>
        <v>0</v>
      </c>
      <c r="Q119" s="489">
        <f t="shared" si="27"/>
        <v>0</v>
      </c>
    </row>
    <row r="120" spans="1:17" x14ac:dyDescent="0.25">
      <c r="A120" s="363">
        <v>2269</v>
      </c>
      <c r="B120" s="401" t="s">
        <v>129</v>
      </c>
      <c r="C120" s="402">
        <f t="shared" si="24"/>
        <v>0</v>
      </c>
      <c r="D120" s="404"/>
      <c r="E120" s="404"/>
      <c r="F120" s="404"/>
      <c r="G120" s="487"/>
      <c r="H120" s="402">
        <f t="shared" si="25"/>
        <v>0</v>
      </c>
      <c r="I120" s="404"/>
      <c r="J120" s="404"/>
      <c r="K120" s="404"/>
      <c r="L120" s="488"/>
      <c r="M120" s="402">
        <f t="shared" si="26"/>
        <v>0</v>
      </c>
      <c r="N120" s="369">
        <f t="shared" si="27"/>
        <v>0</v>
      </c>
      <c r="O120" s="369">
        <f t="shared" si="27"/>
        <v>0</v>
      </c>
      <c r="P120" s="369">
        <f t="shared" si="27"/>
        <v>0</v>
      </c>
      <c r="Q120" s="489">
        <f t="shared" si="27"/>
        <v>0</v>
      </c>
    </row>
    <row r="121" spans="1:17" x14ac:dyDescent="0.25">
      <c r="A121" s="490">
        <v>2270</v>
      </c>
      <c r="B121" s="401" t="s">
        <v>130</v>
      </c>
      <c r="C121" s="402">
        <f t="shared" si="24"/>
        <v>0</v>
      </c>
      <c r="D121" s="369">
        <f>SUM(D122:D126)</f>
        <v>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5"/>
        <v>0</v>
      </c>
      <c r="I121" s="369">
        <f>SUM(I122:I126)</f>
        <v>0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6"/>
        <v>0</v>
      </c>
      <c r="N121" s="369">
        <f>SUM(N122:N126)</f>
        <v>0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4"/>
        <v>0</v>
      </c>
      <c r="D122" s="404"/>
      <c r="E122" s="404"/>
      <c r="F122" s="404"/>
      <c r="G122" s="487"/>
      <c r="H122" s="402">
        <f t="shared" si="25"/>
        <v>0</v>
      </c>
      <c r="I122" s="404"/>
      <c r="J122" s="404"/>
      <c r="K122" s="404"/>
      <c r="L122" s="488"/>
      <c r="M122" s="402">
        <f t="shared" si="26"/>
        <v>0</v>
      </c>
      <c r="N122" s="369">
        <f t="shared" ref="N122:Q126" si="28">ROUNDUP(I122/$Q$15,0)</f>
        <v>0</v>
      </c>
      <c r="O122" s="369">
        <f t="shared" si="28"/>
        <v>0</v>
      </c>
      <c r="P122" s="369">
        <f t="shared" si="28"/>
        <v>0</v>
      </c>
      <c r="Q122" s="489">
        <f t="shared" si="28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4"/>
        <v>0</v>
      </c>
      <c r="D123" s="404"/>
      <c r="E123" s="404"/>
      <c r="F123" s="404"/>
      <c r="G123" s="487"/>
      <c r="H123" s="402">
        <f t="shared" si="25"/>
        <v>0</v>
      </c>
      <c r="I123" s="404"/>
      <c r="J123" s="404"/>
      <c r="K123" s="404"/>
      <c r="L123" s="488"/>
      <c r="M123" s="402">
        <f t="shared" si="26"/>
        <v>0</v>
      </c>
      <c r="N123" s="369">
        <f t="shared" si="28"/>
        <v>0</v>
      </c>
      <c r="O123" s="369">
        <f t="shared" si="28"/>
        <v>0</v>
      </c>
      <c r="P123" s="369">
        <f t="shared" si="28"/>
        <v>0</v>
      </c>
      <c r="Q123" s="489">
        <f t="shared" si="28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4"/>
        <v>0</v>
      </c>
      <c r="D124" s="404"/>
      <c r="E124" s="404"/>
      <c r="F124" s="404"/>
      <c r="G124" s="487"/>
      <c r="H124" s="402">
        <f t="shared" si="25"/>
        <v>0</v>
      </c>
      <c r="I124" s="404"/>
      <c r="J124" s="404"/>
      <c r="K124" s="404"/>
      <c r="L124" s="488"/>
      <c r="M124" s="402">
        <f t="shared" si="26"/>
        <v>0</v>
      </c>
      <c r="N124" s="369">
        <f t="shared" si="28"/>
        <v>0</v>
      </c>
      <c r="O124" s="369">
        <f t="shared" si="28"/>
        <v>0</v>
      </c>
      <c r="P124" s="369">
        <f t="shared" si="28"/>
        <v>0</v>
      </c>
      <c r="Q124" s="489">
        <f t="shared" si="28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4"/>
        <v>0</v>
      </c>
      <c r="D125" s="404"/>
      <c r="E125" s="404"/>
      <c r="F125" s="404"/>
      <c r="G125" s="487"/>
      <c r="H125" s="402">
        <f t="shared" si="25"/>
        <v>0</v>
      </c>
      <c r="I125" s="404"/>
      <c r="J125" s="404"/>
      <c r="K125" s="404"/>
      <c r="L125" s="488"/>
      <c r="M125" s="402">
        <f t="shared" si="26"/>
        <v>0</v>
      </c>
      <c r="N125" s="369">
        <f t="shared" si="28"/>
        <v>0</v>
      </c>
      <c r="O125" s="369">
        <f t="shared" si="28"/>
        <v>0</v>
      </c>
      <c r="P125" s="369">
        <f t="shared" si="28"/>
        <v>0</v>
      </c>
      <c r="Q125" s="489">
        <f t="shared" si="28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4"/>
        <v>0</v>
      </c>
      <c r="D126" s="404"/>
      <c r="E126" s="404"/>
      <c r="F126" s="404"/>
      <c r="G126" s="487"/>
      <c r="H126" s="402">
        <f t="shared" si="25"/>
        <v>0</v>
      </c>
      <c r="I126" s="404"/>
      <c r="J126" s="404"/>
      <c r="K126" s="404"/>
      <c r="L126" s="488"/>
      <c r="M126" s="402">
        <f t="shared" si="26"/>
        <v>0</v>
      </c>
      <c r="N126" s="369">
        <f t="shared" si="28"/>
        <v>0</v>
      </c>
      <c r="O126" s="369">
        <f t="shared" si="28"/>
        <v>0</v>
      </c>
      <c r="P126" s="369">
        <f t="shared" si="28"/>
        <v>0</v>
      </c>
      <c r="Q126" s="489">
        <f t="shared" si="28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29">SUM(C128)</f>
        <v>0</v>
      </c>
      <c r="D127" s="419">
        <f t="shared" si="29"/>
        <v>0</v>
      </c>
      <c r="E127" s="419">
        <f t="shared" si="29"/>
        <v>0</v>
      </c>
      <c r="F127" s="419">
        <f t="shared" si="29"/>
        <v>0</v>
      </c>
      <c r="G127" s="419">
        <f t="shared" si="29"/>
        <v>0</v>
      </c>
      <c r="H127" s="393">
        <f t="shared" si="29"/>
        <v>0</v>
      </c>
      <c r="I127" s="419">
        <f t="shared" si="29"/>
        <v>0</v>
      </c>
      <c r="J127" s="419">
        <f t="shared" si="29"/>
        <v>0</v>
      </c>
      <c r="K127" s="419">
        <f t="shared" si="29"/>
        <v>0</v>
      </c>
      <c r="L127" s="501">
        <f t="shared" si="29"/>
        <v>0</v>
      </c>
      <c r="M127" s="393">
        <f t="shared" si="29"/>
        <v>0</v>
      </c>
      <c r="N127" s="419">
        <f t="shared" si="29"/>
        <v>0</v>
      </c>
      <c r="O127" s="419">
        <f t="shared" si="29"/>
        <v>0</v>
      </c>
      <c r="P127" s="419">
        <f t="shared" si="29"/>
        <v>0</v>
      </c>
      <c r="Q127" s="501">
        <f t="shared" si="29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0">ROUNDUP(I128/$Q$15,0)</f>
        <v>0</v>
      </c>
      <c r="O128" s="369">
        <f t="shared" si="30"/>
        <v>0</v>
      </c>
      <c r="P128" s="369">
        <f t="shared" si="30"/>
        <v>0</v>
      </c>
      <c r="Q128" s="489">
        <f t="shared" si="30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4"/>
        <v>0</v>
      </c>
      <c r="D129" s="390">
        <f>SUM(D130,D134,D138,D139,D142,D149,D157,D158,D161)</f>
        <v>0</v>
      </c>
      <c r="E129" s="390">
        <f>SUM(E130,E134,E138,E139,E142,E149,E157,E158,E161)</f>
        <v>0</v>
      </c>
      <c r="F129" s="390">
        <f>SUM(F130,F134,F138,F139,F142,F149,F157,F158,F161)</f>
        <v>0</v>
      </c>
      <c r="G129" s="495">
        <f>SUM(G130,G134,G138,G139,G142,G149,G157,G158,G161)</f>
        <v>0</v>
      </c>
      <c r="H129" s="384">
        <f t="shared" si="25"/>
        <v>0</v>
      </c>
      <c r="I129" s="390">
        <f>SUM(I130,I134,I138,I139,I142,I149,I157,I158,I161)</f>
        <v>0</v>
      </c>
      <c r="J129" s="390">
        <f>SUM(J130,J134,J138,J139,J142,J149,J157,J158,J161)</f>
        <v>0</v>
      </c>
      <c r="K129" s="390">
        <f>SUM(K130,K134,K138,K139,K142,K149,K157,K158,K161)</f>
        <v>0</v>
      </c>
      <c r="L129" s="496">
        <f>SUM(L130,L134,L138,L139,L142,L149,L157,L158,L161)</f>
        <v>0</v>
      </c>
      <c r="M129" s="384">
        <f t="shared" ref="M129:M173" si="31">SUM(N129:Q129)</f>
        <v>0</v>
      </c>
      <c r="N129" s="390">
        <f>SUM(N130,N134,N138,N139,N142,N149,N157,N158,N161)</f>
        <v>0</v>
      </c>
      <c r="O129" s="390">
        <f>SUM(O130,O134,O138,O139,O142,O149,O157,O158,O161)</f>
        <v>0</v>
      </c>
      <c r="P129" s="390">
        <f>SUM(P130,P134,P138,P139,P142,P149,P157,P158,P161)</f>
        <v>0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4"/>
        <v>0</v>
      </c>
      <c r="D130" s="419">
        <f>SUM(D131:D133)</f>
        <v>0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5"/>
        <v>0</v>
      </c>
      <c r="I130" s="419">
        <f>SUM(I131:I133)</f>
        <v>0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1"/>
        <v>0</v>
      </c>
      <c r="N130" s="419">
        <f>SUM(N131:N133)</f>
        <v>0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4"/>
        <v>0</v>
      </c>
      <c r="D131" s="404"/>
      <c r="E131" s="404"/>
      <c r="F131" s="404"/>
      <c r="G131" s="487"/>
      <c r="H131" s="402">
        <f t="shared" si="25"/>
        <v>0</v>
      </c>
      <c r="I131" s="404"/>
      <c r="J131" s="404"/>
      <c r="K131" s="404"/>
      <c r="L131" s="488"/>
      <c r="M131" s="402">
        <f t="shared" si="31"/>
        <v>0</v>
      </c>
      <c r="N131" s="369">
        <f t="shared" ref="N131:Q133" si="32">ROUNDUP(I131/$Q$15,0)</f>
        <v>0</v>
      </c>
      <c r="O131" s="369">
        <f t="shared" si="32"/>
        <v>0</v>
      </c>
      <c r="P131" s="369">
        <f t="shared" si="32"/>
        <v>0</v>
      </c>
      <c r="Q131" s="489">
        <f t="shared" si="32"/>
        <v>0</v>
      </c>
    </row>
    <row r="132" spans="1:17" x14ac:dyDescent="0.25">
      <c r="A132" s="363">
        <v>2312</v>
      </c>
      <c r="B132" s="401" t="s">
        <v>141</v>
      </c>
      <c r="C132" s="402">
        <f t="shared" si="24"/>
        <v>0</v>
      </c>
      <c r="D132" s="404"/>
      <c r="E132" s="404"/>
      <c r="F132" s="404"/>
      <c r="G132" s="487"/>
      <c r="H132" s="402">
        <f t="shared" si="25"/>
        <v>0</v>
      </c>
      <c r="I132" s="404"/>
      <c r="J132" s="404"/>
      <c r="K132" s="404"/>
      <c r="L132" s="488"/>
      <c r="M132" s="402">
        <f t="shared" si="31"/>
        <v>0</v>
      </c>
      <c r="N132" s="369">
        <f t="shared" si="32"/>
        <v>0</v>
      </c>
      <c r="O132" s="369">
        <f t="shared" si="32"/>
        <v>0</v>
      </c>
      <c r="P132" s="369">
        <f t="shared" si="32"/>
        <v>0</v>
      </c>
      <c r="Q132" s="489">
        <f t="shared" si="32"/>
        <v>0</v>
      </c>
    </row>
    <row r="133" spans="1:17" x14ac:dyDescent="0.25">
      <c r="A133" s="363">
        <v>2313</v>
      </c>
      <c r="B133" s="401" t="s">
        <v>142</v>
      </c>
      <c r="C133" s="402">
        <f t="shared" si="24"/>
        <v>0</v>
      </c>
      <c r="D133" s="404"/>
      <c r="E133" s="404"/>
      <c r="F133" s="404"/>
      <c r="G133" s="487"/>
      <c r="H133" s="402">
        <f t="shared" si="25"/>
        <v>0</v>
      </c>
      <c r="I133" s="404"/>
      <c r="J133" s="404"/>
      <c r="K133" s="404"/>
      <c r="L133" s="488"/>
      <c r="M133" s="402">
        <f t="shared" si="31"/>
        <v>0</v>
      </c>
      <c r="N133" s="369">
        <f t="shared" si="32"/>
        <v>0</v>
      </c>
      <c r="O133" s="369">
        <f t="shared" si="32"/>
        <v>0</v>
      </c>
      <c r="P133" s="369">
        <f t="shared" si="32"/>
        <v>0</v>
      </c>
      <c r="Q133" s="489">
        <f t="shared" si="32"/>
        <v>0</v>
      </c>
    </row>
    <row r="134" spans="1:17" x14ac:dyDescent="0.25">
      <c r="A134" s="490">
        <v>2320</v>
      </c>
      <c r="B134" s="401" t="s">
        <v>143</v>
      </c>
      <c r="C134" s="402">
        <f t="shared" si="24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5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1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4"/>
        <v>0</v>
      </c>
      <c r="D135" s="404"/>
      <c r="E135" s="404"/>
      <c r="F135" s="404"/>
      <c r="G135" s="487"/>
      <c r="H135" s="402">
        <f t="shared" si="25"/>
        <v>0</v>
      </c>
      <c r="I135" s="404"/>
      <c r="J135" s="404"/>
      <c r="K135" s="404"/>
      <c r="L135" s="488"/>
      <c r="M135" s="402">
        <f t="shared" si="31"/>
        <v>0</v>
      </c>
      <c r="N135" s="369">
        <f t="shared" ref="N135:Q138" si="33">ROUNDUP(I135/$Q$15,0)</f>
        <v>0</v>
      </c>
      <c r="O135" s="369">
        <f t="shared" si="33"/>
        <v>0</v>
      </c>
      <c r="P135" s="369">
        <f t="shared" si="33"/>
        <v>0</v>
      </c>
      <c r="Q135" s="489">
        <f t="shared" si="33"/>
        <v>0</v>
      </c>
    </row>
    <row r="136" spans="1:17" x14ac:dyDescent="0.25">
      <c r="A136" s="363">
        <v>2322</v>
      </c>
      <c r="B136" s="401" t="s">
        <v>145</v>
      </c>
      <c r="C136" s="402">
        <f t="shared" si="24"/>
        <v>0</v>
      </c>
      <c r="D136" s="404"/>
      <c r="E136" s="404"/>
      <c r="F136" s="404"/>
      <c r="G136" s="487"/>
      <c r="H136" s="402">
        <f t="shared" si="25"/>
        <v>0</v>
      </c>
      <c r="I136" s="404"/>
      <c r="J136" s="404"/>
      <c r="K136" s="404"/>
      <c r="L136" s="488"/>
      <c r="M136" s="402">
        <f t="shared" si="31"/>
        <v>0</v>
      </c>
      <c r="N136" s="369">
        <f t="shared" si="33"/>
        <v>0</v>
      </c>
      <c r="O136" s="369">
        <f t="shared" si="33"/>
        <v>0</v>
      </c>
      <c r="P136" s="369">
        <f t="shared" si="33"/>
        <v>0</v>
      </c>
      <c r="Q136" s="489">
        <f t="shared" si="33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4"/>
        <v>0</v>
      </c>
      <c r="D137" s="404"/>
      <c r="E137" s="404"/>
      <c r="F137" s="404"/>
      <c r="G137" s="487"/>
      <c r="H137" s="402">
        <f t="shared" si="25"/>
        <v>0</v>
      </c>
      <c r="I137" s="404"/>
      <c r="J137" s="404"/>
      <c r="K137" s="404"/>
      <c r="L137" s="488"/>
      <c r="M137" s="402">
        <f t="shared" si="31"/>
        <v>0</v>
      </c>
      <c r="N137" s="369">
        <f t="shared" si="33"/>
        <v>0</v>
      </c>
      <c r="O137" s="369">
        <f t="shared" si="33"/>
        <v>0</v>
      </c>
      <c r="P137" s="369">
        <f t="shared" si="33"/>
        <v>0</v>
      </c>
      <c r="Q137" s="489">
        <f t="shared" si="33"/>
        <v>0</v>
      </c>
    </row>
    <row r="138" spans="1:17" x14ac:dyDescent="0.25">
      <c r="A138" s="490">
        <v>2330</v>
      </c>
      <c r="B138" s="401" t="s">
        <v>147</v>
      </c>
      <c r="C138" s="402">
        <f t="shared" si="24"/>
        <v>0</v>
      </c>
      <c r="D138" s="404"/>
      <c r="E138" s="404"/>
      <c r="F138" s="404"/>
      <c r="G138" s="487"/>
      <c r="H138" s="402">
        <f t="shared" si="25"/>
        <v>0</v>
      </c>
      <c r="I138" s="404"/>
      <c r="J138" s="404"/>
      <c r="K138" s="404"/>
      <c r="L138" s="488"/>
      <c r="M138" s="402">
        <f t="shared" si="31"/>
        <v>0</v>
      </c>
      <c r="N138" s="369">
        <f t="shared" si="33"/>
        <v>0</v>
      </c>
      <c r="O138" s="369">
        <f t="shared" si="33"/>
        <v>0</v>
      </c>
      <c r="P138" s="369">
        <f t="shared" si="33"/>
        <v>0</v>
      </c>
      <c r="Q138" s="489">
        <f t="shared" si="33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4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5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1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4"/>
        <v>0</v>
      </c>
      <c r="D140" s="404"/>
      <c r="E140" s="404"/>
      <c r="F140" s="404"/>
      <c r="G140" s="487"/>
      <c r="H140" s="402">
        <f t="shared" si="25"/>
        <v>0</v>
      </c>
      <c r="I140" s="404"/>
      <c r="J140" s="404"/>
      <c r="K140" s="404"/>
      <c r="L140" s="488"/>
      <c r="M140" s="402">
        <f t="shared" si="31"/>
        <v>0</v>
      </c>
      <c r="N140" s="369">
        <f t="shared" ref="N140:Q141" si="34">ROUNDUP(I140/$Q$15,0)</f>
        <v>0</v>
      </c>
      <c r="O140" s="369">
        <f t="shared" si="34"/>
        <v>0</v>
      </c>
      <c r="P140" s="369">
        <f t="shared" si="34"/>
        <v>0</v>
      </c>
      <c r="Q140" s="489">
        <f t="shared" si="34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4"/>
        <v>0</v>
      </c>
      <c r="D141" s="404"/>
      <c r="E141" s="404"/>
      <c r="F141" s="404"/>
      <c r="G141" s="487"/>
      <c r="H141" s="402">
        <f t="shared" si="25"/>
        <v>0</v>
      </c>
      <c r="I141" s="404"/>
      <c r="J141" s="404"/>
      <c r="K141" s="404"/>
      <c r="L141" s="488"/>
      <c r="M141" s="402">
        <f t="shared" si="31"/>
        <v>0</v>
      </c>
      <c r="N141" s="369">
        <f t="shared" si="34"/>
        <v>0</v>
      </c>
      <c r="O141" s="369">
        <f t="shared" si="34"/>
        <v>0</v>
      </c>
      <c r="P141" s="369">
        <f t="shared" si="34"/>
        <v>0</v>
      </c>
      <c r="Q141" s="489">
        <f t="shared" si="34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4"/>
        <v>0</v>
      </c>
      <c r="D142" s="481">
        <f>SUM(D143:D148)</f>
        <v>0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5"/>
        <v>0</v>
      </c>
      <c r="I142" s="481">
        <f>SUM(I143:I148)</f>
        <v>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1"/>
        <v>0</v>
      </c>
      <c r="N142" s="481">
        <f>SUM(N143:N148)</f>
        <v>0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4"/>
        <v>0</v>
      </c>
      <c r="D143" s="395"/>
      <c r="E143" s="395"/>
      <c r="F143" s="395"/>
      <c r="G143" s="484"/>
      <c r="H143" s="393">
        <f t="shared" si="25"/>
        <v>0</v>
      </c>
      <c r="I143" s="395"/>
      <c r="J143" s="395"/>
      <c r="K143" s="395"/>
      <c r="L143" s="485"/>
      <c r="M143" s="393">
        <f t="shared" si="31"/>
        <v>0</v>
      </c>
      <c r="N143" s="419">
        <f t="shared" ref="N143:Q148" si="35">ROUNDUP(I143/$Q$15,0)</f>
        <v>0</v>
      </c>
      <c r="O143" s="419">
        <f t="shared" si="35"/>
        <v>0</v>
      </c>
      <c r="P143" s="419">
        <f t="shared" si="35"/>
        <v>0</v>
      </c>
      <c r="Q143" s="486">
        <f t="shared" si="35"/>
        <v>0</v>
      </c>
    </row>
    <row r="144" spans="1:17" x14ac:dyDescent="0.25">
      <c r="A144" s="363">
        <v>2352</v>
      </c>
      <c r="B144" s="401" t="s">
        <v>153</v>
      </c>
      <c r="C144" s="402">
        <f t="shared" si="24"/>
        <v>0</v>
      </c>
      <c r="D144" s="404"/>
      <c r="E144" s="404"/>
      <c r="F144" s="404"/>
      <c r="G144" s="487"/>
      <c r="H144" s="402">
        <f t="shared" si="25"/>
        <v>0</v>
      </c>
      <c r="I144" s="404"/>
      <c r="J144" s="404"/>
      <c r="K144" s="404"/>
      <c r="L144" s="488"/>
      <c r="M144" s="402">
        <f t="shared" si="31"/>
        <v>0</v>
      </c>
      <c r="N144" s="369">
        <f t="shared" si="35"/>
        <v>0</v>
      </c>
      <c r="O144" s="369">
        <f t="shared" si="35"/>
        <v>0</v>
      </c>
      <c r="P144" s="369">
        <f t="shared" si="35"/>
        <v>0</v>
      </c>
      <c r="Q144" s="489">
        <f t="shared" si="35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4"/>
        <v>0</v>
      </c>
      <c r="D145" s="404"/>
      <c r="E145" s="404"/>
      <c r="F145" s="404"/>
      <c r="G145" s="487"/>
      <c r="H145" s="402">
        <f t="shared" si="25"/>
        <v>0</v>
      </c>
      <c r="I145" s="404"/>
      <c r="J145" s="404"/>
      <c r="K145" s="404"/>
      <c r="L145" s="488"/>
      <c r="M145" s="402">
        <f t="shared" si="31"/>
        <v>0</v>
      </c>
      <c r="N145" s="369">
        <f t="shared" si="35"/>
        <v>0</v>
      </c>
      <c r="O145" s="369">
        <f t="shared" si="35"/>
        <v>0</v>
      </c>
      <c r="P145" s="369">
        <f t="shared" si="35"/>
        <v>0</v>
      </c>
      <c r="Q145" s="489">
        <f t="shared" si="35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4"/>
        <v>0</v>
      </c>
      <c r="D146" s="404"/>
      <c r="E146" s="404"/>
      <c r="F146" s="404"/>
      <c r="G146" s="487"/>
      <c r="H146" s="402">
        <f t="shared" si="25"/>
        <v>0</v>
      </c>
      <c r="I146" s="404"/>
      <c r="J146" s="404"/>
      <c r="K146" s="404"/>
      <c r="L146" s="488"/>
      <c r="M146" s="402">
        <f t="shared" si="31"/>
        <v>0</v>
      </c>
      <c r="N146" s="369">
        <f t="shared" si="35"/>
        <v>0</v>
      </c>
      <c r="O146" s="369">
        <f t="shared" si="35"/>
        <v>0</v>
      </c>
      <c r="P146" s="369">
        <f t="shared" si="35"/>
        <v>0</v>
      </c>
      <c r="Q146" s="489">
        <f t="shared" si="35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4"/>
        <v>0</v>
      </c>
      <c r="D147" s="404"/>
      <c r="E147" s="404"/>
      <c r="F147" s="404"/>
      <c r="G147" s="487"/>
      <c r="H147" s="402">
        <f t="shared" si="25"/>
        <v>0</v>
      </c>
      <c r="I147" s="404"/>
      <c r="J147" s="404"/>
      <c r="K147" s="404"/>
      <c r="L147" s="488"/>
      <c r="M147" s="402">
        <f t="shared" si="31"/>
        <v>0</v>
      </c>
      <c r="N147" s="369">
        <f t="shared" si="35"/>
        <v>0</v>
      </c>
      <c r="O147" s="369">
        <f t="shared" si="35"/>
        <v>0</v>
      </c>
      <c r="P147" s="369">
        <f t="shared" si="35"/>
        <v>0</v>
      </c>
      <c r="Q147" s="489">
        <f t="shared" si="35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4"/>
        <v>0</v>
      </c>
      <c r="D148" s="404"/>
      <c r="E148" s="404"/>
      <c r="F148" s="404"/>
      <c r="G148" s="487"/>
      <c r="H148" s="402">
        <f t="shared" si="25"/>
        <v>0</v>
      </c>
      <c r="I148" s="404"/>
      <c r="J148" s="404"/>
      <c r="K148" s="404"/>
      <c r="L148" s="488"/>
      <c r="M148" s="402">
        <f t="shared" si="31"/>
        <v>0</v>
      </c>
      <c r="N148" s="369">
        <f t="shared" si="35"/>
        <v>0</v>
      </c>
      <c r="O148" s="369">
        <f t="shared" si="35"/>
        <v>0</v>
      </c>
      <c r="P148" s="369">
        <f t="shared" si="35"/>
        <v>0</v>
      </c>
      <c r="Q148" s="489">
        <f t="shared" si="35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4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5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1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4"/>
        <v>0</v>
      </c>
      <c r="D150" s="404"/>
      <c r="E150" s="404"/>
      <c r="F150" s="404"/>
      <c r="G150" s="487"/>
      <c r="H150" s="402">
        <f t="shared" si="25"/>
        <v>0</v>
      </c>
      <c r="I150" s="404"/>
      <c r="J150" s="404"/>
      <c r="K150" s="404"/>
      <c r="L150" s="488"/>
      <c r="M150" s="402">
        <f t="shared" si="31"/>
        <v>0</v>
      </c>
      <c r="N150" s="369">
        <f t="shared" ref="N150:Q157" si="36">ROUNDUP(I150/$Q$15,0)</f>
        <v>0</v>
      </c>
      <c r="O150" s="369">
        <f t="shared" si="36"/>
        <v>0</v>
      </c>
      <c r="P150" s="369">
        <f t="shared" si="36"/>
        <v>0</v>
      </c>
      <c r="Q150" s="489">
        <f t="shared" si="36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4"/>
        <v>0</v>
      </c>
      <c r="D151" s="404"/>
      <c r="E151" s="404"/>
      <c r="F151" s="404"/>
      <c r="G151" s="487"/>
      <c r="H151" s="402">
        <f t="shared" si="25"/>
        <v>0</v>
      </c>
      <c r="I151" s="404"/>
      <c r="J151" s="404"/>
      <c r="K151" s="404"/>
      <c r="L151" s="488"/>
      <c r="M151" s="402">
        <f t="shared" si="31"/>
        <v>0</v>
      </c>
      <c r="N151" s="369">
        <f t="shared" si="36"/>
        <v>0</v>
      </c>
      <c r="O151" s="369">
        <f t="shared" si="36"/>
        <v>0</v>
      </c>
      <c r="P151" s="369">
        <f t="shared" si="36"/>
        <v>0</v>
      </c>
      <c r="Q151" s="489">
        <f t="shared" si="36"/>
        <v>0</v>
      </c>
    </row>
    <row r="152" spans="1:17" x14ac:dyDescent="0.25">
      <c r="A152" s="362">
        <v>2363</v>
      </c>
      <c r="B152" s="401" t="s">
        <v>161</v>
      </c>
      <c r="C152" s="402">
        <f t="shared" si="24"/>
        <v>0</v>
      </c>
      <c r="D152" s="404"/>
      <c r="E152" s="404"/>
      <c r="F152" s="404"/>
      <c r="G152" s="487"/>
      <c r="H152" s="402">
        <f t="shared" si="25"/>
        <v>0</v>
      </c>
      <c r="I152" s="404"/>
      <c r="J152" s="404"/>
      <c r="K152" s="404"/>
      <c r="L152" s="488"/>
      <c r="M152" s="402">
        <f t="shared" si="31"/>
        <v>0</v>
      </c>
      <c r="N152" s="369">
        <f t="shared" si="36"/>
        <v>0</v>
      </c>
      <c r="O152" s="369">
        <f t="shared" si="36"/>
        <v>0</v>
      </c>
      <c r="P152" s="369">
        <f t="shared" si="36"/>
        <v>0</v>
      </c>
      <c r="Q152" s="489">
        <f t="shared" si="36"/>
        <v>0</v>
      </c>
    </row>
    <row r="153" spans="1:17" x14ac:dyDescent="0.25">
      <c r="A153" s="362">
        <v>2364</v>
      </c>
      <c r="B153" s="401" t="s">
        <v>162</v>
      </c>
      <c r="C153" s="402">
        <f t="shared" si="24"/>
        <v>0</v>
      </c>
      <c r="D153" s="404"/>
      <c r="E153" s="404"/>
      <c r="F153" s="404"/>
      <c r="G153" s="487"/>
      <c r="H153" s="402">
        <f t="shared" si="25"/>
        <v>0</v>
      </c>
      <c r="I153" s="404"/>
      <c r="J153" s="404"/>
      <c r="K153" s="404"/>
      <c r="L153" s="488"/>
      <c r="M153" s="402">
        <f t="shared" si="31"/>
        <v>0</v>
      </c>
      <c r="N153" s="369">
        <f t="shared" si="36"/>
        <v>0</v>
      </c>
      <c r="O153" s="369">
        <f t="shared" si="36"/>
        <v>0</v>
      </c>
      <c r="P153" s="369">
        <f t="shared" si="36"/>
        <v>0</v>
      </c>
      <c r="Q153" s="489">
        <f t="shared" si="36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4"/>
        <v>0</v>
      </c>
      <c r="D154" s="404"/>
      <c r="E154" s="404"/>
      <c r="F154" s="404"/>
      <c r="G154" s="487"/>
      <c r="H154" s="402">
        <f t="shared" si="25"/>
        <v>0</v>
      </c>
      <c r="I154" s="404"/>
      <c r="J154" s="404"/>
      <c r="K154" s="404"/>
      <c r="L154" s="488"/>
      <c r="M154" s="402">
        <f t="shared" si="31"/>
        <v>0</v>
      </c>
      <c r="N154" s="369">
        <f t="shared" si="36"/>
        <v>0</v>
      </c>
      <c r="O154" s="369">
        <f t="shared" si="36"/>
        <v>0</v>
      </c>
      <c r="P154" s="369">
        <f t="shared" si="36"/>
        <v>0</v>
      </c>
      <c r="Q154" s="489">
        <f t="shared" si="36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4"/>
        <v>0</v>
      </c>
      <c r="D155" s="404"/>
      <c r="E155" s="404"/>
      <c r="F155" s="404"/>
      <c r="G155" s="487"/>
      <c r="H155" s="402">
        <f t="shared" si="25"/>
        <v>0</v>
      </c>
      <c r="I155" s="404"/>
      <c r="J155" s="404"/>
      <c r="K155" s="404"/>
      <c r="L155" s="488"/>
      <c r="M155" s="402">
        <f t="shared" si="31"/>
        <v>0</v>
      </c>
      <c r="N155" s="369">
        <f t="shared" si="36"/>
        <v>0</v>
      </c>
      <c r="O155" s="369">
        <f t="shared" si="36"/>
        <v>0</v>
      </c>
      <c r="P155" s="369">
        <f t="shared" si="36"/>
        <v>0</v>
      </c>
      <c r="Q155" s="489">
        <f t="shared" si="36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4"/>
        <v>0</v>
      </c>
      <c r="D156" s="404"/>
      <c r="E156" s="404"/>
      <c r="F156" s="404"/>
      <c r="G156" s="487"/>
      <c r="H156" s="402">
        <f t="shared" si="25"/>
        <v>0</v>
      </c>
      <c r="I156" s="404"/>
      <c r="J156" s="404"/>
      <c r="K156" s="404"/>
      <c r="L156" s="488"/>
      <c r="M156" s="402">
        <f t="shared" si="31"/>
        <v>0</v>
      </c>
      <c r="N156" s="369">
        <f t="shared" si="36"/>
        <v>0</v>
      </c>
      <c r="O156" s="369">
        <f t="shared" si="36"/>
        <v>0</v>
      </c>
      <c r="P156" s="369">
        <f t="shared" si="36"/>
        <v>0</v>
      </c>
      <c r="Q156" s="489">
        <f t="shared" si="36"/>
        <v>0</v>
      </c>
    </row>
    <row r="157" spans="1:17" x14ac:dyDescent="0.25">
      <c r="A157" s="480">
        <v>2370</v>
      </c>
      <c r="B157" s="437" t="s">
        <v>166</v>
      </c>
      <c r="C157" s="445">
        <f t="shared" si="24"/>
        <v>0</v>
      </c>
      <c r="D157" s="492"/>
      <c r="E157" s="492"/>
      <c r="F157" s="492"/>
      <c r="G157" s="493"/>
      <c r="H157" s="445">
        <f t="shared" si="25"/>
        <v>0</v>
      </c>
      <c r="I157" s="492"/>
      <c r="J157" s="492"/>
      <c r="K157" s="492"/>
      <c r="L157" s="494"/>
      <c r="M157" s="445">
        <f t="shared" si="31"/>
        <v>0</v>
      </c>
      <c r="N157" s="481">
        <f t="shared" si="36"/>
        <v>0</v>
      </c>
      <c r="O157" s="481">
        <f t="shared" si="36"/>
        <v>0</v>
      </c>
      <c r="P157" s="481">
        <f t="shared" si="36"/>
        <v>0</v>
      </c>
      <c r="Q157" s="483">
        <f t="shared" si="36"/>
        <v>0</v>
      </c>
    </row>
    <row r="158" spans="1:17" x14ac:dyDescent="0.25">
      <c r="A158" s="480">
        <v>2380</v>
      </c>
      <c r="B158" s="437" t="s">
        <v>167</v>
      </c>
      <c r="C158" s="445">
        <f t="shared" si="24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5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1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4"/>
        <v>0</v>
      </c>
      <c r="D159" s="395"/>
      <c r="E159" s="395"/>
      <c r="F159" s="395"/>
      <c r="G159" s="484"/>
      <c r="H159" s="393">
        <f t="shared" si="25"/>
        <v>0</v>
      </c>
      <c r="I159" s="395"/>
      <c r="J159" s="395"/>
      <c r="K159" s="395"/>
      <c r="L159" s="485"/>
      <c r="M159" s="393">
        <f t="shared" si="31"/>
        <v>0</v>
      </c>
      <c r="N159" s="419">
        <f t="shared" ref="N159:Q162" si="37">ROUNDUP(I159/$Q$15,0)</f>
        <v>0</v>
      </c>
      <c r="O159" s="419">
        <f t="shared" si="37"/>
        <v>0</v>
      </c>
      <c r="P159" s="419">
        <f t="shared" si="37"/>
        <v>0</v>
      </c>
      <c r="Q159" s="486">
        <f t="shared" si="37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4"/>
        <v>0</v>
      </c>
      <c r="D160" s="404"/>
      <c r="E160" s="404"/>
      <c r="F160" s="404"/>
      <c r="G160" s="487"/>
      <c r="H160" s="402">
        <f t="shared" si="25"/>
        <v>0</v>
      </c>
      <c r="I160" s="404"/>
      <c r="J160" s="404"/>
      <c r="K160" s="404"/>
      <c r="L160" s="488"/>
      <c r="M160" s="402">
        <f t="shared" si="31"/>
        <v>0</v>
      </c>
      <c r="N160" s="369">
        <f t="shared" si="37"/>
        <v>0</v>
      </c>
      <c r="O160" s="369">
        <f t="shared" si="37"/>
        <v>0</v>
      </c>
      <c r="P160" s="369">
        <f t="shared" si="37"/>
        <v>0</v>
      </c>
      <c r="Q160" s="489">
        <f t="shared" si="37"/>
        <v>0</v>
      </c>
    </row>
    <row r="161" spans="1:17" x14ac:dyDescent="0.25">
      <c r="A161" s="480">
        <v>2390</v>
      </c>
      <c r="B161" s="437" t="s">
        <v>170</v>
      </c>
      <c r="C161" s="445">
        <f t="shared" si="24"/>
        <v>0</v>
      </c>
      <c r="D161" s="492"/>
      <c r="E161" s="492"/>
      <c r="F161" s="492"/>
      <c r="G161" s="493"/>
      <c r="H161" s="445">
        <f t="shared" si="25"/>
        <v>0</v>
      </c>
      <c r="I161" s="492"/>
      <c r="J161" s="492"/>
      <c r="K161" s="492"/>
      <c r="L161" s="494"/>
      <c r="M161" s="445">
        <f t="shared" si="31"/>
        <v>0</v>
      </c>
      <c r="N161" s="481">
        <f t="shared" si="37"/>
        <v>0</v>
      </c>
      <c r="O161" s="481">
        <f t="shared" si="37"/>
        <v>0</v>
      </c>
      <c r="P161" s="481">
        <f t="shared" si="37"/>
        <v>0</v>
      </c>
      <c r="Q161" s="483">
        <f t="shared" si="37"/>
        <v>0</v>
      </c>
    </row>
    <row r="162" spans="1:17" x14ac:dyDescent="0.25">
      <c r="A162" s="383">
        <v>2400</v>
      </c>
      <c r="B162" s="477" t="s">
        <v>171</v>
      </c>
      <c r="C162" s="384">
        <f t="shared" si="24"/>
        <v>0</v>
      </c>
      <c r="D162" s="502"/>
      <c r="E162" s="502"/>
      <c r="F162" s="502"/>
      <c r="G162" s="503"/>
      <c r="H162" s="384">
        <f t="shared" si="25"/>
        <v>0</v>
      </c>
      <c r="I162" s="502"/>
      <c r="J162" s="502"/>
      <c r="K162" s="502"/>
      <c r="L162" s="504"/>
      <c r="M162" s="384">
        <f t="shared" si="31"/>
        <v>0</v>
      </c>
      <c r="N162" s="390">
        <f t="shared" si="37"/>
        <v>0</v>
      </c>
      <c r="O162" s="390">
        <f t="shared" si="37"/>
        <v>0</v>
      </c>
      <c r="P162" s="390">
        <f t="shared" si="37"/>
        <v>0</v>
      </c>
      <c r="Q162" s="496">
        <f t="shared" si="37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4"/>
        <v>0</v>
      </c>
      <c r="D163" s="390">
        <f>SUM(D164,D169)</f>
        <v>0</v>
      </c>
      <c r="E163" s="390">
        <f t="shared" ref="E163:G163" si="38">SUM(E164,E169)</f>
        <v>0</v>
      </c>
      <c r="F163" s="390">
        <f t="shared" si="38"/>
        <v>0</v>
      </c>
      <c r="G163" s="390">
        <f t="shared" si="38"/>
        <v>0</v>
      </c>
      <c r="H163" s="384">
        <f t="shared" si="25"/>
        <v>0</v>
      </c>
      <c r="I163" s="390">
        <f>SUM(I164,I169)</f>
        <v>0</v>
      </c>
      <c r="J163" s="390">
        <f t="shared" ref="J163:L163" si="39">SUM(J164,J169)</f>
        <v>0</v>
      </c>
      <c r="K163" s="390">
        <f t="shared" si="39"/>
        <v>0</v>
      </c>
      <c r="L163" s="479">
        <f t="shared" si="39"/>
        <v>0</v>
      </c>
      <c r="M163" s="384">
        <f t="shared" si="31"/>
        <v>0</v>
      </c>
      <c r="N163" s="390">
        <f>SUM(N164,N169)</f>
        <v>0</v>
      </c>
      <c r="O163" s="390">
        <f t="shared" ref="O163:Q163" si="40">SUM(O164,O169)</f>
        <v>0</v>
      </c>
      <c r="P163" s="390">
        <f t="shared" si="40"/>
        <v>0</v>
      </c>
      <c r="Q163" s="479">
        <f t="shared" si="40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4"/>
        <v>0</v>
      </c>
      <c r="D164" s="419">
        <f>SUM(D165:D168)</f>
        <v>0</v>
      </c>
      <c r="E164" s="419">
        <f t="shared" ref="E164:G164" si="41">SUM(E165:E168)</f>
        <v>0</v>
      </c>
      <c r="F164" s="419">
        <f t="shared" si="41"/>
        <v>0</v>
      </c>
      <c r="G164" s="419">
        <f t="shared" si="41"/>
        <v>0</v>
      </c>
      <c r="H164" s="393">
        <f t="shared" si="25"/>
        <v>0</v>
      </c>
      <c r="I164" s="419">
        <f>SUM(I165:I168)</f>
        <v>0</v>
      </c>
      <c r="J164" s="419">
        <f t="shared" ref="J164:L164" si="42">SUM(J165:J168)</f>
        <v>0</v>
      </c>
      <c r="K164" s="419">
        <f t="shared" si="42"/>
        <v>0</v>
      </c>
      <c r="L164" s="505">
        <f t="shared" si="42"/>
        <v>0</v>
      </c>
      <c r="M164" s="393">
        <f t="shared" si="31"/>
        <v>0</v>
      </c>
      <c r="N164" s="419">
        <f>SUM(N165:N168)</f>
        <v>0</v>
      </c>
      <c r="O164" s="419">
        <f t="shared" ref="O164:Q164" si="43">SUM(O165:O168)</f>
        <v>0</v>
      </c>
      <c r="P164" s="419">
        <f t="shared" si="43"/>
        <v>0</v>
      </c>
      <c r="Q164" s="505">
        <f t="shared" si="43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4"/>
        <v>0</v>
      </c>
      <c r="D165" s="404"/>
      <c r="E165" s="404"/>
      <c r="F165" s="404"/>
      <c r="G165" s="487"/>
      <c r="H165" s="402">
        <f t="shared" si="25"/>
        <v>0</v>
      </c>
      <c r="I165" s="404"/>
      <c r="J165" s="404"/>
      <c r="K165" s="404"/>
      <c r="L165" s="488"/>
      <c r="M165" s="402">
        <f t="shared" si="31"/>
        <v>0</v>
      </c>
      <c r="N165" s="369">
        <f t="shared" ref="N165:Q170" si="44">ROUNDUP(I165/$Q$15,0)</f>
        <v>0</v>
      </c>
      <c r="O165" s="369">
        <f t="shared" si="44"/>
        <v>0</v>
      </c>
      <c r="P165" s="369">
        <f t="shared" si="44"/>
        <v>0</v>
      </c>
      <c r="Q165" s="489">
        <f t="shared" si="44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4"/>
        <v>0</v>
      </c>
      <c r="D166" s="404"/>
      <c r="E166" s="404"/>
      <c r="F166" s="404"/>
      <c r="G166" s="487"/>
      <c r="H166" s="402">
        <f t="shared" si="25"/>
        <v>0</v>
      </c>
      <c r="I166" s="404"/>
      <c r="J166" s="404"/>
      <c r="K166" s="404"/>
      <c r="L166" s="488"/>
      <c r="M166" s="402">
        <f t="shared" si="31"/>
        <v>0</v>
      </c>
      <c r="N166" s="369">
        <f t="shared" si="44"/>
        <v>0</v>
      </c>
      <c r="O166" s="369">
        <f t="shared" si="44"/>
        <v>0</v>
      </c>
      <c r="P166" s="369">
        <f t="shared" si="44"/>
        <v>0</v>
      </c>
      <c r="Q166" s="489">
        <f t="shared" si="44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4"/>
        <v>0</v>
      </c>
      <c r="D167" s="404"/>
      <c r="E167" s="404"/>
      <c r="F167" s="404"/>
      <c r="G167" s="487"/>
      <c r="H167" s="402">
        <f t="shared" si="25"/>
        <v>0</v>
      </c>
      <c r="I167" s="404"/>
      <c r="J167" s="404"/>
      <c r="K167" s="404"/>
      <c r="L167" s="488"/>
      <c r="M167" s="402">
        <f t="shared" si="31"/>
        <v>0</v>
      </c>
      <c r="N167" s="369">
        <f t="shared" si="44"/>
        <v>0</v>
      </c>
      <c r="O167" s="369">
        <f t="shared" si="44"/>
        <v>0</v>
      </c>
      <c r="P167" s="369">
        <f t="shared" si="44"/>
        <v>0</v>
      </c>
      <c r="Q167" s="489">
        <f t="shared" si="44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4"/>
        <v>0</v>
      </c>
      <c r="D168" s="404"/>
      <c r="E168" s="404"/>
      <c r="F168" s="404"/>
      <c r="G168" s="487"/>
      <c r="H168" s="402">
        <f t="shared" si="25"/>
        <v>0</v>
      </c>
      <c r="I168" s="404"/>
      <c r="J168" s="404"/>
      <c r="K168" s="404"/>
      <c r="L168" s="488"/>
      <c r="M168" s="402">
        <f t="shared" si="31"/>
        <v>0</v>
      </c>
      <c r="N168" s="369">
        <f t="shared" si="44"/>
        <v>0</v>
      </c>
      <c r="O168" s="369">
        <f t="shared" si="44"/>
        <v>0</v>
      </c>
      <c r="P168" s="369">
        <f t="shared" si="44"/>
        <v>0</v>
      </c>
      <c r="Q168" s="489">
        <f t="shared" si="44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4"/>
        <v>0</v>
      </c>
      <c r="D169" s="404"/>
      <c r="E169" s="404"/>
      <c r="F169" s="404"/>
      <c r="G169" s="487"/>
      <c r="H169" s="402">
        <f t="shared" si="25"/>
        <v>0</v>
      </c>
      <c r="I169" s="404"/>
      <c r="J169" s="404"/>
      <c r="K169" s="404"/>
      <c r="L169" s="488"/>
      <c r="M169" s="402">
        <f t="shared" si="31"/>
        <v>0</v>
      </c>
      <c r="N169" s="369">
        <f t="shared" si="44"/>
        <v>0</v>
      </c>
      <c r="O169" s="369">
        <f t="shared" si="44"/>
        <v>0</v>
      </c>
      <c r="P169" s="369">
        <f t="shared" si="44"/>
        <v>0</v>
      </c>
      <c r="Q169" s="489">
        <f t="shared" si="44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4"/>
        <v>0</v>
      </c>
      <c r="D170" s="355"/>
      <c r="E170" s="355"/>
      <c r="F170" s="355"/>
      <c r="G170" s="356"/>
      <c r="H170" s="393">
        <f t="shared" si="25"/>
        <v>0</v>
      </c>
      <c r="I170" s="355"/>
      <c r="J170" s="355"/>
      <c r="K170" s="355"/>
      <c r="L170" s="357"/>
      <c r="M170" s="393">
        <f t="shared" si="31"/>
        <v>0</v>
      </c>
      <c r="N170" s="431">
        <f t="shared" si="44"/>
        <v>0</v>
      </c>
      <c r="O170" s="431">
        <f t="shared" si="44"/>
        <v>0</v>
      </c>
      <c r="P170" s="431">
        <f t="shared" si="44"/>
        <v>0</v>
      </c>
      <c r="Q170" s="506">
        <f t="shared" si="44"/>
        <v>0</v>
      </c>
    </row>
    <row r="171" spans="1:17" x14ac:dyDescent="0.25">
      <c r="A171" s="472">
        <v>3000</v>
      </c>
      <c r="B171" s="472" t="s">
        <v>180</v>
      </c>
      <c r="C171" s="473">
        <f t="shared" si="24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5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1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4"/>
        <v>0</v>
      </c>
      <c r="D172" s="390">
        <f>SUM(D173,D177)</f>
        <v>0</v>
      </c>
      <c r="E172" s="390">
        <f t="shared" ref="E172:G172" si="45">SUM(E173,E177)</f>
        <v>0</v>
      </c>
      <c r="F172" s="390">
        <f t="shared" si="45"/>
        <v>0</v>
      </c>
      <c r="G172" s="390">
        <f t="shared" si="45"/>
        <v>0</v>
      </c>
      <c r="H172" s="384">
        <f t="shared" si="25"/>
        <v>0</v>
      </c>
      <c r="I172" s="390">
        <f>SUM(I173,I177)</f>
        <v>0</v>
      </c>
      <c r="J172" s="390">
        <f t="shared" ref="J172:L172" si="46">SUM(J173,J177)</f>
        <v>0</v>
      </c>
      <c r="K172" s="390">
        <f t="shared" si="46"/>
        <v>0</v>
      </c>
      <c r="L172" s="479">
        <f t="shared" si="46"/>
        <v>0</v>
      </c>
      <c r="M172" s="384">
        <f t="shared" si="31"/>
        <v>0</v>
      </c>
      <c r="N172" s="390">
        <f>SUM(N173,N177)</f>
        <v>0</v>
      </c>
      <c r="O172" s="390">
        <f t="shared" ref="O172:Q172" si="47">SUM(O173,O177)</f>
        <v>0</v>
      </c>
      <c r="P172" s="390">
        <f t="shared" si="47"/>
        <v>0</v>
      </c>
      <c r="Q172" s="479">
        <f t="shared" si="47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4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5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1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8">ROUNDUP(I174/$Q$15,0)</f>
        <v>0</v>
      </c>
      <c r="O174" s="369">
        <f t="shared" si="48"/>
        <v>0</v>
      </c>
      <c r="P174" s="369">
        <f t="shared" si="48"/>
        <v>0</v>
      </c>
      <c r="Q174" s="489">
        <f t="shared" si="48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8"/>
        <v>0</v>
      </c>
      <c r="O175" s="369">
        <f t="shared" si="48"/>
        <v>0</v>
      </c>
      <c r="P175" s="369">
        <f t="shared" si="48"/>
        <v>0</v>
      </c>
      <c r="Q175" s="489">
        <f t="shared" si="48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8"/>
        <v>0</v>
      </c>
      <c r="O176" s="369">
        <f t="shared" si="48"/>
        <v>0</v>
      </c>
      <c r="P176" s="369">
        <f t="shared" si="48"/>
        <v>0</v>
      </c>
      <c r="Q176" s="489">
        <f t="shared" si="48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49">SUM(D177:G177)</f>
        <v>0</v>
      </c>
      <c r="D177" s="419">
        <f>SUM(D178:D181)</f>
        <v>0</v>
      </c>
      <c r="E177" s="419">
        <f t="shared" ref="E177:G177" si="50">SUM(E178:E181)</f>
        <v>0</v>
      </c>
      <c r="F177" s="419">
        <f t="shared" si="50"/>
        <v>0</v>
      </c>
      <c r="G177" s="419">
        <f t="shared" si="50"/>
        <v>0</v>
      </c>
      <c r="H177" s="510">
        <f t="shared" ref="H177:H181" si="51">SUM(I177:L177)</f>
        <v>0</v>
      </c>
      <c r="I177" s="419">
        <f>SUM(I178:I181)</f>
        <v>0</v>
      </c>
      <c r="J177" s="419">
        <f t="shared" ref="J177:L177" si="52">SUM(J178:J181)</f>
        <v>0</v>
      </c>
      <c r="K177" s="419">
        <f t="shared" si="52"/>
        <v>0</v>
      </c>
      <c r="L177" s="511">
        <f t="shared" si="52"/>
        <v>0</v>
      </c>
      <c r="M177" s="510">
        <f t="shared" ref="M177:M207" si="53">SUM(N177:Q177)</f>
        <v>0</v>
      </c>
      <c r="N177" s="419">
        <f>SUM(N178:N181)</f>
        <v>0</v>
      </c>
      <c r="O177" s="419">
        <f t="shared" ref="O177:Q177" si="54">SUM(O178:O181)</f>
        <v>0</v>
      </c>
      <c r="P177" s="419">
        <f t="shared" si="54"/>
        <v>0</v>
      </c>
      <c r="Q177" s="511">
        <f t="shared" si="54"/>
        <v>0</v>
      </c>
    </row>
    <row r="178" spans="1:17" ht="72" x14ac:dyDescent="0.25">
      <c r="A178" s="363">
        <v>3291</v>
      </c>
      <c r="B178" s="401" t="s">
        <v>187</v>
      </c>
      <c r="C178" s="402">
        <f t="shared" si="49"/>
        <v>0</v>
      </c>
      <c r="D178" s="404"/>
      <c r="E178" s="404"/>
      <c r="F178" s="404"/>
      <c r="G178" s="512"/>
      <c r="H178" s="402">
        <f t="shared" si="51"/>
        <v>0</v>
      </c>
      <c r="I178" s="404"/>
      <c r="J178" s="404"/>
      <c r="K178" s="404"/>
      <c r="L178" s="488"/>
      <c r="M178" s="402">
        <f t="shared" si="53"/>
        <v>0</v>
      </c>
      <c r="N178" s="369">
        <f t="shared" ref="N178:Q181" si="55">ROUNDUP(I178/$Q$15,0)</f>
        <v>0</v>
      </c>
      <c r="O178" s="369">
        <f t="shared" si="55"/>
        <v>0</v>
      </c>
      <c r="P178" s="369">
        <f t="shared" si="55"/>
        <v>0</v>
      </c>
      <c r="Q178" s="489">
        <f t="shared" si="55"/>
        <v>0</v>
      </c>
    </row>
    <row r="179" spans="1:17" ht="60" x14ac:dyDescent="0.25">
      <c r="A179" s="363">
        <v>3292</v>
      </c>
      <c r="B179" s="401" t="s">
        <v>188</v>
      </c>
      <c r="C179" s="402">
        <f t="shared" si="49"/>
        <v>0</v>
      </c>
      <c r="D179" s="404"/>
      <c r="E179" s="404"/>
      <c r="F179" s="404"/>
      <c r="G179" s="512"/>
      <c r="H179" s="402">
        <f t="shared" si="51"/>
        <v>0</v>
      </c>
      <c r="I179" s="404"/>
      <c r="J179" s="404"/>
      <c r="K179" s="404"/>
      <c r="L179" s="488"/>
      <c r="M179" s="402">
        <f t="shared" si="53"/>
        <v>0</v>
      </c>
      <c r="N179" s="369">
        <f t="shared" si="55"/>
        <v>0</v>
      </c>
      <c r="O179" s="369">
        <f t="shared" si="55"/>
        <v>0</v>
      </c>
      <c r="P179" s="369">
        <f t="shared" si="55"/>
        <v>0</v>
      </c>
      <c r="Q179" s="489">
        <f t="shared" si="55"/>
        <v>0</v>
      </c>
    </row>
    <row r="180" spans="1:17" ht="48" x14ac:dyDescent="0.25">
      <c r="A180" s="363">
        <v>3293</v>
      </c>
      <c r="B180" s="401" t="s">
        <v>189</v>
      </c>
      <c r="C180" s="402">
        <f t="shared" si="49"/>
        <v>0</v>
      </c>
      <c r="D180" s="404"/>
      <c r="E180" s="404"/>
      <c r="F180" s="404"/>
      <c r="G180" s="512"/>
      <c r="H180" s="402">
        <f t="shared" si="51"/>
        <v>0</v>
      </c>
      <c r="I180" s="404"/>
      <c r="J180" s="404"/>
      <c r="K180" s="404"/>
      <c r="L180" s="488"/>
      <c r="M180" s="402">
        <f t="shared" si="53"/>
        <v>0</v>
      </c>
      <c r="N180" s="369">
        <f t="shared" si="55"/>
        <v>0</v>
      </c>
      <c r="O180" s="369">
        <f t="shared" si="55"/>
        <v>0</v>
      </c>
      <c r="P180" s="369">
        <f t="shared" si="55"/>
        <v>0</v>
      </c>
      <c r="Q180" s="489">
        <f t="shared" si="55"/>
        <v>0</v>
      </c>
    </row>
    <row r="181" spans="1:17" ht="60" x14ac:dyDescent="0.25">
      <c r="A181" s="513">
        <v>3294</v>
      </c>
      <c r="B181" s="401" t="s">
        <v>190</v>
      </c>
      <c r="C181" s="510">
        <f t="shared" si="49"/>
        <v>0</v>
      </c>
      <c r="D181" s="514"/>
      <c r="E181" s="514"/>
      <c r="F181" s="514"/>
      <c r="G181" s="515"/>
      <c r="H181" s="510">
        <f t="shared" si="51"/>
        <v>0</v>
      </c>
      <c r="I181" s="514"/>
      <c r="J181" s="514"/>
      <c r="K181" s="514"/>
      <c r="L181" s="516"/>
      <c r="M181" s="510">
        <f t="shared" si="53"/>
        <v>0</v>
      </c>
      <c r="N181" s="517">
        <f t="shared" si="55"/>
        <v>0</v>
      </c>
      <c r="O181" s="517">
        <f t="shared" si="55"/>
        <v>0</v>
      </c>
      <c r="P181" s="517">
        <f t="shared" si="55"/>
        <v>0</v>
      </c>
      <c r="Q181" s="518">
        <f t="shared" si="55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4"/>
        <v>0</v>
      </c>
      <c r="D182" s="520">
        <f>SUM(D183:D184)</f>
        <v>0</v>
      </c>
      <c r="E182" s="520">
        <f t="shared" ref="E182:G182" si="56">SUM(E183:E184)</f>
        <v>0</v>
      </c>
      <c r="F182" s="520">
        <f t="shared" si="56"/>
        <v>0</v>
      </c>
      <c r="G182" s="520">
        <f t="shared" si="56"/>
        <v>0</v>
      </c>
      <c r="H182" s="519">
        <f t="shared" si="25"/>
        <v>0</v>
      </c>
      <c r="I182" s="520">
        <f>SUM(I183:I184)</f>
        <v>0</v>
      </c>
      <c r="J182" s="520">
        <f t="shared" ref="J182:L182" si="57">SUM(J183:J184)</f>
        <v>0</v>
      </c>
      <c r="K182" s="520">
        <f t="shared" si="57"/>
        <v>0</v>
      </c>
      <c r="L182" s="479">
        <f t="shared" si="57"/>
        <v>0</v>
      </c>
      <c r="M182" s="519">
        <f t="shared" si="53"/>
        <v>0</v>
      </c>
      <c r="N182" s="520">
        <f>SUM(N183:N184)</f>
        <v>0</v>
      </c>
      <c r="O182" s="520">
        <f t="shared" ref="O182:Q182" si="58">SUM(O183:O184)</f>
        <v>0</v>
      </c>
      <c r="P182" s="520">
        <f t="shared" si="58"/>
        <v>0</v>
      </c>
      <c r="Q182" s="479">
        <f t="shared" si="58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4"/>
        <v>0</v>
      </c>
      <c r="D183" s="492"/>
      <c r="E183" s="492"/>
      <c r="F183" s="492"/>
      <c r="G183" s="493"/>
      <c r="H183" s="521">
        <f t="shared" si="25"/>
        <v>0</v>
      </c>
      <c r="I183" s="492"/>
      <c r="J183" s="492"/>
      <c r="K183" s="492"/>
      <c r="L183" s="494"/>
      <c r="M183" s="521">
        <f t="shared" si="53"/>
        <v>0</v>
      </c>
      <c r="N183" s="481">
        <f t="shared" ref="N183:Q184" si="59">ROUNDUP(I183/$Q$15,0)</f>
        <v>0</v>
      </c>
      <c r="O183" s="481">
        <f t="shared" si="59"/>
        <v>0</v>
      </c>
      <c r="P183" s="481">
        <f t="shared" si="59"/>
        <v>0</v>
      </c>
      <c r="Q183" s="483">
        <f t="shared" si="59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4"/>
        <v>0</v>
      </c>
      <c r="D184" s="395"/>
      <c r="E184" s="395"/>
      <c r="F184" s="395"/>
      <c r="G184" s="484"/>
      <c r="H184" s="393">
        <f t="shared" si="25"/>
        <v>0</v>
      </c>
      <c r="I184" s="395"/>
      <c r="J184" s="395"/>
      <c r="K184" s="395"/>
      <c r="L184" s="485"/>
      <c r="M184" s="393">
        <f t="shared" si="53"/>
        <v>0</v>
      </c>
      <c r="N184" s="419">
        <f t="shared" si="59"/>
        <v>0</v>
      </c>
      <c r="O184" s="419">
        <f t="shared" si="59"/>
        <v>0</v>
      </c>
      <c r="P184" s="419">
        <f t="shared" si="59"/>
        <v>0</v>
      </c>
      <c r="Q184" s="486">
        <f t="shared" si="59"/>
        <v>0</v>
      </c>
    </row>
    <row r="185" spans="1:17" x14ac:dyDescent="0.25">
      <c r="A185" s="522">
        <v>4000</v>
      </c>
      <c r="B185" s="472" t="s">
        <v>194</v>
      </c>
      <c r="C185" s="473">
        <f t="shared" si="24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5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3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5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3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0">SUM(D187:G187)</f>
        <v>0</v>
      </c>
      <c r="D187" s="395"/>
      <c r="E187" s="395"/>
      <c r="F187" s="395"/>
      <c r="G187" s="484"/>
      <c r="H187" s="393">
        <f t="shared" ref="H187:H263" si="61">SUM(I187:L187)</f>
        <v>0</v>
      </c>
      <c r="I187" s="395"/>
      <c r="J187" s="395"/>
      <c r="K187" s="395"/>
      <c r="L187" s="485"/>
      <c r="M187" s="393">
        <f t="shared" si="53"/>
        <v>0</v>
      </c>
      <c r="N187" s="419">
        <f t="shared" ref="N187:Q188" si="62">ROUNDUP(I187/$Q$15,0)</f>
        <v>0</v>
      </c>
      <c r="O187" s="419">
        <f t="shared" si="62"/>
        <v>0</v>
      </c>
      <c r="P187" s="419">
        <f t="shared" si="62"/>
        <v>0</v>
      </c>
      <c r="Q187" s="486">
        <f t="shared" si="62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0"/>
        <v>0</v>
      </c>
      <c r="D188" s="404"/>
      <c r="E188" s="404"/>
      <c r="F188" s="404"/>
      <c r="G188" s="487"/>
      <c r="H188" s="402">
        <f t="shared" si="61"/>
        <v>0</v>
      </c>
      <c r="I188" s="404"/>
      <c r="J188" s="404"/>
      <c r="K188" s="404"/>
      <c r="L188" s="488"/>
      <c r="M188" s="402">
        <f t="shared" si="53"/>
        <v>0</v>
      </c>
      <c r="N188" s="369">
        <f t="shared" si="62"/>
        <v>0</v>
      </c>
      <c r="O188" s="369">
        <f t="shared" si="62"/>
        <v>0</v>
      </c>
      <c r="P188" s="369">
        <f t="shared" si="62"/>
        <v>0</v>
      </c>
      <c r="Q188" s="489">
        <f t="shared" si="62"/>
        <v>0</v>
      </c>
    </row>
    <row r="189" spans="1:17" x14ac:dyDescent="0.25">
      <c r="A189" s="383">
        <v>4300</v>
      </c>
      <c r="B189" s="477" t="s">
        <v>198</v>
      </c>
      <c r="C189" s="384">
        <f t="shared" si="60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1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3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1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3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0"/>
        <v>0</v>
      </c>
      <c r="D191" s="404"/>
      <c r="E191" s="404"/>
      <c r="F191" s="404"/>
      <c r="G191" s="487"/>
      <c r="H191" s="402">
        <f t="shared" si="61"/>
        <v>0</v>
      </c>
      <c r="I191" s="404"/>
      <c r="J191" s="404"/>
      <c r="K191" s="404"/>
      <c r="L191" s="488"/>
      <c r="M191" s="402">
        <f t="shared" si="53"/>
        <v>0</v>
      </c>
      <c r="N191" s="369">
        <f t="shared" ref="N191:Q191" si="63">ROUNDUP(I191/$Q$15,0)</f>
        <v>0</v>
      </c>
      <c r="O191" s="369">
        <f t="shared" si="63"/>
        <v>0</v>
      </c>
      <c r="P191" s="369">
        <f t="shared" si="63"/>
        <v>0</v>
      </c>
      <c r="Q191" s="489">
        <f t="shared" si="63"/>
        <v>0</v>
      </c>
    </row>
    <row r="192" spans="1:17" s="339" customFormat="1" ht="24" x14ac:dyDescent="0.25">
      <c r="A192" s="524"/>
      <c r="B192" s="334" t="s">
        <v>201</v>
      </c>
      <c r="C192" s="468">
        <f t="shared" si="60"/>
        <v>0</v>
      </c>
      <c r="D192" s="469">
        <f>SUM(D193,D232,D267,D283,D287)</f>
        <v>0</v>
      </c>
      <c r="E192" s="469">
        <f t="shared" ref="E192:G192" si="64">SUM(E193,E232,E267,E283,E287)</f>
        <v>0</v>
      </c>
      <c r="F192" s="469">
        <f t="shared" si="64"/>
        <v>0</v>
      </c>
      <c r="G192" s="469">
        <f t="shared" si="64"/>
        <v>0</v>
      </c>
      <c r="H192" s="468">
        <f t="shared" si="61"/>
        <v>0</v>
      </c>
      <c r="I192" s="469">
        <f>SUM(I193,I232,I267,I283,I287)</f>
        <v>0</v>
      </c>
      <c r="J192" s="469">
        <f t="shared" ref="J192:L192" si="65">SUM(J193,J232,J267,J283,J287)</f>
        <v>0</v>
      </c>
      <c r="K192" s="469">
        <f t="shared" si="65"/>
        <v>0</v>
      </c>
      <c r="L192" s="525">
        <f t="shared" si="65"/>
        <v>0</v>
      </c>
      <c r="M192" s="468">
        <f t="shared" si="53"/>
        <v>0</v>
      </c>
      <c r="N192" s="469">
        <f>SUM(N193,N232,N267,N283,N287)</f>
        <v>0</v>
      </c>
      <c r="O192" s="469">
        <f t="shared" ref="O192:Q192" si="66">SUM(O193,O232,O267,O283,O287)</f>
        <v>0</v>
      </c>
      <c r="P192" s="469">
        <f t="shared" si="66"/>
        <v>0</v>
      </c>
      <c r="Q192" s="525">
        <f t="shared" si="66"/>
        <v>0</v>
      </c>
    </row>
    <row r="193" spans="1:17" x14ac:dyDescent="0.25">
      <c r="A193" s="472">
        <v>5000</v>
      </c>
      <c r="B193" s="472" t="s">
        <v>202</v>
      </c>
      <c r="C193" s="473">
        <f t="shared" si="60"/>
        <v>0</v>
      </c>
      <c r="D193" s="474">
        <f>D194+D202+D228</f>
        <v>0</v>
      </c>
      <c r="E193" s="474">
        <f t="shared" ref="E193:G193" si="67">E194+E202+E228</f>
        <v>0</v>
      </c>
      <c r="F193" s="474">
        <f t="shared" si="67"/>
        <v>0</v>
      </c>
      <c r="G193" s="474">
        <f t="shared" si="67"/>
        <v>0</v>
      </c>
      <c r="H193" s="473">
        <f t="shared" si="61"/>
        <v>0</v>
      </c>
      <c r="I193" s="474">
        <f>I194+I202+I228</f>
        <v>0</v>
      </c>
      <c r="J193" s="474">
        <f t="shared" ref="J193:L193" si="68">J194+J202+J228</f>
        <v>0</v>
      </c>
      <c r="K193" s="474">
        <f t="shared" si="68"/>
        <v>0</v>
      </c>
      <c r="L193" s="526">
        <f t="shared" si="68"/>
        <v>0</v>
      </c>
      <c r="M193" s="473">
        <f t="shared" si="53"/>
        <v>0</v>
      </c>
      <c r="N193" s="474">
        <f>N194+N202+N228</f>
        <v>0</v>
      </c>
      <c r="O193" s="474">
        <f t="shared" ref="O193:Q193" si="69">O194+O202+O228</f>
        <v>0</v>
      </c>
      <c r="P193" s="474">
        <f t="shared" si="69"/>
        <v>0</v>
      </c>
      <c r="Q193" s="526">
        <f t="shared" si="69"/>
        <v>0</v>
      </c>
    </row>
    <row r="194" spans="1:17" x14ac:dyDescent="0.25">
      <c r="A194" s="383">
        <v>5100</v>
      </c>
      <c r="B194" s="477" t="s">
        <v>203</v>
      </c>
      <c r="C194" s="384">
        <f t="shared" si="60"/>
        <v>0</v>
      </c>
      <c r="D194" s="390">
        <f>D195+D196+D199+D200+D201</f>
        <v>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1"/>
        <v>0</v>
      </c>
      <c r="I194" s="390">
        <f>I195+I196+I199+I200+I201</f>
        <v>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3"/>
        <v>0</v>
      </c>
      <c r="N194" s="390">
        <f>N195+N196+N199+N200+N201</f>
        <v>0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0"/>
        <v>0</v>
      </c>
      <c r="D195" s="395"/>
      <c r="E195" s="395"/>
      <c r="F195" s="395"/>
      <c r="G195" s="484"/>
      <c r="H195" s="393">
        <f t="shared" si="61"/>
        <v>0</v>
      </c>
      <c r="I195" s="395"/>
      <c r="J195" s="395"/>
      <c r="K195" s="395"/>
      <c r="L195" s="485"/>
      <c r="M195" s="393">
        <f t="shared" si="53"/>
        <v>0</v>
      </c>
      <c r="N195" s="419">
        <f t="shared" ref="N195:Q195" si="70">ROUNDUP(I195/$Q$15,0)</f>
        <v>0</v>
      </c>
      <c r="O195" s="419">
        <f t="shared" si="70"/>
        <v>0</v>
      </c>
      <c r="P195" s="419">
        <f t="shared" si="70"/>
        <v>0</v>
      </c>
      <c r="Q195" s="486">
        <f t="shared" si="70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0"/>
        <v>0</v>
      </c>
      <c r="D196" s="369">
        <f>D197+D198</f>
        <v>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1"/>
        <v>0</v>
      </c>
      <c r="I196" s="369">
        <f>I197+I198</f>
        <v>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3"/>
        <v>0</v>
      </c>
      <c r="N196" s="369">
        <f>N197+N198</f>
        <v>0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0"/>
        <v>0</v>
      </c>
      <c r="D197" s="404"/>
      <c r="E197" s="404"/>
      <c r="F197" s="404"/>
      <c r="G197" s="487"/>
      <c r="H197" s="402">
        <f t="shared" si="61"/>
        <v>0</v>
      </c>
      <c r="I197" s="404"/>
      <c r="J197" s="404"/>
      <c r="K197" s="404"/>
      <c r="L197" s="488"/>
      <c r="M197" s="402">
        <f t="shared" si="53"/>
        <v>0</v>
      </c>
      <c r="N197" s="369">
        <f t="shared" ref="N197:Q201" si="71">ROUNDUP(I197/$Q$15,0)</f>
        <v>0</v>
      </c>
      <c r="O197" s="369">
        <f t="shared" si="71"/>
        <v>0</v>
      </c>
      <c r="P197" s="369">
        <f t="shared" si="71"/>
        <v>0</v>
      </c>
      <c r="Q197" s="489">
        <f t="shared" si="71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0"/>
        <v>0</v>
      </c>
      <c r="D198" s="404"/>
      <c r="E198" s="404"/>
      <c r="F198" s="404"/>
      <c r="G198" s="487"/>
      <c r="H198" s="402">
        <f t="shared" si="61"/>
        <v>0</v>
      </c>
      <c r="I198" s="404"/>
      <c r="J198" s="404"/>
      <c r="K198" s="404"/>
      <c r="L198" s="488"/>
      <c r="M198" s="402">
        <f t="shared" si="53"/>
        <v>0</v>
      </c>
      <c r="N198" s="369">
        <f t="shared" si="71"/>
        <v>0</v>
      </c>
      <c r="O198" s="369">
        <f t="shared" si="71"/>
        <v>0</v>
      </c>
      <c r="P198" s="369">
        <f t="shared" si="71"/>
        <v>0</v>
      </c>
      <c r="Q198" s="489">
        <f t="shared" si="71"/>
        <v>0</v>
      </c>
    </row>
    <row r="199" spans="1:17" x14ac:dyDescent="0.25">
      <c r="A199" s="490">
        <v>5130</v>
      </c>
      <c r="B199" s="401" t="s">
        <v>208</v>
      </c>
      <c r="C199" s="402">
        <f t="shared" si="60"/>
        <v>0</v>
      </c>
      <c r="D199" s="404"/>
      <c r="E199" s="404"/>
      <c r="F199" s="404"/>
      <c r="G199" s="487"/>
      <c r="H199" s="402">
        <f t="shared" si="61"/>
        <v>0</v>
      </c>
      <c r="I199" s="404"/>
      <c r="J199" s="404"/>
      <c r="K199" s="404"/>
      <c r="L199" s="488"/>
      <c r="M199" s="402">
        <f t="shared" si="53"/>
        <v>0</v>
      </c>
      <c r="N199" s="369">
        <f t="shared" si="71"/>
        <v>0</v>
      </c>
      <c r="O199" s="369">
        <f t="shared" si="71"/>
        <v>0</v>
      </c>
      <c r="P199" s="369">
        <f t="shared" si="71"/>
        <v>0</v>
      </c>
      <c r="Q199" s="489">
        <f t="shared" si="71"/>
        <v>0</v>
      </c>
    </row>
    <row r="200" spans="1:17" x14ac:dyDescent="0.25">
      <c r="A200" s="490">
        <v>5140</v>
      </c>
      <c r="B200" s="401" t="s">
        <v>209</v>
      </c>
      <c r="C200" s="402">
        <f t="shared" si="60"/>
        <v>0</v>
      </c>
      <c r="D200" s="404"/>
      <c r="E200" s="404"/>
      <c r="F200" s="404"/>
      <c r="G200" s="487"/>
      <c r="H200" s="402">
        <f t="shared" si="61"/>
        <v>0</v>
      </c>
      <c r="I200" s="404"/>
      <c r="J200" s="404"/>
      <c r="K200" s="404"/>
      <c r="L200" s="488"/>
      <c r="M200" s="402">
        <f t="shared" si="53"/>
        <v>0</v>
      </c>
      <c r="N200" s="369">
        <f t="shared" si="71"/>
        <v>0</v>
      </c>
      <c r="O200" s="369">
        <f t="shared" si="71"/>
        <v>0</v>
      </c>
      <c r="P200" s="369">
        <f t="shared" si="71"/>
        <v>0</v>
      </c>
      <c r="Q200" s="489">
        <f t="shared" si="71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0"/>
        <v>0</v>
      </c>
      <c r="D201" s="404"/>
      <c r="E201" s="404"/>
      <c r="F201" s="404"/>
      <c r="G201" s="487"/>
      <c r="H201" s="402">
        <f t="shared" si="61"/>
        <v>0</v>
      </c>
      <c r="I201" s="404"/>
      <c r="J201" s="404"/>
      <c r="K201" s="404"/>
      <c r="L201" s="488"/>
      <c r="M201" s="402">
        <f t="shared" si="53"/>
        <v>0</v>
      </c>
      <c r="N201" s="369">
        <f t="shared" si="71"/>
        <v>0</v>
      </c>
      <c r="O201" s="369">
        <f t="shared" si="71"/>
        <v>0</v>
      </c>
      <c r="P201" s="369">
        <f t="shared" si="71"/>
        <v>0</v>
      </c>
      <c r="Q201" s="489">
        <f t="shared" si="71"/>
        <v>0</v>
      </c>
    </row>
    <row r="202" spans="1:17" x14ac:dyDescent="0.25">
      <c r="A202" s="383">
        <v>5200</v>
      </c>
      <c r="B202" s="477" t="s">
        <v>211</v>
      </c>
      <c r="C202" s="384">
        <f t="shared" si="60"/>
        <v>0</v>
      </c>
      <c r="D202" s="390">
        <f>D203+D213+D214+D223+D224+D225+D227</f>
        <v>0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1"/>
        <v>0</v>
      </c>
      <c r="I202" s="390">
        <f>I203+I213+I214+I223+I224+I225+I227</f>
        <v>0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3"/>
        <v>0</v>
      </c>
      <c r="N202" s="390">
        <f>N203+N213+N214+N223+N224+N225+N227</f>
        <v>0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0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1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3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0"/>
        <v>0</v>
      </c>
      <c r="D204" s="395"/>
      <c r="E204" s="395"/>
      <c r="F204" s="395"/>
      <c r="G204" s="484"/>
      <c r="H204" s="393">
        <f t="shared" si="61"/>
        <v>0</v>
      </c>
      <c r="I204" s="395"/>
      <c r="J204" s="395"/>
      <c r="K204" s="395"/>
      <c r="L204" s="485"/>
      <c r="M204" s="393">
        <f t="shared" si="53"/>
        <v>0</v>
      </c>
      <c r="N204" s="419">
        <f t="shared" ref="N204:Q213" si="72">ROUNDUP(I204/$Q$15,0)</f>
        <v>0</v>
      </c>
      <c r="O204" s="419">
        <f t="shared" si="72"/>
        <v>0</v>
      </c>
      <c r="P204" s="419">
        <f t="shared" si="72"/>
        <v>0</v>
      </c>
      <c r="Q204" s="486">
        <f t="shared" si="72"/>
        <v>0</v>
      </c>
    </row>
    <row r="205" spans="1:17" x14ac:dyDescent="0.25">
      <c r="A205" s="363">
        <v>5212</v>
      </c>
      <c r="B205" s="401" t="s">
        <v>214</v>
      </c>
      <c r="C205" s="402">
        <f t="shared" si="60"/>
        <v>0</v>
      </c>
      <c r="D205" s="404"/>
      <c r="E205" s="404"/>
      <c r="F205" s="404"/>
      <c r="G205" s="487"/>
      <c r="H205" s="402">
        <f t="shared" si="61"/>
        <v>0</v>
      </c>
      <c r="I205" s="404"/>
      <c r="J205" s="404"/>
      <c r="K205" s="404"/>
      <c r="L205" s="488"/>
      <c r="M205" s="402">
        <f t="shared" si="53"/>
        <v>0</v>
      </c>
      <c r="N205" s="369">
        <f t="shared" si="72"/>
        <v>0</v>
      </c>
      <c r="O205" s="369">
        <f t="shared" si="72"/>
        <v>0</v>
      </c>
      <c r="P205" s="369">
        <f t="shared" si="72"/>
        <v>0</v>
      </c>
      <c r="Q205" s="489">
        <f t="shared" si="72"/>
        <v>0</v>
      </c>
    </row>
    <row r="206" spans="1:17" x14ac:dyDescent="0.25">
      <c r="A206" s="363">
        <v>5213</v>
      </c>
      <c r="B206" s="401" t="s">
        <v>215</v>
      </c>
      <c r="C206" s="402">
        <f t="shared" si="60"/>
        <v>0</v>
      </c>
      <c r="D206" s="404"/>
      <c r="E206" s="404"/>
      <c r="F206" s="404"/>
      <c r="G206" s="487"/>
      <c r="H206" s="402">
        <f t="shared" si="61"/>
        <v>0</v>
      </c>
      <c r="I206" s="404"/>
      <c r="J206" s="404"/>
      <c r="K206" s="404"/>
      <c r="L206" s="488"/>
      <c r="M206" s="402">
        <f t="shared" si="53"/>
        <v>0</v>
      </c>
      <c r="N206" s="369">
        <f t="shared" si="72"/>
        <v>0</v>
      </c>
      <c r="O206" s="369">
        <f t="shared" si="72"/>
        <v>0</v>
      </c>
      <c r="P206" s="369">
        <f t="shared" si="72"/>
        <v>0</v>
      </c>
      <c r="Q206" s="489">
        <f t="shared" si="72"/>
        <v>0</v>
      </c>
    </row>
    <row r="207" spans="1:17" x14ac:dyDescent="0.25">
      <c r="A207" s="363">
        <v>5214</v>
      </c>
      <c r="B207" s="401" t="s">
        <v>216</v>
      </c>
      <c r="C207" s="402">
        <f t="shared" si="60"/>
        <v>0</v>
      </c>
      <c r="D207" s="404"/>
      <c r="E207" s="404"/>
      <c r="F207" s="404"/>
      <c r="G207" s="487"/>
      <c r="H207" s="402">
        <f t="shared" si="61"/>
        <v>0</v>
      </c>
      <c r="I207" s="404"/>
      <c r="J207" s="404"/>
      <c r="K207" s="404"/>
      <c r="L207" s="488"/>
      <c r="M207" s="402">
        <f t="shared" si="53"/>
        <v>0</v>
      </c>
      <c r="N207" s="369">
        <f t="shared" si="72"/>
        <v>0</v>
      </c>
      <c r="O207" s="369">
        <f t="shared" si="72"/>
        <v>0</v>
      </c>
      <c r="P207" s="369">
        <f t="shared" si="72"/>
        <v>0</v>
      </c>
      <c r="Q207" s="489">
        <f t="shared" si="72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2"/>
        <v>0</v>
      </c>
      <c r="O208" s="369">
        <f t="shared" si="72"/>
        <v>0</v>
      </c>
      <c r="P208" s="369">
        <f t="shared" si="72"/>
        <v>0</v>
      </c>
      <c r="Q208" s="489">
        <f t="shared" si="72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0"/>
        <v>0</v>
      </c>
      <c r="D209" s="404"/>
      <c r="E209" s="404"/>
      <c r="F209" s="404"/>
      <c r="G209" s="487"/>
      <c r="H209" s="402">
        <f t="shared" si="61"/>
        <v>0</v>
      </c>
      <c r="I209" s="404"/>
      <c r="J209" s="404"/>
      <c r="K209" s="404"/>
      <c r="L209" s="488"/>
      <c r="M209" s="402">
        <f t="shared" ref="M209:M235" si="73">SUM(N209:Q209)</f>
        <v>0</v>
      </c>
      <c r="N209" s="369">
        <f t="shared" si="72"/>
        <v>0</v>
      </c>
      <c r="O209" s="369">
        <f t="shared" si="72"/>
        <v>0</v>
      </c>
      <c r="P209" s="369">
        <f t="shared" si="72"/>
        <v>0</v>
      </c>
      <c r="Q209" s="489">
        <f t="shared" si="72"/>
        <v>0</v>
      </c>
    </row>
    <row r="210" spans="1:17" x14ac:dyDescent="0.25">
      <c r="A210" s="363">
        <v>5217</v>
      </c>
      <c r="B210" s="401" t="s">
        <v>219</v>
      </c>
      <c r="C210" s="402">
        <f t="shared" si="60"/>
        <v>0</v>
      </c>
      <c r="D210" s="404"/>
      <c r="E210" s="404"/>
      <c r="F210" s="404"/>
      <c r="G210" s="487"/>
      <c r="H210" s="402">
        <f t="shared" si="61"/>
        <v>0</v>
      </c>
      <c r="I210" s="404"/>
      <c r="J210" s="404"/>
      <c r="K210" s="404"/>
      <c r="L210" s="488"/>
      <c r="M210" s="402">
        <f t="shared" si="73"/>
        <v>0</v>
      </c>
      <c r="N210" s="369">
        <f t="shared" si="72"/>
        <v>0</v>
      </c>
      <c r="O210" s="369">
        <f t="shared" si="72"/>
        <v>0</v>
      </c>
      <c r="P210" s="369">
        <f t="shared" si="72"/>
        <v>0</v>
      </c>
      <c r="Q210" s="489">
        <f t="shared" si="72"/>
        <v>0</v>
      </c>
    </row>
    <row r="211" spans="1:17" x14ac:dyDescent="0.25">
      <c r="A211" s="363">
        <v>5218</v>
      </c>
      <c r="B211" s="401" t="s">
        <v>220</v>
      </c>
      <c r="C211" s="402">
        <f t="shared" si="60"/>
        <v>0</v>
      </c>
      <c r="D211" s="404"/>
      <c r="E211" s="404"/>
      <c r="F211" s="404"/>
      <c r="G211" s="487"/>
      <c r="H211" s="402">
        <f t="shared" si="61"/>
        <v>0</v>
      </c>
      <c r="I211" s="404"/>
      <c r="J211" s="404"/>
      <c r="K211" s="404"/>
      <c r="L211" s="488"/>
      <c r="M211" s="402">
        <f t="shared" si="73"/>
        <v>0</v>
      </c>
      <c r="N211" s="369">
        <f t="shared" si="72"/>
        <v>0</v>
      </c>
      <c r="O211" s="369">
        <f t="shared" si="72"/>
        <v>0</v>
      </c>
      <c r="P211" s="369">
        <f t="shared" si="72"/>
        <v>0</v>
      </c>
      <c r="Q211" s="489">
        <f t="shared" si="72"/>
        <v>0</v>
      </c>
    </row>
    <row r="212" spans="1:17" x14ac:dyDescent="0.25">
      <c r="A212" s="363">
        <v>5219</v>
      </c>
      <c r="B212" s="401" t="s">
        <v>221</v>
      </c>
      <c r="C212" s="402">
        <f t="shared" si="60"/>
        <v>0</v>
      </c>
      <c r="D212" s="404"/>
      <c r="E212" s="404"/>
      <c r="F212" s="404"/>
      <c r="G212" s="487"/>
      <c r="H212" s="402">
        <f t="shared" si="61"/>
        <v>0</v>
      </c>
      <c r="I212" s="404"/>
      <c r="J212" s="404"/>
      <c r="K212" s="404"/>
      <c r="L212" s="488"/>
      <c r="M212" s="402">
        <f t="shared" si="73"/>
        <v>0</v>
      </c>
      <c r="N212" s="369">
        <f t="shared" si="72"/>
        <v>0</v>
      </c>
      <c r="O212" s="369">
        <f t="shared" si="72"/>
        <v>0</v>
      </c>
      <c r="P212" s="369">
        <f t="shared" si="72"/>
        <v>0</v>
      </c>
      <c r="Q212" s="489">
        <f t="shared" si="72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0"/>
        <v>0</v>
      </c>
      <c r="D213" s="404"/>
      <c r="E213" s="404"/>
      <c r="F213" s="404"/>
      <c r="G213" s="487"/>
      <c r="H213" s="402">
        <f t="shared" si="61"/>
        <v>0</v>
      </c>
      <c r="I213" s="404"/>
      <c r="J213" s="404"/>
      <c r="K213" s="404"/>
      <c r="L213" s="488"/>
      <c r="M213" s="402">
        <f t="shared" si="73"/>
        <v>0</v>
      </c>
      <c r="N213" s="369">
        <f t="shared" si="72"/>
        <v>0</v>
      </c>
      <c r="O213" s="369">
        <f t="shared" si="72"/>
        <v>0</v>
      </c>
      <c r="P213" s="369">
        <f t="shared" si="72"/>
        <v>0</v>
      </c>
      <c r="Q213" s="489">
        <f t="shared" si="72"/>
        <v>0</v>
      </c>
    </row>
    <row r="214" spans="1:17" x14ac:dyDescent="0.25">
      <c r="A214" s="490">
        <v>5230</v>
      </c>
      <c r="B214" s="401" t="s">
        <v>223</v>
      </c>
      <c r="C214" s="402">
        <f t="shared" si="60"/>
        <v>0</v>
      </c>
      <c r="D214" s="369">
        <f>SUM(D215:D222)</f>
        <v>0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1"/>
        <v>0</v>
      </c>
      <c r="I214" s="369">
        <f>SUM(I215:I222)</f>
        <v>0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3"/>
        <v>0</v>
      </c>
      <c r="N214" s="369">
        <f>SUM(N215:N222)</f>
        <v>0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0"/>
        <v>0</v>
      </c>
      <c r="D215" s="404"/>
      <c r="E215" s="404"/>
      <c r="F215" s="404"/>
      <c r="G215" s="487"/>
      <c r="H215" s="402">
        <f t="shared" si="61"/>
        <v>0</v>
      </c>
      <c r="I215" s="404"/>
      <c r="J215" s="404"/>
      <c r="K215" s="404"/>
      <c r="L215" s="488"/>
      <c r="M215" s="402">
        <f t="shared" si="73"/>
        <v>0</v>
      </c>
      <c r="N215" s="369">
        <f t="shared" ref="N215:Q224" si="74">ROUNDUP(I215/$Q$15,0)</f>
        <v>0</v>
      </c>
      <c r="O215" s="369">
        <f t="shared" si="74"/>
        <v>0</v>
      </c>
      <c r="P215" s="369">
        <f t="shared" si="74"/>
        <v>0</v>
      </c>
      <c r="Q215" s="489">
        <f t="shared" si="74"/>
        <v>0</v>
      </c>
    </row>
    <row r="216" spans="1:17" x14ac:dyDescent="0.25">
      <c r="A216" s="363">
        <v>5232</v>
      </c>
      <c r="B216" s="401" t="s">
        <v>225</v>
      </c>
      <c r="C216" s="402">
        <f t="shared" si="60"/>
        <v>0</v>
      </c>
      <c r="D216" s="404"/>
      <c r="E216" s="404"/>
      <c r="F216" s="404"/>
      <c r="G216" s="487"/>
      <c r="H216" s="402">
        <f t="shared" si="61"/>
        <v>0</v>
      </c>
      <c r="I216" s="404"/>
      <c r="J216" s="404"/>
      <c r="K216" s="404"/>
      <c r="L216" s="488"/>
      <c r="M216" s="402">
        <f t="shared" si="73"/>
        <v>0</v>
      </c>
      <c r="N216" s="369">
        <f t="shared" si="74"/>
        <v>0</v>
      </c>
      <c r="O216" s="369">
        <f t="shared" si="74"/>
        <v>0</v>
      </c>
      <c r="P216" s="369">
        <f t="shared" si="74"/>
        <v>0</v>
      </c>
      <c r="Q216" s="489">
        <f t="shared" si="74"/>
        <v>0</v>
      </c>
    </row>
    <row r="217" spans="1:17" x14ac:dyDescent="0.25">
      <c r="A217" s="363">
        <v>5233</v>
      </c>
      <c r="B217" s="401" t="s">
        <v>226</v>
      </c>
      <c r="C217" s="527">
        <f t="shared" si="60"/>
        <v>0</v>
      </c>
      <c r="D217" s="404"/>
      <c r="E217" s="404"/>
      <c r="F217" s="404"/>
      <c r="G217" s="487"/>
      <c r="H217" s="402">
        <f t="shared" si="61"/>
        <v>0</v>
      </c>
      <c r="I217" s="404"/>
      <c r="J217" s="404"/>
      <c r="K217" s="404"/>
      <c r="L217" s="488"/>
      <c r="M217" s="402">
        <f t="shared" si="73"/>
        <v>0</v>
      </c>
      <c r="N217" s="369">
        <f t="shared" si="74"/>
        <v>0</v>
      </c>
      <c r="O217" s="369">
        <f t="shared" si="74"/>
        <v>0</v>
      </c>
      <c r="P217" s="369">
        <f t="shared" si="74"/>
        <v>0</v>
      </c>
      <c r="Q217" s="489">
        <f t="shared" si="74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0"/>
        <v>0</v>
      </c>
      <c r="D218" s="404"/>
      <c r="E218" s="404"/>
      <c r="F218" s="404"/>
      <c r="G218" s="487"/>
      <c r="H218" s="402">
        <f t="shared" si="61"/>
        <v>0</v>
      </c>
      <c r="I218" s="404"/>
      <c r="J218" s="404"/>
      <c r="K218" s="404"/>
      <c r="L218" s="488"/>
      <c r="M218" s="402">
        <f t="shared" si="73"/>
        <v>0</v>
      </c>
      <c r="N218" s="369">
        <f t="shared" si="74"/>
        <v>0</v>
      </c>
      <c r="O218" s="369">
        <f t="shared" si="74"/>
        <v>0</v>
      </c>
      <c r="P218" s="369">
        <f t="shared" si="74"/>
        <v>0</v>
      </c>
      <c r="Q218" s="489">
        <f t="shared" si="74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0"/>
        <v>0</v>
      </c>
      <c r="D219" s="404"/>
      <c r="E219" s="404"/>
      <c r="F219" s="404"/>
      <c r="G219" s="487"/>
      <c r="H219" s="402">
        <f t="shared" si="61"/>
        <v>0</v>
      </c>
      <c r="I219" s="404"/>
      <c r="J219" s="404"/>
      <c r="K219" s="404"/>
      <c r="L219" s="488"/>
      <c r="M219" s="402">
        <f t="shared" si="73"/>
        <v>0</v>
      </c>
      <c r="N219" s="369">
        <f t="shared" si="74"/>
        <v>0</v>
      </c>
      <c r="O219" s="369">
        <f t="shared" si="74"/>
        <v>0</v>
      </c>
      <c r="P219" s="369">
        <f t="shared" si="74"/>
        <v>0</v>
      </c>
      <c r="Q219" s="489">
        <f t="shared" si="74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0"/>
        <v>0</v>
      </c>
      <c r="D220" s="404"/>
      <c r="E220" s="404"/>
      <c r="F220" s="404"/>
      <c r="G220" s="487"/>
      <c r="H220" s="402">
        <f t="shared" si="61"/>
        <v>0</v>
      </c>
      <c r="I220" s="404"/>
      <c r="J220" s="404"/>
      <c r="K220" s="404"/>
      <c r="L220" s="488"/>
      <c r="M220" s="402">
        <f t="shared" si="73"/>
        <v>0</v>
      </c>
      <c r="N220" s="369">
        <f t="shared" si="74"/>
        <v>0</v>
      </c>
      <c r="O220" s="369">
        <f t="shared" si="74"/>
        <v>0</v>
      </c>
      <c r="P220" s="369">
        <f t="shared" si="74"/>
        <v>0</v>
      </c>
      <c r="Q220" s="489">
        <f t="shared" si="74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0"/>
        <v>0</v>
      </c>
      <c r="D221" s="404"/>
      <c r="E221" s="404"/>
      <c r="F221" s="404"/>
      <c r="G221" s="487"/>
      <c r="H221" s="402">
        <f t="shared" si="61"/>
        <v>0</v>
      </c>
      <c r="I221" s="404"/>
      <c r="J221" s="404"/>
      <c r="K221" s="404"/>
      <c r="L221" s="488"/>
      <c r="M221" s="402">
        <f t="shared" si="73"/>
        <v>0</v>
      </c>
      <c r="N221" s="369">
        <f t="shared" si="74"/>
        <v>0</v>
      </c>
      <c r="O221" s="369">
        <f t="shared" si="74"/>
        <v>0</v>
      </c>
      <c r="P221" s="369">
        <f t="shared" si="74"/>
        <v>0</v>
      </c>
      <c r="Q221" s="489">
        <f t="shared" si="74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0"/>
        <v>0</v>
      </c>
      <c r="D222" s="404"/>
      <c r="E222" s="404"/>
      <c r="F222" s="404"/>
      <c r="G222" s="487"/>
      <c r="H222" s="402">
        <f t="shared" si="61"/>
        <v>0</v>
      </c>
      <c r="I222" s="404"/>
      <c r="J222" s="404"/>
      <c r="K222" s="404"/>
      <c r="L222" s="488"/>
      <c r="M222" s="402">
        <f t="shared" si="73"/>
        <v>0</v>
      </c>
      <c r="N222" s="369">
        <f t="shared" si="74"/>
        <v>0</v>
      </c>
      <c r="O222" s="369">
        <f t="shared" si="74"/>
        <v>0</v>
      </c>
      <c r="P222" s="369">
        <f t="shared" si="74"/>
        <v>0</v>
      </c>
      <c r="Q222" s="489">
        <f t="shared" si="74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0"/>
        <v>0</v>
      </c>
      <c r="D223" s="404"/>
      <c r="E223" s="404"/>
      <c r="F223" s="404"/>
      <c r="G223" s="487"/>
      <c r="H223" s="402">
        <f t="shared" si="61"/>
        <v>0</v>
      </c>
      <c r="I223" s="404"/>
      <c r="J223" s="404"/>
      <c r="K223" s="404"/>
      <c r="L223" s="488"/>
      <c r="M223" s="402">
        <f t="shared" si="73"/>
        <v>0</v>
      </c>
      <c r="N223" s="369">
        <f t="shared" si="74"/>
        <v>0</v>
      </c>
      <c r="O223" s="369">
        <f t="shared" si="74"/>
        <v>0</v>
      </c>
      <c r="P223" s="369">
        <f t="shared" si="74"/>
        <v>0</v>
      </c>
      <c r="Q223" s="489">
        <f t="shared" si="74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0"/>
        <v>0</v>
      </c>
      <c r="D224" s="404"/>
      <c r="E224" s="404"/>
      <c r="F224" s="404"/>
      <c r="G224" s="487"/>
      <c r="H224" s="402">
        <f t="shared" si="61"/>
        <v>0</v>
      </c>
      <c r="I224" s="404"/>
      <c r="J224" s="404"/>
      <c r="K224" s="404"/>
      <c r="L224" s="488"/>
      <c r="M224" s="402">
        <f t="shared" si="73"/>
        <v>0</v>
      </c>
      <c r="N224" s="369">
        <f t="shared" si="74"/>
        <v>0</v>
      </c>
      <c r="O224" s="369">
        <f t="shared" si="74"/>
        <v>0</v>
      </c>
      <c r="P224" s="369">
        <f t="shared" si="74"/>
        <v>0</v>
      </c>
      <c r="Q224" s="489">
        <f t="shared" si="74"/>
        <v>0</v>
      </c>
    </row>
    <row r="225" spans="1:17" x14ac:dyDescent="0.25">
      <c r="A225" s="490">
        <v>5260</v>
      </c>
      <c r="B225" s="401" t="s">
        <v>234</v>
      </c>
      <c r="C225" s="527">
        <f t="shared" si="60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1"/>
        <v>0</v>
      </c>
      <c r="I225" s="369">
        <f>SUM(I226)</f>
        <v>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3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0"/>
        <v>0</v>
      </c>
      <c r="D226" s="404"/>
      <c r="E226" s="404"/>
      <c r="F226" s="404"/>
      <c r="G226" s="487"/>
      <c r="H226" s="402">
        <f t="shared" si="61"/>
        <v>0</v>
      </c>
      <c r="I226" s="404"/>
      <c r="J226" s="404"/>
      <c r="K226" s="404"/>
      <c r="L226" s="488"/>
      <c r="M226" s="402">
        <f t="shared" si="73"/>
        <v>0</v>
      </c>
      <c r="N226" s="369">
        <f t="shared" ref="N226:Q227" si="75">ROUNDUP(I226/$Q$15,0)</f>
        <v>0</v>
      </c>
      <c r="O226" s="369">
        <f t="shared" si="75"/>
        <v>0</v>
      </c>
      <c r="P226" s="369">
        <f t="shared" si="75"/>
        <v>0</v>
      </c>
      <c r="Q226" s="489">
        <f t="shared" si="75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0"/>
        <v>0</v>
      </c>
      <c r="D227" s="492"/>
      <c r="E227" s="492"/>
      <c r="F227" s="492"/>
      <c r="G227" s="493"/>
      <c r="H227" s="445">
        <f t="shared" si="61"/>
        <v>0</v>
      </c>
      <c r="I227" s="492"/>
      <c r="J227" s="492"/>
      <c r="K227" s="492"/>
      <c r="L227" s="494"/>
      <c r="M227" s="445">
        <f t="shared" si="73"/>
        <v>0</v>
      </c>
      <c r="N227" s="481">
        <f t="shared" si="75"/>
        <v>0</v>
      </c>
      <c r="O227" s="481">
        <f t="shared" si="75"/>
        <v>0</v>
      </c>
      <c r="P227" s="481">
        <f t="shared" si="75"/>
        <v>0</v>
      </c>
      <c r="Q227" s="483">
        <f t="shared" si="75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0"/>
        <v>0</v>
      </c>
      <c r="D228" s="411">
        <f>SUM(D229,D230)</f>
        <v>0</v>
      </c>
      <c r="E228" s="411">
        <f t="shared" ref="E228:G228" si="76">SUM(E229,E230)</f>
        <v>0</v>
      </c>
      <c r="F228" s="411">
        <f t="shared" si="76"/>
        <v>0</v>
      </c>
      <c r="G228" s="411">
        <f t="shared" si="76"/>
        <v>0</v>
      </c>
      <c r="H228" s="531">
        <f t="shared" si="61"/>
        <v>0</v>
      </c>
      <c r="I228" s="411">
        <f>SUM(I229,I230)</f>
        <v>0</v>
      </c>
      <c r="J228" s="411">
        <f t="shared" ref="J228:L228" si="77">SUM(J229,J230)</f>
        <v>0</v>
      </c>
      <c r="K228" s="411">
        <f t="shared" si="77"/>
        <v>0</v>
      </c>
      <c r="L228" s="499">
        <f t="shared" si="77"/>
        <v>0</v>
      </c>
      <c r="M228" s="531">
        <f t="shared" si="73"/>
        <v>0</v>
      </c>
      <c r="N228" s="411">
        <f>SUM(N229,N230)</f>
        <v>0</v>
      </c>
      <c r="O228" s="411">
        <f t="shared" ref="O228:Q228" si="78">SUM(O229,O230)</f>
        <v>0</v>
      </c>
      <c r="P228" s="411">
        <f t="shared" si="78"/>
        <v>0</v>
      </c>
      <c r="Q228" s="499">
        <f t="shared" si="78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0"/>
        <v>0</v>
      </c>
      <c r="D229" s="492"/>
      <c r="E229" s="492"/>
      <c r="F229" s="492"/>
      <c r="G229" s="493"/>
      <c r="H229" s="445">
        <f t="shared" si="61"/>
        <v>0</v>
      </c>
      <c r="I229" s="492"/>
      <c r="J229" s="492"/>
      <c r="K229" s="492"/>
      <c r="L229" s="494"/>
      <c r="M229" s="445">
        <f t="shared" si="73"/>
        <v>0</v>
      </c>
      <c r="N229" s="481">
        <f t="shared" ref="N229:Q229" si="79">ROUNDUP(I229/$Q$15,0)</f>
        <v>0</v>
      </c>
      <c r="O229" s="481">
        <f t="shared" si="79"/>
        <v>0</v>
      </c>
      <c r="P229" s="481">
        <f t="shared" si="79"/>
        <v>0</v>
      </c>
      <c r="Q229" s="483">
        <f t="shared" si="79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0"/>
        <v>0</v>
      </c>
      <c r="D230" s="369">
        <f>SUM(D231)</f>
        <v>0</v>
      </c>
      <c r="E230" s="369">
        <f t="shared" ref="E230:G230" si="80">SUM(E231)</f>
        <v>0</v>
      </c>
      <c r="F230" s="369">
        <f t="shared" si="80"/>
        <v>0</v>
      </c>
      <c r="G230" s="369">
        <f t="shared" si="80"/>
        <v>0</v>
      </c>
      <c r="H230" s="402">
        <f t="shared" si="61"/>
        <v>0</v>
      </c>
      <c r="I230" s="369">
        <f>SUM(I231)</f>
        <v>0</v>
      </c>
      <c r="J230" s="369">
        <f t="shared" ref="J230:L230" si="81">SUM(J231)</f>
        <v>0</v>
      </c>
      <c r="K230" s="369">
        <f t="shared" si="81"/>
        <v>0</v>
      </c>
      <c r="L230" s="501">
        <f t="shared" si="81"/>
        <v>0</v>
      </c>
      <c r="M230" s="402">
        <f t="shared" si="73"/>
        <v>0</v>
      </c>
      <c r="N230" s="369">
        <f>SUM(N231)</f>
        <v>0</v>
      </c>
      <c r="O230" s="369">
        <f t="shared" ref="O230:Q230" si="82">SUM(O231)</f>
        <v>0</v>
      </c>
      <c r="P230" s="369">
        <f t="shared" si="82"/>
        <v>0</v>
      </c>
      <c r="Q230" s="501">
        <f t="shared" si="82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0"/>
        <v>0</v>
      </c>
      <c r="D231" s="395"/>
      <c r="E231" s="395"/>
      <c r="F231" s="395"/>
      <c r="G231" s="484"/>
      <c r="H231" s="445">
        <f t="shared" si="61"/>
        <v>0</v>
      </c>
      <c r="I231" s="395"/>
      <c r="J231" s="395"/>
      <c r="K231" s="395"/>
      <c r="L231" s="485"/>
      <c r="M231" s="445">
        <f t="shared" si="73"/>
        <v>0</v>
      </c>
      <c r="N231" s="419">
        <f t="shared" ref="N231:Q231" si="83">ROUNDUP(I231/$Q$15,0)</f>
        <v>0</v>
      </c>
      <c r="O231" s="419">
        <f t="shared" si="83"/>
        <v>0</v>
      </c>
      <c r="P231" s="419">
        <f t="shared" si="83"/>
        <v>0</v>
      </c>
      <c r="Q231" s="486">
        <f t="shared" si="83"/>
        <v>0</v>
      </c>
    </row>
    <row r="232" spans="1:17" x14ac:dyDescent="0.25">
      <c r="A232" s="472">
        <v>6000</v>
      </c>
      <c r="B232" s="472" t="s">
        <v>241</v>
      </c>
      <c r="C232" s="532">
        <f t="shared" si="60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1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3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4">SUM(E234,E235,E238,E244,E245,E246)</f>
        <v>0</v>
      </c>
      <c r="F233" s="520">
        <f t="shared" si="84"/>
        <v>0</v>
      </c>
      <c r="G233" s="520">
        <f t="shared" si="84"/>
        <v>0</v>
      </c>
      <c r="H233" s="519">
        <f t="shared" si="61"/>
        <v>0</v>
      </c>
      <c r="I233" s="520">
        <f>SUM(I234,I235,I238,I244,I245,I246)</f>
        <v>0</v>
      </c>
      <c r="J233" s="520">
        <f t="shared" ref="J233:L233" si="85">SUM(J234,J235,J238,J244,J245,J246)</f>
        <v>0</v>
      </c>
      <c r="K233" s="520">
        <f t="shared" si="85"/>
        <v>0</v>
      </c>
      <c r="L233" s="479">
        <f t="shared" si="85"/>
        <v>0</v>
      </c>
      <c r="M233" s="519">
        <f t="shared" si="73"/>
        <v>0</v>
      </c>
      <c r="N233" s="520">
        <f>SUM(N234,N235,N238,N244,N245,N246)</f>
        <v>0</v>
      </c>
      <c r="O233" s="520">
        <f t="shared" ref="O233:Q233" si="86">SUM(O234,O235,O238,O244,O245,O246)</f>
        <v>0</v>
      </c>
      <c r="P233" s="520">
        <f t="shared" si="86"/>
        <v>0</v>
      </c>
      <c r="Q233" s="479">
        <f t="shared" si="86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0"/>
        <v>0</v>
      </c>
      <c r="D234" s="395"/>
      <c r="E234" s="395"/>
      <c r="F234" s="395"/>
      <c r="G234" s="535"/>
      <c r="H234" s="536">
        <f t="shared" si="61"/>
        <v>0</v>
      </c>
      <c r="I234" s="395"/>
      <c r="J234" s="395"/>
      <c r="K234" s="395"/>
      <c r="L234" s="485"/>
      <c r="M234" s="536">
        <f t="shared" si="73"/>
        <v>0</v>
      </c>
      <c r="N234" s="419">
        <f t="shared" ref="N234:Q234" si="87">ROUNDUP(I234/$Q$15,0)</f>
        <v>0</v>
      </c>
      <c r="O234" s="419">
        <f t="shared" si="87"/>
        <v>0</v>
      </c>
      <c r="P234" s="419">
        <f t="shared" si="87"/>
        <v>0</v>
      </c>
      <c r="Q234" s="486">
        <f t="shared" si="87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1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3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8">ROUNDUP(I236/$Q$15,0)</f>
        <v>0</v>
      </c>
      <c r="O236" s="369">
        <f t="shared" si="88"/>
        <v>0</v>
      </c>
      <c r="P236" s="369">
        <f t="shared" si="88"/>
        <v>0</v>
      </c>
      <c r="Q236" s="489">
        <f t="shared" si="88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1"/>
        <v>0</v>
      </c>
      <c r="I237" s="404"/>
      <c r="J237" s="404"/>
      <c r="K237" s="404"/>
      <c r="L237" s="488"/>
      <c r="M237" s="537">
        <f t="shared" ref="M237:M255" si="89">SUM(N237:Q237)</f>
        <v>0</v>
      </c>
      <c r="N237" s="369">
        <f t="shared" si="88"/>
        <v>0</v>
      </c>
      <c r="O237" s="369">
        <f t="shared" si="88"/>
        <v>0</v>
      </c>
      <c r="P237" s="369">
        <f t="shared" si="88"/>
        <v>0</v>
      </c>
      <c r="Q237" s="489">
        <f t="shared" si="88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1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89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1"/>
        <v>0</v>
      </c>
      <c r="I239" s="404"/>
      <c r="J239" s="404"/>
      <c r="K239" s="404"/>
      <c r="L239" s="488"/>
      <c r="M239" s="537">
        <f t="shared" si="89"/>
        <v>0</v>
      </c>
      <c r="N239" s="369">
        <f t="shared" ref="N239:Q245" si="90">ROUNDUP(I239/$Q$15,0)</f>
        <v>0</v>
      </c>
      <c r="O239" s="369">
        <f t="shared" si="90"/>
        <v>0</v>
      </c>
      <c r="P239" s="369">
        <f t="shared" si="90"/>
        <v>0</v>
      </c>
      <c r="Q239" s="489">
        <f t="shared" si="90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0"/>
        <v>0</v>
      </c>
      <c r="D240" s="404"/>
      <c r="E240" s="404"/>
      <c r="F240" s="404"/>
      <c r="G240" s="487"/>
      <c r="H240" s="537">
        <f t="shared" si="61"/>
        <v>0</v>
      </c>
      <c r="I240" s="404"/>
      <c r="J240" s="404"/>
      <c r="K240" s="404"/>
      <c r="L240" s="488"/>
      <c r="M240" s="537">
        <f t="shared" si="89"/>
        <v>0</v>
      </c>
      <c r="N240" s="369">
        <f t="shared" si="90"/>
        <v>0</v>
      </c>
      <c r="O240" s="369">
        <f t="shared" si="90"/>
        <v>0</v>
      </c>
      <c r="P240" s="369">
        <f t="shared" si="90"/>
        <v>0</v>
      </c>
      <c r="Q240" s="489">
        <f t="shared" si="90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0"/>
        <v>0</v>
      </c>
      <c r="D241" s="404"/>
      <c r="E241" s="404"/>
      <c r="F241" s="404"/>
      <c r="G241" s="487"/>
      <c r="H241" s="537">
        <f t="shared" si="61"/>
        <v>0</v>
      </c>
      <c r="I241" s="404"/>
      <c r="J241" s="404"/>
      <c r="K241" s="404"/>
      <c r="L241" s="488"/>
      <c r="M241" s="537">
        <f t="shared" si="89"/>
        <v>0</v>
      </c>
      <c r="N241" s="369">
        <f t="shared" si="90"/>
        <v>0</v>
      </c>
      <c r="O241" s="369">
        <f t="shared" si="90"/>
        <v>0</v>
      </c>
      <c r="P241" s="369">
        <f t="shared" si="90"/>
        <v>0</v>
      </c>
      <c r="Q241" s="489">
        <f t="shared" si="90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0"/>
        <v>0</v>
      </c>
      <c r="D242" s="404"/>
      <c r="E242" s="404"/>
      <c r="F242" s="404"/>
      <c r="G242" s="487"/>
      <c r="H242" s="537">
        <f t="shared" si="61"/>
        <v>0</v>
      </c>
      <c r="I242" s="404"/>
      <c r="J242" s="404"/>
      <c r="K242" s="404"/>
      <c r="L242" s="488"/>
      <c r="M242" s="537">
        <f t="shared" si="89"/>
        <v>0</v>
      </c>
      <c r="N242" s="369">
        <f t="shared" si="90"/>
        <v>0</v>
      </c>
      <c r="O242" s="369">
        <f t="shared" si="90"/>
        <v>0</v>
      </c>
      <c r="P242" s="369">
        <f t="shared" si="90"/>
        <v>0</v>
      </c>
      <c r="Q242" s="489">
        <f t="shared" si="90"/>
        <v>0</v>
      </c>
    </row>
    <row r="243" spans="1:17" x14ac:dyDescent="0.25">
      <c r="A243" s="363">
        <v>6259</v>
      </c>
      <c r="B243" s="401" t="s">
        <v>252</v>
      </c>
      <c r="C243" s="527">
        <f t="shared" si="60"/>
        <v>0</v>
      </c>
      <c r="D243" s="404"/>
      <c r="E243" s="404"/>
      <c r="F243" s="404"/>
      <c r="G243" s="487"/>
      <c r="H243" s="537">
        <f t="shared" si="61"/>
        <v>0</v>
      </c>
      <c r="I243" s="404"/>
      <c r="J243" s="404"/>
      <c r="K243" s="404"/>
      <c r="L243" s="488"/>
      <c r="M243" s="537">
        <f t="shared" si="89"/>
        <v>0</v>
      </c>
      <c r="N243" s="369">
        <f t="shared" si="90"/>
        <v>0</v>
      </c>
      <c r="O243" s="369">
        <f t="shared" si="90"/>
        <v>0</v>
      </c>
      <c r="P243" s="369">
        <f t="shared" si="90"/>
        <v>0</v>
      </c>
      <c r="Q243" s="489">
        <f t="shared" si="90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0"/>
        <v>0</v>
      </c>
      <c r="D244" s="404"/>
      <c r="E244" s="404"/>
      <c r="F244" s="404"/>
      <c r="G244" s="487"/>
      <c r="H244" s="537">
        <f t="shared" si="61"/>
        <v>0</v>
      </c>
      <c r="I244" s="404"/>
      <c r="J244" s="404"/>
      <c r="K244" s="404"/>
      <c r="L244" s="488"/>
      <c r="M244" s="537">
        <f t="shared" si="89"/>
        <v>0</v>
      </c>
      <c r="N244" s="369">
        <f t="shared" si="90"/>
        <v>0</v>
      </c>
      <c r="O244" s="369">
        <f t="shared" si="90"/>
        <v>0</v>
      </c>
      <c r="P244" s="369">
        <f t="shared" si="90"/>
        <v>0</v>
      </c>
      <c r="Q244" s="489">
        <f t="shared" si="90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0"/>
        <v>0</v>
      </c>
      <c r="D245" s="404"/>
      <c r="E245" s="404"/>
      <c r="F245" s="404"/>
      <c r="G245" s="487"/>
      <c r="H245" s="537">
        <f t="shared" si="61"/>
        <v>0</v>
      </c>
      <c r="I245" s="404"/>
      <c r="J245" s="404"/>
      <c r="K245" s="404"/>
      <c r="L245" s="488"/>
      <c r="M245" s="537">
        <f t="shared" si="89"/>
        <v>0</v>
      </c>
      <c r="N245" s="369">
        <f t="shared" si="90"/>
        <v>0</v>
      </c>
      <c r="O245" s="369">
        <f t="shared" si="90"/>
        <v>0</v>
      </c>
      <c r="P245" s="369">
        <f t="shared" si="90"/>
        <v>0</v>
      </c>
      <c r="Q245" s="489">
        <f t="shared" si="90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0"/>
        <v>0</v>
      </c>
      <c r="D246" s="419">
        <f>SUM(D247:D250)</f>
        <v>0</v>
      </c>
      <c r="E246" s="419">
        <f t="shared" ref="E246:G246" si="91">SUM(E247:E250)</f>
        <v>0</v>
      </c>
      <c r="F246" s="419">
        <f t="shared" si="91"/>
        <v>0</v>
      </c>
      <c r="G246" s="539">
        <f t="shared" si="91"/>
        <v>0</v>
      </c>
      <c r="H246" s="538">
        <f t="shared" si="61"/>
        <v>0</v>
      </c>
      <c r="I246" s="419">
        <f>SUM(I247:I250)</f>
        <v>0</v>
      </c>
      <c r="J246" s="419">
        <f t="shared" ref="J246:L246" si="92">SUM(J247:J250)</f>
        <v>0</v>
      </c>
      <c r="K246" s="419">
        <f t="shared" si="92"/>
        <v>0</v>
      </c>
      <c r="L246" s="511">
        <f t="shared" si="92"/>
        <v>0</v>
      </c>
      <c r="M246" s="538">
        <f t="shared" si="89"/>
        <v>0</v>
      </c>
      <c r="N246" s="419">
        <f>SUM(N247:N250)</f>
        <v>0</v>
      </c>
      <c r="O246" s="419">
        <f t="shared" ref="O246:Q246" si="93">SUM(O247:O250)</f>
        <v>0</v>
      </c>
      <c r="P246" s="419">
        <f t="shared" si="93"/>
        <v>0</v>
      </c>
      <c r="Q246" s="511">
        <f t="shared" si="93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0"/>
        <v>0</v>
      </c>
      <c r="D247" s="404"/>
      <c r="E247" s="404"/>
      <c r="F247" s="404"/>
      <c r="G247" s="540"/>
      <c r="H247" s="527">
        <f t="shared" si="61"/>
        <v>0</v>
      </c>
      <c r="I247" s="404"/>
      <c r="J247" s="404"/>
      <c r="K247" s="404"/>
      <c r="L247" s="488"/>
      <c r="M247" s="527">
        <f t="shared" si="89"/>
        <v>0</v>
      </c>
      <c r="N247" s="369">
        <f t="shared" ref="N247:Q250" si="94">ROUNDUP(I247/$Q$15,0)</f>
        <v>0</v>
      </c>
      <c r="O247" s="369">
        <f t="shared" si="94"/>
        <v>0</v>
      </c>
      <c r="P247" s="369">
        <f t="shared" si="94"/>
        <v>0</v>
      </c>
      <c r="Q247" s="489">
        <f t="shared" si="94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0"/>
        <v>0</v>
      </c>
      <c r="D248" s="404"/>
      <c r="E248" s="404"/>
      <c r="F248" s="404"/>
      <c r="G248" s="540"/>
      <c r="H248" s="527">
        <f t="shared" si="61"/>
        <v>0</v>
      </c>
      <c r="I248" s="404"/>
      <c r="J248" s="404"/>
      <c r="K248" s="404"/>
      <c r="L248" s="488"/>
      <c r="M248" s="527">
        <f t="shared" si="89"/>
        <v>0</v>
      </c>
      <c r="N248" s="369">
        <f t="shared" si="94"/>
        <v>0</v>
      </c>
      <c r="O248" s="369">
        <f t="shared" si="94"/>
        <v>0</v>
      </c>
      <c r="P248" s="369">
        <f t="shared" si="94"/>
        <v>0</v>
      </c>
      <c r="Q248" s="489">
        <f t="shared" si="94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0"/>
        <v>0</v>
      </c>
      <c r="D249" s="404"/>
      <c r="E249" s="404"/>
      <c r="F249" s="404"/>
      <c r="G249" s="540"/>
      <c r="H249" s="527">
        <f t="shared" si="61"/>
        <v>0</v>
      </c>
      <c r="I249" s="404"/>
      <c r="J249" s="404"/>
      <c r="K249" s="404"/>
      <c r="L249" s="488"/>
      <c r="M249" s="527">
        <f t="shared" si="89"/>
        <v>0</v>
      </c>
      <c r="N249" s="369">
        <f t="shared" si="94"/>
        <v>0</v>
      </c>
      <c r="O249" s="369">
        <f t="shared" si="94"/>
        <v>0</v>
      </c>
      <c r="P249" s="369">
        <f t="shared" si="94"/>
        <v>0</v>
      </c>
      <c r="Q249" s="489">
        <f t="shared" si="94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0"/>
        <v>0</v>
      </c>
      <c r="D250" s="404"/>
      <c r="E250" s="404"/>
      <c r="F250" s="404"/>
      <c r="G250" s="540"/>
      <c r="H250" s="527">
        <f t="shared" si="61"/>
        <v>0</v>
      </c>
      <c r="I250" s="404"/>
      <c r="J250" s="404"/>
      <c r="K250" s="404"/>
      <c r="L250" s="488"/>
      <c r="M250" s="527">
        <f t="shared" si="89"/>
        <v>0</v>
      </c>
      <c r="N250" s="369">
        <f t="shared" si="94"/>
        <v>0</v>
      </c>
      <c r="O250" s="369">
        <f t="shared" si="94"/>
        <v>0</v>
      </c>
      <c r="P250" s="369">
        <f t="shared" si="94"/>
        <v>0</v>
      </c>
      <c r="Q250" s="489">
        <f t="shared" si="94"/>
        <v>0</v>
      </c>
    </row>
    <row r="251" spans="1:17" x14ac:dyDescent="0.25">
      <c r="A251" s="383">
        <v>6300</v>
      </c>
      <c r="B251" s="477" t="s">
        <v>260</v>
      </c>
      <c r="C251" s="509">
        <f t="shared" si="60"/>
        <v>0</v>
      </c>
      <c r="D251" s="390">
        <f>SUM(D252,D256,D257)</f>
        <v>0</v>
      </c>
      <c r="E251" s="390">
        <f t="shared" ref="E251:G251" si="95">SUM(E252,E256,E257)</f>
        <v>0</v>
      </c>
      <c r="F251" s="390">
        <f t="shared" si="95"/>
        <v>0</v>
      </c>
      <c r="G251" s="390">
        <f t="shared" si="95"/>
        <v>0</v>
      </c>
      <c r="H251" s="384">
        <f t="shared" si="61"/>
        <v>0</v>
      </c>
      <c r="I251" s="390">
        <f>SUM(I252,I256,I257)</f>
        <v>0</v>
      </c>
      <c r="J251" s="390">
        <f t="shared" ref="J251:L251" si="96">SUM(J252,J256,J257)</f>
        <v>0</v>
      </c>
      <c r="K251" s="390">
        <f t="shared" si="96"/>
        <v>0</v>
      </c>
      <c r="L251" s="499">
        <f t="shared" si="96"/>
        <v>0</v>
      </c>
      <c r="M251" s="384">
        <f t="shared" si="89"/>
        <v>0</v>
      </c>
      <c r="N251" s="390">
        <f>SUM(N252,N256,N257)</f>
        <v>0</v>
      </c>
      <c r="O251" s="390">
        <f t="shared" ref="O251:Q251" si="97">SUM(O252,O256,O257)</f>
        <v>0</v>
      </c>
      <c r="P251" s="390">
        <f t="shared" si="97"/>
        <v>0</v>
      </c>
      <c r="Q251" s="499">
        <f t="shared" si="97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0"/>
        <v>0</v>
      </c>
      <c r="D252" s="419">
        <f>SUM(D253:D255)</f>
        <v>0</v>
      </c>
      <c r="E252" s="419">
        <f t="shared" ref="E252:G252" si="98">SUM(E253:E255)</f>
        <v>0</v>
      </c>
      <c r="F252" s="419">
        <f t="shared" si="98"/>
        <v>0</v>
      </c>
      <c r="G252" s="541">
        <f t="shared" si="98"/>
        <v>0</v>
      </c>
      <c r="H252" s="538">
        <f t="shared" si="61"/>
        <v>0</v>
      </c>
      <c r="I252" s="419">
        <f>SUM(I253:I255)</f>
        <v>0</v>
      </c>
      <c r="J252" s="419">
        <f t="shared" ref="J252:L252" si="99">SUM(J253:J255)</f>
        <v>0</v>
      </c>
      <c r="K252" s="419">
        <f t="shared" si="99"/>
        <v>0</v>
      </c>
      <c r="L252" s="542">
        <f t="shared" si="99"/>
        <v>0</v>
      </c>
      <c r="M252" s="538">
        <f t="shared" si="89"/>
        <v>0</v>
      </c>
      <c r="N252" s="419">
        <f>SUM(N253:N255)</f>
        <v>0</v>
      </c>
      <c r="O252" s="419">
        <f t="shared" ref="O252:Q252" si="100">SUM(O253:O255)</f>
        <v>0</v>
      </c>
      <c r="P252" s="419">
        <f t="shared" si="100"/>
        <v>0</v>
      </c>
      <c r="Q252" s="542">
        <f t="shared" si="100"/>
        <v>0</v>
      </c>
    </row>
    <row r="253" spans="1:17" x14ac:dyDescent="0.25">
      <c r="A253" s="363">
        <v>6322</v>
      </c>
      <c r="B253" s="401" t="s">
        <v>262</v>
      </c>
      <c r="C253" s="527">
        <f t="shared" si="60"/>
        <v>0</v>
      </c>
      <c r="D253" s="404"/>
      <c r="E253" s="404"/>
      <c r="F253" s="404"/>
      <c r="G253" s="540"/>
      <c r="H253" s="527">
        <f t="shared" si="61"/>
        <v>0</v>
      </c>
      <c r="I253" s="404"/>
      <c r="J253" s="404"/>
      <c r="K253" s="404"/>
      <c r="L253" s="488"/>
      <c r="M253" s="527">
        <f t="shared" si="89"/>
        <v>0</v>
      </c>
      <c r="N253" s="369">
        <f t="shared" ref="N253:Q257" si="101">ROUNDUP(I253/$Q$15,0)</f>
        <v>0</v>
      </c>
      <c r="O253" s="369">
        <f t="shared" si="101"/>
        <v>0</v>
      </c>
      <c r="P253" s="369">
        <f t="shared" si="101"/>
        <v>0</v>
      </c>
      <c r="Q253" s="489">
        <f t="shared" si="101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0"/>
        <v>0</v>
      </c>
      <c r="D254" s="404"/>
      <c r="E254" s="404"/>
      <c r="F254" s="404"/>
      <c r="G254" s="540"/>
      <c r="H254" s="527">
        <f t="shared" si="61"/>
        <v>0</v>
      </c>
      <c r="I254" s="404"/>
      <c r="J254" s="404"/>
      <c r="K254" s="404"/>
      <c r="L254" s="488"/>
      <c r="M254" s="527">
        <f t="shared" si="89"/>
        <v>0</v>
      </c>
      <c r="N254" s="369">
        <f t="shared" si="101"/>
        <v>0</v>
      </c>
      <c r="O254" s="369">
        <f t="shared" si="101"/>
        <v>0</v>
      </c>
      <c r="P254" s="369">
        <f t="shared" si="101"/>
        <v>0</v>
      </c>
      <c r="Q254" s="489">
        <f t="shared" si="101"/>
        <v>0</v>
      </c>
    </row>
    <row r="255" spans="1:17" x14ac:dyDescent="0.25">
      <c r="A255" s="353">
        <v>6329</v>
      </c>
      <c r="B255" s="392" t="s">
        <v>264</v>
      </c>
      <c r="C255" s="534">
        <f t="shared" si="60"/>
        <v>0</v>
      </c>
      <c r="D255" s="395"/>
      <c r="E255" s="395"/>
      <c r="F255" s="395"/>
      <c r="G255" s="543"/>
      <c r="H255" s="534">
        <f t="shared" si="61"/>
        <v>0</v>
      </c>
      <c r="I255" s="395"/>
      <c r="J255" s="395"/>
      <c r="K255" s="395"/>
      <c r="L255" s="485"/>
      <c r="M255" s="534">
        <f t="shared" si="89"/>
        <v>0</v>
      </c>
      <c r="N255" s="419">
        <f t="shared" si="101"/>
        <v>0</v>
      </c>
      <c r="O255" s="419">
        <f t="shared" si="101"/>
        <v>0</v>
      </c>
      <c r="P255" s="419">
        <f t="shared" si="101"/>
        <v>0</v>
      </c>
      <c r="Q255" s="486">
        <f t="shared" si="101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1"/>
        <v>0</v>
      </c>
      <c r="O256" s="517">
        <f t="shared" si="101"/>
        <v>0</v>
      </c>
      <c r="P256" s="517">
        <f t="shared" si="101"/>
        <v>0</v>
      </c>
      <c r="Q256" s="518">
        <f t="shared" si="101"/>
        <v>0</v>
      </c>
    </row>
    <row r="257" spans="1:17" x14ac:dyDescent="0.25">
      <c r="A257" s="490">
        <v>6360</v>
      </c>
      <c r="B257" s="401" t="s">
        <v>266</v>
      </c>
      <c r="C257" s="527">
        <f t="shared" si="60"/>
        <v>0</v>
      </c>
      <c r="D257" s="404"/>
      <c r="E257" s="404"/>
      <c r="F257" s="404"/>
      <c r="G257" s="487"/>
      <c r="H257" s="537">
        <f t="shared" si="61"/>
        <v>0</v>
      </c>
      <c r="I257" s="404"/>
      <c r="J257" s="404"/>
      <c r="K257" s="404"/>
      <c r="L257" s="488"/>
      <c r="M257" s="537">
        <f t="shared" ref="M257" si="102">SUM(N257:Q257)</f>
        <v>0</v>
      </c>
      <c r="N257" s="369">
        <f t="shared" si="101"/>
        <v>0</v>
      </c>
      <c r="O257" s="369">
        <f t="shared" si="101"/>
        <v>0</v>
      </c>
      <c r="P257" s="369">
        <f t="shared" si="101"/>
        <v>0</v>
      </c>
      <c r="Q257" s="489">
        <f t="shared" si="101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3">SUM(E259,E263)</f>
        <v>0</v>
      </c>
      <c r="F258" s="390">
        <f t="shared" si="103"/>
        <v>0</v>
      </c>
      <c r="G258" s="390">
        <f t="shared" si="103"/>
        <v>0</v>
      </c>
      <c r="H258" s="384">
        <f>SUM(I258:L258)</f>
        <v>0</v>
      </c>
      <c r="I258" s="390">
        <f>SUM(I259,I263)</f>
        <v>0</v>
      </c>
      <c r="J258" s="390">
        <f t="shared" ref="J258:L258" si="104">SUM(J259,J263)</f>
        <v>0</v>
      </c>
      <c r="K258" s="390">
        <f t="shared" si="104"/>
        <v>0</v>
      </c>
      <c r="L258" s="499">
        <f t="shared" si="104"/>
        <v>0</v>
      </c>
      <c r="M258" s="384">
        <f>SUM(N258:Q258)</f>
        <v>0</v>
      </c>
      <c r="N258" s="390">
        <f>SUM(N259,N263)</f>
        <v>0</v>
      </c>
      <c r="O258" s="390">
        <f t="shared" ref="O258:Q258" si="105">SUM(O259,O263)</f>
        <v>0</v>
      </c>
      <c r="P258" s="390">
        <f t="shared" si="105"/>
        <v>0</v>
      </c>
      <c r="Q258" s="499">
        <f t="shared" si="105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0"/>
        <v>0</v>
      </c>
      <c r="D259" s="419">
        <f>SUM(D260:D262)</f>
        <v>0</v>
      </c>
      <c r="E259" s="419">
        <f t="shared" ref="E259:G259" si="106">SUM(E260:E262)</f>
        <v>0</v>
      </c>
      <c r="F259" s="419">
        <f t="shared" si="106"/>
        <v>0</v>
      </c>
      <c r="G259" s="546">
        <f t="shared" si="106"/>
        <v>0</v>
      </c>
      <c r="H259" s="534">
        <f t="shared" si="61"/>
        <v>0</v>
      </c>
      <c r="I259" s="419">
        <f>SUM(I260:I262)</f>
        <v>0</v>
      </c>
      <c r="J259" s="419">
        <f t="shared" ref="J259:L259" si="107">SUM(J260:J262)</f>
        <v>0</v>
      </c>
      <c r="K259" s="419">
        <f t="shared" si="107"/>
        <v>0</v>
      </c>
      <c r="L259" s="505">
        <f t="shared" si="107"/>
        <v>0</v>
      </c>
      <c r="M259" s="534">
        <f t="shared" ref="M259:M301" si="108">SUM(N259:Q259)</f>
        <v>0</v>
      </c>
      <c r="N259" s="419">
        <f>SUM(N260:N262)</f>
        <v>0</v>
      </c>
      <c r="O259" s="419">
        <f t="shared" ref="O259:Q259" si="109">SUM(O260:O262)</f>
        <v>0</v>
      </c>
      <c r="P259" s="419">
        <f t="shared" si="109"/>
        <v>0</v>
      </c>
      <c r="Q259" s="505">
        <f t="shared" si="109"/>
        <v>0</v>
      </c>
    </row>
    <row r="260" spans="1:17" x14ac:dyDescent="0.25">
      <c r="A260" s="363">
        <v>6411</v>
      </c>
      <c r="B260" s="547" t="s">
        <v>269</v>
      </c>
      <c r="C260" s="527">
        <f t="shared" si="60"/>
        <v>0</v>
      </c>
      <c r="D260" s="404"/>
      <c r="E260" s="404"/>
      <c r="F260" s="404"/>
      <c r="G260" s="487"/>
      <c r="H260" s="537">
        <f t="shared" si="61"/>
        <v>0</v>
      </c>
      <c r="I260" s="404"/>
      <c r="J260" s="404"/>
      <c r="K260" s="404"/>
      <c r="L260" s="488"/>
      <c r="M260" s="537">
        <f t="shared" si="108"/>
        <v>0</v>
      </c>
      <c r="N260" s="369">
        <f t="shared" ref="N260:Q262" si="110">ROUNDUP(I260/$Q$15,0)</f>
        <v>0</v>
      </c>
      <c r="O260" s="369">
        <f t="shared" si="110"/>
        <v>0</v>
      </c>
      <c r="P260" s="369">
        <f t="shared" si="110"/>
        <v>0</v>
      </c>
      <c r="Q260" s="489">
        <f t="shared" si="110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0"/>
        <v>0</v>
      </c>
      <c r="D261" s="404"/>
      <c r="E261" s="404"/>
      <c r="F261" s="404"/>
      <c r="G261" s="487"/>
      <c r="H261" s="537">
        <f t="shared" si="61"/>
        <v>0</v>
      </c>
      <c r="I261" s="404"/>
      <c r="J261" s="404"/>
      <c r="K261" s="404"/>
      <c r="L261" s="488"/>
      <c r="M261" s="537">
        <f t="shared" si="108"/>
        <v>0</v>
      </c>
      <c r="N261" s="369">
        <f t="shared" si="110"/>
        <v>0</v>
      </c>
      <c r="O261" s="369">
        <f t="shared" si="110"/>
        <v>0</v>
      </c>
      <c r="P261" s="369">
        <f t="shared" si="110"/>
        <v>0</v>
      </c>
      <c r="Q261" s="489">
        <f t="shared" si="110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0"/>
        <v>0</v>
      </c>
      <c r="D262" s="404"/>
      <c r="E262" s="404"/>
      <c r="F262" s="404"/>
      <c r="G262" s="487"/>
      <c r="H262" s="537">
        <f t="shared" si="61"/>
        <v>0</v>
      </c>
      <c r="I262" s="404"/>
      <c r="J262" s="404"/>
      <c r="K262" s="404"/>
      <c r="L262" s="488"/>
      <c r="M262" s="537">
        <f t="shared" si="108"/>
        <v>0</v>
      </c>
      <c r="N262" s="369">
        <f t="shared" si="110"/>
        <v>0</v>
      </c>
      <c r="O262" s="369">
        <f t="shared" si="110"/>
        <v>0</v>
      </c>
      <c r="P262" s="369">
        <f t="shared" si="110"/>
        <v>0</v>
      </c>
      <c r="Q262" s="489">
        <f t="shared" si="110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0"/>
        <v>0</v>
      </c>
      <c r="D263" s="369">
        <f>SUM(D264:D266)</f>
        <v>0</v>
      </c>
      <c r="E263" s="369">
        <f t="shared" ref="E263:G263" si="111">SUM(E264:E266)</f>
        <v>0</v>
      </c>
      <c r="F263" s="369">
        <f t="shared" si="111"/>
        <v>0</v>
      </c>
      <c r="G263" s="548">
        <f t="shared" si="111"/>
        <v>0</v>
      </c>
      <c r="H263" s="527">
        <f t="shared" si="61"/>
        <v>0</v>
      </c>
      <c r="I263" s="369">
        <f>SUM(I264:I266)</f>
        <v>0</v>
      </c>
      <c r="J263" s="369">
        <f t="shared" ref="J263:L263" si="112">SUM(J264:J266)</f>
        <v>0</v>
      </c>
      <c r="K263" s="369">
        <f t="shared" si="112"/>
        <v>0</v>
      </c>
      <c r="L263" s="501">
        <f t="shared" si="112"/>
        <v>0</v>
      </c>
      <c r="M263" s="527">
        <f t="shared" si="108"/>
        <v>0</v>
      </c>
      <c r="N263" s="369">
        <f>SUM(N264:N266)</f>
        <v>0</v>
      </c>
      <c r="O263" s="369">
        <f t="shared" ref="O263:Q263" si="113">SUM(O264:O266)</f>
        <v>0</v>
      </c>
      <c r="P263" s="369">
        <f t="shared" si="113"/>
        <v>0</v>
      </c>
      <c r="Q263" s="501">
        <f t="shared" si="113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4">SUM(D264:G264)</f>
        <v>0</v>
      </c>
      <c r="D264" s="404"/>
      <c r="E264" s="404"/>
      <c r="F264" s="404"/>
      <c r="G264" s="487"/>
      <c r="H264" s="537">
        <f t="shared" ref="H264:H301" si="115">SUM(I264:L264)</f>
        <v>0</v>
      </c>
      <c r="I264" s="404"/>
      <c r="J264" s="404"/>
      <c r="K264" s="404"/>
      <c r="L264" s="488"/>
      <c r="M264" s="537">
        <f t="shared" si="108"/>
        <v>0</v>
      </c>
      <c r="N264" s="369">
        <f t="shared" ref="N264:Q266" si="116">ROUNDUP(I264/$Q$15,0)</f>
        <v>0</v>
      </c>
      <c r="O264" s="369">
        <f t="shared" si="116"/>
        <v>0</v>
      </c>
      <c r="P264" s="369">
        <f t="shared" si="116"/>
        <v>0</v>
      </c>
      <c r="Q264" s="489">
        <f t="shared" si="116"/>
        <v>0</v>
      </c>
    </row>
    <row r="265" spans="1:17" x14ac:dyDescent="0.25">
      <c r="A265" s="363">
        <v>6422</v>
      </c>
      <c r="B265" s="401" t="s">
        <v>274</v>
      </c>
      <c r="C265" s="527">
        <f t="shared" si="114"/>
        <v>0</v>
      </c>
      <c r="D265" s="404"/>
      <c r="E265" s="404"/>
      <c r="F265" s="404"/>
      <c r="G265" s="487"/>
      <c r="H265" s="537">
        <f t="shared" si="115"/>
        <v>0</v>
      </c>
      <c r="I265" s="404"/>
      <c r="J265" s="404"/>
      <c r="K265" s="404"/>
      <c r="L265" s="488"/>
      <c r="M265" s="537">
        <f t="shared" si="108"/>
        <v>0</v>
      </c>
      <c r="N265" s="369">
        <f t="shared" si="116"/>
        <v>0</v>
      </c>
      <c r="O265" s="369">
        <f t="shared" si="116"/>
        <v>0</v>
      </c>
      <c r="P265" s="369">
        <f t="shared" si="116"/>
        <v>0</v>
      </c>
      <c r="Q265" s="489">
        <f t="shared" si="116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4"/>
        <v>0</v>
      </c>
      <c r="D266" s="404"/>
      <c r="E266" s="404"/>
      <c r="F266" s="404"/>
      <c r="G266" s="487"/>
      <c r="H266" s="537">
        <f t="shared" si="115"/>
        <v>0</v>
      </c>
      <c r="I266" s="404"/>
      <c r="J266" s="404"/>
      <c r="K266" s="404"/>
      <c r="L266" s="488"/>
      <c r="M266" s="537">
        <f t="shared" si="108"/>
        <v>0</v>
      </c>
      <c r="N266" s="369">
        <f t="shared" si="116"/>
        <v>0</v>
      </c>
      <c r="O266" s="369">
        <f t="shared" si="116"/>
        <v>0</v>
      </c>
      <c r="P266" s="369">
        <f t="shared" si="116"/>
        <v>0</v>
      </c>
      <c r="Q266" s="489">
        <f t="shared" si="116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4"/>
        <v>0</v>
      </c>
      <c r="D267" s="551">
        <f>SUM(D268,D278)</f>
        <v>0</v>
      </c>
      <c r="E267" s="551">
        <f t="shared" ref="E267:G267" si="117">SUM(E268,E278)</f>
        <v>0</v>
      </c>
      <c r="F267" s="551">
        <f t="shared" si="117"/>
        <v>0</v>
      </c>
      <c r="G267" s="551">
        <f t="shared" si="117"/>
        <v>0</v>
      </c>
      <c r="H267" s="552">
        <f t="shared" si="115"/>
        <v>0</v>
      </c>
      <c r="I267" s="551">
        <f>SUM(I268,I278)</f>
        <v>0</v>
      </c>
      <c r="J267" s="551">
        <f t="shared" ref="J267:L267" si="118">SUM(J268,J278)</f>
        <v>0</v>
      </c>
      <c r="K267" s="551">
        <f t="shared" si="118"/>
        <v>0</v>
      </c>
      <c r="L267" s="553">
        <f t="shared" si="118"/>
        <v>0</v>
      </c>
      <c r="M267" s="552">
        <f t="shared" si="108"/>
        <v>0</v>
      </c>
      <c r="N267" s="551">
        <f>SUM(N268,N278)</f>
        <v>0</v>
      </c>
      <c r="O267" s="551">
        <f t="shared" ref="O267:Q267" si="119">SUM(O268,O278)</f>
        <v>0</v>
      </c>
      <c r="P267" s="551">
        <f t="shared" si="119"/>
        <v>0</v>
      </c>
      <c r="Q267" s="553">
        <f t="shared" si="119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4"/>
        <v>0</v>
      </c>
      <c r="D268" s="390">
        <f>SUM(D269,D270,D273,D274,D277)</f>
        <v>0</v>
      </c>
      <c r="E268" s="390">
        <f t="shared" ref="E268:G268" si="120">SUM(E269,E270,E273,E274,E277)</f>
        <v>0</v>
      </c>
      <c r="F268" s="390">
        <f t="shared" si="120"/>
        <v>0</v>
      </c>
      <c r="G268" s="390">
        <f t="shared" si="120"/>
        <v>0</v>
      </c>
      <c r="H268" s="384">
        <f t="shared" si="115"/>
        <v>0</v>
      </c>
      <c r="I268" s="390">
        <f>SUM(I269,I270,I273,I274,I277)</f>
        <v>0</v>
      </c>
      <c r="J268" s="390">
        <f t="shared" ref="J268:L268" si="121">SUM(J269,J270,J273,J274,J277)</f>
        <v>0</v>
      </c>
      <c r="K268" s="390">
        <f t="shared" si="121"/>
        <v>0</v>
      </c>
      <c r="L268" s="479">
        <f t="shared" si="121"/>
        <v>0</v>
      </c>
      <c r="M268" s="384">
        <f t="shared" si="108"/>
        <v>0</v>
      </c>
      <c r="N268" s="390">
        <f>SUM(N269,N270,N273,N274,N277)</f>
        <v>0</v>
      </c>
      <c r="O268" s="390">
        <f t="shared" ref="O268:Q268" si="122">SUM(O269,O270,O273,O274,O277)</f>
        <v>0</v>
      </c>
      <c r="P268" s="390">
        <f t="shared" si="122"/>
        <v>0</v>
      </c>
      <c r="Q268" s="479">
        <f t="shared" si="122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4"/>
        <v>0</v>
      </c>
      <c r="D269" s="395"/>
      <c r="E269" s="395"/>
      <c r="F269" s="395"/>
      <c r="G269" s="484"/>
      <c r="H269" s="393">
        <f t="shared" si="115"/>
        <v>0</v>
      </c>
      <c r="I269" s="395"/>
      <c r="J269" s="395"/>
      <c r="K269" s="395"/>
      <c r="L269" s="485"/>
      <c r="M269" s="398">
        <f t="shared" si="108"/>
        <v>0</v>
      </c>
      <c r="N269" s="359">
        <f t="shared" ref="N269:Q269" si="123">ROUNDUP(I269/$Q$15,0)</f>
        <v>0</v>
      </c>
      <c r="O269" s="359">
        <f t="shared" si="123"/>
        <v>0</v>
      </c>
      <c r="P269" s="359">
        <f t="shared" si="123"/>
        <v>0</v>
      </c>
      <c r="Q269" s="505">
        <f t="shared" si="123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4"/>
        <v>0</v>
      </c>
      <c r="D270" s="419">
        <f>SUM(D271:D272)</f>
        <v>0</v>
      </c>
      <c r="E270" s="419">
        <f t="shared" ref="E270:G270" si="124">SUM(E271:E272)</f>
        <v>0</v>
      </c>
      <c r="F270" s="419">
        <f t="shared" si="124"/>
        <v>0</v>
      </c>
      <c r="G270" s="419">
        <f t="shared" si="124"/>
        <v>0</v>
      </c>
      <c r="H270" s="393">
        <f t="shared" si="115"/>
        <v>0</v>
      </c>
      <c r="I270" s="419">
        <f>SUM(I271:I272)</f>
        <v>0</v>
      </c>
      <c r="J270" s="419">
        <f t="shared" ref="J270:L270" si="125">SUM(J271:J272)</f>
        <v>0</v>
      </c>
      <c r="K270" s="419">
        <f t="shared" si="125"/>
        <v>0</v>
      </c>
      <c r="L270" s="486">
        <f t="shared" si="125"/>
        <v>0</v>
      </c>
      <c r="M270" s="407">
        <f t="shared" si="108"/>
        <v>0</v>
      </c>
      <c r="N270" s="369">
        <f>SUM(N271:N272)</f>
        <v>0</v>
      </c>
      <c r="O270" s="369">
        <f t="shared" ref="O270:Q270" si="126">SUM(O271:O272)</f>
        <v>0</v>
      </c>
      <c r="P270" s="369">
        <f t="shared" si="126"/>
        <v>0</v>
      </c>
      <c r="Q270" s="501">
        <f t="shared" si="126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4"/>
        <v>0</v>
      </c>
      <c r="D271" s="395"/>
      <c r="E271" s="395"/>
      <c r="F271" s="395"/>
      <c r="G271" s="484"/>
      <c r="H271" s="393">
        <f t="shared" si="115"/>
        <v>0</v>
      </c>
      <c r="I271" s="395"/>
      <c r="J271" s="395"/>
      <c r="K271" s="395"/>
      <c r="L271" s="485"/>
      <c r="M271" s="407">
        <f t="shared" si="108"/>
        <v>0</v>
      </c>
      <c r="N271" s="369">
        <f t="shared" ref="N271:Q273" si="127">ROUNDUP(I271/$Q$15,0)</f>
        <v>0</v>
      </c>
      <c r="O271" s="369">
        <f t="shared" si="127"/>
        <v>0</v>
      </c>
      <c r="P271" s="369">
        <f t="shared" si="127"/>
        <v>0</v>
      </c>
      <c r="Q271" s="501">
        <f t="shared" si="127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4"/>
        <v>0</v>
      </c>
      <c r="D272" s="395"/>
      <c r="E272" s="395"/>
      <c r="F272" s="395"/>
      <c r="G272" s="484"/>
      <c r="H272" s="393">
        <f t="shared" si="115"/>
        <v>0</v>
      </c>
      <c r="I272" s="395"/>
      <c r="J272" s="395"/>
      <c r="K272" s="395"/>
      <c r="L272" s="485"/>
      <c r="M272" s="407">
        <f t="shared" si="108"/>
        <v>0</v>
      </c>
      <c r="N272" s="369">
        <f t="shared" si="127"/>
        <v>0</v>
      </c>
      <c r="O272" s="369">
        <f t="shared" si="127"/>
        <v>0</v>
      </c>
      <c r="P272" s="369">
        <f t="shared" si="127"/>
        <v>0</v>
      </c>
      <c r="Q272" s="501">
        <f t="shared" si="127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4"/>
        <v>0</v>
      </c>
      <c r="D273" s="404"/>
      <c r="E273" s="404"/>
      <c r="F273" s="404"/>
      <c r="G273" s="487"/>
      <c r="H273" s="402">
        <f t="shared" si="115"/>
        <v>0</v>
      </c>
      <c r="I273" s="404"/>
      <c r="J273" s="404"/>
      <c r="K273" s="404"/>
      <c r="L273" s="488"/>
      <c r="M273" s="407">
        <f t="shared" si="108"/>
        <v>0</v>
      </c>
      <c r="N273" s="369">
        <f t="shared" si="127"/>
        <v>0</v>
      </c>
      <c r="O273" s="369">
        <f t="shared" si="127"/>
        <v>0</v>
      </c>
      <c r="P273" s="369">
        <f t="shared" si="127"/>
        <v>0</v>
      </c>
      <c r="Q273" s="501">
        <f t="shared" si="127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4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5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8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4"/>
        <v>0</v>
      </c>
      <c r="D275" s="404"/>
      <c r="E275" s="404"/>
      <c r="F275" s="404"/>
      <c r="G275" s="487"/>
      <c r="H275" s="402">
        <f t="shared" si="115"/>
        <v>0</v>
      </c>
      <c r="I275" s="404"/>
      <c r="J275" s="404"/>
      <c r="K275" s="404"/>
      <c r="L275" s="488"/>
      <c r="M275" s="407">
        <f t="shared" si="108"/>
        <v>0</v>
      </c>
      <c r="N275" s="369">
        <f t="shared" ref="N275:Q277" si="128">ROUNDUP(I275/$Q$15,0)</f>
        <v>0</v>
      </c>
      <c r="O275" s="369">
        <f t="shared" si="128"/>
        <v>0</v>
      </c>
      <c r="P275" s="369">
        <f t="shared" si="128"/>
        <v>0</v>
      </c>
      <c r="Q275" s="501">
        <f t="shared" si="128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4"/>
        <v>0</v>
      </c>
      <c r="D276" s="404"/>
      <c r="E276" s="404"/>
      <c r="F276" s="404"/>
      <c r="G276" s="487"/>
      <c r="H276" s="402">
        <f t="shared" si="115"/>
        <v>0</v>
      </c>
      <c r="I276" s="404"/>
      <c r="J276" s="404"/>
      <c r="K276" s="404"/>
      <c r="L276" s="488"/>
      <c r="M276" s="407">
        <f t="shared" si="108"/>
        <v>0</v>
      </c>
      <c r="N276" s="369">
        <f t="shared" si="128"/>
        <v>0</v>
      </c>
      <c r="O276" s="369">
        <f t="shared" si="128"/>
        <v>0</v>
      </c>
      <c r="P276" s="369">
        <f t="shared" si="128"/>
        <v>0</v>
      </c>
      <c r="Q276" s="501">
        <f t="shared" si="128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4"/>
        <v>0</v>
      </c>
      <c r="D277" s="395"/>
      <c r="E277" s="395"/>
      <c r="F277" s="395"/>
      <c r="G277" s="484"/>
      <c r="H277" s="393">
        <f t="shared" si="115"/>
        <v>0</v>
      </c>
      <c r="I277" s="395"/>
      <c r="J277" s="395"/>
      <c r="K277" s="395"/>
      <c r="L277" s="485"/>
      <c r="M277" s="393">
        <f t="shared" si="108"/>
        <v>0</v>
      </c>
      <c r="N277" s="419">
        <f t="shared" si="128"/>
        <v>0</v>
      </c>
      <c r="O277" s="419">
        <f t="shared" si="128"/>
        <v>0</v>
      </c>
      <c r="P277" s="419">
        <f t="shared" si="128"/>
        <v>0</v>
      </c>
      <c r="Q277" s="486">
        <f t="shared" si="128"/>
        <v>0</v>
      </c>
    </row>
    <row r="278" spans="1:17" x14ac:dyDescent="0.25">
      <c r="A278" s="561">
        <v>7700</v>
      </c>
      <c r="B278" s="529" t="s">
        <v>287</v>
      </c>
      <c r="C278" s="530">
        <f t="shared" si="114"/>
        <v>0</v>
      </c>
      <c r="D278" s="411">
        <f>SUM(D279,D282)</f>
        <v>0</v>
      </c>
      <c r="E278" s="411">
        <f t="shared" ref="E278:G278" si="129">SUM(E279,E282)</f>
        <v>0</v>
      </c>
      <c r="F278" s="411">
        <f t="shared" si="129"/>
        <v>0</v>
      </c>
      <c r="G278" s="411">
        <f t="shared" si="129"/>
        <v>0</v>
      </c>
      <c r="H278" s="531">
        <f t="shared" si="115"/>
        <v>0</v>
      </c>
      <c r="I278" s="411">
        <f>SUM(I279,I282)</f>
        <v>0</v>
      </c>
      <c r="J278" s="411">
        <f t="shared" ref="J278:L278" si="130">SUM(J279,J282)</f>
        <v>0</v>
      </c>
      <c r="K278" s="411">
        <f t="shared" si="130"/>
        <v>0</v>
      </c>
      <c r="L278" s="499">
        <f t="shared" si="130"/>
        <v>0</v>
      </c>
      <c r="M278" s="531">
        <f t="shared" si="108"/>
        <v>0</v>
      </c>
      <c r="N278" s="411">
        <f>SUM(N279,N282)</f>
        <v>0</v>
      </c>
      <c r="O278" s="411">
        <f t="shared" ref="O278:Q278" si="131">SUM(O279,O282)</f>
        <v>0</v>
      </c>
      <c r="P278" s="411">
        <f t="shared" si="131"/>
        <v>0</v>
      </c>
      <c r="Q278" s="499">
        <f t="shared" si="131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4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5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8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4"/>
        <v>0</v>
      </c>
      <c r="D280" s="404"/>
      <c r="E280" s="404"/>
      <c r="F280" s="404"/>
      <c r="G280" s="487"/>
      <c r="H280" s="402">
        <f t="shared" si="115"/>
        <v>0</v>
      </c>
      <c r="I280" s="404"/>
      <c r="J280" s="404"/>
      <c r="K280" s="404"/>
      <c r="L280" s="488"/>
      <c r="M280" s="402">
        <f t="shared" si="108"/>
        <v>0</v>
      </c>
      <c r="N280" s="369">
        <f t="shared" ref="N280:Q282" si="132">ROUNDUP(I280/$Q$15,0)</f>
        <v>0</v>
      </c>
      <c r="O280" s="369">
        <f t="shared" si="132"/>
        <v>0</v>
      </c>
      <c r="P280" s="369">
        <f t="shared" si="132"/>
        <v>0</v>
      </c>
      <c r="Q280" s="489">
        <f t="shared" si="132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4"/>
        <v>0</v>
      </c>
      <c r="D281" s="514"/>
      <c r="E281" s="514"/>
      <c r="F281" s="514"/>
      <c r="G281" s="564"/>
      <c r="H281" s="510">
        <f t="shared" si="115"/>
        <v>0</v>
      </c>
      <c r="I281" s="514"/>
      <c r="J281" s="514"/>
      <c r="K281" s="514"/>
      <c r="L281" s="516"/>
      <c r="M281" s="510">
        <f t="shared" si="108"/>
        <v>0</v>
      </c>
      <c r="N281" s="517">
        <f t="shared" si="132"/>
        <v>0</v>
      </c>
      <c r="O281" s="517">
        <f t="shared" si="132"/>
        <v>0</v>
      </c>
      <c r="P281" s="517">
        <f t="shared" si="132"/>
        <v>0</v>
      </c>
      <c r="Q281" s="518">
        <f t="shared" si="132"/>
        <v>0</v>
      </c>
    </row>
    <row r="282" spans="1:17" x14ac:dyDescent="0.2">
      <c r="A282" s="565">
        <v>7720</v>
      </c>
      <c r="B282" s="566" t="s">
        <v>291</v>
      </c>
      <c r="C282" s="538">
        <f t="shared" si="114"/>
        <v>0</v>
      </c>
      <c r="D282" s="567"/>
      <c r="E282" s="567"/>
      <c r="F282" s="567"/>
      <c r="G282" s="568"/>
      <c r="H282" s="510">
        <f t="shared" si="115"/>
        <v>0</v>
      </c>
      <c r="I282" s="567"/>
      <c r="J282" s="567"/>
      <c r="K282" s="567"/>
      <c r="L282" s="569"/>
      <c r="M282" s="510">
        <f t="shared" si="108"/>
        <v>0</v>
      </c>
      <c r="N282" s="411">
        <f t="shared" si="132"/>
        <v>0</v>
      </c>
      <c r="O282" s="411">
        <f t="shared" si="132"/>
        <v>0</v>
      </c>
      <c r="P282" s="411">
        <f t="shared" si="132"/>
        <v>0</v>
      </c>
      <c r="Q282" s="570">
        <f t="shared" si="132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4"/>
        <v>0</v>
      </c>
      <c r="D283" s="574">
        <f>SUM(D284:D286)</f>
        <v>0</v>
      </c>
      <c r="E283" s="574">
        <f t="shared" ref="E283:G283" si="133">SUM(E284:E286)</f>
        <v>0</v>
      </c>
      <c r="F283" s="574">
        <f t="shared" si="133"/>
        <v>0</v>
      </c>
      <c r="G283" s="574">
        <f t="shared" si="133"/>
        <v>0</v>
      </c>
      <c r="H283" s="573">
        <f t="shared" si="115"/>
        <v>0</v>
      </c>
      <c r="I283" s="574">
        <f>SUM(I284:I286)</f>
        <v>0</v>
      </c>
      <c r="J283" s="574">
        <f t="shared" ref="J283:L283" si="134">SUM(J284:J286)</f>
        <v>0</v>
      </c>
      <c r="K283" s="574">
        <f t="shared" si="134"/>
        <v>0</v>
      </c>
      <c r="L283" s="575">
        <f t="shared" si="134"/>
        <v>0</v>
      </c>
      <c r="M283" s="573">
        <f t="shared" si="108"/>
        <v>0</v>
      </c>
      <c r="N283" s="574">
        <f>SUM(N284:N286)</f>
        <v>0</v>
      </c>
      <c r="O283" s="574">
        <f t="shared" ref="O283:Q283" si="135">SUM(O284:O286)</f>
        <v>0</v>
      </c>
      <c r="P283" s="574">
        <f t="shared" si="135"/>
        <v>0</v>
      </c>
      <c r="Q283" s="575">
        <f t="shared" si="135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4"/>
        <v>0</v>
      </c>
      <c r="D284" s="492"/>
      <c r="E284" s="492"/>
      <c r="F284" s="492"/>
      <c r="G284" s="493"/>
      <c r="H284" s="393">
        <f t="shared" si="115"/>
        <v>0</v>
      </c>
      <c r="I284" s="492"/>
      <c r="J284" s="492"/>
      <c r="K284" s="492"/>
      <c r="L284" s="494"/>
      <c r="M284" s="393">
        <f t="shared" si="108"/>
        <v>0</v>
      </c>
      <c r="N284" s="481">
        <f t="shared" ref="N284:Q286" si="136">ROUNDUP(I284/$Q$15,0)</f>
        <v>0</v>
      </c>
      <c r="O284" s="481">
        <f t="shared" si="136"/>
        <v>0</v>
      </c>
      <c r="P284" s="481">
        <f t="shared" si="136"/>
        <v>0</v>
      </c>
      <c r="Q284" s="483">
        <f t="shared" si="136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4"/>
        <v>0</v>
      </c>
      <c r="D285" s="404"/>
      <c r="E285" s="404"/>
      <c r="F285" s="404"/>
      <c r="G285" s="487"/>
      <c r="H285" s="510">
        <f t="shared" si="115"/>
        <v>0</v>
      </c>
      <c r="I285" s="404"/>
      <c r="J285" s="404"/>
      <c r="K285" s="404"/>
      <c r="L285" s="488"/>
      <c r="M285" s="510">
        <f t="shared" si="108"/>
        <v>0</v>
      </c>
      <c r="N285" s="369">
        <f t="shared" si="136"/>
        <v>0</v>
      </c>
      <c r="O285" s="369">
        <f t="shared" si="136"/>
        <v>0</v>
      </c>
      <c r="P285" s="369">
        <f t="shared" si="136"/>
        <v>0</v>
      </c>
      <c r="Q285" s="489">
        <f t="shared" si="136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4"/>
        <v>0</v>
      </c>
      <c r="D286" s="514"/>
      <c r="E286" s="514"/>
      <c r="F286" s="514"/>
      <c r="G286" s="564"/>
      <c r="H286" s="510">
        <f t="shared" si="115"/>
        <v>0</v>
      </c>
      <c r="I286" s="514"/>
      <c r="J286" s="514"/>
      <c r="K286" s="514"/>
      <c r="L286" s="516"/>
      <c r="M286" s="510">
        <f t="shared" si="108"/>
        <v>0</v>
      </c>
      <c r="N286" s="517">
        <f t="shared" si="136"/>
        <v>0</v>
      </c>
      <c r="O286" s="517">
        <f t="shared" si="136"/>
        <v>0</v>
      </c>
      <c r="P286" s="517">
        <f t="shared" si="136"/>
        <v>0</v>
      </c>
      <c r="Q286" s="518">
        <f t="shared" si="136"/>
        <v>0</v>
      </c>
    </row>
    <row r="287" spans="1:17" x14ac:dyDescent="0.25">
      <c r="A287" s="571">
        <v>9000</v>
      </c>
      <c r="B287" s="572" t="s">
        <v>296</v>
      </c>
      <c r="C287" s="579">
        <f t="shared" si="114"/>
        <v>0</v>
      </c>
      <c r="D287" s="574">
        <f>SUM(D288)</f>
        <v>0</v>
      </c>
      <c r="E287" s="574">
        <f t="shared" ref="E287:G287" si="137">SUM(E288)</f>
        <v>0</v>
      </c>
      <c r="F287" s="574">
        <f t="shared" si="137"/>
        <v>0</v>
      </c>
      <c r="G287" s="574">
        <f t="shared" si="137"/>
        <v>0</v>
      </c>
      <c r="H287" s="580">
        <f t="shared" si="115"/>
        <v>0</v>
      </c>
      <c r="I287" s="574">
        <f>SUM(I288)</f>
        <v>0</v>
      </c>
      <c r="J287" s="574">
        <f t="shared" ref="J287:L287" si="138">SUM(J288)</f>
        <v>0</v>
      </c>
      <c r="K287" s="574">
        <f t="shared" si="138"/>
        <v>0</v>
      </c>
      <c r="L287" s="575">
        <f t="shared" si="138"/>
        <v>0</v>
      </c>
      <c r="M287" s="580">
        <f t="shared" si="108"/>
        <v>0</v>
      </c>
      <c r="N287" s="574">
        <f>SUM(N288)</f>
        <v>0</v>
      </c>
      <c r="O287" s="574">
        <f t="shared" ref="O287:Q287" si="139">SUM(O288)</f>
        <v>0</v>
      </c>
      <c r="P287" s="574">
        <f t="shared" si="139"/>
        <v>0</v>
      </c>
      <c r="Q287" s="575">
        <f t="shared" si="139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4"/>
        <v>0</v>
      </c>
      <c r="D288" s="520">
        <f>SUM(D289,D290,D293,D294,D298)</f>
        <v>0</v>
      </c>
      <c r="E288" s="520">
        <f t="shared" ref="E288:G288" si="140">SUM(E289,E290,E293,E294,E298)</f>
        <v>0</v>
      </c>
      <c r="F288" s="520">
        <f t="shared" si="140"/>
        <v>0</v>
      </c>
      <c r="G288" s="520">
        <f t="shared" si="140"/>
        <v>0</v>
      </c>
      <c r="H288" s="519">
        <f t="shared" si="115"/>
        <v>0</v>
      </c>
      <c r="I288" s="520">
        <f>SUM(I289,I290,I293,I294,I298)</f>
        <v>0</v>
      </c>
      <c r="J288" s="520">
        <f t="shared" ref="J288:L288" si="141">SUM(J289,J290,J293,J294,J298)</f>
        <v>0</v>
      </c>
      <c r="K288" s="520">
        <f t="shared" si="141"/>
        <v>0</v>
      </c>
      <c r="L288" s="479">
        <f t="shared" si="141"/>
        <v>0</v>
      </c>
      <c r="M288" s="519">
        <f t="shared" si="108"/>
        <v>0</v>
      </c>
      <c r="N288" s="520">
        <f>SUM(N289,N290,N293,N294,N298)</f>
        <v>0</v>
      </c>
      <c r="O288" s="520">
        <f t="shared" ref="O288:Q288" si="142">SUM(O289,O290,O293,O294,O298)</f>
        <v>0</v>
      </c>
      <c r="P288" s="520">
        <f t="shared" si="142"/>
        <v>0</v>
      </c>
      <c r="Q288" s="479">
        <f t="shared" si="142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4"/>
        <v>0</v>
      </c>
      <c r="D289" s="492"/>
      <c r="E289" s="492"/>
      <c r="F289" s="492"/>
      <c r="G289" s="493"/>
      <c r="H289" s="393">
        <f t="shared" si="115"/>
        <v>0</v>
      </c>
      <c r="I289" s="492"/>
      <c r="J289" s="492"/>
      <c r="K289" s="492"/>
      <c r="L289" s="494"/>
      <c r="M289" s="393">
        <f t="shared" si="108"/>
        <v>0</v>
      </c>
      <c r="N289" s="481">
        <f t="shared" ref="N289:Q289" si="143">ROUNDUP(I289/$Q$15,0)</f>
        <v>0</v>
      </c>
      <c r="O289" s="481">
        <f t="shared" si="143"/>
        <v>0</v>
      </c>
      <c r="P289" s="481">
        <f t="shared" si="143"/>
        <v>0</v>
      </c>
      <c r="Q289" s="483">
        <f t="shared" si="143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4"/>
        <v>0</v>
      </c>
      <c r="D290" s="369">
        <f>SUM(D291:D292)</f>
        <v>0</v>
      </c>
      <c r="E290" s="369">
        <f t="shared" ref="E290:G290" si="144">SUM(E291:E292)</f>
        <v>0</v>
      </c>
      <c r="F290" s="369">
        <f t="shared" si="144"/>
        <v>0</v>
      </c>
      <c r="G290" s="369">
        <f t="shared" si="144"/>
        <v>0</v>
      </c>
      <c r="H290" s="510">
        <f t="shared" si="115"/>
        <v>0</v>
      </c>
      <c r="I290" s="369">
        <f>SUM(I291:I292)</f>
        <v>0</v>
      </c>
      <c r="J290" s="369">
        <f t="shared" ref="J290:L290" si="145">SUM(J291:J292)</f>
        <v>0</v>
      </c>
      <c r="K290" s="369">
        <f t="shared" si="145"/>
        <v>0</v>
      </c>
      <c r="L290" s="501">
        <f t="shared" si="145"/>
        <v>0</v>
      </c>
      <c r="M290" s="510">
        <f t="shared" si="108"/>
        <v>0</v>
      </c>
      <c r="N290" s="369">
        <f>SUM(N291:N292)</f>
        <v>0</v>
      </c>
      <c r="O290" s="369">
        <f t="shared" ref="O290:Q290" si="146">SUM(O291:O292)</f>
        <v>0</v>
      </c>
      <c r="P290" s="369">
        <f t="shared" si="146"/>
        <v>0</v>
      </c>
      <c r="Q290" s="501">
        <f t="shared" si="146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4"/>
        <v>0</v>
      </c>
      <c r="D291" s="404"/>
      <c r="E291" s="404"/>
      <c r="F291" s="404"/>
      <c r="G291" s="487"/>
      <c r="H291" s="510">
        <f t="shared" si="115"/>
        <v>0</v>
      </c>
      <c r="I291" s="404"/>
      <c r="J291" s="404"/>
      <c r="K291" s="404"/>
      <c r="L291" s="488"/>
      <c r="M291" s="510">
        <f t="shared" si="108"/>
        <v>0</v>
      </c>
      <c r="N291" s="369">
        <f t="shared" ref="N291:Q293" si="147">ROUNDUP(I291/$Q$15,0)</f>
        <v>0</v>
      </c>
      <c r="O291" s="369">
        <f t="shared" si="147"/>
        <v>0</v>
      </c>
      <c r="P291" s="369">
        <f t="shared" si="147"/>
        <v>0</v>
      </c>
      <c r="Q291" s="489">
        <f t="shared" si="147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4"/>
        <v>0</v>
      </c>
      <c r="D292" s="404"/>
      <c r="E292" s="404"/>
      <c r="F292" s="404"/>
      <c r="G292" s="487"/>
      <c r="H292" s="510">
        <f t="shared" si="115"/>
        <v>0</v>
      </c>
      <c r="I292" s="404"/>
      <c r="J292" s="404"/>
      <c r="K292" s="404"/>
      <c r="L292" s="488"/>
      <c r="M292" s="510">
        <f t="shared" si="108"/>
        <v>0</v>
      </c>
      <c r="N292" s="369">
        <f t="shared" si="147"/>
        <v>0</v>
      </c>
      <c r="O292" s="369">
        <f t="shared" si="147"/>
        <v>0</v>
      </c>
      <c r="P292" s="369">
        <f t="shared" si="147"/>
        <v>0</v>
      </c>
      <c r="Q292" s="489">
        <f t="shared" si="147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4"/>
        <v>0</v>
      </c>
      <c r="D293" s="404"/>
      <c r="E293" s="404"/>
      <c r="F293" s="404"/>
      <c r="G293" s="487"/>
      <c r="H293" s="510">
        <f t="shared" si="115"/>
        <v>0</v>
      </c>
      <c r="I293" s="404"/>
      <c r="J293" s="404"/>
      <c r="K293" s="404"/>
      <c r="L293" s="488"/>
      <c r="M293" s="510">
        <f t="shared" si="108"/>
        <v>0</v>
      </c>
      <c r="N293" s="369">
        <f t="shared" si="147"/>
        <v>0</v>
      </c>
      <c r="O293" s="369">
        <f t="shared" si="147"/>
        <v>0</v>
      </c>
      <c r="P293" s="369">
        <f t="shared" si="147"/>
        <v>0</v>
      </c>
      <c r="Q293" s="489">
        <f t="shared" si="147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4"/>
        <v>0</v>
      </c>
      <c r="D294" s="369">
        <f>SUM(D295:D297)</f>
        <v>0</v>
      </c>
      <c r="E294" s="369">
        <f t="shared" ref="E294:G294" si="148">SUM(E295:E297)</f>
        <v>0</v>
      </c>
      <c r="F294" s="369">
        <f t="shared" si="148"/>
        <v>0</v>
      </c>
      <c r="G294" s="369">
        <f t="shared" si="148"/>
        <v>0</v>
      </c>
      <c r="H294" s="510">
        <f t="shared" si="115"/>
        <v>0</v>
      </c>
      <c r="I294" s="369">
        <f>SUM(I295:I297)</f>
        <v>0</v>
      </c>
      <c r="J294" s="369">
        <f t="shared" ref="J294:L294" si="149">SUM(J295:J297)</f>
        <v>0</v>
      </c>
      <c r="K294" s="369">
        <f t="shared" si="149"/>
        <v>0</v>
      </c>
      <c r="L294" s="501">
        <f t="shared" si="149"/>
        <v>0</v>
      </c>
      <c r="M294" s="510">
        <f t="shared" si="108"/>
        <v>0</v>
      </c>
      <c r="N294" s="369">
        <f>SUM(N295:N297)</f>
        <v>0</v>
      </c>
      <c r="O294" s="369">
        <f t="shared" ref="O294:Q294" si="150">SUM(O295:O297)</f>
        <v>0</v>
      </c>
      <c r="P294" s="369">
        <f t="shared" si="150"/>
        <v>0</v>
      </c>
      <c r="Q294" s="501">
        <f t="shared" si="150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4"/>
        <v>0</v>
      </c>
      <c r="D295" s="404"/>
      <c r="E295" s="404"/>
      <c r="F295" s="404"/>
      <c r="G295" s="487"/>
      <c r="H295" s="510">
        <f t="shared" si="115"/>
        <v>0</v>
      </c>
      <c r="I295" s="404"/>
      <c r="J295" s="404"/>
      <c r="K295" s="404"/>
      <c r="L295" s="488"/>
      <c r="M295" s="510">
        <f t="shared" si="108"/>
        <v>0</v>
      </c>
      <c r="N295" s="369">
        <f t="shared" ref="N295:Q298" si="151">ROUNDUP(I295/$Q$15,0)</f>
        <v>0</v>
      </c>
      <c r="O295" s="369">
        <f t="shared" si="151"/>
        <v>0</v>
      </c>
      <c r="P295" s="369">
        <f t="shared" si="151"/>
        <v>0</v>
      </c>
      <c r="Q295" s="489">
        <f t="shared" si="151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4"/>
        <v>0</v>
      </c>
      <c r="D296" s="404"/>
      <c r="E296" s="404"/>
      <c r="F296" s="404"/>
      <c r="G296" s="487"/>
      <c r="H296" s="510">
        <f t="shared" si="115"/>
        <v>0</v>
      </c>
      <c r="I296" s="404"/>
      <c r="J296" s="404"/>
      <c r="K296" s="404"/>
      <c r="L296" s="488"/>
      <c r="M296" s="510">
        <f t="shared" si="108"/>
        <v>0</v>
      </c>
      <c r="N296" s="369">
        <f t="shared" si="151"/>
        <v>0</v>
      </c>
      <c r="O296" s="369">
        <f t="shared" si="151"/>
        <v>0</v>
      </c>
      <c r="P296" s="369">
        <f t="shared" si="151"/>
        <v>0</v>
      </c>
      <c r="Q296" s="489">
        <f t="shared" si="151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4"/>
        <v>0</v>
      </c>
      <c r="D297" s="404"/>
      <c r="E297" s="404"/>
      <c r="F297" s="404"/>
      <c r="G297" s="487"/>
      <c r="H297" s="510">
        <f t="shared" si="115"/>
        <v>0</v>
      </c>
      <c r="I297" s="404"/>
      <c r="J297" s="404"/>
      <c r="K297" s="404"/>
      <c r="L297" s="488"/>
      <c r="M297" s="510">
        <f t="shared" si="108"/>
        <v>0</v>
      </c>
      <c r="N297" s="369">
        <f t="shared" si="151"/>
        <v>0</v>
      </c>
      <c r="O297" s="369">
        <f t="shared" si="151"/>
        <v>0</v>
      </c>
      <c r="P297" s="369">
        <f t="shared" si="151"/>
        <v>0</v>
      </c>
      <c r="Q297" s="489">
        <f t="shared" si="151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4"/>
        <v>0</v>
      </c>
      <c r="D298" s="404"/>
      <c r="E298" s="404"/>
      <c r="F298" s="404"/>
      <c r="G298" s="487"/>
      <c r="H298" s="510">
        <f t="shared" si="115"/>
        <v>0</v>
      </c>
      <c r="I298" s="404"/>
      <c r="J298" s="404"/>
      <c r="K298" s="404"/>
      <c r="L298" s="488"/>
      <c r="M298" s="510">
        <f t="shared" si="108"/>
        <v>0</v>
      </c>
      <c r="N298" s="369">
        <f t="shared" si="151"/>
        <v>0</v>
      </c>
      <c r="O298" s="369">
        <f t="shared" si="151"/>
        <v>0</v>
      </c>
      <c r="P298" s="369">
        <f t="shared" si="151"/>
        <v>0</v>
      </c>
      <c r="Q298" s="489">
        <f t="shared" si="151"/>
        <v>0</v>
      </c>
    </row>
    <row r="299" spans="1:17" x14ac:dyDescent="0.25">
      <c r="A299" s="547"/>
      <c r="B299" s="401" t="s">
        <v>308</v>
      </c>
      <c r="C299" s="527">
        <f t="shared" si="114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5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8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4"/>
        <v>0</v>
      </c>
      <c r="D300" s="404"/>
      <c r="E300" s="404"/>
      <c r="F300" s="404"/>
      <c r="G300" s="487"/>
      <c r="H300" s="402">
        <f t="shared" si="115"/>
        <v>0</v>
      </c>
      <c r="I300" s="404"/>
      <c r="J300" s="404"/>
      <c r="K300" s="404"/>
      <c r="L300" s="488"/>
      <c r="M300" s="402">
        <f t="shared" si="108"/>
        <v>0</v>
      </c>
      <c r="N300" s="369">
        <f t="shared" ref="N300:Q301" si="152">ROUNDUP(I300/$Q$15,0)</f>
        <v>0</v>
      </c>
      <c r="O300" s="369">
        <f t="shared" si="152"/>
        <v>0</v>
      </c>
      <c r="P300" s="369">
        <f t="shared" si="152"/>
        <v>0</v>
      </c>
      <c r="Q300" s="489">
        <f t="shared" si="152"/>
        <v>0</v>
      </c>
    </row>
    <row r="301" spans="1:17" x14ac:dyDescent="0.25">
      <c r="A301" s="582"/>
      <c r="B301" s="583" t="s">
        <v>35</v>
      </c>
      <c r="C301" s="534">
        <f t="shared" si="114"/>
        <v>0</v>
      </c>
      <c r="D301" s="395">
        <f>D21-D51</f>
        <v>0</v>
      </c>
      <c r="E301" s="395"/>
      <c r="F301" s="395"/>
      <c r="G301" s="484"/>
      <c r="H301" s="393">
        <f t="shared" si="115"/>
        <v>0</v>
      </c>
      <c r="I301" s="395"/>
      <c r="J301" s="395"/>
      <c r="K301" s="395"/>
      <c r="L301" s="485"/>
      <c r="M301" s="393">
        <f t="shared" si="108"/>
        <v>0</v>
      </c>
      <c r="N301" s="419">
        <f t="shared" si="152"/>
        <v>0</v>
      </c>
      <c r="O301" s="419">
        <f t="shared" si="152"/>
        <v>0</v>
      </c>
      <c r="P301" s="419">
        <f t="shared" si="152"/>
        <v>0</v>
      </c>
      <c r="Q301" s="486">
        <f t="shared" si="152"/>
        <v>0</v>
      </c>
    </row>
    <row r="302" spans="1:17" x14ac:dyDescent="0.25">
      <c r="A302" s="584"/>
      <c r="B302" s="585" t="s">
        <v>309</v>
      </c>
      <c r="C302" s="586">
        <f t="shared" ref="C302:Q302" si="153">SUM(C299,C287,C283,C267,C232,C193,C185,C171,C74,C53)</f>
        <v>133892</v>
      </c>
      <c r="D302" s="586">
        <f t="shared" si="153"/>
        <v>133892</v>
      </c>
      <c r="E302" s="586">
        <f t="shared" si="153"/>
        <v>0</v>
      </c>
      <c r="F302" s="586">
        <f t="shared" si="153"/>
        <v>0</v>
      </c>
      <c r="G302" s="587">
        <f t="shared" si="153"/>
        <v>0</v>
      </c>
      <c r="H302" s="588">
        <f t="shared" si="153"/>
        <v>102172.34735999999</v>
      </c>
      <c r="I302" s="586">
        <f t="shared" si="153"/>
        <v>102172.34735999999</v>
      </c>
      <c r="J302" s="586">
        <f t="shared" si="153"/>
        <v>0</v>
      </c>
      <c r="K302" s="586">
        <f t="shared" si="153"/>
        <v>0</v>
      </c>
      <c r="L302" s="479">
        <f t="shared" si="153"/>
        <v>0</v>
      </c>
      <c r="M302" s="588">
        <f t="shared" si="153"/>
        <v>145380</v>
      </c>
      <c r="N302" s="586">
        <f t="shared" si="153"/>
        <v>145380</v>
      </c>
      <c r="O302" s="586">
        <f t="shared" si="153"/>
        <v>0</v>
      </c>
      <c r="P302" s="586">
        <f t="shared" si="153"/>
        <v>0</v>
      </c>
      <c r="Q302" s="479">
        <f t="shared" si="153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0</v>
      </c>
      <c r="D304" s="592">
        <f>SUM(D25,D26,D42)-D51</f>
        <v>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4">SUM(C307,C309)-C317+C319</f>
        <v>0</v>
      </c>
      <c r="D306" s="592">
        <f t="shared" si="154"/>
        <v>0</v>
      </c>
      <c r="E306" s="592">
        <f t="shared" si="154"/>
        <v>0</v>
      </c>
      <c r="F306" s="592">
        <f t="shared" si="154"/>
        <v>0</v>
      </c>
      <c r="G306" s="593">
        <f t="shared" si="154"/>
        <v>0</v>
      </c>
      <c r="H306" s="596">
        <f t="shared" si="154"/>
        <v>0</v>
      </c>
      <c r="I306" s="592">
        <f t="shared" si="154"/>
        <v>0</v>
      </c>
      <c r="J306" s="592">
        <f t="shared" si="154"/>
        <v>0</v>
      </c>
      <c r="K306" s="592">
        <f t="shared" si="154"/>
        <v>0</v>
      </c>
      <c r="L306" s="597">
        <f t="shared" si="154"/>
        <v>0</v>
      </c>
      <c r="M306" s="596">
        <f t="shared" si="154"/>
        <v>0</v>
      </c>
      <c r="N306" s="592">
        <f t="shared" si="154"/>
        <v>0</v>
      </c>
      <c r="O306" s="592">
        <f t="shared" si="154"/>
        <v>0</v>
      </c>
      <c r="P306" s="592">
        <f t="shared" si="154"/>
        <v>0</v>
      </c>
      <c r="Q306" s="597">
        <f t="shared" si="154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5">C22-C299</f>
        <v>0</v>
      </c>
      <c r="D307" s="592">
        <f t="shared" si="155"/>
        <v>0</v>
      </c>
      <c r="E307" s="592">
        <f t="shared" si="155"/>
        <v>0</v>
      </c>
      <c r="F307" s="592">
        <f t="shared" si="155"/>
        <v>0</v>
      </c>
      <c r="G307" s="599">
        <f t="shared" si="155"/>
        <v>0</v>
      </c>
      <c r="H307" s="596">
        <f t="shared" si="155"/>
        <v>0</v>
      </c>
      <c r="I307" s="592">
        <f t="shared" si="155"/>
        <v>0</v>
      </c>
      <c r="J307" s="592">
        <f t="shared" si="155"/>
        <v>0</v>
      </c>
      <c r="K307" s="592">
        <f t="shared" si="155"/>
        <v>0</v>
      </c>
      <c r="L307" s="597">
        <f t="shared" si="155"/>
        <v>0</v>
      </c>
      <c r="M307" s="596">
        <f t="shared" si="155"/>
        <v>0</v>
      </c>
      <c r="N307" s="592">
        <f t="shared" si="155"/>
        <v>0</v>
      </c>
      <c r="O307" s="592">
        <f t="shared" si="155"/>
        <v>0</v>
      </c>
      <c r="P307" s="592">
        <f t="shared" si="155"/>
        <v>0</v>
      </c>
      <c r="Q307" s="597">
        <f t="shared" si="155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6">SUM(C310,C312,C314)-SUM(C311,C313,C315)</f>
        <v>0</v>
      </c>
      <c r="D309" s="592">
        <f t="shared" si="156"/>
        <v>0</v>
      </c>
      <c r="E309" s="592">
        <f t="shared" si="156"/>
        <v>0</v>
      </c>
      <c r="F309" s="592">
        <f t="shared" si="156"/>
        <v>0</v>
      </c>
      <c r="G309" s="599">
        <f t="shared" si="156"/>
        <v>0</v>
      </c>
      <c r="H309" s="596">
        <f t="shared" si="156"/>
        <v>0</v>
      </c>
      <c r="I309" s="592">
        <f t="shared" si="156"/>
        <v>0</v>
      </c>
      <c r="J309" s="592">
        <f t="shared" si="156"/>
        <v>0</v>
      </c>
      <c r="K309" s="592">
        <f t="shared" si="156"/>
        <v>0</v>
      </c>
      <c r="L309" s="597">
        <f t="shared" si="156"/>
        <v>0</v>
      </c>
      <c r="M309" s="596">
        <f t="shared" si="156"/>
        <v>0</v>
      </c>
      <c r="N309" s="592">
        <f t="shared" si="156"/>
        <v>0</v>
      </c>
      <c r="O309" s="592">
        <f t="shared" si="156"/>
        <v>0</v>
      </c>
      <c r="P309" s="592">
        <f t="shared" si="156"/>
        <v>0</v>
      </c>
      <c r="Q309" s="597">
        <f t="shared" si="156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7">SUM(D310:G310)</f>
        <v>0</v>
      </c>
      <c r="D310" s="416"/>
      <c r="E310" s="416"/>
      <c r="F310" s="416"/>
      <c r="G310" s="602"/>
      <c r="H310" s="415">
        <f t="shared" ref="H310:H315" si="158">SUM(I310:L310)</f>
        <v>0</v>
      </c>
      <c r="I310" s="416"/>
      <c r="J310" s="416"/>
      <c r="K310" s="416"/>
      <c r="L310" s="603"/>
      <c r="M310" s="415">
        <f t="shared" ref="M310:M315" si="159">SUM(N310:Q310)</f>
        <v>0</v>
      </c>
      <c r="N310" s="359">
        <f t="shared" ref="N310:Q315" si="160">ROUNDUP(I310/$Q$15,0)</f>
        <v>0</v>
      </c>
      <c r="O310" s="359">
        <f t="shared" si="160"/>
        <v>0</v>
      </c>
      <c r="P310" s="359">
        <f t="shared" si="160"/>
        <v>0</v>
      </c>
      <c r="Q310" s="604">
        <f t="shared" si="160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7"/>
        <v>0</v>
      </c>
      <c r="D311" s="404"/>
      <c r="E311" s="404"/>
      <c r="F311" s="404"/>
      <c r="G311" s="487"/>
      <c r="H311" s="402">
        <f t="shared" si="158"/>
        <v>0</v>
      </c>
      <c r="I311" s="404"/>
      <c r="J311" s="404"/>
      <c r="K311" s="404"/>
      <c r="L311" s="488"/>
      <c r="M311" s="402">
        <f t="shared" si="159"/>
        <v>0</v>
      </c>
      <c r="N311" s="369">
        <f t="shared" si="160"/>
        <v>0</v>
      </c>
      <c r="O311" s="369">
        <f t="shared" si="160"/>
        <v>0</v>
      </c>
      <c r="P311" s="369">
        <f t="shared" si="160"/>
        <v>0</v>
      </c>
      <c r="Q311" s="489">
        <f t="shared" si="160"/>
        <v>0</v>
      </c>
    </row>
    <row r="312" spans="1:17" x14ac:dyDescent="0.25">
      <c r="A312" s="547" t="s">
        <v>320</v>
      </c>
      <c r="B312" s="362" t="s">
        <v>321</v>
      </c>
      <c r="C312" s="402">
        <f t="shared" si="157"/>
        <v>0</v>
      </c>
      <c r="D312" s="404"/>
      <c r="E312" s="404"/>
      <c r="F312" s="404"/>
      <c r="G312" s="487"/>
      <c r="H312" s="402">
        <f t="shared" si="158"/>
        <v>0</v>
      </c>
      <c r="I312" s="404"/>
      <c r="J312" s="404"/>
      <c r="K312" s="404"/>
      <c r="L312" s="488"/>
      <c r="M312" s="402">
        <f t="shared" si="159"/>
        <v>0</v>
      </c>
      <c r="N312" s="369">
        <f t="shared" si="160"/>
        <v>0</v>
      </c>
      <c r="O312" s="369">
        <f t="shared" si="160"/>
        <v>0</v>
      </c>
      <c r="P312" s="369">
        <f t="shared" si="160"/>
        <v>0</v>
      </c>
      <c r="Q312" s="489">
        <f t="shared" si="160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7"/>
        <v>0</v>
      </c>
      <c r="D313" s="404"/>
      <c r="E313" s="404"/>
      <c r="F313" s="404"/>
      <c r="G313" s="487"/>
      <c r="H313" s="402">
        <f t="shared" si="158"/>
        <v>0</v>
      </c>
      <c r="I313" s="404"/>
      <c r="J313" s="404"/>
      <c r="K313" s="404"/>
      <c r="L313" s="488"/>
      <c r="M313" s="402">
        <f t="shared" si="159"/>
        <v>0</v>
      </c>
      <c r="N313" s="369">
        <f t="shared" si="160"/>
        <v>0</v>
      </c>
      <c r="O313" s="369">
        <f t="shared" si="160"/>
        <v>0</v>
      </c>
      <c r="P313" s="369">
        <f t="shared" si="160"/>
        <v>0</v>
      </c>
      <c r="Q313" s="489">
        <f t="shared" si="160"/>
        <v>0</v>
      </c>
    </row>
    <row r="314" spans="1:17" x14ac:dyDescent="0.25">
      <c r="A314" s="547" t="s">
        <v>324</v>
      </c>
      <c r="B314" s="362" t="s">
        <v>325</v>
      </c>
      <c r="C314" s="402">
        <f t="shared" si="157"/>
        <v>0</v>
      </c>
      <c r="D314" s="404"/>
      <c r="E314" s="404"/>
      <c r="F314" s="404"/>
      <c r="G314" s="487"/>
      <c r="H314" s="402">
        <f t="shared" si="158"/>
        <v>0</v>
      </c>
      <c r="I314" s="404"/>
      <c r="J314" s="404"/>
      <c r="K314" s="404"/>
      <c r="L314" s="488"/>
      <c r="M314" s="402">
        <f t="shared" si="159"/>
        <v>0</v>
      </c>
      <c r="N314" s="369">
        <f t="shared" si="160"/>
        <v>0</v>
      </c>
      <c r="O314" s="369">
        <f t="shared" si="160"/>
        <v>0</v>
      </c>
      <c r="P314" s="369">
        <f t="shared" si="160"/>
        <v>0</v>
      </c>
      <c r="Q314" s="489">
        <f t="shared" si="160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7"/>
        <v>0</v>
      </c>
      <c r="D315" s="514"/>
      <c r="E315" s="514"/>
      <c r="F315" s="514"/>
      <c r="G315" s="564"/>
      <c r="H315" s="510">
        <f t="shared" si="158"/>
        <v>0</v>
      </c>
      <c r="I315" s="514"/>
      <c r="J315" s="514"/>
      <c r="K315" s="514"/>
      <c r="L315" s="516"/>
      <c r="M315" s="510">
        <f t="shared" si="159"/>
        <v>0</v>
      </c>
      <c r="N315" s="517">
        <f t="shared" si="160"/>
        <v>0</v>
      </c>
      <c r="O315" s="517">
        <f t="shared" si="160"/>
        <v>0</v>
      </c>
      <c r="P315" s="517">
        <f t="shared" si="160"/>
        <v>0</v>
      </c>
      <c r="Q315" s="518">
        <f t="shared" si="160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1">ROUNDUP(I317/$Q$15,0)</f>
        <v>0</v>
      </c>
      <c r="O317" s="592">
        <f t="shared" si="161"/>
        <v>0</v>
      </c>
      <c r="P317" s="592">
        <f t="shared" si="161"/>
        <v>0</v>
      </c>
      <c r="Q317" s="597">
        <f t="shared" si="161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2">ROUNDUP(I319/$Q$15,0)</f>
        <v>0</v>
      </c>
      <c r="O319" s="520">
        <f t="shared" si="162"/>
        <v>0</v>
      </c>
      <c r="P319" s="520">
        <f t="shared" si="162"/>
        <v>0</v>
      </c>
      <c r="Q319" s="590">
        <f t="shared" si="162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workbookViewId="0">
      <selection activeCell="B328" sqref="B328"/>
    </sheetView>
  </sheetViews>
  <sheetFormatPr defaultRowHeight="12" x14ac:dyDescent="0.25"/>
  <cols>
    <col min="1" max="1" width="10.85546875" style="622" customWidth="1"/>
    <col min="2" max="2" width="28" style="622" customWidth="1"/>
    <col min="3" max="3" width="9.7109375" style="622" hidden="1" customWidth="1"/>
    <col min="4" max="4" width="9.5703125" style="622" hidden="1" customWidth="1"/>
    <col min="5" max="6" width="8.7109375" style="622" hidden="1" customWidth="1"/>
    <col min="7" max="7" width="8.28515625" style="622" hidden="1" customWidth="1"/>
    <col min="8" max="11" width="8.7109375" style="622" hidden="1" customWidth="1"/>
    <col min="12" max="12" width="7.5703125" style="622" hidden="1" customWidth="1"/>
    <col min="13" max="16384" width="9.140625" style="313"/>
  </cols>
  <sheetData>
    <row r="1" spans="1:17" x14ac:dyDescent="0.25">
      <c r="A1" s="974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</row>
    <row r="2" spans="1:17" ht="18" customHeight="1" x14ac:dyDescent="0.25">
      <c r="A2" s="976" t="s">
        <v>0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</row>
    <row r="3" spans="1:17" x14ac:dyDescent="0.25">
      <c r="A3" s="314"/>
      <c r="B3" s="315"/>
      <c r="C3" s="316"/>
      <c r="D3" s="315"/>
      <c r="E3" s="315"/>
      <c r="F3" s="315"/>
      <c r="G3" s="315"/>
      <c r="H3" s="316"/>
      <c r="I3" s="315"/>
      <c r="J3" s="315"/>
      <c r="K3" s="315"/>
      <c r="L3" s="978"/>
      <c r="M3" s="978"/>
      <c r="N3" s="978"/>
      <c r="O3" s="978"/>
      <c r="P3" s="978"/>
      <c r="Q3" s="979"/>
    </row>
    <row r="4" spans="1:17" ht="12.75" x14ac:dyDescent="0.25">
      <c r="A4" s="317" t="s">
        <v>1</v>
      </c>
      <c r="B4" s="318"/>
      <c r="C4" s="980" t="s">
        <v>2</v>
      </c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</row>
    <row r="5" spans="1:17" ht="12.75" x14ac:dyDescent="0.25">
      <c r="A5" s="317" t="s">
        <v>3</v>
      </c>
      <c r="B5" s="318"/>
      <c r="C5" s="980" t="s">
        <v>4</v>
      </c>
      <c r="D5" s="980"/>
      <c r="E5" s="980"/>
      <c r="F5" s="980"/>
      <c r="G5" s="980"/>
      <c r="H5" s="980"/>
      <c r="I5" s="980"/>
      <c r="J5" s="980"/>
      <c r="K5" s="980"/>
      <c r="L5" s="980"/>
      <c r="M5" s="980"/>
      <c r="N5" s="980"/>
      <c r="O5" s="980"/>
      <c r="P5" s="980"/>
      <c r="Q5" s="980"/>
    </row>
    <row r="6" spans="1:17" ht="12.75" customHeight="1" x14ac:dyDescent="0.25">
      <c r="A6" s="314" t="s">
        <v>5</v>
      </c>
      <c r="B6" s="315"/>
      <c r="C6" s="960" t="s">
        <v>6</v>
      </c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962"/>
    </row>
    <row r="7" spans="1:17" ht="12.75" customHeight="1" x14ac:dyDescent="0.25">
      <c r="A7" s="314" t="s">
        <v>7</v>
      </c>
      <c r="B7" s="315"/>
      <c r="C7" s="960" t="s">
        <v>356</v>
      </c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2"/>
    </row>
    <row r="8" spans="1:17" ht="24" customHeight="1" x14ac:dyDescent="0.25">
      <c r="A8" s="314" t="s">
        <v>9</v>
      </c>
      <c r="B8" s="315"/>
      <c r="C8" s="981" t="s">
        <v>348</v>
      </c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3"/>
    </row>
    <row r="9" spans="1:17" ht="12.75" customHeight="1" x14ac:dyDescent="0.25">
      <c r="A9" s="319" t="s">
        <v>11</v>
      </c>
      <c r="B9" s="315"/>
      <c r="C9" s="960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62"/>
    </row>
    <row r="10" spans="1:17" ht="12.75" customHeight="1" x14ac:dyDescent="0.25">
      <c r="A10" s="314"/>
      <c r="B10" s="315" t="s">
        <v>12</v>
      </c>
      <c r="C10" s="960" t="s">
        <v>349</v>
      </c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2"/>
    </row>
    <row r="11" spans="1:17" ht="12.75" customHeight="1" x14ac:dyDescent="0.25">
      <c r="A11" s="314"/>
      <c r="B11" s="315" t="s">
        <v>13</v>
      </c>
      <c r="C11" s="960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2"/>
    </row>
    <row r="12" spans="1:17" ht="12.75" customHeight="1" x14ac:dyDescent="0.25">
      <c r="A12" s="314"/>
      <c r="B12" s="315" t="s">
        <v>14</v>
      </c>
      <c r="C12" s="960"/>
      <c r="D12" s="961"/>
      <c r="E12" s="961"/>
      <c r="F12" s="961"/>
      <c r="G12" s="961"/>
      <c r="H12" s="961"/>
      <c r="I12" s="961"/>
      <c r="J12" s="961"/>
      <c r="K12" s="961"/>
      <c r="L12" s="961"/>
      <c r="M12" s="961"/>
      <c r="N12" s="961"/>
      <c r="O12" s="961"/>
      <c r="P12" s="961"/>
      <c r="Q12" s="962"/>
    </row>
    <row r="13" spans="1:17" ht="12.75" customHeight="1" x14ac:dyDescent="0.25">
      <c r="A13" s="314"/>
      <c r="B13" s="315" t="s">
        <v>16</v>
      </c>
      <c r="C13" s="960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1"/>
      <c r="O13" s="961"/>
      <c r="P13" s="961"/>
      <c r="Q13" s="962"/>
    </row>
    <row r="14" spans="1:17" ht="12.75" customHeight="1" x14ac:dyDescent="0.25">
      <c r="A14" s="314"/>
      <c r="B14" s="315" t="s">
        <v>17</v>
      </c>
      <c r="C14" s="960"/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2"/>
    </row>
    <row r="15" spans="1:17" ht="12.75" customHeight="1" x14ac:dyDescent="0.25">
      <c r="A15" s="320"/>
      <c r="B15" s="321"/>
      <c r="C15" s="322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323"/>
      <c r="O15" s="963" t="s">
        <v>18</v>
      </c>
      <c r="P15" s="963"/>
      <c r="Q15" s="325" t="s">
        <v>19</v>
      </c>
    </row>
    <row r="16" spans="1:17" s="326" customFormat="1" ht="12.75" customHeight="1" x14ac:dyDescent="0.25">
      <c r="A16" s="964" t="s">
        <v>20</v>
      </c>
      <c r="B16" s="967" t="s">
        <v>21</v>
      </c>
      <c r="C16" s="969" t="s">
        <v>347</v>
      </c>
      <c r="D16" s="970"/>
      <c r="E16" s="970"/>
      <c r="F16" s="970"/>
      <c r="G16" s="971"/>
      <c r="H16" s="969" t="s">
        <v>23</v>
      </c>
      <c r="I16" s="970"/>
      <c r="J16" s="970"/>
      <c r="K16" s="970"/>
      <c r="L16" s="972"/>
      <c r="M16" s="969" t="s">
        <v>24</v>
      </c>
      <c r="N16" s="970"/>
      <c r="O16" s="970"/>
      <c r="P16" s="970"/>
      <c r="Q16" s="972"/>
    </row>
    <row r="17" spans="1:17" s="326" customFormat="1" ht="12.75" customHeight="1" x14ac:dyDescent="0.25">
      <c r="A17" s="965"/>
      <c r="B17" s="968"/>
      <c r="C17" s="952" t="s">
        <v>25</v>
      </c>
      <c r="D17" s="954" t="s">
        <v>26</v>
      </c>
      <c r="E17" s="956" t="s">
        <v>27</v>
      </c>
      <c r="F17" s="948" t="s">
        <v>28</v>
      </c>
      <c r="G17" s="959" t="s">
        <v>29</v>
      </c>
      <c r="H17" s="952" t="s">
        <v>25</v>
      </c>
      <c r="I17" s="954" t="s">
        <v>26</v>
      </c>
      <c r="J17" s="956" t="s">
        <v>27</v>
      </c>
      <c r="K17" s="948" t="s">
        <v>28</v>
      </c>
      <c r="L17" s="950" t="s">
        <v>29</v>
      </c>
      <c r="M17" s="952" t="s">
        <v>25</v>
      </c>
      <c r="N17" s="954" t="s">
        <v>26</v>
      </c>
      <c r="O17" s="956" t="s">
        <v>27</v>
      </c>
      <c r="P17" s="948" t="s">
        <v>28</v>
      </c>
      <c r="Q17" s="950" t="s">
        <v>29</v>
      </c>
    </row>
    <row r="18" spans="1:17" s="327" customFormat="1" ht="61.5" customHeight="1" thickBot="1" x14ac:dyDescent="0.3">
      <c r="A18" s="966"/>
      <c r="B18" s="968"/>
      <c r="C18" s="952"/>
      <c r="D18" s="973"/>
      <c r="E18" s="958"/>
      <c r="F18" s="949"/>
      <c r="G18" s="959"/>
      <c r="H18" s="953"/>
      <c r="I18" s="955"/>
      <c r="J18" s="957"/>
      <c r="K18" s="949"/>
      <c r="L18" s="951"/>
      <c r="M18" s="953"/>
      <c r="N18" s="955"/>
      <c r="O18" s="957"/>
      <c r="P18" s="949"/>
      <c r="Q18" s="951"/>
    </row>
    <row r="19" spans="1:17" s="327" customFormat="1" ht="9.75" customHeight="1" thickTop="1" x14ac:dyDescent="0.25">
      <c r="A19" s="328" t="s">
        <v>30</v>
      </c>
      <c r="B19" s="328">
        <v>2</v>
      </c>
      <c r="C19" s="329">
        <v>3</v>
      </c>
      <c r="D19" s="330">
        <v>4</v>
      </c>
      <c r="E19" s="330">
        <v>5</v>
      </c>
      <c r="F19" s="330">
        <v>6</v>
      </c>
      <c r="G19" s="331">
        <v>7</v>
      </c>
      <c r="H19" s="329">
        <v>8</v>
      </c>
      <c r="I19" s="330">
        <v>9</v>
      </c>
      <c r="J19" s="330">
        <v>10</v>
      </c>
      <c r="K19" s="330">
        <v>11</v>
      </c>
      <c r="L19" s="332">
        <v>12</v>
      </c>
      <c r="M19" s="329">
        <v>13</v>
      </c>
      <c r="N19" s="330">
        <v>14</v>
      </c>
      <c r="O19" s="330">
        <v>15</v>
      </c>
      <c r="P19" s="330">
        <v>16</v>
      </c>
      <c r="Q19" s="332">
        <v>17</v>
      </c>
    </row>
    <row r="20" spans="1:17" s="339" customFormat="1" x14ac:dyDescent="0.25">
      <c r="A20" s="333"/>
      <c r="B20" s="334" t="s">
        <v>31</v>
      </c>
      <c r="C20" s="335"/>
      <c r="D20" s="336"/>
      <c r="E20" s="336"/>
      <c r="F20" s="336"/>
      <c r="G20" s="337"/>
      <c r="H20" s="335"/>
      <c r="I20" s="336"/>
      <c r="J20" s="336"/>
      <c r="K20" s="336"/>
      <c r="L20" s="338"/>
      <c r="M20" s="335"/>
      <c r="N20" s="336"/>
      <c r="O20" s="336"/>
      <c r="P20" s="336"/>
      <c r="Q20" s="338"/>
    </row>
    <row r="21" spans="1:17" s="339" customFormat="1" ht="32.25" customHeight="1" thickBot="1" x14ac:dyDescent="0.3">
      <c r="A21" s="340"/>
      <c r="B21" s="341" t="s">
        <v>32</v>
      </c>
      <c r="C21" s="342">
        <f t="shared" ref="C21:C47" si="0">SUM(D21:G21)</f>
        <v>1326500</v>
      </c>
      <c r="D21" s="343">
        <f>SUM(D22,D25,D26,D42,D43)</f>
        <v>1326500</v>
      </c>
      <c r="E21" s="343">
        <f>SUM(E22,E25,E43)</f>
        <v>0</v>
      </c>
      <c r="F21" s="343">
        <f>SUM(F22,F27,F43)</f>
        <v>0</v>
      </c>
      <c r="G21" s="344">
        <f>SUM(G22,G45)</f>
        <v>0</v>
      </c>
      <c r="H21" s="342">
        <f t="shared" ref="H21:H47" si="1">SUM(I21:L21)</f>
        <v>1740719.8869599998</v>
      </c>
      <c r="I21" s="343">
        <f>SUM(I22,I25,I26,I42,I43)</f>
        <v>1740719.8869599998</v>
      </c>
      <c r="J21" s="343">
        <f>SUM(J22,J25,J43)</f>
        <v>0</v>
      </c>
      <c r="K21" s="343">
        <f>SUM(K22,K27,K43)</f>
        <v>0</v>
      </c>
      <c r="L21" s="345">
        <f>SUM(L22,L45)</f>
        <v>0</v>
      </c>
      <c r="M21" s="342">
        <f t="shared" ref="M21:M41" si="2">SUM(N21:Q21)</f>
        <v>2476839</v>
      </c>
      <c r="N21" s="343">
        <f>SUM(N22,N25,N26,N42,N43)</f>
        <v>2476839</v>
      </c>
      <c r="O21" s="343">
        <f>SUM(O22,O25,O43)</f>
        <v>0</v>
      </c>
      <c r="P21" s="343">
        <f>SUM(P22,P27,P43)</f>
        <v>0</v>
      </c>
      <c r="Q21" s="345">
        <f>SUM(Q22,Q45)</f>
        <v>0</v>
      </c>
    </row>
    <row r="22" spans="1:17" ht="21.75" customHeight="1" thickTop="1" x14ac:dyDescent="0.25">
      <c r="A22" s="346"/>
      <c r="B22" s="347" t="s">
        <v>33</v>
      </c>
      <c r="C22" s="348">
        <f t="shared" si="0"/>
        <v>0</v>
      </c>
      <c r="D22" s="349">
        <f>SUM(D23:D24)</f>
        <v>0</v>
      </c>
      <c r="E22" s="349">
        <f>SUM(E23:E24)</f>
        <v>0</v>
      </c>
      <c r="F22" s="349">
        <f>SUM(F23:F24)</f>
        <v>0</v>
      </c>
      <c r="G22" s="350">
        <f>SUM(G23:G24)</f>
        <v>0</v>
      </c>
      <c r="H22" s="348">
        <f t="shared" si="1"/>
        <v>0</v>
      </c>
      <c r="I22" s="349">
        <f>SUM(I23:I24)</f>
        <v>0</v>
      </c>
      <c r="J22" s="349">
        <f>SUM(J23:J24)</f>
        <v>0</v>
      </c>
      <c r="K22" s="349">
        <f>SUM(K23:K24)</f>
        <v>0</v>
      </c>
      <c r="L22" s="351">
        <f>SUM(L23:L24)</f>
        <v>0</v>
      </c>
      <c r="M22" s="348">
        <f t="shared" si="2"/>
        <v>0</v>
      </c>
      <c r="N22" s="349">
        <f>SUM(N23:N24)</f>
        <v>0</v>
      </c>
      <c r="O22" s="349">
        <f>SUM(O23:O24)</f>
        <v>0</v>
      </c>
      <c r="P22" s="349">
        <f>SUM(P23:P24)</f>
        <v>0</v>
      </c>
      <c r="Q22" s="351">
        <f>SUM(Q23:Q24)</f>
        <v>0</v>
      </c>
    </row>
    <row r="23" spans="1:17" x14ac:dyDescent="0.25">
      <c r="A23" s="352"/>
      <c r="B23" s="353" t="s">
        <v>34</v>
      </c>
      <c r="C23" s="354">
        <f t="shared" si="0"/>
        <v>0</v>
      </c>
      <c r="D23" s="355"/>
      <c r="E23" s="355"/>
      <c r="F23" s="355"/>
      <c r="G23" s="356"/>
      <c r="H23" s="354">
        <f t="shared" si="1"/>
        <v>0</v>
      </c>
      <c r="I23" s="355"/>
      <c r="J23" s="355"/>
      <c r="K23" s="355"/>
      <c r="L23" s="357"/>
      <c r="M23" s="358">
        <f t="shared" si="2"/>
        <v>0</v>
      </c>
      <c r="N23" s="359">
        <f t="shared" ref="N23:Q24" si="3">ROUND(I23/$Q$15,0)</f>
        <v>0</v>
      </c>
      <c r="O23" s="360">
        <f t="shared" si="3"/>
        <v>0</v>
      </c>
      <c r="P23" s="360">
        <f t="shared" si="3"/>
        <v>0</v>
      </c>
      <c r="Q23" s="361">
        <f t="shared" si="3"/>
        <v>0</v>
      </c>
    </row>
    <row r="24" spans="1:17" x14ac:dyDescent="0.25">
      <c r="A24" s="362"/>
      <c r="B24" s="363" t="s">
        <v>35</v>
      </c>
      <c r="C24" s="364">
        <f t="shared" si="0"/>
        <v>0</v>
      </c>
      <c r="D24" s="365"/>
      <c r="E24" s="365"/>
      <c r="F24" s="365"/>
      <c r="G24" s="366"/>
      <c r="H24" s="364">
        <f t="shared" si="1"/>
        <v>0</v>
      </c>
      <c r="I24" s="365"/>
      <c r="J24" s="365"/>
      <c r="K24" s="365"/>
      <c r="L24" s="367"/>
      <c r="M24" s="368">
        <f t="shared" si="2"/>
        <v>0</v>
      </c>
      <c r="N24" s="369">
        <f t="shared" si="3"/>
        <v>0</v>
      </c>
      <c r="O24" s="370">
        <f t="shared" si="3"/>
        <v>0</v>
      </c>
      <c r="P24" s="370">
        <f t="shared" si="3"/>
        <v>0</v>
      </c>
      <c r="Q24" s="371">
        <f t="shared" si="3"/>
        <v>0</v>
      </c>
    </row>
    <row r="25" spans="1:17" s="339" customFormat="1" ht="24.75" thickBot="1" x14ac:dyDescent="0.3">
      <c r="A25" s="372">
        <v>21700</v>
      </c>
      <c r="B25" s="372" t="s">
        <v>36</v>
      </c>
      <c r="C25" s="373">
        <f t="shared" si="0"/>
        <v>1326500</v>
      </c>
      <c r="D25" s="374">
        <f>993689+332811</f>
        <v>1326500</v>
      </c>
      <c r="E25" s="374"/>
      <c r="F25" s="375" t="s">
        <v>37</v>
      </c>
      <c r="G25" s="376" t="s">
        <v>37</v>
      </c>
      <c r="H25" s="373">
        <f t="shared" si="1"/>
        <v>1740719.8869599998</v>
      </c>
      <c r="I25" s="374">
        <f>SUM(I51)</f>
        <v>1740719.8869599998</v>
      </c>
      <c r="J25" s="374"/>
      <c r="K25" s="375" t="s">
        <v>37</v>
      </c>
      <c r="L25" s="377" t="s">
        <v>37</v>
      </c>
      <c r="M25" s="378">
        <f t="shared" si="2"/>
        <v>2476839</v>
      </c>
      <c r="N25" s="379">
        <f>ROUND(I25/$Q$15,0)+18</f>
        <v>2476839</v>
      </c>
      <c r="O25" s="380">
        <f>ROUND(J25/$Q$15,0)</f>
        <v>0</v>
      </c>
      <c r="P25" s="381" t="s">
        <v>37</v>
      </c>
      <c r="Q25" s="382" t="s">
        <v>37</v>
      </c>
    </row>
    <row r="26" spans="1:17" s="339" customFormat="1" ht="24.75" thickTop="1" x14ac:dyDescent="0.25">
      <c r="A26" s="383"/>
      <c r="B26" s="383" t="s">
        <v>38</v>
      </c>
      <c r="C26" s="384">
        <f t="shared" si="0"/>
        <v>0</v>
      </c>
      <c r="D26" s="385"/>
      <c r="E26" s="386" t="s">
        <v>37</v>
      </c>
      <c r="F26" s="386" t="s">
        <v>37</v>
      </c>
      <c r="G26" s="387" t="s">
        <v>37</v>
      </c>
      <c r="H26" s="384">
        <f t="shared" si="1"/>
        <v>0</v>
      </c>
      <c r="I26" s="388"/>
      <c r="J26" s="386" t="s">
        <v>37</v>
      </c>
      <c r="K26" s="386" t="s">
        <v>37</v>
      </c>
      <c r="L26" s="389" t="s">
        <v>37</v>
      </c>
      <c r="M26" s="384">
        <f t="shared" si="2"/>
        <v>0</v>
      </c>
      <c r="N26" s="386">
        <f>ROUND(I26/$Q$15,0)</f>
        <v>0</v>
      </c>
      <c r="O26" s="386" t="s">
        <v>37</v>
      </c>
      <c r="P26" s="386" t="s">
        <v>37</v>
      </c>
      <c r="Q26" s="389" t="s">
        <v>37</v>
      </c>
    </row>
    <row r="27" spans="1:17" s="339" customFormat="1" ht="36" x14ac:dyDescent="0.25">
      <c r="A27" s="383">
        <v>21300</v>
      </c>
      <c r="B27" s="383" t="s">
        <v>39</v>
      </c>
      <c r="C27" s="384">
        <f t="shared" si="0"/>
        <v>0</v>
      </c>
      <c r="D27" s="386" t="s">
        <v>37</v>
      </c>
      <c r="E27" s="386" t="s">
        <v>37</v>
      </c>
      <c r="F27" s="390">
        <f>SUM(F28,F32,F34,F37)</f>
        <v>0</v>
      </c>
      <c r="G27" s="387" t="s">
        <v>37</v>
      </c>
      <c r="H27" s="384">
        <f t="shared" si="1"/>
        <v>0</v>
      </c>
      <c r="I27" s="386" t="s">
        <v>37</v>
      </c>
      <c r="J27" s="386" t="s">
        <v>37</v>
      </c>
      <c r="K27" s="390">
        <f>SUM(K28,K32,K34,K37)</f>
        <v>0</v>
      </c>
      <c r="L27" s="389" t="s">
        <v>37</v>
      </c>
      <c r="M27" s="384">
        <f t="shared" si="2"/>
        <v>0</v>
      </c>
      <c r="N27" s="386" t="s">
        <v>37</v>
      </c>
      <c r="O27" s="386" t="s">
        <v>37</v>
      </c>
      <c r="P27" s="390">
        <f>SUM(P28,P32,P34,P37)</f>
        <v>0</v>
      </c>
      <c r="Q27" s="389" t="s">
        <v>37</v>
      </c>
    </row>
    <row r="28" spans="1:17" s="339" customFormat="1" ht="24" x14ac:dyDescent="0.25">
      <c r="A28" s="391">
        <v>21350</v>
      </c>
      <c r="B28" s="383" t="s">
        <v>40</v>
      </c>
      <c r="C28" s="384">
        <f t="shared" si="0"/>
        <v>0</v>
      </c>
      <c r="D28" s="386" t="s">
        <v>37</v>
      </c>
      <c r="E28" s="386" t="s">
        <v>37</v>
      </c>
      <c r="F28" s="390">
        <f>SUM(F29:F31)</f>
        <v>0</v>
      </c>
      <c r="G28" s="387" t="s">
        <v>37</v>
      </c>
      <c r="H28" s="384">
        <f t="shared" si="1"/>
        <v>0</v>
      </c>
      <c r="I28" s="386" t="s">
        <v>37</v>
      </c>
      <c r="J28" s="386" t="s">
        <v>37</v>
      </c>
      <c r="K28" s="390">
        <f>SUM(K29:K31)</f>
        <v>0</v>
      </c>
      <c r="L28" s="389" t="s">
        <v>37</v>
      </c>
      <c r="M28" s="384">
        <f t="shared" si="2"/>
        <v>0</v>
      </c>
      <c r="N28" s="386" t="s">
        <v>37</v>
      </c>
      <c r="O28" s="386" t="s">
        <v>37</v>
      </c>
      <c r="P28" s="390">
        <f>SUM(P29:P31)</f>
        <v>0</v>
      </c>
      <c r="Q28" s="389" t="s">
        <v>37</v>
      </c>
    </row>
    <row r="29" spans="1:17" x14ac:dyDescent="0.25">
      <c r="A29" s="352">
        <v>21351</v>
      </c>
      <c r="B29" s="392" t="s">
        <v>41</v>
      </c>
      <c r="C29" s="393">
        <f t="shared" si="0"/>
        <v>0</v>
      </c>
      <c r="D29" s="394" t="s">
        <v>37</v>
      </c>
      <c r="E29" s="394" t="s">
        <v>37</v>
      </c>
      <c r="F29" s="395"/>
      <c r="G29" s="396" t="s">
        <v>37</v>
      </c>
      <c r="H29" s="393">
        <f t="shared" si="1"/>
        <v>0</v>
      </c>
      <c r="I29" s="394" t="s">
        <v>37</v>
      </c>
      <c r="J29" s="394" t="s">
        <v>37</v>
      </c>
      <c r="K29" s="395"/>
      <c r="L29" s="397" t="s">
        <v>37</v>
      </c>
      <c r="M29" s="398">
        <f t="shared" si="2"/>
        <v>0</v>
      </c>
      <c r="N29" s="399" t="s">
        <v>37</v>
      </c>
      <c r="O29" s="399" t="s">
        <v>37</v>
      </c>
      <c r="P29" s="359">
        <f>ROUND(K29/$Q$15,0)</f>
        <v>0</v>
      </c>
      <c r="Q29" s="400" t="s">
        <v>37</v>
      </c>
    </row>
    <row r="30" spans="1:17" x14ac:dyDescent="0.25">
      <c r="A30" s="362">
        <v>21352</v>
      </c>
      <c r="B30" s="401" t="s">
        <v>42</v>
      </c>
      <c r="C30" s="402">
        <f t="shared" si="0"/>
        <v>0</v>
      </c>
      <c r="D30" s="403" t="s">
        <v>37</v>
      </c>
      <c r="E30" s="403" t="s">
        <v>37</v>
      </c>
      <c r="F30" s="404"/>
      <c r="G30" s="405" t="s">
        <v>37</v>
      </c>
      <c r="H30" s="402">
        <f t="shared" si="1"/>
        <v>0</v>
      </c>
      <c r="I30" s="403" t="s">
        <v>37</v>
      </c>
      <c r="J30" s="403" t="s">
        <v>37</v>
      </c>
      <c r="K30" s="404"/>
      <c r="L30" s="406" t="s">
        <v>37</v>
      </c>
      <c r="M30" s="407">
        <f t="shared" si="2"/>
        <v>0</v>
      </c>
      <c r="N30" s="403" t="s">
        <v>37</v>
      </c>
      <c r="O30" s="403" t="s">
        <v>37</v>
      </c>
      <c r="P30" s="369">
        <f>ROUND(K30/$Q$15,0)</f>
        <v>0</v>
      </c>
      <c r="Q30" s="408" t="s">
        <v>37</v>
      </c>
    </row>
    <row r="31" spans="1:17" ht="24" x14ac:dyDescent="0.25">
      <c r="A31" s="362">
        <v>21359</v>
      </c>
      <c r="B31" s="401" t="s">
        <v>43</v>
      </c>
      <c r="C31" s="402">
        <f t="shared" si="0"/>
        <v>0</v>
      </c>
      <c r="D31" s="403" t="s">
        <v>37</v>
      </c>
      <c r="E31" s="403" t="s">
        <v>37</v>
      </c>
      <c r="F31" s="404"/>
      <c r="G31" s="405" t="s">
        <v>37</v>
      </c>
      <c r="H31" s="402">
        <f t="shared" si="1"/>
        <v>0</v>
      </c>
      <c r="I31" s="403" t="s">
        <v>37</v>
      </c>
      <c r="J31" s="403" t="s">
        <v>37</v>
      </c>
      <c r="K31" s="404"/>
      <c r="L31" s="406" t="s">
        <v>37</v>
      </c>
      <c r="M31" s="407">
        <f t="shared" si="2"/>
        <v>0</v>
      </c>
      <c r="N31" s="403" t="s">
        <v>37</v>
      </c>
      <c r="O31" s="403" t="s">
        <v>37</v>
      </c>
      <c r="P31" s="369">
        <f>ROUND(K31/$Q$15,0)</f>
        <v>0</v>
      </c>
      <c r="Q31" s="408" t="s">
        <v>37</v>
      </c>
    </row>
    <row r="32" spans="1:17" s="339" customFormat="1" ht="36" x14ac:dyDescent="0.25">
      <c r="A32" s="391">
        <v>21370</v>
      </c>
      <c r="B32" s="383" t="s">
        <v>44</v>
      </c>
      <c r="C32" s="384">
        <f t="shared" si="0"/>
        <v>0</v>
      </c>
      <c r="D32" s="386" t="s">
        <v>37</v>
      </c>
      <c r="E32" s="386" t="s">
        <v>37</v>
      </c>
      <c r="F32" s="390">
        <f>SUM(F33)</f>
        <v>0</v>
      </c>
      <c r="G32" s="387" t="s">
        <v>37</v>
      </c>
      <c r="H32" s="384">
        <f t="shared" si="1"/>
        <v>0</v>
      </c>
      <c r="I32" s="386" t="s">
        <v>37</v>
      </c>
      <c r="J32" s="386" t="s">
        <v>37</v>
      </c>
      <c r="K32" s="390">
        <f>SUM(K33)</f>
        <v>0</v>
      </c>
      <c r="L32" s="389" t="s">
        <v>37</v>
      </c>
      <c r="M32" s="409">
        <f t="shared" si="2"/>
        <v>0</v>
      </c>
      <c r="N32" s="410" t="s">
        <v>37</v>
      </c>
      <c r="O32" s="410" t="s">
        <v>37</v>
      </c>
      <c r="P32" s="411">
        <f>SUM(P33)</f>
        <v>0</v>
      </c>
      <c r="Q32" s="412" t="s">
        <v>37</v>
      </c>
    </row>
    <row r="33" spans="1:17" ht="36" x14ac:dyDescent="0.25">
      <c r="A33" s="413">
        <v>21379</v>
      </c>
      <c r="B33" s="414" t="s">
        <v>45</v>
      </c>
      <c r="C33" s="415">
        <f t="shared" si="0"/>
        <v>0</v>
      </c>
      <c r="D33" s="399" t="s">
        <v>37</v>
      </c>
      <c r="E33" s="399" t="s">
        <v>37</v>
      </c>
      <c r="F33" s="416"/>
      <c r="G33" s="417" t="s">
        <v>37</v>
      </c>
      <c r="H33" s="415">
        <f t="shared" si="1"/>
        <v>0</v>
      </c>
      <c r="I33" s="399" t="s">
        <v>37</v>
      </c>
      <c r="J33" s="399" t="s">
        <v>37</v>
      </c>
      <c r="K33" s="416"/>
      <c r="L33" s="418" t="s">
        <v>37</v>
      </c>
      <c r="M33" s="415">
        <f t="shared" si="2"/>
        <v>0</v>
      </c>
      <c r="N33" s="399" t="s">
        <v>37</v>
      </c>
      <c r="O33" s="399" t="s">
        <v>37</v>
      </c>
      <c r="P33" s="359">
        <f>ROUND(K33/$Q$15,0)</f>
        <v>0</v>
      </c>
      <c r="Q33" s="418" t="s">
        <v>37</v>
      </c>
    </row>
    <row r="34" spans="1:17" s="339" customFormat="1" x14ac:dyDescent="0.25">
      <c r="A34" s="391">
        <v>21380</v>
      </c>
      <c r="B34" s="383" t="s">
        <v>46</v>
      </c>
      <c r="C34" s="384">
        <f t="shared" si="0"/>
        <v>0</v>
      </c>
      <c r="D34" s="386" t="s">
        <v>37</v>
      </c>
      <c r="E34" s="386" t="s">
        <v>37</v>
      </c>
      <c r="F34" s="390">
        <f>SUM(F35:F36)</f>
        <v>0</v>
      </c>
      <c r="G34" s="387" t="s">
        <v>37</v>
      </c>
      <c r="H34" s="384">
        <f t="shared" si="1"/>
        <v>0</v>
      </c>
      <c r="I34" s="386" t="s">
        <v>37</v>
      </c>
      <c r="J34" s="386" t="s">
        <v>37</v>
      </c>
      <c r="K34" s="390">
        <f>SUM(K35:K36)</f>
        <v>0</v>
      </c>
      <c r="L34" s="389" t="s">
        <v>37</v>
      </c>
      <c r="M34" s="384">
        <f t="shared" si="2"/>
        <v>0</v>
      </c>
      <c r="N34" s="386" t="s">
        <v>37</v>
      </c>
      <c r="O34" s="386" t="s">
        <v>37</v>
      </c>
      <c r="P34" s="390">
        <f>SUM(P35:P36)</f>
        <v>0</v>
      </c>
      <c r="Q34" s="389" t="s">
        <v>37</v>
      </c>
    </row>
    <row r="35" spans="1:17" x14ac:dyDescent="0.25">
      <c r="A35" s="353">
        <v>21381</v>
      </c>
      <c r="B35" s="392" t="s">
        <v>47</v>
      </c>
      <c r="C35" s="393">
        <f t="shared" si="0"/>
        <v>0</v>
      </c>
      <c r="D35" s="394" t="s">
        <v>37</v>
      </c>
      <c r="E35" s="394" t="s">
        <v>37</v>
      </c>
      <c r="F35" s="395"/>
      <c r="G35" s="396" t="s">
        <v>37</v>
      </c>
      <c r="H35" s="393">
        <f t="shared" si="1"/>
        <v>0</v>
      </c>
      <c r="I35" s="394" t="s">
        <v>37</v>
      </c>
      <c r="J35" s="394" t="s">
        <v>37</v>
      </c>
      <c r="K35" s="395"/>
      <c r="L35" s="397" t="s">
        <v>37</v>
      </c>
      <c r="M35" s="393">
        <f t="shared" si="2"/>
        <v>0</v>
      </c>
      <c r="N35" s="394" t="s">
        <v>37</v>
      </c>
      <c r="O35" s="394" t="s">
        <v>37</v>
      </c>
      <c r="P35" s="419">
        <f>ROUND(K35/$Q$15,0)</f>
        <v>0</v>
      </c>
      <c r="Q35" s="397" t="s">
        <v>37</v>
      </c>
    </row>
    <row r="36" spans="1:17" ht="24" x14ac:dyDescent="0.25">
      <c r="A36" s="363">
        <v>21383</v>
      </c>
      <c r="B36" s="401" t="s">
        <v>48</v>
      </c>
      <c r="C36" s="402">
        <f t="shared" si="0"/>
        <v>0</v>
      </c>
      <c r="D36" s="403" t="s">
        <v>37</v>
      </c>
      <c r="E36" s="403" t="s">
        <v>37</v>
      </c>
      <c r="F36" s="404"/>
      <c r="G36" s="405" t="s">
        <v>37</v>
      </c>
      <c r="H36" s="402">
        <f t="shared" si="1"/>
        <v>0</v>
      </c>
      <c r="I36" s="403" t="s">
        <v>37</v>
      </c>
      <c r="J36" s="403" t="s">
        <v>37</v>
      </c>
      <c r="K36" s="404"/>
      <c r="L36" s="406" t="s">
        <v>37</v>
      </c>
      <c r="M36" s="402">
        <f t="shared" si="2"/>
        <v>0</v>
      </c>
      <c r="N36" s="403" t="s">
        <v>37</v>
      </c>
      <c r="O36" s="403" t="s">
        <v>37</v>
      </c>
      <c r="P36" s="369">
        <f>ROUND(K36/$Q$15,0)</f>
        <v>0</v>
      </c>
      <c r="Q36" s="406" t="s">
        <v>37</v>
      </c>
    </row>
    <row r="37" spans="1:17" s="339" customFormat="1" ht="24" x14ac:dyDescent="0.25">
      <c r="A37" s="391">
        <v>21390</v>
      </c>
      <c r="B37" s="383" t="s">
        <v>49</v>
      </c>
      <c r="C37" s="384">
        <f t="shared" si="0"/>
        <v>0</v>
      </c>
      <c r="D37" s="386" t="s">
        <v>37</v>
      </c>
      <c r="E37" s="386" t="s">
        <v>37</v>
      </c>
      <c r="F37" s="390">
        <f>SUM(F38:F41)</f>
        <v>0</v>
      </c>
      <c r="G37" s="387" t="s">
        <v>37</v>
      </c>
      <c r="H37" s="384">
        <f t="shared" si="1"/>
        <v>0</v>
      </c>
      <c r="I37" s="386" t="s">
        <v>37</v>
      </c>
      <c r="J37" s="386" t="s">
        <v>37</v>
      </c>
      <c r="K37" s="390">
        <f>SUM(K38:K41)</f>
        <v>0</v>
      </c>
      <c r="L37" s="389" t="s">
        <v>37</v>
      </c>
      <c r="M37" s="384">
        <f t="shared" si="2"/>
        <v>0</v>
      </c>
      <c r="N37" s="386" t="s">
        <v>37</v>
      </c>
      <c r="O37" s="386" t="s">
        <v>37</v>
      </c>
      <c r="P37" s="390">
        <f>SUM(P38:P41)</f>
        <v>0</v>
      </c>
      <c r="Q37" s="389" t="s">
        <v>37</v>
      </c>
    </row>
    <row r="38" spans="1:17" ht="24" x14ac:dyDescent="0.25">
      <c r="A38" s="353">
        <v>21391</v>
      </c>
      <c r="B38" s="392" t="s">
        <v>50</v>
      </c>
      <c r="C38" s="393">
        <f t="shared" si="0"/>
        <v>0</v>
      </c>
      <c r="D38" s="394" t="s">
        <v>37</v>
      </c>
      <c r="E38" s="394" t="s">
        <v>37</v>
      </c>
      <c r="F38" s="395"/>
      <c r="G38" s="396" t="s">
        <v>37</v>
      </c>
      <c r="H38" s="393">
        <f t="shared" si="1"/>
        <v>0</v>
      </c>
      <c r="I38" s="394" t="s">
        <v>37</v>
      </c>
      <c r="J38" s="394" t="s">
        <v>37</v>
      </c>
      <c r="K38" s="395"/>
      <c r="L38" s="397" t="s">
        <v>37</v>
      </c>
      <c r="M38" s="393">
        <f t="shared" si="2"/>
        <v>0</v>
      </c>
      <c r="N38" s="394" t="s">
        <v>37</v>
      </c>
      <c r="O38" s="394" t="s">
        <v>37</v>
      </c>
      <c r="P38" s="419">
        <f>ROUND(K38/$Q$15,0)</f>
        <v>0</v>
      </c>
      <c r="Q38" s="397" t="s">
        <v>37</v>
      </c>
    </row>
    <row r="39" spans="1:17" x14ac:dyDescent="0.25">
      <c r="A39" s="363">
        <v>21393</v>
      </c>
      <c r="B39" s="401" t="s">
        <v>51</v>
      </c>
      <c r="C39" s="402">
        <f t="shared" si="0"/>
        <v>0</v>
      </c>
      <c r="D39" s="403" t="s">
        <v>37</v>
      </c>
      <c r="E39" s="403" t="s">
        <v>37</v>
      </c>
      <c r="F39" s="404"/>
      <c r="G39" s="405" t="s">
        <v>37</v>
      </c>
      <c r="H39" s="402">
        <f t="shared" si="1"/>
        <v>0</v>
      </c>
      <c r="I39" s="403" t="s">
        <v>37</v>
      </c>
      <c r="J39" s="403" t="s">
        <v>37</v>
      </c>
      <c r="K39" s="404"/>
      <c r="L39" s="406" t="s">
        <v>37</v>
      </c>
      <c r="M39" s="402">
        <f t="shared" si="2"/>
        <v>0</v>
      </c>
      <c r="N39" s="403" t="s">
        <v>37</v>
      </c>
      <c r="O39" s="403" t="s">
        <v>37</v>
      </c>
      <c r="P39" s="369">
        <f>ROUND(K39/$Q$15,0)</f>
        <v>0</v>
      </c>
      <c r="Q39" s="406" t="s">
        <v>37</v>
      </c>
    </row>
    <row r="40" spans="1:17" x14ac:dyDescent="0.25">
      <c r="A40" s="363">
        <v>21395</v>
      </c>
      <c r="B40" s="401" t="s">
        <v>52</v>
      </c>
      <c r="C40" s="402">
        <f t="shared" si="0"/>
        <v>0</v>
      </c>
      <c r="D40" s="403" t="s">
        <v>37</v>
      </c>
      <c r="E40" s="403" t="s">
        <v>37</v>
      </c>
      <c r="F40" s="404"/>
      <c r="G40" s="405" t="s">
        <v>37</v>
      </c>
      <c r="H40" s="402">
        <f t="shared" si="1"/>
        <v>0</v>
      </c>
      <c r="I40" s="403" t="s">
        <v>37</v>
      </c>
      <c r="J40" s="403" t="s">
        <v>37</v>
      </c>
      <c r="K40" s="404"/>
      <c r="L40" s="406" t="s">
        <v>37</v>
      </c>
      <c r="M40" s="402">
        <f t="shared" si="2"/>
        <v>0</v>
      </c>
      <c r="N40" s="403" t="s">
        <v>37</v>
      </c>
      <c r="O40" s="403" t="s">
        <v>37</v>
      </c>
      <c r="P40" s="369">
        <f>ROUND(K40/$Q$15,0)</f>
        <v>0</v>
      </c>
      <c r="Q40" s="406" t="s">
        <v>37</v>
      </c>
    </row>
    <row r="41" spans="1:17" ht="24" x14ac:dyDescent="0.25">
      <c r="A41" s="363">
        <v>21399</v>
      </c>
      <c r="B41" s="401" t="s">
        <v>53</v>
      </c>
      <c r="C41" s="402">
        <f t="shared" si="0"/>
        <v>0</v>
      </c>
      <c r="D41" s="403" t="s">
        <v>37</v>
      </c>
      <c r="E41" s="403" t="s">
        <v>37</v>
      </c>
      <c r="F41" s="404"/>
      <c r="G41" s="405" t="s">
        <v>37</v>
      </c>
      <c r="H41" s="402">
        <f t="shared" si="1"/>
        <v>0</v>
      </c>
      <c r="I41" s="403" t="s">
        <v>37</v>
      </c>
      <c r="J41" s="403" t="s">
        <v>37</v>
      </c>
      <c r="K41" s="404"/>
      <c r="L41" s="406" t="s">
        <v>37</v>
      </c>
      <c r="M41" s="402">
        <f t="shared" si="2"/>
        <v>0</v>
      </c>
      <c r="N41" s="403" t="s">
        <v>37</v>
      </c>
      <c r="O41" s="403" t="s">
        <v>37</v>
      </c>
      <c r="P41" s="369">
        <f>ROUND(K41/$Q$15,0)</f>
        <v>0</v>
      </c>
      <c r="Q41" s="406" t="s">
        <v>37</v>
      </c>
    </row>
    <row r="42" spans="1:17" s="339" customFormat="1" ht="24" x14ac:dyDescent="0.25">
      <c r="A42" s="391">
        <v>21420</v>
      </c>
      <c r="B42" s="383" t="s">
        <v>54</v>
      </c>
      <c r="C42" s="384">
        <f t="shared" si="0"/>
        <v>0</v>
      </c>
      <c r="D42" s="385"/>
      <c r="E42" s="386" t="s">
        <v>37</v>
      </c>
      <c r="F42" s="386" t="s">
        <v>37</v>
      </c>
      <c r="G42" s="387" t="s">
        <v>37</v>
      </c>
      <c r="H42" s="420">
        <f>SUM(I42:L42)</f>
        <v>0</v>
      </c>
      <c r="I42" s="385"/>
      <c r="J42" s="386" t="s">
        <v>37</v>
      </c>
      <c r="K42" s="386" t="s">
        <v>37</v>
      </c>
      <c r="L42" s="389" t="s">
        <v>37</v>
      </c>
      <c r="M42" s="420">
        <f>SUM(N42:Q42)</f>
        <v>0</v>
      </c>
      <c r="N42" s="421">
        <f>ROUND(I42/$Q$15,0)</f>
        <v>0</v>
      </c>
      <c r="O42" s="386" t="s">
        <v>37</v>
      </c>
      <c r="P42" s="386" t="s">
        <v>37</v>
      </c>
      <c r="Q42" s="389" t="s">
        <v>37</v>
      </c>
    </row>
    <row r="43" spans="1:17" s="339" customFormat="1" ht="24" x14ac:dyDescent="0.25">
      <c r="A43" s="422">
        <v>21490</v>
      </c>
      <c r="B43" s="423" t="s">
        <v>55</v>
      </c>
      <c r="C43" s="384">
        <f t="shared" si="0"/>
        <v>0</v>
      </c>
      <c r="D43" s="424">
        <f>D44</f>
        <v>0</v>
      </c>
      <c r="E43" s="424">
        <f t="shared" ref="E43:F43" si="4">E44</f>
        <v>0</v>
      </c>
      <c r="F43" s="424">
        <f t="shared" si="4"/>
        <v>0</v>
      </c>
      <c r="G43" s="387" t="s">
        <v>37</v>
      </c>
      <c r="H43" s="420">
        <f t="shared" ref="H43:H44" si="5">SUM(I43:L43)</f>
        <v>0</v>
      </c>
      <c r="I43" s="424">
        <f>I44</f>
        <v>0</v>
      </c>
      <c r="J43" s="424">
        <f t="shared" ref="J43:K43" si="6">J44</f>
        <v>0</v>
      </c>
      <c r="K43" s="424">
        <f t="shared" si="6"/>
        <v>0</v>
      </c>
      <c r="L43" s="389" t="s">
        <v>37</v>
      </c>
      <c r="M43" s="425">
        <f t="shared" ref="M43:M47" si="7">SUM(N43:Q43)</f>
        <v>0</v>
      </c>
      <c r="N43" s="424">
        <f>N44</f>
        <v>0</v>
      </c>
      <c r="O43" s="424">
        <f t="shared" ref="O43:P43" si="8">O44</f>
        <v>0</v>
      </c>
      <c r="P43" s="424">
        <f t="shared" si="8"/>
        <v>0</v>
      </c>
      <c r="Q43" s="389" t="s">
        <v>37</v>
      </c>
    </row>
    <row r="44" spans="1:17" s="339" customFormat="1" ht="24" x14ac:dyDescent="0.25">
      <c r="A44" s="363">
        <v>21499</v>
      </c>
      <c r="B44" s="401" t="s">
        <v>56</v>
      </c>
      <c r="C44" s="415">
        <f t="shared" si="0"/>
        <v>0</v>
      </c>
      <c r="D44" s="426"/>
      <c r="E44" s="427"/>
      <c r="F44" s="427"/>
      <c r="G44" s="428" t="s">
        <v>37</v>
      </c>
      <c r="H44" s="429">
        <f t="shared" si="5"/>
        <v>0</v>
      </c>
      <c r="I44" s="355"/>
      <c r="J44" s="430"/>
      <c r="K44" s="430"/>
      <c r="L44" s="400" t="s">
        <v>37</v>
      </c>
      <c r="M44" s="358">
        <f t="shared" si="7"/>
        <v>0</v>
      </c>
      <c r="N44" s="431">
        <f>ROUND(I44/$Q$15,0)</f>
        <v>0</v>
      </c>
      <c r="O44" s="394">
        <f>ROUND(J44/$Q$15,0)</f>
        <v>0</v>
      </c>
      <c r="P44" s="394">
        <f>ROUND(K44/$Q$15,0)</f>
        <v>0</v>
      </c>
      <c r="Q44" s="400" t="s">
        <v>37</v>
      </c>
    </row>
    <row r="45" spans="1:17" ht="24" x14ac:dyDescent="0.25">
      <c r="A45" s="432">
        <v>23000</v>
      </c>
      <c r="B45" s="433" t="s">
        <v>57</v>
      </c>
      <c r="C45" s="434">
        <f t="shared" si="0"/>
        <v>0</v>
      </c>
      <c r="D45" s="386" t="s">
        <v>37</v>
      </c>
      <c r="E45" s="386" t="s">
        <v>37</v>
      </c>
      <c r="F45" s="386" t="s">
        <v>37</v>
      </c>
      <c r="G45" s="421">
        <f>SUM(G46:G47)</f>
        <v>0</v>
      </c>
      <c r="H45" s="434">
        <f t="shared" si="1"/>
        <v>0</v>
      </c>
      <c r="I45" s="410" t="s">
        <v>37</v>
      </c>
      <c r="J45" s="410" t="s">
        <v>37</v>
      </c>
      <c r="K45" s="410" t="s">
        <v>37</v>
      </c>
      <c r="L45" s="435">
        <f>SUM(L46:L47)</f>
        <v>0</v>
      </c>
      <c r="M45" s="434">
        <f t="shared" si="7"/>
        <v>0</v>
      </c>
      <c r="N45" s="410" t="s">
        <v>37</v>
      </c>
      <c r="O45" s="410" t="s">
        <v>37</v>
      </c>
      <c r="P45" s="410" t="s">
        <v>37</v>
      </c>
      <c r="Q45" s="435">
        <f>SUM(Q46:Q47)</f>
        <v>0</v>
      </c>
    </row>
    <row r="46" spans="1:17" ht="24" x14ac:dyDescent="0.25">
      <c r="A46" s="436">
        <v>23410</v>
      </c>
      <c r="B46" s="437" t="s">
        <v>58</v>
      </c>
      <c r="C46" s="438">
        <f t="shared" si="0"/>
        <v>0</v>
      </c>
      <c r="D46" s="439" t="s">
        <v>37</v>
      </c>
      <c r="E46" s="439" t="s">
        <v>37</v>
      </c>
      <c r="F46" s="439" t="s">
        <v>37</v>
      </c>
      <c r="G46" s="440"/>
      <c r="H46" s="438">
        <f t="shared" si="1"/>
        <v>0</v>
      </c>
      <c r="I46" s="439" t="s">
        <v>37</v>
      </c>
      <c r="J46" s="439" t="s">
        <v>37</v>
      </c>
      <c r="K46" s="439" t="s">
        <v>37</v>
      </c>
      <c r="L46" s="441"/>
      <c r="M46" s="438">
        <f t="shared" si="7"/>
        <v>0</v>
      </c>
      <c r="N46" s="439" t="s">
        <v>37</v>
      </c>
      <c r="O46" s="439" t="s">
        <v>37</v>
      </c>
      <c r="P46" s="439" t="s">
        <v>37</v>
      </c>
      <c r="Q46" s="442">
        <f>ROUND(L46/$Q$15,0)</f>
        <v>0</v>
      </c>
    </row>
    <row r="47" spans="1:17" ht="24" x14ac:dyDescent="0.25">
      <c r="A47" s="436">
        <v>23510</v>
      </c>
      <c r="B47" s="437" t="s">
        <v>59</v>
      </c>
      <c r="C47" s="443">
        <f t="shared" si="0"/>
        <v>0</v>
      </c>
      <c r="D47" s="439" t="s">
        <v>37</v>
      </c>
      <c r="E47" s="439" t="s">
        <v>37</v>
      </c>
      <c r="F47" s="439" t="s">
        <v>37</v>
      </c>
      <c r="G47" s="440"/>
      <c r="H47" s="443">
        <f t="shared" si="1"/>
        <v>0</v>
      </c>
      <c r="I47" s="439" t="s">
        <v>37</v>
      </c>
      <c r="J47" s="439" t="s">
        <v>37</v>
      </c>
      <c r="K47" s="439" t="s">
        <v>37</v>
      </c>
      <c r="L47" s="441"/>
      <c r="M47" s="443">
        <f t="shared" si="7"/>
        <v>0</v>
      </c>
      <c r="N47" s="439" t="s">
        <v>37</v>
      </c>
      <c r="O47" s="439" t="s">
        <v>37</v>
      </c>
      <c r="P47" s="439" t="s">
        <v>37</v>
      </c>
      <c r="Q47" s="442">
        <f>ROUND(L47/$Q$15,0)</f>
        <v>0</v>
      </c>
    </row>
    <row r="48" spans="1:17" x14ac:dyDescent="0.25">
      <c r="A48" s="444"/>
      <c r="B48" s="437"/>
      <c r="C48" s="445"/>
      <c r="D48" s="446"/>
      <c r="E48" s="446"/>
      <c r="F48" s="447"/>
      <c r="G48" s="440"/>
      <c r="H48" s="448"/>
      <c r="I48" s="446"/>
      <c r="J48" s="446"/>
      <c r="K48" s="447"/>
      <c r="L48" s="441"/>
      <c r="M48" s="445"/>
      <c r="N48" s="439"/>
      <c r="O48" s="439"/>
      <c r="P48" s="449"/>
      <c r="Q48" s="442"/>
    </row>
    <row r="49" spans="1:17" s="339" customFormat="1" x14ac:dyDescent="0.25">
      <c r="A49" s="450"/>
      <c r="B49" s="451" t="s">
        <v>60</v>
      </c>
      <c r="C49" s="452"/>
      <c r="D49" s="453"/>
      <c r="E49" s="453"/>
      <c r="F49" s="453"/>
      <c r="G49" s="454"/>
      <c r="H49" s="452"/>
      <c r="I49" s="453"/>
      <c r="J49" s="453"/>
      <c r="K49" s="453"/>
      <c r="L49" s="455"/>
      <c r="M49" s="452"/>
      <c r="N49" s="453"/>
      <c r="O49" s="453"/>
      <c r="P49" s="453"/>
      <c r="Q49" s="455"/>
    </row>
    <row r="50" spans="1:17" s="339" customFormat="1" ht="12.75" thickBot="1" x14ac:dyDescent="0.3">
      <c r="A50" s="456"/>
      <c r="B50" s="340" t="s">
        <v>61</v>
      </c>
      <c r="C50" s="457">
        <f t="shared" ref="C50:C112" si="9">SUM(D50:G50)</f>
        <v>1326500</v>
      </c>
      <c r="D50" s="458">
        <f>SUM(D51,D299)</f>
        <v>1326500</v>
      </c>
      <c r="E50" s="458">
        <f>SUM(E51,E299)</f>
        <v>0</v>
      </c>
      <c r="F50" s="458">
        <f>SUM(F51,F299)</f>
        <v>0</v>
      </c>
      <c r="G50" s="459">
        <f>SUM(G51,G299)</f>
        <v>0</v>
      </c>
      <c r="H50" s="457">
        <f t="shared" ref="H50:H112" si="10">SUM(I50:L50)</f>
        <v>1740719.8869599998</v>
      </c>
      <c r="I50" s="458">
        <f>SUM(I51,I299)</f>
        <v>1740719.8869599998</v>
      </c>
      <c r="J50" s="458">
        <f>SUM(J51,J299)</f>
        <v>0</v>
      </c>
      <c r="K50" s="458">
        <f>SUM(K51,K299)</f>
        <v>0</v>
      </c>
      <c r="L50" s="460">
        <f>SUM(L51,L299)</f>
        <v>0</v>
      </c>
      <c r="M50" s="457">
        <f t="shared" ref="M50:M73" si="11">SUM(N50:Q50)</f>
        <v>2476839</v>
      </c>
      <c r="N50" s="458">
        <f>SUM(N51,N299)</f>
        <v>2476839</v>
      </c>
      <c r="O50" s="458">
        <f>SUM(O51,O299)</f>
        <v>0</v>
      </c>
      <c r="P50" s="458">
        <f>SUM(P51,P299)</f>
        <v>0</v>
      </c>
      <c r="Q50" s="460">
        <f>SUM(Q51,Q299)</f>
        <v>0</v>
      </c>
    </row>
    <row r="51" spans="1:17" s="339" customFormat="1" ht="36.75" thickTop="1" x14ac:dyDescent="0.25">
      <c r="A51" s="461"/>
      <c r="B51" s="462" t="s">
        <v>62</v>
      </c>
      <c r="C51" s="463">
        <f t="shared" si="9"/>
        <v>1326500</v>
      </c>
      <c r="D51" s="464">
        <f>SUM(D52,D192)</f>
        <v>1326500</v>
      </c>
      <c r="E51" s="464">
        <f>SUM(E52,E192)</f>
        <v>0</v>
      </c>
      <c r="F51" s="464">
        <f>SUM(F52,F192)</f>
        <v>0</v>
      </c>
      <c r="G51" s="465">
        <f>SUM(G52,G192)</f>
        <v>0</v>
      </c>
      <c r="H51" s="463">
        <f t="shared" si="10"/>
        <v>1740719.8869599998</v>
      </c>
      <c r="I51" s="464">
        <f>SUM(I52,I192)</f>
        <v>1740719.8869599998</v>
      </c>
      <c r="J51" s="464">
        <f>SUM(J52,J192)</f>
        <v>0</v>
      </c>
      <c r="K51" s="464">
        <f>SUM(K52,K192)</f>
        <v>0</v>
      </c>
      <c r="L51" s="466">
        <f>SUM(L52,L192)</f>
        <v>0</v>
      </c>
      <c r="M51" s="463">
        <f t="shared" si="11"/>
        <v>2476839</v>
      </c>
      <c r="N51" s="464">
        <f>SUM(N52,N192)</f>
        <v>2476839</v>
      </c>
      <c r="O51" s="464">
        <f>SUM(O52,O192)</f>
        <v>0</v>
      </c>
      <c r="P51" s="464">
        <f>SUM(P52,P192)</f>
        <v>0</v>
      </c>
      <c r="Q51" s="466">
        <f>SUM(Q52,Q192)</f>
        <v>0</v>
      </c>
    </row>
    <row r="52" spans="1:17" s="339" customFormat="1" ht="24" x14ac:dyDescent="0.25">
      <c r="A52" s="467"/>
      <c r="B52" s="333" t="s">
        <v>63</v>
      </c>
      <c r="C52" s="468">
        <f t="shared" si="9"/>
        <v>1178200</v>
      </c>
      <c r="D52" s="469">
        <f>SUM(D53,D74,D171,D185)</f>
        <v>1178200</v>
      </c>
      <c r="E52" s="469">
        <f>SUM(E53,E74,E171,E185)</f>
        <v>0</v>
      </c>
      <c r="F52" s="469">
        <f>SUM(F53,F74,F171,F185)</f>
        <v>0</v>
      </c>
      <c r="G52" s="470">
        <f>SUM(G53,G74,G171,G185)</f>
        <v>0</v>
      </c>
      <c r="H52" s="468">
        <f t="shared" si="10"/>
        <v>1611919.8869599998</v>
      </c>
      <c r="I52" s="469">
        <f>SUM(I53,I74,I171,I185)</f>
        <v>1611919.8869599998</v>
      </c>
      <c r="J52" s="469">
        <f>SUM(J53,J74,J171,J185)</f>
        <v>0</v>
      </c>
      <c r="K52" s="469">
        <f>SUM(K53,K74,K171,K185)</f>
        <v>0</v>
      </c>
      <c r="L52" s="471">
        <f>SUM(L53,L74,L171,L185)</f>
        <v>0</v>
      </c>
      <c r="M52" s="468">
        <f t="shared" si="11"/>
        <v>2293569</v>
      </c>
      <c r="N52" s="469">
        <f>SUM(N53,N74,N171,N185)</f>
        <v>2293569</v>
      </c>
      <c r="O52" s="469">
        <f>SUM(O53,O74,O171,O185)</f>
        <v>0</v>
      </c>
      <c r="P52" s="469">
        <f>SUM(P53,P74,P171,P185)</f>
        <v>0</v>
      </c>
      <c r="Q52" s="471">
        <f>SUM(Q53,Q74,Q171,Q185)</f>
        <v>0</v>
      </c>
    </row>
    <row r="53" spans="1:17" s="339" customFormat="1" x14ac:dyDescent="0.25">
      <c r="A53" s="472">
        <v>1000</v>
      </c>
      <c r="B53" s="472" t="s">
        <v>64</v>
      </c>
      <c r="C53" s="473">
        <f t="shared" si="9"/>
        <v>993689</v>
      </c>
      <c r="D53" s="474">
        <f>SUM(D54,D67)</f>
        <v>993689</v>
      </c>
      <c r="E53" s="474">
        <f>SUM(E54,E67)</f>
        <v>0</v>
      </c>
      <c r="F53" s="474">
        <f>SUM(F54,F67)</f>
        <v>0</v>
      </c>
      <c r="G53" s="475">
        <f>SUM(G54,G67)</f>
        <v>0</v>
      </c>
      <c r="H53" s="473">
        <f t="shared" si="10"/>
        <v>1439964.8869599998</v>
      </c>
      <c r="I53" s="474">
        <f>SUM(I54,I67)</f>
        <v>1439964.8869599998</v>
      </c>
      <c r="J53" s="474">
        <f>SUM(J54,J67)</f>
        <v>0</v>
      </c>
      <c r="K53" s="474">
        <f>SUM(K54,K67)</f>
        <v>0</v>
      </c>
      <c r="L53" s="476">
        <f>SUM(L54,L67)</f>
        <v>0</v>
      </c>
      <c r="M53" s="473">
        <f t="shared" si="11"/>
        <v>2048889</v>
      </c>
      <c r="N53" s="474">
        <f>SUM(N54,N67)</f>
        <v>2048889</v>
      </c>
      <c r="O53" s="474">
        <f>SUM(O54,O67)</f>
        <v>0</v>
      </c>
      <c r="P53" s="474">
        <f>SUM(P54,P67)</f>
        <v>0</v>
      </c>
      <c r="Q53" s="476">
        <f>SUM(Q54,Q67)</f>
        <v>0</v>
      </c>
    </row>
    <row r="54" spans="1:17" x14ac:dyDescent="0.25">
      <c r="A54" s="383">
        <v>1100</v>
      </c>
      <c r="B54" s="477" t="s">
        <v>65</v>
      </c>
      <c r="C54" s="384">
        <f t="shared" si="9"/>
        <v>745189</v>
      </c>
      <c r="D54" s="390">
        <f>SUM(D55,D58,D66)</f>
        <v>745189</v>
      </c>
      <c r="E54" s="390">
        <f>SUM(E55,E58,E66)</f>
        <v>0</v>
      </c>
      <c r="F54" s="390">
        <f>SUM(F55,F58,F66)</f>
        <v>0</v>
      </c>
      <c r="G54" s="478">
        <f>SUM(G55,G58,G66)</f>
        <v>0</v>
      </c>
      <c r="H54" s="384">
        <f t="shared" si="10"/>
        <v>1119795.8999999999</v>
      </c>
      <c r="I54" s="390">
        <f>SUM(I55,I58,I66)</f>
        <v>1119795.8999999999</v>
      </c>
      <c r="J54" s="390">
        <f>SUM(J55,J58,J66)</f>
        <v>0</v>
      </c>
      <c r="K54" s="390">
        <f>SUM(K55,K58,K66)</f>
        <v>0</v>
      </c>
      <c r="L54" s="479">
        <f>SUM(L55,L58,L66)</f>
        <v>0</v>
      </c>
      <c r="M54" s="384">
        <f t="shared" si="11"/>
        <v>1593328</v>
      </c>
      <c r="N54" s="390">
        <f>SUM(N55,N58,N66)</f>
        <v>1593328</v>
      </c>
      <c r="O54" s="390">
        <f>SUM(O55,O58,O66)</f>
        <v>0</v>
      </c>
      <c r="P54" s="390">
        <f>SUM(P55,P58,P66)</f>
        <v>0</v>
      </c>
      <c r="Q54" s="479">
        <f>SUM(Q55,Q58,Q66)</f>
        <v>0</v>
      </c>
    </row>
    <row r="55" spans="1:17" x14ac:dyDescent="0.25">
      <c r="A55" s="480">
        <v>1110</v>
      </c>
      <c r="B55" s="437" t="s">
        <v>66</v>
      </c>
      <c r="C55" s="445">
        <f t="shared" si="9"/>
        <v>641406</v>
      </c>
      <c r="D55" s="481">
        <f>SUM(D56:D57)</f>
        <v>641406</v>
      </c>
      <c r="E55" s="481">
        <f>SUM(E56:E57)</f>
        <v>0</v>
      </c>
      <c r="F55" s="481">
        <f>SUM(F56:F57)</f>
        <v>0</v>
      </c>
      <c r="G55" s="482">
        <f>SUM(G56:G57)</f>
        <v>0</v>
      </c>
      <c r="H55" s="445">
        <f t="shared" si="10"/>
        <v>1025916</v>
      </c>
      <c r="I55" s="481">
        <f>SUM(I56:I57)</f>
        <v>1025916</v>
      </c>
      <c r="J55" s="481">
        <f>SUM(J56:J57)</f>
        <v>0</v>
      </c>
      <c r="K55" s="481">
        <f>SUM(K56:K57)</f>
        <v>0</v>
      </c>
      <c r="L55" s="483">
        <f>SUM(L56:L57)</f>
        <v>0</v>
      </c>
      <c r="M55" s="445">
        <f t="shared" si="11"/>
        <v>1459747</v>
      </c>
      <c r="N55" s="481">
        <f>SUM(N56:N57)</f>
        <v>1459747</v>
      </c>
      <c r="O55" s="481">
        <f>SUM(O56:O57)</f>
        <v>0</v>
      </c>
      <c r="P55" s="481">
        <f>SUM(P56:P57)</f>
        <v>0</v>
      </c>
      <c r="Q55" s="483">
        <f>SUM(Q56:Q57)</f>
        <v>0</v>
      </c>
    </row>
    <row r="56" spans="1:17" x14ac:dyDescent="0.25">
      <c r="A56" s="353">
        <v>1111</v>
      </c>
      <c r="B56" s="392" t="s">
        <v>67</v>
      </c>
      <c r="C56" s="393">
        <f t="shared" si="9"/>
        <v>0</v>
      </c>
      <c r="D56" s="395"/>
      <c r="E56" s="395"/>
      <c r="F56" s="395"/>
      <c r="G56" s="484"/>
      <c r="H56" s="393">
        <f t="shared" si="10"/>
        <v>0</v>
      </c>
      <c r="I56" s="395"/>
      <c r="J56" s="395"/>
      <c r="K56" s="395"/>
      <c r="L56" s="485"/>
      <c r="M56" s="393">
        <f t="shared" si="11"/>
        <v>0</v>
      </c>
      <c r="N56" s="369">
        <f>ROUNDUP(I56/$Q$15,0)</f>
        <v>0</v>
      </c>
      <c r="O56" s="419">
        <f t="shared" ref="O56:Q57" si="12">ROUNDUP(J56/$Q$15,0)</f>
        <v>0</v>
      </c>
      <c r="P56" s="419">
        <f t="shared" si="12"/>
        <v>0</v>
      </c>
      <c r="Q56" s="486">
        <f t="shared" si="12"/>
        <v>0</v>
      </c>
    </row>
    <row r="57" spans="1:17" ht="24" customHeight="1" x14ac:dyDescent="0.25">
      <c r="A57" s="363">
        <v>1119</v>
      </c>
      <c r="B57" s="401" t="s">
        <v>68</v>
      </c>
      <c r="C57" s="402">
        <f t="shared" si="9"/>
        <v>641406</v>
      </c>
      <c r="D57" s="404">
        <f>641406</f>
        <v>641406</v>
      </c>
      <c r="E57" s="404"/>
      <c r="F57" s="404"/>
      <c r="G57" s="487"/>
      <c r="H57" s="402">
        <f t="shared" si="10"/>
        <v>1025916</v>
      </c>
      <c r="I57" s="404">
        <v>1025916</v>
      </c>
      <c r="J57" s="404"/>
      <c r="K57" s="404"/>
      <c r="L57" s="488"/>
      <c r="M57" s="402">
        <f t="shared" si="11"/>
        <v>1459747</v>
      </c>
      <c r="N57" s="369">
        <v>1459747</v>
      </c>
      <c r="O57" s="369">
        <f t="shared" si="12"/>
        <v>0</v>
      </c>
      <c r="P57" s="369">
        <f t="shared" si="12"/>
        <v>0</v>
      </c>
      <c r="Q57" s="489">
        <f t="shared" si="12"/>
        <v>0</v>
      </c>
    </row>
    <row r="58" spans="1:17" ht="23.25" customHeight="1" x14ac:dyDescent="0.25">
      <c r="A58" s="490">
        <v>1140</v>
      </c>
      <c r="B58" s="401" t="s">
        <v>69</v>
      </c>
      <c r="C58" s="402">
        <f t="shared" si="9"/>
        <v>42351</v>
      </c>
      <c r="D58" s="369">
        <f>SUM(D59:D65)</f>
        <v>42351</v>
      </c>
      <c r="E58" s="369">
        <f>SUM(E59:E65)</f>
        <v>0</v>
      </c>
      <c r="F58" s="369">
        <f>SUM(F59:F65)</f>
        <v>0</v>
      </c>
      <c r="G58" s="491">
        <f>SUM(G59:G65)</f>
        <v>0</v>
      </c>
      <c r="H58" s="402">
        <f t="shared" si="10"/>
        <v>52147.899999999994</v>
      </c>
      <c r="I58" s="369">
        <f>SUM(I59:I65)</f>
        <v>52147.899999999994</v>
      </c>
      <c r="J58" s="369">
        <f>SUM(J59:J65)</f>
        <v>0</v>
      </c>
      <c r="K58" s="369">
        <f>SUM(K59:K65)</f>
        <v>0</v>
      </c>
      <c r="L58" s="489">
        <f>SUM(L59:L65)</f>
        <v>0</v>
      </c>
      <c r="M58" s="402">
        <f t="shared" si="11"/>
        <v>74201</v>
      </c>
      <c r="N58" s="369">
        <f>SUM(N59:N65)</f>
        <v>74201</v>
      </c>
      <c r="O58" s="369">
        <f>SUM(O59:O65)</f>
        <v>0</v>
      </c>
      <c r="P58" s="369">
        <f>SUM(P59:P65)</f>
        <v>0</v>
      </c>
      <c r="Q58" s="489">
        <f>SUM(Q59:Q65)</f>
        <v>0</v>
      </c>
    </row>
    <row r="59" spans="1:17" x14ac:dyDescent="0.25">
      <c r="A59" s="363">
        <v>1141</v>
      </c>
      <c r="B59" s="401" t="s">
        <v>70</v>
      </c>
      <c r="C59" s="402">
        <f t="shared" si="9"/>
        <v>0</v>
      </c>
      <c r="D59" s="404"/>
      <c r="E59" s="404"/>
      <c r="F59" s="404"/>
      <c r="G59" s="487"/>
      <c r="H59" s="402">
        <f t="shared" si="10"/>
        <v>0</v>
      </c>
      <c r="I59" s="404"/>
      <c r="J59" s="404"/>
      <c r="K59" s="404"/>
      <c r="L59" s="488"/>
      <c r="M59" s="402">
        <f t="shared" si="11"/>
        <v>0</v>
      </c>
      <c r="N59" s="369">
        <f t="shared" ref="N59:Q66" si="13">ROUNDUP(I59/$Q$15,0)</f>
        <v>0</v>
      </c>
      <c r="O59" s="369">
        <f t="shared" si="13"/>
        <v>0</v>
      </c>
      <c r="P59" s="369">
        <f t="shared" si="13"/>
        <v>0</v>
      </c>
      <c r="Q59" s="489">
        <f t="shared" si="13"/>
        <v>0</v>
      </c>
    </row>
    <row r="60" spans="1:17" ht="24.75" customHeight="1" x14ac:dyDescent="0.25">
      <c r="A60" s="363">
        <v>1142</v>
      </c>
      <c r="B60" s="401" t="s">
        <v>71</v>
      </c>
      <c r="C60" s="402">
        <f t="shared" si="9"/>
        <v>11300</v>
      </c>
      <c r="D60" s="404">
        <v>11300</v>
      </c>
      <c r="E60" s="404"/>
      <c r="F60" s="404"/>
      <c r="G60" s="487"/>
      <c r="H60" s="402">
        <f t="shared" si="10"/>
        <v>6500</v>
      </c>
      <c r="I60" s="404">
        <v>6500</v>
      </c>
      <c r="J60" s="404"/>
      <c r="K60" s="404"/>
      <c r="L60" s="488"/>
      <c r="M60" s="402">
        <f t="shared" si="11"/>
        <v>9249</v>
      </c>
      <c r="N60" s="369">
        <v>9249</v>
      </c>
      <c r="O60" s="369">
        <f t="shared" si="13"/>
        <v>0</v>
      </c>
      <c r="P60" s="369">
        <f t="shared" si="13"/>
        <v>0</v>
      </c>
      <c r="Q60" s="489">
        <f t="shared" si="13"/>
        <v>0</v>
      </c>
    </row>
    <row r="61" spans="1:17" ht="24" x14ac:dyDescent="0.25">
      <c r="A61" s="363">
        <v>1145</v>
      </c>
      <c r="B61" s="401" t="s">
        <v>72</v>
      </c>
      <c r="C61" s="402">
        <f t="shared" si="9"/>
        <v>0</v>
      </c>
      <c r="D61" s="404"/>
      <c r="E61" s="404"/>
      <c r="F61" s="404"/>
      <c r="G61" s="487"/>
      <c r="H61" s="402">
        <f t="shared" si="10"/>
        <v>0</v>
      </c>
      <c r="I61" s="404"/>
      <c r="J61" s="404"/>
      <c r="K61" s="404"/>
      <c r="L61" s="488"/>
      <c r="M61" s="402">
        <f t="shared" si="11"/>
        <v>0</v>
      </c>
      <c r="N61" s="369">
        <f t="shared" si="13"/>
        <v>0</v>
      </c>
      <c r="O61" s="369">
        <f t="shared" si="13"/>
        <v>0</v>
      </c>
      <c r="P61" s="369">
        <f t="shared" si="13"/>
        <v>0</v>
      </c>
      <c r="Q61" s="489">
        <f t="shared" si="13"/>
        <v>0</v>
      </c>
    </row>
    <row r="62" spans="1:17" ht="27.75" customHeight="1" x14ac:dyDescent="0.25">
      <c r="A62" s="363">
        <v>1146</v>
      </c>
      <c r="B62" s="401" t="s">
        <v>73</v>
      </c>
      <c r="C62" s="402">
        <f t="shared" si="9"/>
        <v>0</v>
      </c>
      <c r="D62" s="404"/>
      <c r="E62" s="404"/>
      <c r="F62" s="404"/>
      <c r="G62" s="487"/>
      <c r="H62" s="402">
        <f t="shared" si="10"/>
        <v>0</v>
      </c>
      <c r="I62" s="404">
        <v>0</v>
      </c>
      <c r="J62" s="404"/>
      <c r="K62" s="404"/>
      <c r="L62" s="488"/>
      <c r="M62" s="402">
        <f t="shared" si="11"/>
        <v>0</v>
      </c>
      <c r="N62" s="369">
        <v>0</v>
      </c>
      <c r="O62" s="369">
        <f t="shared" si="13"/>
        <v>0</v>
      </c>
      <c r="P62" s="369">
        <f t="shared" si="13"/>
        <v>0</v>
      </c>
      <c r="Q62" s="489">
        <f t="shared" si="13"/>
        <v>0</v>
      </c>
    </row>
    <row r="63" spans="1:17" x14ac:dyDescent="0.25">
      <c r="A63" s="363">
        <v>1147</v>
      </c>
      <c r="B63" s="401" t="s">
        <v>74</v>
      </c>
      <c r="C63" s="402">
        <f t="shared" si="9"/>
        <v>25245</v>
      </c>
      <c r="D63" s="404">
        <v>25245</v>
      </c>
      <c r="E63" s="404"/>
      <c r="F63" s="404"/>
      <c r="G63" s="487"/>
      <c r="H63" s="402">
        <f t="shared" si="10"/>
        <v>25647.899999999998</v>
      </c>
      <c r="I63" s="404">
        <v>25647.899999999998</v>
      </c>
      <c r="J63" s="404"/>
      <c r="K63" s="404"/>
      <c r="L63" s="488"/>
      <c r="M63" s="402">
        <f t="shared" si="11"/>
        <v>36494</v>
      </c>
      <c r="N63" s="369">
        <v>36494</v>
      </c>
      <c r="O63" s="369">
        <f t="shared" si="13"/>
        <v>0</v>
      </c>
      <c r="P63" s="369">
        <f t="shared" si="13"/>
        <v>0</v>
      </c>
      <c r="Q63" s="489">
        <f t="shared" si="13"/>
        <v>0</v>
      </c>
    </row>
    <row r="64" spans="1:17" ht="24" x14ac:dyDescent="0.25">
      <c r="A64" s="363">
        <v>1148</v>
      </c>
      <c r="B64" s="401" t="s">
        <v>75</v>
      </c>
      <c r="C64" s="402">
        <f t="shared" si="9"/>
        <v>5806</v>
      </c>
      <c r="D64" s="404">
        <v>5806</v>
      </c>
      <c r="E64" s="404"/>
      <c r="F64" s="404"/>
      <c r="G64" s="487"/>
      <c r="H64" s="402">
        <f t="shared" si="10"/>
        <v>20000</v>
      </c>
      <c r="I64" s="404">
        <v>20000</v>
      </c>
      <c r="J64" s="404"/>
      <c r="K64" s="404"/>
      <c r="L64" s="488"/>
      <c r="M64" s="402">
        <f t="shared" si="11"/>
        <v>28458</v>
      </c>
      <c r="N64" s="369">
        <v>28458</v>
      </c>
      <c r="O64" s="369">
        <f t="shared" si="13"/>
        <v>0</v>
      </c>
      <c r="P64" s="369">
        <f t="shared" si="13"/>
        <v>0</v>
      </c>
      <c r="Q64" s="489">
        <f t="shared" si="13"/>
        <v>0</v>
      </c>
    </row>
    <row r="65" spans="1:17" ht="29.25" customHeight="1" x14ac:dyDescent="0.25">
      <c r="A65" s="363">
        <v>1149</v>
      </c>
      <c r="B65" s="401" t="s">
        <v>76</v>
      </c>
      <c r="C65" s="402">
        <f t="shared" si="9"/>
        <v>0</v>
      </c>
      <c r="D65" s="404"/>
      <c r="E65" s="404"/>
      <c r="F65" s="404"/>
      <c r="G65" s="487"/>
      <c r="H65" s="402">
        <f t="shared" si="10"/>
        <v>0</v>
      </c>
      <c r="I65" s="404"/>
      <c r="J65" s="404"/>
      <c r="K65" s="404"/>
      <c r="L65" s="488"/>
      <c r="M65" s="402">
        <f t="shared" si="11"/>
        <v>0</v>
      </c>
      <c r="N65" s="369">
        <f t="shared" si="13"/>
        <v>0</v>
      </c>
      <c r="O65" s="369">
        <f t="shared" si="13"/>
        <v>0</v>
      </c>
      <c r="P65" s="369">
        <f t="shared" si="13"/>
        <v>0</v>
      </c>
      <c r="Q65" s="489">
        <f t="shared" si="13"/>
        <v>0</v>
      </c>
    </row>
    <row r="66" spans="1:17" ht="36" x14ac:dyDescent="0.25">
      <c r="A66" s="480">
        <v>1150</v>
      </c>
      <c r="B66" s="437" t="s">
        <v>77</v>
      </c>
      <c r="C66" s="445">
        <f t="shared" si="9"/>
        <v>61432</v>
      </c>
      <c r="D66" s="492">
        <v>61432</v>
      </c>
      <c r="E66" s="492"/>
      <c r="F66" s="492"/>
      <c r="G66" s="493"/>
      <c r="H66" s="445">
        <f t="shared" si="10"/>
        <v>41732</v>
      </c>
      <c r="I66" s="492">
        <v>41732</v>
      </c>
      <c r="J66" s="492"/>
      <c r="K66" s="492"/>
      <c r="L66" s="494"/>
      <c r="M66" s="445">
        <f t="shared" si="11"/>
        <v>59380</v>
      </c>
      <c r="N66" s="369">
        <v>59380</v>
      </c>
      <c r="O66" s="481">
        <f t="shared" si="13"/>
        <v>0</v>
      </c>
      <c r="P66" s="481">
        <f t="shared" si="13"/>
        <v>0</v>
      </c>
      <c r="Q66" s="483">
        <f t="shared" si="13"/>
        <v>0</v>
      </c>
    </row>
    <row r="67" spans="1:17" ht="36" x14ac:dyDescent="0.25">
      <c r="A67" s="383">
        <v>1200</v>
      </c>
      <c r="B67" s="477" t="s">
        <v>78</v>
      </c>
      <c r="C67" s="384">
        <f t="shared" si="9"/>
        <v>248500</v>
      </c>
      <c r="D67" s="390">
        <f>SUM(D68:D69)</f>
        <v>248500</v>
      </c>
      <c r="E67" s="390">
        <f>SUM(E68:E69)</f>
        <v>0</v>
      </c>
      <c r="F67" s="390">
        <f>SUM(F68:F69)</f>
        <v>0</v>
      </c>
      <c r="G67" s="495">
        <f>SUM(G68:G69)</f>
        <v>0</v>
      </c>
      <c r="H67" s="384">
        <f t="shared" si="10"/>
        <v>320168.98695999995</v>
      </c>
      <c r="I67" s="390">
        <f>SUM(I68:I69)</f>
        <v>320168.98695999995</v>
      </c>
      <c r="J67" s="390">
        <f>SUM(J68:J69)</f>
        <v>0</v>
      </c>
      <c r="K67" s="390">
        <f>SUM(K68:K69)</f>
        <v>0</v>
      </c>
      <c r="L67" s="496">
        <f>SUM(L68:L69)</f>
        <v>0</v>
      </c>
      <c r="M67" s="384">
        <f t="shared" si="11"/>
        <v>455561</v>
      </c>
      <c r="N67" s="390">
        <f>SUM(N68:N69)</f>
        <v>455561</v>
      </c>
      <c r="O67" s="390">
        <f>SUM(O68:O69)</f>
        <v>0</v>
      </c>
      <c r="P67" s="390">
        <f>SUM(P68:P69)</f>
        <v>0</v>
      </c>
      <c r="Q67" s="496">
        <f>SUM(Q68:Q69)</f>
        <v>0</v>
      </c>
    </row>
    <row r="68" spans="1:17" ht="24" x14ac:dyDescent="0.25">
      <c r="A68" s="497">
        <v>1210</v>
      </c>
      <c r="B68" s="392" t="s">
        <v>79</v>
      </c>
      <c r="C68" s="393">
        <f t="shared" si="9"/>
        <v>186967</v>
      </c>
      <c r="D68" s="395">
        <v>186967</v>
      </c>
      <c r="E68" s="395"/>
      <c r="F68" s="395"/>
      <c r="G68" s="484"/>
      <c r="H68" s="393">
        <f t="shared" si="10"/>
        <v>274850.48695999995</v>
      </c>
      <c r="I68" s="395">
        <v>274850.48695999995</v>
      </c>
      <c r="J68" s="395"/>
      <c r="K68" s="395"/>
      <c r="L68" s="485"/>
      <c r="M68" s="393">
        <f t="shared" si="11"/>
        <v>391078</v>
      </c>
      <c r="N68" s="419">
        <v>391078</v>
      </c>
      <c r="O68" s="419">
        <f t="shared" ref="O68:Q68" si="14">ROUNDUP(J68/$Q$15,0)</f>
        <v>0</v>
      </c>
      <c r="P68" s="419">
        <f t="shared" si="14"/>
        <v>0</v>
      </c>
      <c r="Q68" s="486">
        <f t="shared" si="14"/>
        <v>0</v>
      </c>
    </row>
    <row r="69" spans="1:17" ht="24" x14ac:dyDescent="0.25">
      <c r="A69" s="490">
        <v>1220</v>
      </c>
      <c r="B69" s="401" t="s">
        <v>80</v>
      </c>
      <c r="C69" s="402">
        <f t="shared" si="9"/>
        <v>61533</v>
      </c>
      <c r="D69" s="369">
        <f>SUM(D70:D73)</f>
        <v>61533</v>
      </c>
      <c r="E69" s="369">
        <f>SUM(E70:E73)</f>
        <v>0</v>
      </c>
      <c r="F69" s="369">
        <f>SUM(F70:F73)</f>
        <v>0</v>
      </c>
      <c r="G69" s="491">
        <f>SUM(G70:G73)</f>
        <v>0</v>
      </c>
      <c r="H69" s="402">
        <f t="shared" si="10"/>
        <v>45318.5</v>
      </c>
      <c r="I69" s="369">
        <f>SUM(I70:I73)</f>
        <v>45318.5</v>
      </c>
      <c r="J69" s="369">
        <f>SUM(J70:J73)</f>
        <v>0</v>
      </c>
      <c r="K69" s="369">
        <f>SUM(K70:K73)</f>
        <v>0</v>
      </c>
      <c r="L69" s="489">
        <f>SUM(L70:L73)</f>
        <v>0</v>
      </c>
      <c r="M69" s="402">
        <f t="shared" si="11"/>
        <v>64483</v>
      </c>
      <c r="N69" s="369">
        <f>SUM(N70:N73)</f>
        <v>64483</v>
      </c>
      <c r="O69" s="369">
        <f>SUM(O70:O73)</f>
        <v>0</v>
      </c>
      <c r="P69" s="369">
        <f>SUM(P70:P73)</f>
        <v>0</v>
      </c>
      <c r="Q69" s="489">
        <f>SUM(Q70:Q73)</f>
        <v>0</v>
      </c>
    </row>
    <row r="70" spans="1:17" ht="48" x14ac:dyDescent="0.25">
      <c r="A70" s="363">
        <v>1221</v>
      </c>
      <c r="B70" s="401" t="s">
        <v>81</v>
      </c>
      <c r="C70" s="402">
        <f t="shared" si="9"/>
        <v>49433</v>
      </c>
      <c r="D70" s="404">
        <v>49433</v>
      </c>
      <c r="E70" s="404"/>
      <c r="F70" s="404"/>
      <c r="G70" s="487"/>
      <c r="H70" s="402">
        <f t="shared" si="10"/>
        <v>45318.5</v>
      </c>
      <c r="I70" s="404">
        <v>45318.5</v>
      </c>
      <c r="J70" s="404"/>
      <c r="K70" s="404"/>
      <c r="L70" s="488"/>
      <c r="M70" s="402">
        <f t="shared" si="11"/>
        <v>64483</v>
      </c>
      <c r="N70" s="369">
        <v>64483</v>
      </c>
      <c r="O70" s="369">
        <f t="shared" ref="N70:Q73" si="15">ROUNDUP(J70/$Q$15,0)</f>
        <v>0</v>
      </c>
      <c r="P70" s="369">
        <f t="shared" si="15"/>
        <v>0</v>
      </c>
      <c r="Q70" s="489">
        <f t="shared" si="15"/>
        <v>0</v>
      </c>
    </row>
    <row r="71" spans="1:17" x14ac:dyDescent="0.25">
      <c r="A71" s="363">
        <v>1223</v>
      </c>
      <c r="B71" s="401" t="s">
        <v>82</v>
      </c>
      <c r="C71" s="402">
        <f t="shared" si="9"/>
        <v>1000</v>
      </c>
      <c r="D71" s="404">
        <v>1000</v>
      </c>
      <c r="E71" s="404"/>
      <c r="F71" s="404"/>
      <c r="G71" s="487"/>
      <c r="H71" s="402">
        <f t="shared" si="10"/>
        <v>0</v>
      </c>
      <c r="I71" s="404"/>
      <c r="J71" s="404"/>
      <c r="K71" s="404"/>
      <c r="L71" s="488"/>
      <c r="M71" s="402">
        <f t="shared" si="11"/>
        <v>0</v>
      </c>
      <c r="N71" s="369">
        <f t="shared" si="15"/>
        <v>0</v>
      </c>
      <c r="O71" s="369">
        <f t="shared" si="15"/>
        <v>0</v>
      </c>
      <c r="P71" s="369">
        <f t="shared" si="15"/>
        <v>0</v>
      </c>
      <c r="Q71" s="489">
        <f t="shared" si="15"/>
        <v>0</v>
      </c>
    </row>
    <row r="72" spans="1:17" ht="36" x14ac:dyDescent="0.25">
      <c r="A72" s="363">
        <v>1227</v>
      </c>
      <c r="B72" s="401" t="s">
        <v>83</v>
      </c>
      <c r="C72" s="402">
        <f t="shared" si="9"/>
        <v>11100</v>
      </c>
      <c r="D72" s="404">
        <v>11100</v>
      </c>
      <c r="E72" s="404"/>
      <c r="F72" s="404"/>
      <c r="G72" s="487"/>
      <c r="H72" s="402">
        <f t="shared" si="10"/>
        <v>0</v>
      </c>
      <c r="I72" s="404"/>
      <c r="J72" s="404"/>
      <c r="K72" s="404"/>
      <c r="L72" s="488"/>
      <c r="M72" s="402">
        <f t="shared" si="11"/>
        <v>0</v>
      </c>
      <c r="N72" s="369">
        <f t="shared" si="15"/>
        <v>0</v>
      </c>
      <c r="O72" s="369">
        <f t="shared" si="15"/>
        <v>0</v>
      </c>
      <c r="P72" s="369">
        <f t="shared" si="15"/>
        <v>0</v>
      </c>
      <c r="Q72" s="489">
        <f t="shared" si="15"/>
        <v>0</v>
      </c>
    </row>
    <row r="73" spans="1:17" ht="48" x14ac:dyDescent="0.25">
      <c r="A73" s="363">
        <v>1228</v>
      </c>
      <c r="B73" s="401" t="s">
        <v>84</v>
      </c>
      <c r="C73" s="402">
        <f t="shared" si="9"/>
        <v>0</v>
      </c>
      <c r="D73" s="404"/>
      <c r="E73" s="404"/>
      <c r="F73" s="404"/>
      <c r="G73" s="487"/>
      <c r="H73" s="402">
        <f t="shared" si="10"/>
        <v>0</v>
      </c>
      <c r="I73" s="404"/>
      <c r="J73" s="404"/>
      <c r="K73" s="404"/>
      <c r="L73" s="488"/>
      <c r="M73" s="402">
        <f t="shared" si="11"/>
        <v>0</v>
      </c>
      <c r="N73" s="369">
        <f t="shared" si="15"/>
        <v>0</v>
      </c>
      <c r="O73" s="369">
        <f t="shared" si="15"/>
        <v>0</v>
      </c>
      <c r="P73" s="369">
        <f t="shared" si="15"/>
        <v>0</v>
      </c>
      <c r="Q73" s="489">
        <f t="shared" si="15"/>
        <v>0</v>
      </c>
    </row>
    <row r="74" spans="1:17" ht="15" customHeight="1" x14ac:dyDescent="0.25">
      <c r="A74" s="472">
        <v>2000</v>
      </c>
      <c r="B74" s="472" t="s">
        <v>85</v>
      </c>
      <c r="C74" s="473">
        <f t="shared" si="9"/>
        <v>184511</v>
      </c>
      <c r="D74" s="474">
        <f>SUM(D75,D82,D129,D162,D163,D170)</f>
        <v>184511</v>
      </c>
      <c r="E74" s="474">
        <f>SUM(E75,E82,E129,E162,E163,E170)</f>
        <v>0</v>
      </c>
      <c r="F74" s="474">
        <f>SUM(F75,F82,F129,F162,F163,F170)</f>
        <v>0</v>
      </c>
      <c r="G74" s="475">
        <f>SUM(G75,G82,G129,G162,G163,G170)</f>
        <v>0</v>
      </c>
      <c r="H74" s="473">
        <f t="shared" si="10"/>
        <v>171955</v>
      </c>
      <c r="I74" s="474">
        <f>SUM(I75,I82,I129,I162,I163,I170)</f>
        <v>171955</v>
      </c>
      <c r="J74" s="474">
        <f>SUM(J75,J82,J129,J162,J163,J170)</f>
        <v>0</v>
      </c>
      <c r="K74" s="474">
        <f>SUM(K75,K82,K129,K162,K163,K170)</f>
        <v>0</v>
      </c>
      <c r="L74" s="476">
        <f>SUM(L75,L82,L129,L162,L163,L170)</f>
        <v>0</v>
      </c>
      <c r="M74" s="473">
        <f t="shared" ref="M74:M112" si="16">SUM(N74:Q74)</f>
        <v>244680</v>
      </c>
      <c r="N74" s="474">
        <f>SUM(N75,N82,N129,N162,N163,N170)</f>
        <v>244680</v>
      </c>
      <c r="O74" s="474">
        <f>SUM(O75,O82,O129,O162,O163,O170)</f>
        <v>0</v>
      </c>
      <c r="P74" s="474">
        <f>SUM(P75,P82,P129,P162,P163,P170)</f>
        <v>0</v>
      </c>
      <c r="Q74" s="476">
        <f>SUM(Q75,Q82,Q129,Q162,Q163,Q170)</f>
        <v>0</v>
      </c>
    </row>
    <row r="75" spans="1:17" ht="29.25" customHeight="1" x14ac:dyDescent="0.25">
      <c r="A75" s="383">
        <v>2100</v>
      </c>
      <c r="B75" s="477" t="s">
        <v>86</v>
      </c>
      <c r="C75" s="384">
        <f t="shared" si="9"/>
        <v>2420</v>
      </c>
      <c r="D75" s="390">
        <f>SUM(D76,D79)</f>
        <v>2420</v>
      </c>
      <c r="E75" s="390">
        <f>SUM(E76,E79)</f>
        <v>0</v>
      </c>
      <c r="F75" s="390">
        <f>SUM(F76,F79)</f>
        <v>0</v>
      </c>
      <c r="G75" s="495">
        <f>SUM(G76,G79)</f>
        <v>0</v>
      </c>
      <c r="H75" s="384">
        <f t="shared" si="10"/>
        <v>0</v>
      </c>
      <c r="I75" s="390">
        <f>SUM(I76,I79)</f>
        <v>0</v>
      </c>
      <c r="J75" s="390">
        <f>SUM(J76,J79)</f>
        <v>0</v>
      </c>
      <c r="K75" s="390">
        <f>SUM(K76,K79)</f>
        <v>0</v>
      </c>
      <c r="L75" s="496">
        <f>SUM(L76,L79)</f>
        <v>0</v>
      </c>
      <c r="M75" s="384">
        <f t="shared" si="16"/>
        <v>0</v>
      </c>
      <c r="N75" s="390">
        <f>SUM(N76,N79)</f>
        <v>0</v>
      </c>
      <c r="O75" s="390">
        <f>SUM(O76,O79)</f>
        <v>0</v>
      </c>
      <c r="P75" s="390">
        <f>SUM(P76,P79)</f>
        <v>0</v>
      </c>
      <c r="Q75" s="496">
        <f>SUM(Q76,Q79)</f>
        <v>0</v>
      </c>
    </row>
    <row r="76" spans="1:17" ht="30" customHeight="1" x14ac:dyDescent="0.25">
      <c r="A76" s="497">
        <v>2110</v>
      </c>
      <c r="B76" s="392" t="s">
        <v>87</v>
      </c>
      <c r="C76" s="393">
        <f t="shared" si="9"/>
        <v>2420</v>
      </c>
      <c r="D76" s="419">
        <f>SUM(D77:D78)</f>
        <v>2420</v>
      </c>
      <c r="E76" s="419">
        <f>SUM(E77:E78)</f>
        <v>0</v>
      </c>
      <c r="F76" s="419">
        <f>SUM(F77:F78)</f>
        <v>0</v>
      </c>
      <c r="G76" s="498">
        <f>SUM(G77:G78)</f>
        <v>0</v>
      </c>
      <c r="H76" s="393">
        <f t="shared" si="10"/>
        <v>0</v>
      </c>
      <c r="I76" s="419">
        <f>SUM(I77:I78)</f>
        <v>0</v>
      </c>
      <c r="J76" s="419">
        <f>SUM(J77:J78)</f>
        <v>0</v>
      </c>
      <c r="K76" s="419">
        <f>SUM(K77:K78)</f>
        <v>0</v>
      </c>
      <c r="L76" s="486">
        <f>SUM(L77:L78)</f>
        <v>0</v>
      </c>
      <c r="M76" s="393">
        <f t="shared" si="16"/>
        <v>0</v>
      </c>
      <c r="N76" s="419">
        <f>SUM(N77:N78)</f>
        <v>0</v>
      </c>
      <c r="O76" s="419">
        <f>SUM(O77:O78)</f>
        <v>0</v>
      </c>
      <c r="P76" s="419">
        <f>SUM(P77:P78)</f>
        <v>0</v>
      </c>
      <c r="Q76" s="486">
        <f>SUM(Q77:Q78)</f>
        <v>0</v>
      </c>
    </row>
    <row r="77" spans="1:17" x14ac:dyDescent="0.25">
      <c r="A77" s="363">
        <v>2111</v>
      </c>
      <c r="B77" s="401" t="s">
        <v>88</v>
      </c>
      <c r="C77" s="402">
        <f t="shared" si="9"/>
        <v>2420</v>
      </c>
      <c r="D77" s="404">
        <f>2420</f>
        <v>2420</v>
      </c>
      <c r="E77" s="404"/>
      <c r="F77" s="404"/>
      <c r="G77" s="487"/>
      <c r="H77" s="402">
        <f t="shared" si="10"/>
        <v>0</v>
      </c>
      <c r="I77" s="404"/>
      <c r="J77" s="404"/>
      <c r="K77" s="404"/>
      <c r="L77" s="488"/>
      <c r="M77" s="402">
        <f t="shared" si="16"/>
        <v>0</v>
      </c>
      <c r="N77" s="369">
        <f t="shared" ref="N77:Q78" si="17">ROUNDUP(I77/$Q$15,0)</f>
        <v>0</v>
      </c>
      <c r="O77" s="369">
        <f t="shared" si="17"/>
        <v>0</v>
      </c>
      <c r="P77" s="369">
        <f t="shared" si="17"/>
        <v>0</v>
      </c>
      <c r="Q77" s="489">
        <f t="shared" si="17"/>
        <v>0</v>
      </c>
    </row>
    <row r="78" spans="1:17" ht="24" x14ac:dyDescent="0.25">
      <c r="A78" s="363">
        <v>2112</v>
      </c>
      <c r="B78" s="401" t="s">
        <v>89</v>
      </c>
      <c r="C78" s="402">
        <f t="shared" si="9"/>
        <v>0</v>
      </c>
      <c r="D78" s="404"/>
      <c r="E78" s="404"/>
      <c r="F78" s="404"/>
      <c r="G78" s="487"/>
      <c r="H78" s="402">
        <f t="shared" si="10"/>
        <v>0</v>
      </c>
      <c r="I78" s="404"/>
      <c r="J78" s="404"/>
      <c r="K78" s="404"/>
      <c r="L78" s="488"/>
      <c r="M78" s="402">
        <f t="shared" si="16"/>
        <v>0</v>
      </c>
      <c r="N78" s="369">
        <f t="shared" si="17"/>
        <v>0</v>
      </c>
      <c r="O78" s="369">
        <f t="shared" si="17"/>
        <v>0</v>
      </c>
      <c r="P78" s="369">
        <f t="shared" si="17"/>
        <v>0</v>
      </c>
      <c r="Q78" s="489">
        <f t="shared" si="17"/>
        <v>0</v>
      </c>
    </row>
    <row r="79" spans="1:17" ht="29.25" customHeight="1" x14ac:dyDescent="0.25">
      <c r="A79" s="490">
        <v>2120</v>
      </c>
      <c r="B79" s="401" t="s">
        <v>90</v>
      </c>
      <c r="C79" s="402">
        <f t="shared" si="9"/>
        <v>0</v>
      </c>
      <c r="D79" s="369">
        <f>SUM(D80:D81)</f>
        <v>0</v>
      </c>
      <c r="E79" s="369">
        <f>SUM(E80:E81)</f>
        <v>0</v>
      </c>
      <c r="F79" s="369">
        <f>SUM(F80:F81)</f>
        <v>0</v>
      </c>
      <c r="G79" s="491">
        <f>SUM(G80:G81)</f>
        <v>0</v>
      </c>
      <c r="H79" s="402">
        <f t="shared" si="10"/>
        <v>0</v>
      </c>
      <c r="I79" s="369">
        <f>SUM(I80:I81)</f>
        <v>0</v>
      </c>
      <c r="J79" s="369">
        <f>SUM(J80:J81)</f>
        <v>0</v>
      </c>
      <c r="K79" s="369">
        <f>SUM(K80:K81)</f>
        <v>0</v>
      </c>
      <c r="L79" s="489">
        <f>SUM(L80:L81)</f>
        <v>0</v>
      </c>
      <c r="M79" s="402">
        <f t="shared" si="16"/>
        <v>0</v>
      </c>
      <c r="N79" s="369">
        <f>SUM(N80:N81)</f>
        <v>0</v>
      </c>
      <c r="O79" s="369">
        <f>SUM(O80:O81)</f>
        <v>0</v>
      </c>
      <c r="P79" s="369">
        <f>SUM(P80:P81)</f>
        <v>0</v>
      </c>
      <c r="Q79" s="489">
        <f>SUM(Q80:Q81)</f>
        <v>0</v>
      </c>
    </row>
    <row r="80" spans="1:17" x14ac:dyDescent="0.25">
      <c r="A80" s="363">
        <v>2121</v>
      </c>
      <c r="B80" s="401" t="s">
        <v>88</v>
      </c>
      <c r="C80" s="402">
        <f t="shared" si="9"/>
        <v>0</v>
      </c>
      <c r="D80" s="404"/>
      <c r="E80" s="404"/>
      <c r="F80" s="404"/>
      <c r="G80" s="487"/>
      <c r="H80" s="402">
        <f t="shared" si="10"/>
        <v>0</v>
      </c>
      <c r="I80" s="404"/>
      <c r="J80" s="404"/>
      <c r="K80" s="404"/>
      <c r="L80" s="488"/>
      <c r="M80" s="402">
        <f t="shared" si="16"/>
        <v>0</v>
      </c>
      <c r="N80" s="369">
        <f t="shared" ref="N80:Q81" si="18">ROUNDUP(I80/$Q$15,0)</f>
        <v>0</v>
      </c>
      <c r="O80" s="369">
        <f t="shared" si="18"/>
        <v>0</v>
      </c>
      <c r="P80" s="369">
        <f t="shared" si="18"/>
        <v>0</v>
      </c>
      <c r="Q80" s="489">
        <f t="shared" si="18"/>
        <v>0</v>
      </c>
    </row>
    <row r="81" spans="1:17" ht="24" x14ac:dyDescent="0.25">
      <c r="A81" s="363">
        <v>2122</v>
      </c>
      <c r="B81" s="401" t="s">
        <v>89</v>
      </c>
      <c r="C81" s="402">
        <f t="shared" si="9"/>
        <v>0</v>
      </c>
      <c r="D81" s="404"/>
      <c r="E81" s="404"/>
      <c r="F81" s="404"/>
      <c r="G81" s="487"/>
      <c r="H81" s="402">
        <f t="shared" si="10"/>
        <v>0</v>
      </c>
      <c r="I81" s="404"/>
      <c r="J81" s="404"/>
      <c r="K81" s="404"/>
      <c r="L81" s="488"/>
      <c r="M81" s="402">
        <f t="shared" si="16"/>
        <v>0</v>
      </c>
      <c r="N81" s="369">
        <f t="shared" si="18"/>
        <v>0</v>
      </c>
      <c r="O81" s="369">
        <f t="shared" si="18"/>
        <v>0</v>
      </c>
      <c r="P81" s="369">
        <f t="shared" si="18"/>
        <v>0</v>
      </c>
      <c r="Q81" s="489">
        <f t="shared" si="18"/>
        <v>0</v>
      </c>
    </row>
    <row r="82" spans="1:17" x14ac:dyDescent="0.25">
      <c r="A82" s="383">
        <v>2200</v>
      </c>
      <c r="B82" s="477" t="s">
        <v>91</v>
      </c>
      <c r="C82" s="384">
        <f t="shared" si="9"/>
        <v>163540</v>
      </c>
      <c r="D82" s="390">
        <f>SUM(D83,D88,D94,D102,D111,D115,D121,D127)</f>
        <v>163540</v>
      </c>
      <c r="E82" s="390">
        <f>SUM(E83,E88,E94,E102,E111,E115,E121,E127)</f>
        <v>0</v>
      </c>
      <c r="F82" s="390">
        <f>SUM(F83,F88,F94,F102,F111,F115,F121,F127)</f>
        <v>0</v>
      </c>
      <c r="G82" s="495">
        <f>SUM(G83,G88,G94,G102,G111,G115,G121,G127)</f>
        <v>0</v>
      </c>
      <c r="H82" s="384">
        <f t="shared" si="10"/>
        <v>154355</v>
      </c>
      <c r="I82" s="390">
        <f>SUM(I83,I88,I94,I102,I111,I115,I121,I127)</f>
        <v>154355</v>
      </c>
      <c r="J82" s="390">
        <f>SUM(J83,J88,J94,J102,J111,J115,J121,J127)</f>
        <v>0</v>
      </c>
      <c r="K82" s="390">
        <f>SUM(K83,K88,K94,K102,K111,K115,K121,K127)</f>
        <v>0</v>
      </c>
      <c r="L82" s="499">
        <f>SUM(L83,L88,L94,L102,L111,L115,L121,L127)</f>
        <v>0</v>
      </c>
      <c r="M82" s="384">
        <f t="shared" si="16"/>
        <v>219636</v>
      </c>
      <c r="N82" s="390">
        <f>SUM(N83,N88,N94,N102,N111,N115,N121,N127)</f>
        <v>219636</v>
      </c>
      <c r="O82" s="390">
        <f>SUM(O83,O88,O94,O102,O111,O115,O121,O127)</f>
        <v>0</v>
      </c>
      <c r="P82" s="390">
        <f>SUM(P83,P88,P94,P102,P111,P115,P121,P127)</f>
        <v>0</v>
      </c>
      <c r="Q82" s="499">
        <f>SUM(Q83,Q88,Q94,Q102,Q111,Q115,Q121,Q127)</f>
        <v>0</v>
      </c>
    </row>
    <row r="83" spans="1:17" ht="24" x14ac:dyDescent="0.25">
      <c r="A83" s="480">
        <v>2210</v>
      </c>
      <c r="B83" s="437" t="s">
        <v>92</v>
      </c>
      <c r="C83" s="445">
        <f t="shared" si="9"/>
        <v>14989</v>
      </c>
      <c r="D83" s="481">
        <f>SUM(D84:D87)</f>
        <v>14989</v>
      </c>
      <c r="E83" s="481">
        <f>SUM(E84:E87)</f>
        <v>0</v>
      </c>
      <c r="F83" s="481">
        <f>SUM(F84:F87)</f>
        <v>0</v>
      </c>
      <c r="G83" s="481">
        <f>SUM(G84:G87)</f>
        <v>0</v>
      </c>
      <c r="H83" s="445">
        <f t="shared" si="10"/>
        <v>16609</v>
      </c>
      <c r="I83" s="481">
        <f>SUM(I84:I87)</f>
        <v>16609</v>
      </c>
      <c r="J83" s="481">
        <f>SUM(J84:J87)</f>
        <v>0</v>
      </c>
      <c r="K83" s="481">
        <f>SUM(K84:K87)</f>
        <v>0</v>
      </c>
      <c r="L83" s="483">
        <f>SUM(L84:L87)</f>
        <v>0</v>
      </c>
      <c r="M83" s="445">
        <f t="shared" si="16"/>
        <v>23637</v>
      </c>
      <c r="N83" s="481">
        <f>SUM(N84:N87)</f>
        <v>23637</v>
      </c>
      <c r="O83" s="481">
        <f>SUM(O84:O87)</f>
        <v>0</v>
      </c>
      <c r="P83" s="481">
        <f>SUM(P84:P87)</f>
        <v>0</v>
      </c>
      <c r="Q83" s="483">
        <f>SUM(Q84:Q87)</f>
        <v>0</v>
      </c>
    </row>
    <row r="84" spans="1:17" ht="24" x14ac:dyDescent="0.25">
      <c r="A84" s="353">
        <v>2211</v>
      </c>
      <c r="B84" s="392" t="s">
        <v>93</v>
      </c>
      <c r="C84" s="393">
        <f t="shared" si="9"/>
        <v>0</v>
      </c>
      <c r="D84" s="395"/>
      <c r="E84" s="395"/>
      <c r="F84" s="395"/>
      <c r="G84" s="484"/>
      <c r="H84" s="393">
        <f t="shared" si="10"/>
        <v>3020</v>
      </c>
      <c r="I84" s="395">
        <v>3020</v>
      </c>
      <c r="J84" s="395"/>
      <c r="K84" s="395"/>
      <c r="L84" s="485"/>
      <c r="M84" s="393">
        <f t="shared" si="16"/>
        <v>4298</v>
      </c>
      <c r="N84" s="419">
        <v>4298</v>
      </c>
      <c r="O84" s="419">
        <f t="shared" ref="N84:Q87" si="19">ROUNDUP(J84/$Q$15,0)</f>
        <v>0</v>
      </c>
      <c r="P84" s="419">
        <f t="shared" si="19"/>
        <v>0</v>
      </c>
      <c r="Q84" s="486">
        <f t="shared" si="19"/>
        <v>0</v>
      </c>
    </row>
    <row r="85" spans="1:17" ht="36" x14ac:dyDescent="0.25">
      <c r="A85" s="363">
        <v>2212</v>
      </c>
      <c r="B85" s="401" t="s">
        <v>94</v>
      </c>
      <c r="C85" s="402">
        <f t="shared" si="9"/>
        <v>14939</v>
      </c>
      <c r="D85" s="404">
        <f>14939</f>
        <v>14939</v>
      </c>
      <c r="E85" s="404"/>
      <c r="F85" s="404"/>
      <c r="G85" s="487"/>
      <c r="H85" s="402">
        <f t="shared" si="10"/>
        <v>13539</v>
      </c>
      <c r="I85" s="404">
        <v>13539</v>
      </c>
      <c r="J85" s="404"/>
      <c r="K85" s="404"/>
      <c r="L85" s="488"/>
      <c r="M85" s="402">
        <f t="shared" si="16"/>
        <v>19267</v>
      </c>
      <c r="N85" s="369">
        <v>19267</v>
      </c>
      <c r="O85" s="369">
        <f t="shared" si="19"/>
        <v>0</v>
      </c>
      <c r="P85" s="369">
        <f t="shared" si="19"/>
        <v>0</v>
      </c>
      <c r="Q85" s="489">
        <f t="shared" si="19"/>
        <v>0</v>
      </c>
    </row>
    <row r="86" spans="1:17" ht="24" x14ac:dyDescent="0.25">
      <c r="A86" s="363">
        <v>2214</v>
      </c>
      <c r="B86" s="401" t="s">
        <v>95</v>
      </c>
      <c r="C86" s="402">
        <f t="shared" si="9"/>
        <v>0</v>
      </c>
      <c r="D86" s="404"/>
      <c r="E86" s="404"/>
      <c r="F86" s="404"/>
      <c r="G86" s="487"/>
      <c r="H86" s="402">
        <f t="shared" si="10"/>
        <v>0</v>
      </c>
      <c r="I86" s="404"/>
      <c r="J86" s="404"/>
      <c r="K86" s="404"/>
      <c r="L86" s="488"/>
      <c r="M86" s="402">
        <f t="shared" si="16"/>
        <v>0</v>
      </c>
      <c r="N86" s="369">
        <f t="shared" si="19"/>
        <v>0</v>
      </c>
      <c r="O86" s="369">
        <f t="shared" si="19"/>
        <v>0</v>
      </c>
      <c r="P86" s="369">
        <f t="shared" si="19"/>
        <v>0</v>
      </c>
      <c r="Q86" s="489">
        <f t="shared" si="19"/>
        <v>0</v>
      </c>
    </row>
    <row r="87" spans="1:17" x14ac:dyDescent="0.25">
      <c r="A87" s="363">
        <v>2219</v>
      </c>
      <c r="B87" s="401" t="s">
        <v>96</v>
      </c>
      <c r="C87" s="402">
        <f t="shared" si="9"/>
        <v>50</v>
      </c>
      <c r="D87" s="404">
        <f>50</f>
        <v>50</v>
      </c>
      <c r="E87" s="404"/>
      <c r="F87" s="404"/>
      <c r="G87" s="487"/>
      <c r="H87" s="402">
        <f t="shared" si="10"/>
        <v>50</v>
      </c>
      <c r="I87" s="404">
        <v>50</v>
      </c>
      <c r="J87" s="404"/>
      <c r="K87" s="404"/>
      <c r="L87" s="488"/>
      <c r="M87" s="402">
        <f t="shared" si="16"/>
        <v>72</v>
      </c>
      <c r="N87" s="369">
        <v>72</v>
      </c>
      <c r="O87" s="369">
        <f t="shared" si="19"/>
        <v>0</v>
      </c>
      <c r="P87" s="369">
        <f t="shared" si="19"/>
        <v>0</v>
      </c>
      <c r="Q87" s="489">
        <f t="shared" si="19"/>
        <v>0</v>
      </c>
    </row>
    <row r="88" spans="1:17" ht="24" x14ac:dyDescent="0.25">
      <c r="A88" s="490">
        <v>2220</v>
      </c>
      <c r="B88" s="401" t="s">
        <v>97</v>
      </c>
      <c r="C88" s="402">
        <f t="shared" si="9"/>
        <v>0</v>
      </c>
      <c r="D88" s="369">
        <f>SUM(D89:D93)</f>
        <v>0</v>
      </c>
      <c r="E88" s="369">
        <f>SUM(E89:E93)</f>
        <v>0</v>
      </c>
      <c r="F88" s="369">
        <f>SUM(F89:F93)</f>
        <v>0</v>
      </c>
      <c r="G88" s="491">
        <f>SUM(G89:G93)</f>
        <v>0</v>
      </c>
      <c r="H88" s="402">
        <f t="shared" si="10"/>
        <v>0</v>
      </c>
      <c r="I88" s="369">
        <f>SUM(I89:I93)</f>
        <v>0</v>
      </c>
      <c r="J88" s="369">
        <f>SUM(J89:J93)</f>
        <v>0</v>
      </c>
      <c r="K88" s="369">
        <f>SUM(K89:K93)</f>
        <v>0</v>
      </c>
      <c r="L88" s="489">
        <f>SUM(L89:L93)</f>
        <v>0</v>
      </c>
      <c r="M88" s="402">
        <f t="shared" si="16"/>
        <v>0</v>
      </c>
      <c r="N88" s="369">
        <f>SUM(N89:N93)</f>
        <v>0</v>
      </c>
      <c r="O88" s="369">
        <f>SUM(O89:O93)</f>
        <v>0</v>
      </c>
      <c r="P88" s="369">
        <f>SUM(P89:P93)</f>
        <v>0</v>
      </c>
      <c r="Q88" s="489">
        <f>SUM(Q89:Q93)</f>
        <v>0</v>
      </c>
    </row>
    <row r="89" spans="1:17" x14ac:dyDescent="0.25">
      <c r="A89" s="363">
        <v>2221</v>
      </c>
      <c r="B89" s="401" t="s">
        <v>98</v>
      </c>
      <c r="C89" s="402">
        <f t="shared" si="9"/>
        <v>0</v>
      </c>
      <c r="D89" s="404"/>
      <c r="E89" s="404"/>
      <c r="F89" s="404"/>
      <c r="G89" s="487"/>
      <c r="H89" s="402">
        <f t="shared" si="10"/>
        <v>0</v>
      </c>
      <c r="I89" s="404"/>
      <c r="J89" s="404"/>
      <c r="K89" s="404"/>
      <c r="L89" s="488"/>
      <c r="M89" s="402">
        <f t="shared" si="16"/>
        <v>0</v>
      </c>
      <c r="N89" s="369">
        <f t="shared" ref="N89:Q93" si="20">ROUNDUP(I89/$Q$15,0)</f>
        <v>0</v>
      </c>
      <c r="O89" s="369">
        <f t="shared" si="20"/>
        <v>0</v>
      </c>
      <c r="P89" s="369">
        <f t="shared" si="20"/>
        <v>0</v>
      </c>
      <c r="Q89" s="489">
        <f t="shared" si="20"/>
        <v>0</v>
      </c>
    </row>
    <row r="90" spans="1:17" x14ac:dyDescent="0.25">
      <c r="A90" s="363">
        <v>2222</v>
      </c>
      <c r="B90" s="401" t="s">
        <v>99</v>
      </c>
      <c r="C90" s="402">
        <f t="shared" si="9"/>
        <v>0</v>
      </c>
      <c r="D90" s="404"/>
      <c r="E90" s="404"/>
      <c r="F90" s="404"/>
      <c r="G90" s="487"/>
      <c r="H90" s="402">
        <f t="shared" si="10"/>
        <v>0</v>
      </c>
      <c r="I90" s="404"/>
      <c r="J90" s="404"/>
      <c r="K90" s="404"/>
      <c r="L90" s="488"/>
      <c r="M90" s="402">
        <f t="shared" si="16"/>
        <v>0</v>
      </c>
      <c r="N90" s="369">
        <f t="shared" si="20"/>
        <v>0</v>
      </c>
      <c r="O90" s="369">
        <f t="shared" si="20"/>
        <v>0</v>
      </c>
      <c r="P90" s="369">
        <f t="shared" si="20"/>
        <v>0</v>
      </c>
      <c r="Q90" s="489">
        <f t="shared" si="20"/>
        <v>0</v>
      </c>
    </row>
    <row r="91" spans="1:17" x14ac:dyDescent="0.25">
      <c r="A91" s="363">
        <v>2223</v>
      </c>
      <c r="B91" s="401" t="s">
        <v>100</v>
      </c>
      <c r="C91" s="402">
        <f t="shared" si="9"/>
        <v>0</v>
      </c>
      <c r="D91" s="404"/>
      <c r="E91" s="404"/>
      <c r="F91" s="404"/>
      <c r="G91" s="487"/>
      <c r="H91" s="402">
        <f t="shared" si="10"/>
        <v>0</v>
      </c>
      <c r="I91" s="404"/>
      <c r="J91" s="404"/>
      <c r="K91" s="404"/>
      <c r="L91" s="488"/>
      <c r="M91" s="402">
        <f t="shared" si="16"/>
        <v>0</v>
      </c>
      <c r="N91" s="369">
        <f t="shared" si="20"/>
        <v>0</v>
      </c>
      <c r="O91" s="369">
        <f t="shared" si="20"/>
        <v>0</v>
      </c>
      <c r="P91" s="369">
        <f t="shared" si="20"/>
        <v>0</v>
      </c>
      <c r="Q91" s="489">
        <f t="shared" si="20"/>
        <v>0</v>
      </c>
    </row>
    <row r="92" spans="1:17" ht="11.25" customHeight="1" x14ac:dyDescent="0.25">
      <c r="A92" s="363">
        <v>2224</v>
      </c>
      <c r="B92" s="401" t="s">
        <v>101</v>
      </c>
      <c r="C92" s="402">
        <f t="shared" si="9"/>
        <v>0</v>
      </c>
      <c r="D92" s="404"/>
      <c r="E92" s="404"/>
      <c r="F92" s="404"/>
      <c r="G92" s="487"/>
      <c r="H92" s="402">
        <f t="shared" si="10"/>
        <v>0</v>
      </c>
      <c r="I92" s="404"/>
      <c r="J92" s="404"/>
      <c r="K92" s="404"/>
      <c r="L92" s="488"/>
      <c r="M92" s="402">
        <f t="shared" si="16"/>
        <v>0</v>
      </c>
      <c r="N92" s="369">
        <f t="shared" si="20"/>
        <v>0</v>
      </c>
      <c r="O92" s="369">
        <f t="shared" si="20"/>
        <v>0</v>
      </c>
      <c r="P92" s="369">
        <f t="shared" si="20"/>
        <v>0</v>
      </c>
      <c r="Q92" s="489">
        <f t="shared" si="20"/>
        <v>0</v>
      </c>
    </row>
    <row r="93" spans="1:17" ht="24" x14ac:dyDescent="0.25">
      <c r="A93" s="363">
        <v>2229</v>
      </c>
      <c r="B93" s="401" t="s">
        <v>102</v>
      </c>
      <c r="C93" s="402">
        <f t="shared" si="9"/>
        <v>0</v>
      </c>
      <c r="D93" s="404"/>
      <c r="E93" s="404"/>
      <c r="F93" s="404"/>
      <c r="G93" s="487"/>
      <c r="H93" s="402">
        <f t="shared" si="10"/>
        <v>0</v>
      </c>
      <c r="I93" s="404"/>
      <c r="J93" s="404"/>
      <c r="K93" s="404"/>
      <c r="L93" s="488"/>
      <c r="M93" s="402">
        <f t="shared" si="16"/>
        <v>0</v>
      </c>
      <c r="N93" s="369">
        <f t="shared" si="20"/>
        <v>0</v>
      </c>
      <c r="O93" s="369">
        <f t="shared" si="20"/>
        <v>0</v>
      </c>
      <c r="P93" s="369">
        <f t="shared" si="20"/>
        <v>0</v>
      </c>
      <c r="Q93" s="489">
        <f t="shared" si="20"/>
        <v>0</v>
      </c>
    </row>
    <row r="94" spans="1:17" ht="36" x14ac:dyDescent="0.25">
      <c r="A94" s="490">
        <v>2230</v>
      </c>
      <c r="B94" s="401" t="s">
        <v>103</v>
      </c>
      <c r="C94" s="402">
        <f t="shared" si="9"/>
        <v>0</v>
      </c>
      <c r="D94" s="369">
        <f>SUM(D95:D101)</f>
        <v>0</v>
      </c>
      <c r="E94" s="369">
        <f>SUM(E95:E101)</f>
        <v>0</v>
      </c>
      <c r="F94" s="369">
        <f>SUM(F95:F101)</f>
        <v>0</v>
      </c>
      <c r="G94" s="491">
        <f>SUM(G95:G101)</f>
        <v>0</v>
      </c>
      <c r="H94" s="402">
        <f t="shared" si="10"/>
        <v>0</v>
      </c>
      <c r="I94" s="369">
        <f>SUM(I95:I101)</f>
        <v>0</v>
      </c>
      <c r="J94" s="369">
        <f>SUM(J95:J101)</f>
        <v>0</v>
      </c>
      <c r="K94" s="369">
        <f>SUM(K95:K101)</f>
        <v>0</v>
      </c>
      <c r="L94" s="489">
        <f>SUM(L95:L101)</f>
        <v>0</v>
      </c>
      <c r="M94" s="402">
        <f t="shared" si="16"/>
        <v>0</v>
      </c>
      <c r="N94" s="369">
        <f>SUM(N95:N101)</f>
        <v>0</v>
      </c>
      <c r="O94" s="369">
        <f>SUM(O95:O101)</f>
        <v>0</v>
      </c>
      <c r="P94" s="369">
        <f>SUM(P95:P101)</f>
        <v>0</v>
      </c>
      <c r="Q94" s="489">
        <f>SUM(Q95:Q101)</f>
        <v>0</v>
      </c>
    </row>
    <row r="95" spans="1:17" ht="36" x14ac:dyDescent="0.25">
      <c r="A95" s="363">
        <v>2231</v>
      </c>
      <c r="B95" s="401" t="s">
        <v>104</v>
      </c>
      <c r="C95" s="402">
        <f t="shared" si="9"/>
        <v>0</v>
      </c>
      <c r="D95" s="404"/>
      <c r="E95" s="404"/>
      <c r="F95" s="404"/>
      <c r="G95" s="487"/>
      <c r="H95" s="402">
        <f t="shared" si="10"/>
        <v>0</v>
      </c>
      <c r="I95" s="404"/>
      <c r="J95" s="404"/>
      <c r="K95" s="404"/>
      <c r="L95" s="488"/>
      <c r="M95" s="402">
        <f t="shared" si="16"/>
        <v>0</v>
      </c>
      <c r="N95" s="369">
        <f t="shared" ref="N95:Q101" si="21">ROUNDUP(I95/$Q$15,0)</f>
        <v>0</v>
      </c>
      <c r="O95" s="369">
        <f t="shared" si="21"/>
        <v>0</v>
      </c>
      <c r="P95" s="369">
        <f t="shared" si="21"/>
        <v>0</v>
      </c>
      <c r="Q95" s="489">
        <f t="shared" si="21"/>
        <v>0</v>
      </c>
    </row>
    <row r="96" spans="1:17" ht="36" x14ac:dyDescent="0.25">
      <c r="A96" s="363">
        <v>2232</v>
      </c>
      <c r="B96" s="401" t="s">
        <v>105</v>
      </c>
      <c r="C96" s="402">
        <f t="shared" si="9"/>
        <v>0</v>
      </c>
      <c r="D96" s="404"/>
      <c r="E96" s="404"/>
      <c r="F96" s="404"/>
      <c r="G96" s="487"/>
      <c r="H96" s="402">
        <f t="shared" si="10"/>
        <v>0</v>
      </c>
      <c r="I96" s="404"/>
      <c r="J96" s="404"/>
      <c r="K96" s="404"/>
      <c r="L96" s="488"/>
      <c r="M96" s="402">
        <f t="shared" si="16"/>
        <v>0</v>
      </c>
      <c r="N96" s="369">
        <f t="shared" si="21"/>
        <v>0</v>
      </c>
      <c r="O96" s="369">
        <f t="shared" si="21"/>
        <v>0</v>
      </c>
      <c r="P96" s="369">
        <f t="shared" si="21"/>
        <v>0</v>
      </c>
      <c r="Q96" s="489">
        <f t="shared" si="21"/>
        <v>0</v>
      </c>
    </row>
    <row r="97" spans="1:17" ht="24" x14ac:dyDescent="0.25">
      <c r="A97" s="353">
        <v>2233</v>
      </c>
      <c r="B97" s="392" t="s">
        <v>106</v>
      </c>
      <c r="C97" s="393">
        <f t="shared" si="9"/>
        <v>0</v>
      </c>
      <c r="D97" s="395"/>
      <c r="E97" s="395"/>
      <c r="F97" s="395"/>
      <c r="G97" s="484"/>
      <c r="H97" s="393">
        <f t="shared" si="10"/>
        <v>0</v>
      </c>
      <c r="I97" s="395"/>
      <c r="J97" s="395"/>
      <c r="K97" s="395"/>
      <c r="L97" s="485"/>
      <c r="M97" s="393">
        <f t="shared" si="16"/>
        <v>0</v>
      </c>
      <c r="N97" s="419">
        <f t="shared" si="21"/>
        <v>0</v>
      </c>
      <c r="O97" s="419">
        <f t="shared" si="21"/>
        <v>0</v>
      </c>
      <c r="P97" s="419">
        <f t="shared" si="21"/>
        <v>0</v>
      </c>
      <c r="Q97" s="486">
        <f t="shared" si="21"/>
        <v>0</v>
      </c>
    </row>
    <row r="98" spans="1:17" ht="36" x14ac:dyDescent="0.25">
      <c r="A98" s="363">
        <v>2234</v>
      </c>
      <c r="B98" s="401" t="s">
        <v>107</v>
      </c>
      <c r="C98" s="402">
        <f t="shared" si="9"/>
        <v>0</v>
      </c>
      <c r="D98" s="404"/>
      <c r="E98" s="404"/>
      <c r="F98" s="404"/>
      <c r="G98" s="487"/>
      <c r="H98" s="402">
        <f t="shared" si="10"/>
        <v>0</v>
      </c>
      <c r="I98" s="404"/>
      <c r="J98" s="404"/>
      <c r="K98" s="404"/>
      <c r="L98" s="488"/>
      <c r="M98" s="402">
        <f t="shared" si="16"/>
        <v>0</v>
      </c>
      <c r="N98" s="369">
        <f t="shared" si="21"/>
        <v>0</v>
      </c>
      <c r="O98" s="369">
        <f t="shared" si="21"/>
        <v>0</v>
      </c>
      <c r="P98" s="369">
        <f t="shared" si="21"/>
        <v>0</v>
      </c>
      <c r="Q98" s="489">
        <f t="shared" si="21"/>
        <v>0</v>
      </c>
    </row>
    <row r="99" spans="1:17" ht="24" x14ac:dyDescent="0.25">
      <c r="A99" s="363">
        <v>2235</v>
      </c>
      <c r="B99" s="401" t="s">
        <v>108</v>
      </c>
      <c r="C99" s="402">
        <f t="shared" si="9"/>
        <v>0</v>
      </c>
      <c r="D99" s="404"/>
      <c r="E99" s="404"/>
      <c r="F99" s="404"/>
      <c r="G99" s="487"/>
      <c r="H99" s="402">
        <f t="shared" si="10"/>
        <v>0</v>
      </c>
      <c r="I99" s="404"/>
      <c r="J99" s="404"/>
      <c r="K99" s="404"/>
      <c r="L99" s="488"/>
      <c r="M99" s="402">
        <f t="shared" si="16"/>
        <v>0</v>
      </c>
      <c r="N99" s="369">
        <f t="shared" si="21"/>
        <v>0</v>
      </c>
      <c r="O99" s="369">
        <f t="shared" si="21"/>
        <v>0</v>
      </c>
      <c r="P99" s="369">
        <f t="shared" si="21"/>
        <v>0</v>
      </c>
      <c r="Q99" s="489">
        <f t="shared" si="21"/>
        <v>0</v>
      </c>
    </row>
    <row r="100" spans="1:17" x14ac:dyDescent="0.25">
      <c r="A100" s="363">
        <v>2236</v>
      </c>
      <c r="B100" s="401" t="s">
        <v>109</v>
      </c>
      <c r="C100" s="402">
        <f t="shared" si="9"/>
        <v>0</v>
      </c>
      <c r="D100" s="404"/>
      <c r="E100" s="404"/>
      <c r="F100" s="404"/>
      <c r="G100" s="487"/>
      <c r="H100" s="402">
        <f t="shared" si="10"/>
        <v>0</v>
      </c>
      <c r="I100" s="404"/>
      <c r="J100" s="404"/>
      <c r="K100" s="404"/>
      <c r="L100" s="488"/>
      <c r="M100" s="402">
        <f t="shared" si="16"/>
        <v>0</v>
      </c>
      <c r="N100" s="369">
        <f t="shared" si="21"/>
        <v>0</v>
      </c>
      <c r="O100" s="369">
        <f t="shared" si="21"/>
        <v>0</v>
      </c>
      <c r="P100" s="369">
        <f t="shared" si="21"/>
        <v>0</v>
      </c>
      <c r="Q100" s="489">
        <f t="shared" si="21"/>
        <v>0</v>
      </c>
    </row>
    <row r="101" spans="1:17" ht="24" x14ac:dyDescent="0.25">
      <c r="A101" s="363">
        <v>2239</v>
      </c>
      <c r="B101" s="401" t="s">
        <v>110</v>
      </c>
      <c r="C101" s="402">
        <f t="shared" si="9"/>
        <v>0</v>
      </c>
      <c r="D101" s="404"/>
      <c r="E101" s="404"/>
      <c r="F101" s="404"/>
      <c r="G101" s="487"/>
      <c r="H101" s="402">
        <f t="shared" si="10"/>
        <v>0</v>
      </c>
      <c r="I101" s="404"/>
      <c r="J101" s="404"/>
      <c r="K101" s="404"/>
      <c r="L101" s="488"/>
      <c r="M101" s="402">
        <f t="shared" si="16"/>
        <v>0</v>
      </c>
      <c r="N101" s="369">
        <f t="shared" si="21"/>
        <v>0</v>
      </c>
      <c r="O101" s="369">
        <f t="shared" si="21"/>
        <v>0</v>
      </c>
      <c r="P101" s="369">
        <f t="shared" si="21"/>
        <v>0</v>
      </c>
      <c r="Q101" s="489">
        <f t="shared" si="21"/>
        <v>0</v>
      </c>
    </row>
    <row r="102" spans="1:17" ht="36" x14ac:dyDescent="0.25">
      <c r="A102" s="490">
        <v>2240</v>
      </c>
      <c r="B102" s="401" t="s">
        <v>111</v>
      </c>
      <c r="C102" s="402">
        <f t="shared" si="9"/>
        <v>250</v>
      </c>
      <c r="D102" s="369">
        <f>SUM(D103:D110)</f>
        <v>250</v>
      </c>
      <c r="E102" s="369">
        <f>SUM(E103:E110)</f>
        <v>0</v>
      </c>
      <c r="F102" s="369">
        <f>SUM(F103:F110)</f>
        <v>0</v>
      </c>
      <c r="G102" s="491">
        <f>SUM(G103:G110)</f>
        <v>0</v>
      </c>
      <c r="H102" s="402">
        <f t="shared" si="10"/>
        <v>0</v>
      </c>
      <c r="I102" s="369">
        <f>SUM(I103:I110)</f>
        <v>0</v>
      </c>
      <c r="J102" s="369">
        <f>SUM(J103:J110)</f>
        <v>0</v>
      </c>
      <c r="K102" s="369">
        <f>SUM(K103:K110)</f>
        <v>0</v>
      </c>
      <c r="L102" s="489">
        <f>SUM(L103:L110)</f>
        <v>0</v>
      </c>
      <c r="M102" s="402">
        <f t="shared" si="16"/>
        <v>0</v>
      </c>
      <c r="N102" s="369">
        <f>SUM(N103:N110)</f>
        <v>0</v>
      </c>
      <c r="O102" s="369">
        <f>SUM(O103:O110)</f>
        <v>0</v>
      </c>
      <c r="P102" s="369">
        <f>SUM(P103:P110)</f>
        <v>0</v>
      </c>
      <c r="Q102" s="489">
        <f>SUM(Q103:Q110)</f>
        <v>0</v>
      </c>
    </row>
    <row r="103" spans="1:17" x14ac:dyDescent="0.25">
      <c r="A103" s="363">
        <v>2241</v>
      </c>
      <c r="B103" s="401" t="s">
        <v>112</v>
      </c>
      <c r="C103" s="402">
        <f t="shared" si="9"/>
        <v>0</v>
      </c>
      <c r="D103" s="404"/>
      <c r="E103" s="404"/>
      <c r="F103" s="404"/>
      <c r="G103" s="487"/>
      <c r="H103" s="402">
        <f t="shared" si="10"/>
        <v>0</v>
      </c>
      <c r="I103" s="404"/>
      <c r="J103" s="404"/>
      <c r="K103" s="404"/>
      <c r="L103" s="488"/>
      <c r="M103" s="402">
        <f t="shared" si="16"/>
        <v>0</v>
      </c>
      <c r="N103" s="369">
        <f t="shared" ref="N103:Q110" si="22">ROUNDUP(I103/$Q$15,0)</f>
        <v>0</v>
      </c>
      <c r="O103" s="369">
        <f t="shared" si="22"/>
        <v>0</v>
      </c>
      <c r="P103" s="369">
        <f t="shared" si="22"/>
        <v>0</v>
      </c>
      <c r="Q103" s="489">
        <f t="shared" si="22"/>
        <v>0</v>
      </c>
    </row>
    <row r="104" spans="1:17" ht="24" x14ac:dyDescent="0.25">
      <c r="A104" s="363">
        <v>2242</v>
      </c>
      <c r="B104" s="401" t="s">
        <v>113</v>
      </c>
      <c r="C104" s="402">
        <f t="shared" si="9"/>
        <v>0</v>
      </c>
      <c r="D104" s="404"/>
      <c r="E104" s="404"/>
      <c r="F104" s="404"/>
      <c r="G104" s="487"/>
      <c r="H104" s="402">
        <f t="shared" si="10"/>
        <v>0</v>
      </c>
      <c r="I104" s="404"/>
      <c r="J104" s="404"/>
      <c r="K104" s="404"/>
      <c r="L104" s="488"/>
      <c r="M104" s="402">
        <f t="shared" si="16"/>
        <v>0</v>
      </c>
      <c r="N104" s="369">
        <f t="shared" si="22"/>
        <v>0</v>
      </c>
      <c r="O104" s="369">
        <f t="shared" si="22"/>
        <v>0</v>
      </c>
      <c r="P104" s="369">
        <f t="shared" si="22"/>
        <v>0</v>
      </c>
      <c r="Q104" s="489">
        <f t="shared" si="22"/>
        <v>0</v>
      </c>
    </row>
    <row r="105" spans="1:17" ht="24" x14ac:dyDescent="0.25">
      <c r="A105" s="363">
        <v>2243</v>
      </c>
      <c r="B105" s="401" t="s">
        <v>114</v>
      </c>
      <c r="C105" s="402">
        <f t="shared" si="9"/>
        <v>0</v>
      </c>
      <c r="D105" s="404"/>
      <c r="E105" s="404"/>
      <c r="F105" s="404"/>
      <c r="G105" s="487"/>
      <c r="H105" s="402">
        <f t="shared" si="10"/>
        <v>0</v>
      </c>
      <c r="I105" s="404"/>
      <c r="J105" s="404"/>
      <c r="K105" s="404"/>
      <c r="L105" s="488"/>
      <c r="M105" s="402">
        <f t="shared" si="16"/>
        <v>0</v>
      </c>
      <c r="N105" s="369">
        <f t="shared" si="22"/>
        <v>0</v>
      </c>
      <c r="O105" s="369">
        <f t="shared" si="22"/>
        <v>0</v>
      </c>
      <c r="P105" s="369">
        <f t="shared" si="22"/>
        <v>0</v>
      </c>
      <c r="Q105" s="489">
        <f t="shared" si="22"/>
        <v>0</v>
      </c>
    </row>
    <row r="106" spans="1:17" x14ac:dyDescent="0.25">
      <c r="A106" s="363">
        <v>2244</v>
      </c>
      <c r="B106" s="401" t="s">
        <v>115</v>
      </c>
      <c r="C106" s="402">
        <f t="shared" si="9"/>
        <v>0</v>
      </c>
      <c r="D106" s="404"/>
      <c r="E106" s="404"/>
      <c r="F106" s="404"/>
      <c r="G106" s="487"/>
      <c r="H106" s="402">
        <f t="shared" si="10"/>
        <v>0</v>
      </c>
      <c r="I106" s="404"/>
      <c r="J106" s="404"/>
      <c r="K106" s="404"/>
      <c r="L106" s="488"/>
      <c r="M106" s="402">
        <f t="shared" si="16"/>
        <v>0</v>
      </c>
      <c r="N106" s="369">
        <f t="shared" si="22"/>
        <v>0</v>
      </c>
      <c r="O106" s="369">
        <f t="shared" si="22"/>
        <v>0</v>
      </c>
      <c r="P106" s="369">
        <f t="shared" si="22"/>
        <v>0</v>
      </c>
      <c r="Q106" s="489">
        <f t="shared" si="22"/>
        <v>0</v>
      </c>
    </row>
    <row r="107" spans="1:17" ht="24" x14ac:dyDescent="0.25">
      <c r="A107" s="363">
        <v>2246</v>
      </c>
      <c r="B107" s="401" t="s">
        <v>116</v>
      </c>
      <c r="C107" s="402">
        <f t="shared" si="9"/>
        <v>0</v>
      </c>
      <c r="D107" s="404"/>
      <c r="E107" s="404"/>
      <c r="F107" s="404"/>
      <c r="G107" s="487"/>
      <c r="H107" s="402">
        <f t="shared" si="10"/>
        <v>0</v>
      </c>
      <c r="I107" s="404"/>
      <c r="J107" s="404"/>
      <c r="K107" s="404"/>
      <c r="L107" s="488"/>
      <c r="M107" s="402">
        <f t="shared" si="16"/>
        <v>0</v>
      </c>
      <c r="N107" s="369">
        <f t="shared" si="22"/>
        <v>0</v>
      </c>
      <c r="O107" s="369">
        <f t="shared" si="22"/>
        <v>0</v>
      </c>
      <c r="P107" s="369">
        <f t="shared" si="22"/>
        <v>0</v>
      </c>
      <c r="Q107" s="489">
        <f t="shared" si="22"/>
        <v>0</v>
      </c>
    </row>
    <row r="108" spans="1:17" x14ac:dyDescent="0.25">
      <c r="A108" s="363">
        <v>2247</v>
      </c>
      <c r="B108" s="401" t="s">
        <v>117</v>
      </c>
      <c r="C108" s="402">
        <f t="shared" si="9"/>
        <v>250</v>
      </c>
      <c r="D108" s="404">
        <f>250</f>
        <v>250</v>
      </c>
      <c r="E108" s="404"/>
      <c r="F108" s="404"/>
      <c r="G108" s="487"/>
      <c r="H108" s="402">
        <f t="shared" si="10"/>
        <v>0</v>
      </c>
      <c r="I108" s="404">
        <v>0</v>
      </c>
      <c r="J108" s="404"/>
      <c r="K108" s="404"/>
      <c r="L108" s="488"/>
      <c r="M108" s="402">
        <f t="shared" si="16"/>
        <v>0</v>
      </c>
      <c r="N108" s="369">
        <v>0</v>
      </c>
      <c r="O108" s="369">
        <f t="shared" si="22"/>
        <v>0</v>
      </c>
      <c r="P108" s="369">
        <f t="shared" si="22"/>
        <v>0</v>
      </c>
      <c r="Q108" s="489">
        <f t="shared" si="22"/>
        <v>0</v>
      </c>
    </row>
    <row r="109" spans="1:17" ht="24" x14ac:dyDescent="0.25">
      <c r="A109" s="363">
        <v>2248</v>
      </c>
      <c r="B109" s="401" t="s">
        <v>118</v>
      </c>
      <c r="C109" s="402">
        <f t="shared" si="9"/>
        <v>0</v>
      </c>
      <c r="D109" s="404"/>
      <c r="E109" s="404"/>
      <c r="F109" s="404"/>
      <c r="G109" s="487"/>
      <c r="H109" s="402">
        <f t="shared" si="10"/>
        <v>0</v>
      </c>
      <c r="I109" s="404"/>
      <c r="J109" s="404"/>
      <c r="K109" s="404"/>
      <c r="L109" s="488"/>
      <c r="M109" s="402">
        <f t="shared" si="16"/>
        <v>0</v>
      </c>
      <c r="N109" s="369">
        <f t="shared" si="22"/>
        <v>0</v>
      </c>
      <c r="O109" s="369">
        <f t="shared" si="22"/>
        <v>0</v>
      </c>
      <c r="P109" s="369">
        <f t="shared" si="22"/>
        <v>0</v>
      </c>
      <c r="Q109" s="489">
        <f t="shared" si="22"/>
        <v>0</v>
      </c>
    </row>
    <row r="110" spans="1:17" ht="24" x14ac:dyDescent="0.25">
      <c r="A110" s="363">
        <v>2249</v>
      </c>
      <c r="B110" s="401" t="s">
        <v>119</v>
      </c>
      <c r="C110" s="402">
        <f t="shared" si="9"/>
        <v>0</v>
      </c>
      <c r="D110" s="404"/>
      <c r="E110" s="404"/>
      <c r="F110" s="404"/>
      <c r="G110" s="487"/>
      <c r="H110" s="402">
        <f t="shared" si="10"/>
        <v>0</v>
      </c>
      <c r="I110" s="404"/>
      <c r="J110" s="404"/>
      <c r="K110" s="404"/>
      <c r="L110" s="488"/>
      <c r="M110" s="402">
        <f t="shared" si="16"/>
        <v>0</v>
      </c>
      <c r="N110" s="369">
        <f t="shared" si="22"/>
        <v>0</v>
      </c>
      <c r="O110" s="369">
        <f t="shared" si="22"/>
        <v>0</v>
      </c>
      <c r="P110" s="369">
        <f t="shared" si="22"/>
        <v>0</v>
      </c>
      <c r="Q110" s="489">
        <f t="shared" si="22"/>
        <v>0</v>
      </c>
    </row>
    <row r="111" spans="1:17" x14ac:dyDescent="0.25">
      <c r="A111" s="490">
        <v>2250</v>
      </c>
      <c r="B111" s="401" t="s">
        <v>120</v>
      </c>
      <c r="C111" s="402">
        <f t="shared" si="9"/>
        <v>148301</v>
      </c>
      <c r="D111" s="369">
        <f>SUM(D112:D114)</f>
        <v>148301</v>
      </c>
      <c r="E111" s="369">
        <f>SUM(E112:E114)</f>
        <v>0</v>
      </c>
      <c r="F111" s="369">
        <f>SUM(F112:F114)</f>
        <v>0</v>
      </c>
      <c r="G111" s="500">
        <f>SUM(G112:G114)</f>
        <v>0</v>
      </c>
      <c r="H111" s="402">
        <f t="shared" si="10"/>
        <v>137746</v>
      </c>
      <c r="I111" s="369">
        <f>SUM(I112:I114)</f>
        <v>137746</v>
      </c>
      <c r="J111" s="369">
        <f>SUM(J112:J114)</f>
        <v>0</v>
      </c>
      <c r="K111" s="369">
        <f>SUM(K112:K114)</f>
        <v>0</v>
      </c>
      <c r="L111" s="489">
        <f>SUM(L112:L114)</f>
        <v>0</v>
      </c>
      <c r="M111" s="402">
        <f t="shared" si="16"/>
        <v>195999</v>
      </c>
      <c r="N111" s="369">
        <f>SUM(N112:N114)</f>
        <v>195999</v>
      </c>
      <c r="O111" s="369">
        <f>SUM(O112:O114)</f>
        <v>0</v>
      </c>
      <c r="P111" s="369">
        <f>SUM(P112:P114)</f>
        <v>0</v>
      </c>
      <c r="Q111" s="489">
        <f>SUM(Q112:Q114)</f>
        <v>0</v>
      </c>
    </row>
    <row r="112" spans="1:17" x14ac:dyDescent="0.25">
      <c r="A112" s="363">
        <v>2251</v>
      </c>
      <c r="B112" s="401" t="s">
        <v>121</v>
      </c>
      <c r="C112" s="402">
        <f t="shared" si="9"/>
        <v>70273</v>
      </c>
      <c r="D112" s="404">
        <f>70273</f>
        <v>70273</v>
      </c>
      <c r="E112" s="404"/>
      <c r="F112" s="404"/>
      <c r="G112" s="487"/>
      <c r="H112" s="402">
        <f t="shared" si="10"/>
        <v>60018</v>
      </c>
      <c r="I112" s="404">
        <v>60018</v>
      </c>
      <c r="J112" s="404"/>
      <c r="K112" s="404"/>
      <c r="L112" s="488"/>
      <c r="M112" s="402">
        <f t="shared" si="16"/>
        <v>85400</v>
      </c>
      <c r="N112" s="369">
        <v>85400</v>
      </c>
      <c r="O112" s="369">
        <f t="shared" ref="O112:Q114" si="23">ROUNDUP(J112/$Q$15,0)</f>
        <v>0</v>
      </c>
      <c r="P112" s="369">
        <f t="shared" si="23"/>
        <v>0</v>
      </c>
      <c r="Q112" s="489">
        <f t="shared" si="23"/>
        <v>0</v>
      </c>
    </row>
    <row r="113" spans="1:17" ht="24" x14ac:dyDescent="0.25">
      <c r="A113" s="363">
        <v>2252</v>
      </c>
      <c r="B113" s="401" t="s">
        <v>122</v>
      </c>
      <c r="C113" s="402">
        <f>SUM(D113:G113)</f>
        <v>56524</v>
      </c>
      <c r="D113" s="404">
        <f>56524</f>
        <v>56524</v>
      </c>
      <c r="E113" s="404"/>
      <c r="F113" s="404"/>
      <c r="G113" s="487"/>
      <c r="H113" s="402">
        <f>SUM(I113:L113)</f>
        <v>56524</v>
      </c>
      <c r="I113" s="404">
        <v>56524</v>
      </c>
      <c r="J113" s="404"/>
      <c r="K113" s="404"/>
      <c r="L113" s="488"/>
      <c r="M113" s="402">
        <f>SUM(N113:Q113)</f>
        <v>80427</v>
      </c>
      <c r="N113" s="369">
        <v>80427</v>
      </c>
      <c r="O113" s="369">
        <f t="shared" si="23"/>
        <v>0</v>
      </c>
      <c r="P113" s="369">
        <f t="shared" si="23"/>
        <v>0</v>
      </c>
      <c r="Q113" s="489">
        <f t="shared" si="23"/>
        <v>0</v>
      </c>
    </row>
    <row r="114" spans="1:17" ht="24" x14ac:dyDescent="0.25">
      <c r="A114" s="363">
        <v>2259</v>
      </c>
      <c r="B114" s="401" t="s">
        <v>123</v>
      </c>
      <c r="C114" s="402">
        <f>SUM(D114:G114)</f>
        <v>21504</v>
      </c>
      <c r="D114" s="404">
        <f>21504</f>
        <v>21504</v>
      </c>
      <c r="E114" s="404"/>
      <c r="F114" s="404"/>
      <c r="G114" s="487"/>
      <c r="H114" s="402">
        <f>SUM(I114:L114)</f>
        <v>21204</v>
      </c>
      <c r="I114" s="404">
        <v>21204</v>
      </c>
      <c r="J114" s="404"/>
      <c r="K114" s="404"/>
      <c r="L114" s="488"/>
      <c r="M114" s="402">
        <f>SUM(N114:Q114)</f>
        <v>30172</v>
      </c>
      <c r="N114" s="369">
        <v>30172</v>
      </c>
      <c r="O114" s="369">
        <f t="shared" si="23"/>
        <v>0</v>
      </c>
      <c r="P114" s="369">
        <f t="shared" si="23"/>
        <v>0</v>
      </c>
      <c r="Q114" s="489">
        <f t="shared" si="23"/>
        <v>0</v>
      </c>
    </row>
    <row r="115" spans="1:17" x14ac:dyDescent="0.25">
      <c r="A115" s="490">
        <v>2260</v>
      </c>
      <c r="B115" s="401" t="s">
        <v>124</v>
      </c>
      <c r="C115" s="402">
        <f t="shared" ref="C115:C185" si="24">SUM(D115:G115)</f>
        <v>0</v>
      </c>
      <c r="D115" s="369">
        <f>SUM(D116:D120)</f>
        <v>0</v>
      </c>
      <c r="E115" s="369">
        <f>SUM(E116:E120)</f>
        <v>0</v>
      </c>
      <c r="F115" s="369">
        <f>SUM(F116:F120)</f>
        <v>0</v>
      </c>
      <c r="G115" s="491">
        <f>SUM(G116:G120)</f>
        <v>0</v>
      </c>
      <c r="H115" s="402">
        <f t="shared" ref="H115:H186" si="25">SUM(I115:L115)</f>
        <v>0</v>
      </c>
      <c r="I115" s="369">
        <f>SUM(I116:I120)</f>
        <v>0</v>
      </c>
      <c r="J115" s="369">
        <f>SUM(J116:J120)</f>
        <v>0</v>
      </c>
      <c r="K115" s="369">
        <f>SUM(K116:K120)</f>
        <v>0</v>
      </c>
      <c r="L115" s="489">
        <f>SUM(L116:L120)</f>
        <v>0</v>
      </c>
      <c r="M115" s="402">
        <f t="shared" ref="M115:M126" si="26">SUM(N115:Q115)</f>
        <v>0</v>
      </c>
      <c r="N115" s="369">
        <f>SUM(N116:N120)</f>
        <v>0</v>
      </c>
      <c r="O115" s="369">
        <f>SUM(O116:O120)</f>
        <v>0</v>
      </c>
      <c r="P115" s="369">
        <f>SUM(P116:P120)</f>
        <v>0</v>
      </c>
      <c r="Q115" s="489">
        <f>SUM(Q116:Q120)</f>
        <v>0</v>
      </c>
    </row>
    <row r="116" spans="1:17" x14ac:dyDescent="0.25">
      <c r="A116" s="363">
        <v>2261</v>
      </c>
      <c r="B116" s="401" t="s">
        <v>125</v>
      </c>
      <c r="C116" s="402">
        <f t="shared" si="24"/>
        <v>0</v>
      </c>
      <c r="D116" s="404"/>
      <c r="E116" s="404"/>
      <c r="F116" s="404"/>
      <c r="G116" s="487"/>
      <c r="H116" s="402">
        <f t="shared" si="25"/>
        <v>0</v>
      </c>
      <c r="I116" s="404"/>
      <c r="J116" s="404"/>
      <c r="K116" s="404"/>
      <c r="L116" s="488"/>
      <c r="M116" s="402">
        <f t="shared" si="26"/>
        <v>0</v>
      </c>
      <c r="N116" s="369">
        <f t="shared" ref="N116:Q120" si="27">ROUNDUP(I116/$Q$15,0)</f>
        <v>0</v>
      </c>
      <c r="O116" s="369">
        <f t="shared" si="27"/>
        <v>0</v>
      </c>
      <c r="P116" s="369">
        <f t="shared" si="27"/>
        <v>0</v>
      </c>
      <c r="Q116" s="489">
        <f t="shared" si="27"/>
        <v>0</v>
      </c>
    </row>
    <row r="117" spans="1:17" x14ac:dyDescent="0.25">
      <c r="A117" s="363">
        <v>2262</v>
      </c>
      <c r="B117" s="401" t="s">
        <v>126</v>
      </c>
      <c r="C117" s="402">
        <f t="shared" si="24"/>
        <v>0</v>
      </c>
      <c r="D117" s="404"/>
      <c r="E117" s="404"/>
      <c r="F117" s="404"/>
      <c r="G117" s="487"/>
      <c r="H117" s="402">
        <f t="shared" si="25"/>
        <v>0</v>
      </c>
      <c r="I117" s="404"/>
      <c r="J117" s="404"/>
      <c r="K117" s="404"/>
      <c r="L117" s="488"/>
      <c r="M117" s="402">
        <f t="shared" si="26"/>
        <v>0</v>
      </c>
      <c r="N117" s="369">
        <f t="shared" si="27"/>
        <v>0</v>
      </c>
      <c r="O117" s="369">
        <f t="shared" si="27"/>
        <v>0</v>
      </c>
      <c r="P117" s="369">
        <f t="shared" si="27"/>
        <v>0</v>
      </c>
      <c r="Q117" s="489">
        <f t="shared" si="27"/>
        <v>0</v>
      </c>
    </row>
    <row r="118" spans="1:17" x14ac:dyDescent="0.25">
      <c r="A118" s="363">
        <v>2263</v>
      </c>
      <c r="B118" s="401" t="s">
        <v>127</v>
      </c>
      <c r="C118" s="402">
        <f t="shared" si="24"/>
        <v>0</v>
      </c>
      <c r="D118" s="404"/>
      <c r="E118" s="404"/>
      <c r="F118" s="404"/>
      <c r="G118" s="487"/>
      <c r="H118" s="402">
        <f t="shared" si="25"/>
        <v>0</v>
      </c>
      <c r="I118" s="404"/>
      <c r="J118" s="404"/>
      <c r="K118" s="404"/>
      <c r="L118" s="488"/>
      <c r="M118" s="402">
        <f t="shared" si="26"/>
        <v>0</v>
      </c>
      <c r="N118" s="369">
        <f t="shared" si="27"/>
        <v>0</v>
      </c>
      <c r="O118" s="369">
        <f t="shared" si="27"/>
        <v>0</v>
      </c>
      <c r="P118" s="369">
        <f t="shared" si="27"/>
        <v>0</v>
      </c>
      <c r="Q118" s="489">
        <f t="shared" si="27"/>
        <v>0</v>
      </c>
    </row>
    <row r="119" spans="1:17" x14ac:dyDescent="0.25">
      <c r="A119" s="363">
        <v>2264</v>
      </c>
      <c r="B119" s="401" t="s">
        <v>128</v>
      </c>
      <c r="C119" s="402">
        <f t="shared" si="24"/>
        <v>0</v>
      </c>
      <c r="D119" s="404"/>
      <c r="E119" s="404"/>
      <c r="F119" s="404"/>
      <c r="G119" s="487"/>
      <c r="H119" s="402">
        <f t="shared" si="25"/>
        <v>0</v>
      </c>
      <c r="I119" s="404"/>
      <c r="J119" s="404"/>
      <c r="K119" s="404"/>
      <c r="L119" s="488"/>
      <c r="M119" s="402">
        <f t="shared" si="26"/>
        <v>0</v>
      </c>
      <c r="N119" s="369">
        <f t="shared" si="27"/>
        <v>0</v>
      </c>
      <c r="O119" s="369">
        <f t="shared" si="27"/>
        <v>0</v>
      </c>
      <c r="P119" s="369">
        <f t="shared" si="27"/>
        <v>0</v>
      </c>
      <c r="Q119" s="489">
        <f t="shared" si="27"/>
        <v>0</v>
      </c>
    </row>
    <row r="120" spans="1:17" x14ac:dyDescent="0.25">
      <c r="A120" s="363">
        <v>2269</v>
      </c>
      <c r="B120" s="401" t="s">
        <v>129</v>
      </c>
      <c r="C120" s="402">
        <f t="shared" si="24"/>
        <v>0</v>
      </c>
      <c r="D120" s="404"/>
      <c r="E120" s="404"/>
      <c r="F120" s="404"/>
      <c r="G120" s="487"/>
      <c r="H120" s="402">
        <f t="shared" si="25"/>
        <v>0</v>
      </c>
      <c r="I120" s="404"/>
      <c r="J120" s="404"/>
      <c r="K120" s="404"/>
      <c r="L120" s="488"/>
      <c r="M120" s="402">
        <f t="shared" si="26"/>
        <v>0</v>
      </c>
      <c r="N120" s="369">
        <f t="shared" si="27"/>
        <v>0</v>
      </c>
      <c r="O120" s="369">
        <f t="shared" si="27"/>
        <v>0</v>
      </c>
      <c r="P120" s="369">
        <f t="shared" si="27"/>
        <v>0</v>
      </c>
      <c r="Q120" s="489">
        <f t="shared" si="27"/>
        <v>0</v>
      </c>
    </row>
    <row r="121" spans="1:17" x14ac:dyDescent="0.25">
      <c r="A121" s="490">
        <v>2270</v>
      </c>
      <c r="B121" s="401" t="s">
        <v>130</v>
      </c>
      <c r="C121" s="402">
        <f t="shared" si="24"/>
        <v>0</v>
      </c>
      <c r="D121" s="369">
        <f>SUM(D122:D126)</f>
        <v>0</v>
      </c>
      <c r="E121" s="369">
        <f>SUM(E122:E126)</f>
        <v>0</v>
      </c>
      <c r="F121" s="369">
        <f>SUM(F122:F126)</f>
        <v>0</v>
      </c>
      <c r="G121" s="491">
        <f>SUM(G122:G126)</f>
        <v>0</v>
      </c>
      <c r="H121" s="402">
        <f t="shared" si="25"/>
        <v>0</v>
      </c>
      <c r="I121" s="369">
        <f>SUM(I122:I126)</f>
        <v>0</v>
      </c>
      <c r="J121" s="369">
        <f>SUM(J122:J126)</f>
        <v>0</v>
      </c>
      <c r="K121" s="369">
        <f>SUM(K122:K126)</f>
        <v>0</v>
      </c>
      <c r="L121" s="489">
        <f>SUM(L122:L126)</f>
        <v>0</v>
      </c>
      <c r="M121" s="402">
        <f t="shared" si="26"/>
        <v>0</v>
      </c>
      <c r="N121" s="369">
        <f>SUM(N122:N126)</f>
        <v>0</v>
      </c>
      <c r="O121" s="369">
        <f>SUM(O122:O126)</f>
        <v>0</v>
      </c>
      <c r="P121" s="369">
        <f>SUM(P122:P126)</f>
        <v>0</v>
      </c>
      <c r="Q121" s="489">
        <f>SUM(Q122:Q126)</f>
        <v>0</v>
      </c>
    </row>
    <row r="122" spans="1:17" x14ac:dyDescent="0.25">
      <c r="A122" s="363">
        <v>2272</v>
      </c>
      <c r="B122" s="313" t="s">
        <v>131</v>
      </c>
      <c r="C122" s="402">
        <f t="shared" si="24"/>
        <v>0</v>
      </c>
      <c r="D122" s="404"/>
      <c r="E122" s="404"/>
      <c r="F122" s="404"/>
      <c r="G122" s="487"/>
      <c r="H122" s="402">
        <f t="shared" si="25"/>
        <v>0</v>
      </c>
      <c r="I122" s="404"/>
      <c r="J122" s="404"/>
      <c r="K122" s="404"/>
      <c r="L122" s="488"/>
      <c r="M122" s="402">
        <f t="shared" si="26"/>
        <v>0</v>
      </c>
      <c r="N122" s="369">
        <f t="shared" ref="N122:Q126" si="28">ROUNDUP(I122/$Q$15,0)</f>
        <v>0</v>
      </c>
      <c r="O122" s="369">
        <f t="shared" si="28"/>
        <v>0</v>
      </c>
      <c r="P122" s="369">
        <f t="shared" si="28"/>
        <v>0</v>
      </c>
      <c r="Q122" s="489">
        <f t="shared" si="28"/>
        <v>0</v>
      </c>
    </row>
    <row r="123" spans="1:17" ht="24" x14ac:dyDescent="0.25">
      <c r="A123" s="363">
        <v>2275</v>
      </c>
      <c r="B123" s="401" t="s">
        <v>132</v>
      </c>
      <c r="C123" s="402">
        <f t="shared" si="24"/>
        <v>0</v>
      </c>
      <c r="D123" s="404"/>
      <c r="E123" s="404"/>
      <c r="F123" s="404"/>
      <c r="G123" s="487"/>
      <c r="H123" s="402">
        <f t="shared" si="25"/>
        <v>0</v>
      </c>
      <c r="I123" s="404"/>
      <c r="J123" s="404"/>
      <c r="K123" s="404"/>
      <c r="L123" s="488"/>
      <c r="M123" s="402">
        <f t="shared" si="26"/>
        <v>0</v>
      </c>
      <c r="N123" s="369">
        <f t="shared" si="28"/>
        <v>0</v>
      </c>
      <c r="O123" s="369">
        <f t="shared" si="28"/>
        <v>0</v>
      </c>
      <c r="P123" s="369">
        <f t="shared" si="28"/>
        <v>0</v>
      </c>
      <c r="Q123" s="489">
        <f t="shared" si="28"/>
        <v>0</v>
      </c>
    </row>
    <row r="124" spans="1:17" ht="36" x14ac:dyDescent="0.25">
      <c r="A124" s="363">
        <v>2276</v>
      </c>
      <c r="B124" s="401" t="s">
        <v>133</v>
      </c>
      <c r="C124" s="402">
        <f t="shared" si="24"/>
        <v>0</v>
      </c>
      <c r="D124" s="404"/>
      <c r="E124" s="404"/>
      <c r="F124" s="404"/>
      <c r="G124" s="487"/>
      <c r="H124" s="402">
        <f t="shared" si="25"/>
        <v>0</v>
      </c>
      <c r="I124" s="404"/>
      <c r="J124" s="404"/>
      <c r="K124" s="404"/>
      <c r="L124" s="488"/>
      <c r="M124" s="402">
        <f t="shared" si="26"/>
        <v>0</v>
      </c>
      <c r="N124" s="369">
        <f t="shared" si="28"/>
        <v>0</v>
      </c>
      <c r="O124" s="369">
        <f t="shared" si="28"/>
        <v>0</v>
      </c>
      <c r="P124" s="369">
        <f t="shared" si="28"/>
        <v>0</v>
      </c>
      <c r="Q124" s="489">
        <f t="shared" si="28"/>
        <v>0</v>
      </c>
    </row>
    <row r="125" spans="1:17" ht="24" customHeight="1" x14ac:dyDescent="0.25">
      <c r="A125" s="363">
        <v>2278</v>
      </c>
      <c r="B125" s="401" t="s">
        <v>134</v>
      </c>
      <c r="C125" s="402">
        <f t="shared" si="24"/>
        <v>0</v>
      </c>
      <c r="D125" s="404"/>
      <c r="E125" s="404"/>
      <c r="F125" s="404"/>
      <c r="G125" s="487"/>
      <c r="H125" s="402">
        <f t="shared" si="25"/>
        <v>0</v>
      </c>
      <c r="I125" s="404"/>
      <c r="J125" s="404"/>
      <c r="K125" s="404"/>
      <c r="L125" s="488"/>
      <c r="M125" s="402">
        <f t="shared" si="26"/>
        <v>0</v>
      </c>
      <c r="N125" s="369">
        <f t="shared" si="28"/>
        <v>0</v>
      </c>
      <c r="O125" s="369">
        <f t="shared" si="28"/>
        <v>0</v>
      </c>
      <c r="P125" s="369">
        <f t="shared" si="28"/>
        <v>0</v>
      </c>
      <c r="Q125" s="489">
        <f t="shared" si="28"/>
        <v>0</v>
      </c>
    </row>
    <row r="126" spans="1:17" ht="24" x14ac:dyDescent="0.25">
      <c r="A126" s="363">
        <v>2279</v>
      </c>
      <c r="B126" s="401" t="s">
        <v>135</v>
      </c>
      <c r="C126" s="402">
        <f t="shared" si="24"/>
        <v>0</v>
      </c>
      <c r="D126" s="404"/>
      <c r="E126" s="404"/>
      <c r="F126" s="404"/>
      <c r="G126" s="487"/>
      <c r="H126" s="402">
        <f t="shared" si="25"/>
        <v>0</v>
      </c>
      <c r="I126" s="404"/>
      <c r="J126" s="404"/>
      <c r="K126" s="404"/>
      <c r="L126" s="488"/>
      <c r="M126" s="402">
        <f t="shared" si="26"/>
        <v>0</v>
      </c>
      <c r="N126" s="369">
        <f t="shared" si="28"/>
        <v>0</v>
      </c>
      <c r="O126" s="369">
        <f t="shared" si="28"/>
        <v>0</v>
      </c>
      <c r="P126" s="369">
        <f t="shared" si="28"/>
        <v>0</v>
      </c>
      <c r="Q126" s="489">
        <f t="shared" si="28"/>
        <v>0</v>
      </c>
    </row>
    <row r="127" spans="1:17" ht="24" x14ac:dyDescent="0.25">
      <c r="A127" s="497">
        <v>2280</v>
      </c>
      <c r="B127" s="392" t="s">
        <v>136</v>
      </c>
      <c r="C127" s="393">
        <f t="shared" ref="C127:Q127" si="29">SUM(C128)</f>
        <v>0</v>
      </c>
      <c r="D127" s="419">
        <f t="shared" si="29"/>
        <v>0</v>
      </c>
      <c r="E127" s="419">
        <f t="shared" si="29"/>
        <v>0</v>
      </c>
      <c r="F127" s="419">
        <f t="shared" si="29"/>
        <v>0</v>
      </c>
      <c r="G127" s="419">
        <f t="shared" si="29"/>
        <v>0</v>
      </c>
      <c r="H127" s="393">
        <f t="shared" si="29"/>
        <v>0</v>
      </c>
      <c r="I127" s="419">
        <f t="shared" si="29"/>
        <v>0</v>
      </c>
      <c r="J127" s="419">
        <f t="shared" si="29"/>
        <v>0</v>
      </c>
      <c r="K127" s="419">
        <f t="shared" si="29"/>
        <v>0</v>
      </c>
      <c r="L127" s="501">
        <f t="shared" si="29"/>
        <v>0</v>
      </c>
      <c r="M127" s="393">
        <f t="shared" si="29"/>
        <v>0</v>
      </c>
      <c r="N127" s="419">
        <f t="shared" si="29"/>
        <v>0</v>
      </c>
      <c r="O127" s="419">
        <f t="shared" si="29"/>
        <v>0</v>
      </c>
      <c r="P127" s="419">
        <f t="shared" si="29"/>
        <v>0</v>
      </c>
      <c r="Q127" s="501">
        <f t="shared" si="29"/>
        <v>0</v>
      </c>
    </row>
    <row r="128" spans="1:17" ht="24" x14ac:dyDescent="0.25">
      <c r="A128" s="363">
        <v>2283</v>
      </c>
      <c r="B128" s="401" t="s">
        <v>137</v>
      </c>
      <c r="C128" s="402">
        <f>SUM(D128:G128)</f>
        <v>0</v>
      </c>
      <c r="D128" s="404"/>
      <c r="E128" s="404"/>
      <c r="F128" s="404"/>
      <c r="G128" s="487"/>
      <c r="H128" s="402">
        <f>SUM(I128:L128)</f>
        <v>0</v>
      </c>
      <c r="I128" s="404"/>
      <c r="J128" s="404"/>
      <c r="K128" s="404"/>
      <c r="L128" s="488"/>
      <c r="M128" s="402">
        <f>SUM(N128:Q128)</f>
        <v>0</v>
      </c>
      <c r="N128" s="369">
        <f t="shared" ref="N128:Q128" si="30">ROUNDUP(I128/$Q$15,0)</f>
        <v>0</v>
      </c>
      <c r="O128" s="369">
        <f t="shared" si="30"/>
        <v>0</v>
      </c>
      <c r="P128" s="369">
        <f t="shared" si="30"/>
        <v>0</v>
      </c>
      <c r="Q128" s="489">
        <f t="shared" si="30"/>
        <v>0</v>
      </c>
    </row>
    <row r="129" spans="1:17" ht="38.25" customHeight="1" x14ac:dyDescent="0.25">
      <c r="A129" s="383">
        <v>2300</v>
      </c>
      <c r="B129" s="477" t="s">
        <v>138</v>
      </c>
      <c r="C129" s="384">
        <f t="shared" si="24"/>
        <v>18551</v>
      </c>
      <c r="D129" s="390">
        <f>SUM(D130,D134,D138,D139,D142,D149,D157,D158,D161)</f>
        <v>18551</v>
      </c>
      <c r="E129" s="390">
        <f>SUM(E130,E134,E138,E139,E142,E149,E157,E158,E161)</f>
        <v>0</v>
      </c>
      <c r="F129" s="390">
        <f>SUM(F130,F134,F138,F139,F142,F149,F157,F158,F161)</f>
        <v>0</v>
      </c>
      <c r="G129" s="495">
        <f>SUM(G130,G134,G138,G139,G142,G149,G157,G158,G161)</f>
        <v>0</v>
      </c>
      <c r="H129" s="384">
        <f t="shared" si="25"/>
        <v>17600</v>
      </c>
      <c r="I129" s="390">
        <f>SUM(I130,I134,I138,I139,I142,I149,I157,I158,I161)</f>
        <v>17600</v>
      </c>
      <c r="J129" s="390">
        <f>SUM(J130,J134,J138,J139,J142,J149,J157,J158,J161)</f>
        <v>0</v>
      </c>
      <c r="K129" s="390">
        <f>SUM(K130,K134,K138,K139,K142,K149,K157,K158,K161)</f>
        <v>0</v>
      </c>
      <c r="L129" s="496">
        <f>SUM(L130,L134,L138,L139,L142,L149,L157,L158,L161)</f>
        <v>0</v>
      </c>
      <c r="M129" s="384">
        <f t="shared" ref="M129:M173" si="31">SUM(N129:Q129)</f>
        <v>25044</v>
      </c>
      <c r="N129" s="390">
        <f>SUM(N130,N134,N138,N139,N142,N149,N157,N158,N161)</f>
        <v>25044</v>
      </c>
      <c r="O129" s="390">
        <f>SUM(O130,O134,O138,O139,O142,O149,O157,O158,O161)</f>
        <v>0</v>
      </c>
      <c r="P129" s="390">
        <f>SUM(P130,P134,P138,P139,P142,P149,P157,P158,P161)</f>
        <v>0</v>
      </c>
      <c r="Q129" s="496">
        <f>SUM(Q130,Q134,Q138,Q139,Q142,Q149,Q157,Q158,Q161)</f>
        <v>0</v>
      </c>
    </row>
    <row r="130" spans="1:17" x14ac:dyDescent="0.25">
      <c r="A130" s="497">
        <v>2310</v>
      </c>
      <c r="B130" s="392" t="s">
        <v>139</v>
      </c>
      <c r="C130" s="393">
        <f t="shared" si="24"/>
        <v>15456</v>
      </c>
      <c r="D130" s="419">
        <f>SUM(D131:D133)</f>
        <v>15456</v>
      </c>
      <c r="E130" s="419">
        <f>SUM(E131:E133)</f>
        <v>0</v>
      </c>
      <c r="F130" s="419">
        <f>SUM(F131:F133)</f>
        <v>0</v>
      </c>
      <c r="G130" s="498">
        <f>SUM(G131:G133)</f>
        <v>0</v>
      </c>
      <c r="H130" s="393">
        <f t="shared" si="25"/>
        <v>14600</v>
      </c>
      <c r="I130" s="419">
        <f>SUM(I131:I133)</f>
        <v>14600</v>
      </c>
      <c r="J130" s="419">
        <f>SUM(J131:J133)</f>
        <v>0</v>
      </c>
      <c r="K130" s="419">
        <f>SUM(K131:K133)</f>
        <v>0</v>
      </c>
      <c r="L130" s="486">
        <f>SUM(L131:L133)</f>
        <v>0</v>
      </c>
      <c r="M130" s="393">
        <f t="shared" si="31"/>
        <v>20775</v>
      </c>
      <c r="N130" s="419">
        <f>SUM(N131:N133)</f>
        <v>20775</v>
      </c>
      <c r="O130" s="419">
        <f>SUM(O131:O133)</f>
        <v>0</v>
      </c>
      <c r="P130" s="419">
        <f>SUM(P131:P133)</f>
        <v>0</v>
      </c>
      <c r="Q130" s="486">
        <f>SUM(Q131:Q133)</f>
        <v>0</v>
      </c>
    </row>
    <row r="131" spans="1:17" x14ac:dyDescent="0.25">
      <c r="A131" s="363">
        <v>2311</v>
      </c>
      <c r="B131" s="401" t="s">
        <v>140</v>
      </c>
      <c r="C131" s="402">
        <f t="shared" si="24"/>
        <v>10500</v>
      </c>
      <c r="D131" s="404">
        <f>10500</f>
        <v>10500</v>
      </c>
      <c r="E131" s="404"/>
      <c r="F131" s="404"/>
      <c r="G131" s="487"/>
      <c r="H131" s="402">
        <f t="shared" si="25"/>
        <v>10500</v>
      </c>
      <c r="I131" s="404">
        <v>10500</v>
      </c>
      <c r="J131" s="404"/>
      <c r="K131" s="404"/>
      <c r="L131" s="488"/>
      <c r="M131" s="402">
        <f t="shared" si="31"/>
        <v>14941</v>
      </c>
      <c r="N131" s="369">
        <v>14941</v>
      </c>
      <c r="O131" s="369">
        <f t="shared" ref="N131:Q133" si="32">ROUNDUP(J131/$Q$15,0)</f>
        <v>0</v>
      </c>
      <c r="P131" s="369">
        <f t="shared" si="32"/>
        <v>0</v>
      </c>
      <c r="Q131" s="489">
        <f t="shared" si="32"/>
        <v>0</v>
      </c>
    </row>
    <row r="132" spans="1:17" x14ac:dyDescent="0.25">
      <c r="A132" s="363">
        <v>2312</v>
      </c>
      <c r="B132" s="401" t="s">
        <v>141</v>
      </c>
      <c r="C132" s="402">
        <f t="shared" si="24"/>
        <v>4956</v>
      </c>
      <c r="D132" s="404">
        <f>4956</f>
        <v>4956</v>
      </c>
      <c r="E132" s="404"/>
      <c r="F132" s="404"/>
      <c r="G132" s="487"/>
      <c r="H132" s="402">
        <f t="shared" si="25"/>
        <v>4100</v>
      </c>
      <c r="I132" s="404">
        <v>4100</v>
      </c>
      <c r="J132" s="404"/>
      <c r="K132" s="404"/>
      <c r="L132" s="488"/>
      <c r="M132" s="402">
        <f t="shared" si="31"/>
        <v>5834</v>
      </c>
      <c r="N132" s="369">
        <v>5834</v>
      </c>
      <c r="O132" s="369">
        <f t="shared" si="32"/>
        <v>0</v>
      </c>
      <c r="P132" s="369">
        <f t="shared" si="32"/>
        <v>0</v>
      </c>
      <c r="Q132" s="489">
        <f t="shared" si="32"/>
        <v>0</v>
      </c>
    </row>
    <row r="133" spans="1:17" x14ac:dyDescent="0.25">
      <c r="A133" s="363">
        <v>2313</v>
      </c>
      <c r="B133" s="401" t="s">
        <v>142</v>
      </c>
      <c r="C133" s="402">
        <f t="shared" si="24"/>
        <v>0</v>
      </c>
      <c r="D133" s="404"/>
      <c r="E133" s="404"/>
      <c r="F133" s="404"/>
      <c r="G133" s="487"/>
      <c r="H133" s="402">
        <f t="shared" si="25"/>
        <v>0</v>
      </c>
      <c r="I133" s="404"/>
      <c r="J133" s="404"/>
      <c r="K133" s="404"/>
      <c r="L133" s="488"/>
      <c r="M133" s="402">
        <f t="shared" si="31"/>
        <v>0</v>
      </c>
      <c r="N133" s="369">
        <f t="shared" si="32"/>
        <v>0</v>
      </c>
      <c r="O133" s="369">
        <f t="shared" si="32"/>
        <v>0</v>
      </c>
      <c r="P133" s="369">
        <f t="shared" si="32"/>
        <v>0</v>
      </c>
      <c r="Q133" s="489">
        <f t="shared" si="32"/>
        <v>0</v>
      </c>
    </row>
    <row r="134" spans="1:17" x14ac:dyDescent="0.25">
      <c r="A134" s="490">
        <v>2320</v>
      </c>
      <c r="B134" s="401" t="s">
        <v>143</v>
      </c>
      <c r="C134" s="402">
        <f t="shared" si="24"/>
        <v>0</v>
      </c>
      <c r="D134" s="369">
        <f>SUM(D135:D137)</f>
        <v>0</v>
      </c>
      <c r="E134" s="369">
        <f>SUM(E135:E137)</f>
        <v>0</v>
      </c>
      <c r="F134" s="369">
        <f>SUM(F135:F137)</f>
        <v>0</v>
      </c>
      <c r="G134" s="491">
        <f>SUM(G135:G137)</f>
        <v>0</v>
      </c>
      <c r="H134" s="402">
        <f t="shared" si="25"/>
        <v>0</v>
      </c>
      <c r="I134" s="369">
        <f>SUM(I135:I137)</f>
        <v>0</v>
      </c>
      <c r="J134" s="369">
        <f>SUM(J135:J137)</f>
        <v>0</v>
      </c>
      <c r="K134" s="369">
        <f>SUM(K135:K137)</f>
        <v>0</v>
      </c>
      <c r="L134" s="489">
        <f>SUM(L135:L137)</f>
        <v>0</v>
      </c>
      <c r="M134" s="402">
        <f t="shared" si="31"/>
        <v>0</v>
      </c>
      <c r="N134" s="369">
        <f>SUM(N135:N137)</f>
        <v>0</v>
      </c>
      <c r="O134" s="369">
        <f>SUM(O135:O137)</f>
        <v>0</v>
      </c>
      <c r="P134" s="369">
        <f>SUM(P135:P137)</f>
        <v>0</v>
      </c>
      <c r="Q134" s="489">
        <f>SUM(Q135:Q137)</f>
        <v>0</v>
      </c>
    </row>
    <row r="135" spans="1:17" x14ac:dyDescent="0.25">
      <c r="A135" s="363">
        <v>2321</v>
      </c>
      <c r="B135" s="401" t="s">
        <v>144</v>
      </c>
      <c r="C135" s="402">
        <f t="shared" si="24"/>
        <v>0</v>
      </c>
      <c r="D135" s="404"/>
      <c r="E135" s="404"/>
      <c r="F135" s="404"/>
      <c r="G135" s="487"/>
      <c r="H135" s="402">
        <f t="shared" si="25"/>
        <v>0</v>
      </c>
      <c r="I135" s="404"/>
      <c r="J135" s="404"/>
      <c r="K135" s="404"/>
      <c r="L135" s="488"/>
      <c r="M135" s="402">
        <f t="shared" si="31"/>
        <v>0</v>
      </c>
      <c r="N135" s="369">
        <f t="shared" ref="N135:Q138" si="33">ROUNDUP(I135/$Q$15,0)</f>
        <v>0</v>
      </c>
      <c r="O135" s="369">
        <f t="shared" si="33"/>
        <v>0</v>
      </c>
      <c r="P135" s="369">
        <f t="shared" si="33"/>
        <v>0</v>
      </c>
      <c r="Q135" s="489">
        <f t="shared" si="33"/>
        <v>0</v>
      </c>
    </row>
    <row r="136" spans="1:17" x14ac:dyDescent="0.25">
      <c r="A136" s="363">
        <v>2322</v>
      </c>
      <c r="B136" s="401" t="s">
        <v>145</v>
      </c>
      <c r="C136" s="402">
        <f t="shared" si="24"/>
        <v>0</v>
      </c>
      <c r="D136" s="404"/>
      <c r="E136" s="404"/>
      <c r="F136" s="404"/>
      <c r="G136" s="487"/>
      <c r="H136" s="402">
        <f t="shared" si="25"/>
        <v>0</v>
      </c>
      <c r="I136" s="404"/>
      <c r="J136" s="404"/>
      <c r="K136" s="404"/>
      <c r="L136" s="488"/>
      <c r="M136" s="402">
        <f t="shared" si="31"/>
        <v>0</v>
      </c>
      <c r="N136" s="369">
        <f t="shared" si="33"/>
        <v>0</v>
      </c>
      <c r="O136" s="369">
        <f t="shared" si="33"/>
        <v>0</v>
      </c>
      <c r="P136" s="369">
        <f t="shared" si="33"/>
        <v>0</v>
      </c>
      <c r="Q136" s="489">
        <f t="shared" si="33"/>
        <v>0</v>
      </c>
    </row>
    <row r="137" spans="1:17" ht="10.5" customHeight="1" x14ac:dyDescent="0.25">
      <c r="A137" s="363">
        <v>2329</v>
      </c>
      <c r="B137" s="401" t="s">
        <v>146</v>
      </c>
      <c r="C137" s="402">
        <f t="shared" si="24"/>
        <v>0</v>
      </c>
      <c r="D137" s="404"/>
      <c r="E137" s="404"/>
      <c r="F137" s="404"/>
      <c r="G137" s="487"/>
      <c r="H137" s="402">
        <f t="shared" si="25"/>
        <v>0</v>
      </c>
      <c r="I137" s="404"/>
      <c r="J137" s="404"/>
      <c r="K137" s="404"/>
      <c r="L137" s="488"/>
      <c r="M137" s="402">
        <f t="shared" si="31"/>
        <v>0</v>
      </c>
      <c r="N137" s="369">
        <f t="shared" si="33"/>
        <v>0</v>
      </c>
      <c r="O137" s="369">
        <f t="shared" si="33"/>
        <v>0</v>
      </c>
      <c r="P137" s="369">
        <f t="shared" si="33"/>
        <v>0</v>
      </c>
      <c r="Q137" s="489">
        <f t="shared" si="33"/>
        <v>0</v>
      </c>
    </row>
    <row r="138" spans="1:17" x14ac:dyDescent="0.25">
      <c r="A138" s="490">
        <v>2330</v>
      </c>
      <c r="B138" s="401" t="s">
        <v>147</v>
      </c>
      <c r="C138" s="402">
        <f t="shared" si="24"/>
        <v>0</v>
      </c>
      <c r="D138" s="404"/>
      <c r="E138" s="404"/>
      <c r="F138" s="404"/>
      <c r="G138" s="487"/>
      <c r="H138" s="402">
        <f t="shared" si="25"/>
        <v>0</v>
      </c>
      <c r="I138" s="404"/>
      <c r="J138" s="404"/>
      <c r="K138" s="404"/>
      <c r="L138" s="488"/>
      <c r="M138" s="402">
        <f t="shared" si="31"/>
        <v>0</v>
      </c>
      <c r="N138" s="369">
        <f t="shared" si="33"/>
        <v>0</v>
      </c>
      <c r="O138" s="369">
        <f t="shared" si="33"/>
        <v>0</v>
      </c>
      <c r="P138" s="369">
        <f t="shared" si="33"/>
        <v>0</v>
      </c>
      <c r="Q138" s="489">
        <f t="shared" si="33"/>
        <v>0</v>
      </c>
    </row>
    <row r="139" spans="1:17" ht="48" x14ac:dyDescent="0.25">
      <c r="A139" s="490">
        <v>2340</v>
      </c>
      <c r="B139" s="401" t="s">
        <v>148</v>
      </c>
      <c r="C139" s="402">
        <f t="shared" si="24"/>
        <v>0</v>
      </c>
      <c r="D139" s="369">
        <f>SUM(D140:D141)</f>
        <v>0</v>
      </c>
      <c r="E139" s="369">
        <f>SUM(E140:E141)</f>
        <v>0</v>
      </c>
      <c r="F139" s="369">
        <f>SUM(F140:F141)</f>
        <v>0</v>
      </c>
      <c r="G139" s="491">
        <f>SUM(G140:G141)</f>
        <v>0</v>
      </c>
      <c r="H139" s="402">
        <f t="shared" si="25"/>
        <v>0</v>
      </c>
      <c r="I139" s="369">
        <f>SUM(I140:I141)</f>
        <v>0</v>
      </c>
      <c r="J139" s="369">
        <f>SUM(J140:J141)</f>
        <v>0</v>
      </c>
      <c r="K139" s="369">
        <f>SUM(K140:K141)</f>
        <v>0</v>
      </c>
      <c r="L139" s="489">
        <f>SUM(L140:L141)</f>
        <v>0</v>
      </c>
      <c r="M139" s="402">
        <f t="shared" si="31"/>
        <v>0</v>
      </c>
      <c r="N139" s="369">
        <f>SUM(N140:N141)</f>
        <v>0</v>
      </c>
      <c r="O139" s="369">
        <f>SUM(O140:O141)</f>
        <v>0</v>
      </c>
      <c r="P139" s="369">
        <f>SUM(P140:P141)</f>
        <v>0</v>
      </c>
      <c r="Q139" s="489">
        <f>SUM(Q140:Q141)</f>
        <v>0</v>
      </c>
    </row>
    <row r="140" spans="1:17" x14ac:dyDescent="0.25">
      <c r="A140" s="363">
        <v>2341</v>
      </c>
      <c r="B140" s="401" t="s">
        <v>149</v>
      </c>
      <c r="C140" s="402">
        <f t="shared" si="24"/>
        <v>0</v>
      </c>
      <c r="D140" s="404"/>
      <c r="E140" s="404"/>
      <c r="F140" s="404"/>
      <c r="G140" s="487"/>
      <c r="H140" s="402">
        <f t="shared" si="25"/>
        <v>0</v>
      </c>
      <c r="I140" s="404"/>
      <c r="J140" s="404"/>
      <c r="K140" s="404"/>
      <c r="L140" s="488"/>
      <c r="M140" s="402">
        <f t="shared" si="31"/>
        <v>0</v>
      </c>
      <c r="N140" s="369">
        <f t="shared" ref="N140:Q141" si="34">ROUNDUP(I140/$Q$15,0)</f>
        <v>0</v>
      </c>
      <c r="O140" s="369">
        <f t="shared" si="34"/>
        <v>0</v>
      </c>
      <c r="P140" s="369">
        <f t="shared" si="34"/>
        <v>0</v>
      </c>
      <c r="Q140" s="489">
        <f t="shared" si="34"/>
        <v>0</v>
      </c>
    </row>
    <row r="141" spans="1:17" ht="24" x14ac:dyDescent="0.25">
      <c r="A141" s="363">
        <v>2344</v>
      </c>
      <c r="B141" s="401" t="s">
        <v>150</v>
      </c>
      <c r="C141" s="402">
        <f t="shared" si="24"/>
        <v>0</v>
      </c>
      <c r="D141" s="404"/>
      <c r="E141" s="404"/>
      <c r="F141" s="404"/>
      <c r="G141" s="487"/>
      <c r="H141" s="402">
        <f t="shared" si="25"/>
        <v>0</v>
      </c>
      <c r="I141" s="404"/>
      <c r="J141" s="404"/>
      <c r="K141" s="404"/>
      <c r="L141" s="488"/>
      <c r="M141" s="402">
        <f t="shared" si="31"/>
        <v>0</v>
      </c>
      <c r="N141" s="369">
        <f t="shared" si="34"/>
        <v>0</v>
      </c>
      <c r="O141" s="369">
        <f t="shared" si="34"/>
        <v>0</v>
      </c>
      <c r="P141" s="369">
        <f t="shared" si="34"/>
        <v>0</v>
      </c>
      <c r="Q141" s="489">
        <f t="shared" si="34"/>
        <v>0</v>
      </c>
    </row>
    <row r="142" spans="1:17" ht="24" x14ac:dyDescent="0.25">
      <c r="A142" s="480">
        <v>2350</v>
      </c>
      <c r="B142" s="437" t="s">
        <v>151</v>
      </c>
      <c r="C142" s="445">
        <f t="shared" si="24"/>
        <v>3095</v>
      </c>
      <c r="D142" s="481">
        <f>SUM(D143:D148)</f>
        <v>3095</v>
      </c>
      <c r="E142" s="481">
        <f>SUM(E143:E148)</f>
        <v>0</v>
      </c>
      <c r="F142" s="481">
        <f>SUM(F143:F148)</f>
        <v>0</v>
      </c>
      <c r="G142" s="482">
        <f>SUM(G143:G148)</f>
        <v>0</v>
      </c>
      <c r="H142" s="445">
        <f t="shared" si="25"/>
        <v>3000</v>
      </c>
      <c r="I142" s="481">
        <f>SUM(I143:I148)</f>
        <v>3000</v>
      </c>
      <c r="J142" s="481">
        <f>SUM(J143:J148)</f>
        <v>0</v>
      </c>
      <c r="K142" s="481">
        <f>SUM(K143:K148)</f>
        <v>0</v>
      </c>
      <c r="L142" s="483">
        <f>SUM(L143:L148)</f>
        <v>0</v>
      </c>
      <c r="M142" s="445">
        <f t="shared" si="31"/>
        <v>4269</v>
      </c>
      <c r="N142" s="481">
        <f>SUM(N143:N148)</f>
        <v>4269</v>
      </c>
      <c r="O142" s="481">
        <f>SUM(O143:O148)</f>
        <v>0</v>
      </c>
      <c r="P142" s="481">
        <f>SUM(P143:P148)</f>
        <v>0</v>
      </c>
      <c r="Q142" s="483">
        <f>SUM(Q143:Q148)</f>
        <v>0</v>
      </c>
    </row>
    <row r="143" spans="1:17" x14ac:dyDescent="0.25">
      <c r="A143" s="353">
        <v>2351</v>
      </c>
      <c r="B143" s="392" t="s">
        <v>152</v>
      </c>
      <c r="C143" s="393">
        <f t="shared" si="24"/>
        <v>0</v>
      </c>
      <c r="D143" s="395"/>
      <c r="E143" s="395"/>
      <c r="F143" s="395"/>
      <c r="G143" s="484"/>
      <c r="H143" s="393">
        <f t="shared" si="25"/>
        <v>0</v>
      </c>
      <c r="I143" s="395"/>
      <c r="J143" s="395"/>
      <c r="K143" s="395"/>
      <c r="L143" s="485"/>
      <c r="M143" s="393">
        <f t="shared" si="31"/>
        <v>0</v>
      </c>
      <c r="N143" s="419">
        <f t="shared" ref="N143:Q148" si="35">ROUNDUP(I143/$Q$15,0)</f>
        <v>0</v>
      </c>
      <c r="O143" s="419">
        <f t="shared" si="35"/>
        <v>0</v>
      </c>
      <c r="P143" s="419">
        <f t="shared" si="35"/>
        <v>0</v>
      </c>
      <c r="Q143" s="486">
        <f t="shared" si="35"/>
        <v>0</v>
      </c>
    </row>
    <row r="144" spans="1:17" x14ac:dyDescent="0.25">
      <c r="A144" s="363">
        <v>2352</v>
      </c>
      <c r="B144" s="401" t="s">
        <v>153</v>
      </c>
      <c r="C144" s="402">
        <f t="shared" si="24"/>
        <v>0</v>
      </c>
      <c r="D144" s="404"/>
      <c r="E144" s="404"/>
      <c r="F144" s="404"/>
      <c r="G144" s="487"/>
      <c r="H144" s="402">
        <f t="shared" si="25"/>
        <v>0</v>
      </c>
      <c r="I144" s="404"/>
      <c r="J144" s="404"/>
      <c r="K144" s="404"/>
      <c r="L144" s="488"/>
      <c r="M144" s="402">
        <f t="shared" si="31"/>
        <v>0</v>
      </c>
      <c r="N144" s="369">
        <f t="shared" si="35"/>
        <v>0</v>
      </c>
      <c r="O144" s="369">
        <f t="shared" si="35"/>
        <v>0</v>
      </c>
      <c r="P144" s="369">
        <f t="shared" si="35"/>
        <v>0</v>
      </c>
      <c r="Q144" s="489">
        <f t="shared" si="35"/>
        <v>0</v>
      </c>
    </row>
    <row r="145" spans="1:17" ht="24" x14ac:dyDescent="0.25">
      <c r="A145" s="363">
        <v>2353</v>
      </c>
      <c r="B145" s="401" t="s">
        <v>154</v>
      </c>
      <c r="C145" s="402">
        <f t="shared" si="24"/>
        <v>0</v>
      </c>
      <c r="D145" s="404"/>
      <c r="E145" s="404"/>
      <c r="F145" s="404"/>
      <c r="G145" s="487"/>
      <c r="H145" s="402">
        <f t="shared" si="25"/>
        <v>0</v>
      </c>
      <c r="I145" s="404"/>
      <c r="J145" s="404"/>
      <c r="K145" s="404"/>
      <c r="L145" s="488"/>
      <c r="M145" s="402">
        <f t="shared" si="31"/>
        <v>0</v>
      </c>
      <c r="N145" s="369">
        <f t="shared" si="35"/>
        <v>0</v>
      </c>
      <c r="O145" s="369">
        <f t="shared" si="35"/>
        <v>0</v>
      </c>
      <c r="P145" s="369">
        <f t="shared" si="35"/>
        <v>0</v>
      </c>
      <c r="Q145" s="489">
        <f t="shared" si="35"/>
        <v>0</v>
      </c>
    </row>
    <row r="146" spans="1:17" ht="24" x14ac:dyDescent="0.25">
      <c r="A146" s="363">
        <v>2354</v>
      </c>
      <c r="B146" s="401" t="s">
        <v>155</v>
      </c>
      <c r="C146" s="402">
        <f t="shared" si="24"/>
        <v>0</v>
      </c>
      <c r="D146" s="404"/>
      <c r="E146" s="404"/>
      <c r="F146" s="404"/>
      <c r="G146" s="487"/>
      <c r="H146" s="402">
        <f t="shared" si="25"/>
        <v>0</v>
      </c>
      <c r="I146" s="404"/>
      <c r="J146" s="404"/>
      <c r="K146" s="404"/>
      <c r="L146" s="488"/>
      <c r="M146" s="402">
        <f t="shared" si="31"/>
        <v>0</v>
      </c>
      <c r="N146" s="369">
        <f t="shared" si="35"/>
        <v>0</v>
      </c>
      <c r="O146" s="369">
        <f t="shared" si="35"/>
        <v>0</v>
      </c>
      <c r="P146" s="369">
        <f t="shared" si="35"/>
        <v>0</v>
      </c>
      <c r="Q146" s="489">
        <f t="shared" si="35"/>
        <v>0</v>
      </c>
    </row>
    <row r="147" spans="1:17" ht="24" x14ac:dyDescent="0.25">
      <c r="A147" s="363">
        <v>2355</v>
      </c>
      <c r="B147" s="401" t="s">
        <v>156</v>
      </c>
      <c r="C147" s="402">
        <f t="shared" si="24"/>
        <v>3095</v>
      </c>
      <c r="D147" s="404">
        <f>3095</f>
        <v>3095</v>
      </c>
      <c r="E147" s="404"/>
      <c r="F147" s="404"/>
      <c r="G147" s="487"/>
      <c r="H147" s="402">
        <f t="shared" si="25"/>
        <v>3000</v>
      </c>
      <c r="I147" s="404">
        <v>3000</v>
      </c>
      <c r="J147" s="404"/>
      <c r="K147" s="404"/>
      <c r="L147" s="488"/>
      <c r="M147" s="402">
        <f t="shared" si="31"/>
        <v>4269</v>
      </c>
      <c r="N147" s="369">
        <v>4269</v>
      </c>
      <c r="O147" s="369">
        <f t="shared" si="35"/>
        <v>0</v>
      </c>
      <c r="P147" s="369">
        <f t="shared" si="35"/>
        <v>0</v>
      </c>
      <c r="Q147" s="489">
        <f t="shared" si="35"/>
        <v>0</v>
      </c>
    </row>
    <row r="148" spans="1:17" ht="24" x14ac:dyDescent="0.25">
      <c r="A148" s="363">
        <v>2359</v>
      </c>
      <c r="B148" s="401" t="s">
        <v>157</v>
      </c>
      <c r="C148" s="402">
        <f t="shared" si="24"/>
        <v>0</v>
      </c>
      <c r="D148" s="404"/>
      <c r="E148" s="404"/>
      <c r="F148" s="404"/>
      <c r="G148" s="487"/>
      <c r="H148" s="402">
        <f t="shared" si="25"/>
        <v>0</v>
      </c>
      <c r="I148" s="404"/>
      <c r="J148" s="404"/>
      <c r="K148" s="404"/>
      <c r="L148" s="488"/>
      <c r="M148" s="402">
        <f t="shared" si="31"/>
        <v>0</v>
      </c>
      <c r="N148" s="369">
        <f t="shared" si="35"/>
        <v>0</v>
      </c>
      <c r="O148" s="369">
        <f t="shared" si="35"/>
        <v>0</v>
      </c>
      <c r="P148" s="369">
        <f t="shared" si="35"/>
        <v>0</v>
      </c>
      <c r="Q148" s="489">
        <f t="shared" si="35"/>
        <v>0</v>
      </c>
    </row>
    <row r="149" spans="1:17" ht="24.75" customHeight="1" x14ac:dyDescent="0.25">
      <c r="A149" s="490">
        <v>2360</v>
      </c>
      <c r="B149" s="401" t="s">
        <v>158</v>
      </c>
      <c r="C149" s="402">
        <f t="shared" si="24"/>
        <v>0</v>
      </c>
      <c r="D149" s="369">
        <f>SUM(D150:D156)</f>
        <v>0</v>
      </c>
      <c r="E149" s="369">
        <f>SUM(E150:E156)</f>
        <v>0</v>
      </c>
      <c r="F149" s="369">
        <f>SUM(F150:F156)</f>
        <v>0</v>
      </c>
      <c r="G149" s="491">
        <f>SUM(G150:G156)</f>
        <v>0</v>
      </c>
      <c r="H149" s="402">
        <f t="shared" si="25"/>
        <v>0</v>
      </c>
      <c r="I149" s="369">
        <f>SUM(I150:I156)</f>
        <v>0</v>
      </c>
      <c r="J149" s="369">
        <f>SUM(J150:J156)</f>
        <v>0</v>
      </c>
      <c r="K149" s="369">
        <f>SUM(K150:K156)</f>
        <v>0</v>
      </c>
      <c r="L149" s="489">
        <f>SUM(L150:L156)</f>
        <v>0</v>
      </c>
      <c r="M149" s="402">
        <f t="shared" si="31"/>
        <v>0</v>
      </c>
      <c r="N149" s="369">
        <f>SUM(N150:N156)</f>
        <v>0</v>
      </c>
      <c r="O149" s="369">
        <f>SUM(O150:O156)</f>
        <v>0</v>
      </c>
      <c r="P149" s="369">
        <f>SUM(P150:P156)</f>
        <v>0</v>
      </c>
      <c r="Q149" s="489">
        <f>SUM(Q150:Q156)</f>
        <v>0</v>
      </c>
    </row>
    <row r="150" spans="1:17" x14ac:dyDescent="0.25">
      <c r="A150" s="362">
        <v>2361</v>
      </c>
      <c r="B150" s="401" t="s">
        <v>159</v>
      </c>
      <c r="C150" s="402">
        <f t="shared" si="24"/>
        <v>0</v>
      </c>
      <c r="D150" s="404"/>
      <c r="E150" s="404"/>
      <c r="F150" s="404"/>
      <c r="G150" s="487"/>
      <c r="H150" s="402">
        <f t="shared" si="25"/>
        <v>0</v>
      </c>
      <c r="I150" s="404"/>
      <c r="J150" s="404"/>
      <c r="K150" s="404"/>
      <c r="L150" s="488"/>
      <c r="M150" s="402">
        <f t="shared" si="31"/>
        <v>0</v>
      </c>
      <c r="N150" s="369">
        <f t="shared" ref="N150:Q157" si="36">ROUNDUP(I150/$Q$15,0)</f>
        <v>0</v>
      </c>
      <c r="O150" s="369">
        <f t="shared" si="36"/>
        <v>0</v>
      </c>
      <c r="P150" s="369">
        <f t="shared" si="36"/>
        <v>0</v>
      </c>
      <c r="Q150" s="489">
        <f t="shared" si="36"/>
        <v>0</v>
      </c>
    </row>
    <row r="151" spans="1:17" ht="24" x14ac:dyDescent="0.25">
      <c r="A151" s="362">
        <v>2362</v>
      </c>
      <c r="B151" s="401" t="s">
        <v>160</v>
      </c>
      <c r="C151" s="402">
        <f t="shared" si="24"/>
        <v>0</v>
      </c>
      <c r="D151" s="404"/>
      <c r="E151" s="404"/>
      <c r="F151" s="404"/>
      <c r="G151" s="487"/>
      <c r="H151" s="402">
        <f t="shared" si="25"/>
        <v>0</v>
      </c>
      <c r="I151" s="404"/>
      <c r="J151" s="404"/>
      <c r="K151" s="404"/>
      <c r="L151" s="488"/>
      <c r="M151" s="402">
        <f t="shared" si="31"/>
        <v>0</v>
      </c>
      <c r="N151" s="369">
        <f t="shared" si="36"/>
        <v>0</v>
      </c>
      <c r="O151" s="369">
        <f t="shared" si="36"/>
        <v>0</v>
      </c>
      <c r="P151" s="369">
        <f t="shared" si="36"/>
        <v>0</v>
      </c>
      <c r="Q151" s="489">
        <f t="shared" si="36"/>
        <v>0</v>
      </c>
    </row>
    <row r="152" spans="1:17" x14ac:dyDescent="0.25">
      <c r="A152" s="362">
        <v>2363</v>
      </c>
      <c r="B152" s="401" t="s">
        <v>161</v>
      </c>
      <c r="C152" s="402">
        <f t="shared" si="24"/>
        <v>0</v>
      </c>
      <c r="D152" s="404"/>
      <c r="E152" s="404"/>
      <c r="F152" s="404"/>
      <c r="G152" s="487"/>
      <c r="H152" s="402">
        <f t="shared" si="25"/>
        <v>0</v>
      </c>
      <c r="I152" s="404"/>
      <c r="J152" s="404"/>
      <c r="K152" s="404"/>
      <c r="L152" s="488"/>
      <c r="M152" s="402">
        <f t="shared" si="31"/>
        <v>0</v>
      </c>
      <c r="N152" s="369">
        <f t="shared" si="36"/>
        <v>0</v>
      </c>
      <c r="O152" s="369">
        <f t="shared" si="36"/>
        <v>0</v>
      </c>
      <c r="P152" s="369">
        <f t="shared" si="36"/>
        <v>0</v>
      </c>
      <c r="Q152" s="489">
        <f t="shared" si="36"/>
        <v>0</v>
      </c>
    </row>
    <row r="153" spans="1:17" x14ac:dyDescent="0.25">
      <c r="A153" s="362">
        <v>2364</v>
      </c>
      <c r="B153" s="401" t="s">
        <v>162</v>
      </c>
      <c r="C153" s="402">
        <f t="shared" si="24"/>
        <v>0</v>
      </c>
      <c r="D153" s="404"/>
      <c r="E153" s="404"/>
      <c r="F153" s="404"/>
      <c r="G153" s="487"/>
      <c r="H153" s="402">
        <f t="shared" si="25"/>
        <v>0</v>
      </c>
      <c r="I153" s="404"/>
      <c r="J153" s="404"/>
      <c r="K153" s="404"/>
      <c r="L153" s="488"/>
      <c r="M153" s="402">
        <f t="shared" si="31"/>
        <v>0</v>
      </c>
      <c r="N153" s="369">
        <f t="shared" si="36"/>
        <v>0</v>
      </c>
      <c r="O153" s="369">
        <f t="shared" si="36"/>
        <v>0</v>
      </c>
      <c r="P153" s="369">
        <f t="shared" si="36"/>
        <v>0</v>
      </c>
      <c r="Q153" s="489">
        <f t="shared" si="36"/>
        <v>0</v>
      </c>
    </row>
    <row r="154" spans="1:17" ht="12.75" customHeight="1" x14ac:dyDescent="0.25">
      <c r="A154" s="362">
        <v>2365</v>
      </c>
      <c r="B154" s="401" t="s">
        <v>163</v>
      </c>
      <c r="C154" s="402">
        <f t="shared" si="24"/>
        <v>0</v>
      </c>
      <c r="D154" s="404"/>
      <c r="E154" s="404"/>
      <c r="F154" s="404"/>
      <c r="G154" s="487"/>
      <c r="H154" s="402">
        <f t="shared" si="25"/>
        <v>0</v>
      </c>
      <c r="I154" s="404"/>
      <c r="J154" s="404"/>
      <c r="K154" s="404"/>
      <c r="L154" s="488"/>
      <c r="M154" s="402">
        <f t="shared" si="31"/>
        <v>0</v>
      </c>
      <c r="N154" s="369">
        <f t="shared" si="36"/>
        <v>0</v>
      </c>
      <c r="O154" s="369">
        <f t="shared" si="36"/>
        <v>0</v>
      </c>
      <c r="P154" s="369">
        <f t="shared" si="36"/>
        <v>0</v>
      </c>
      <c r="Q154" s="489">
        <f t="shared" si="36"/>
        <v>0</v>
      </c>
    </row>
    <row r="155" spans="1:17" ht="42.75" customHeight="1" x14ac:dyDescent="0.25">
      <c r="A155" s="362">
        <v>2366</v>
      </c>
      <c r="B155" s="401" t="s">
        <v>164</v>
      </c>
      <c r="C155" s="402">
        <f t="shared" si="24"/>
        <v>0</v>
      </c>
      <c r="D155" s="404"/>
      <c r="E155" s="404"/>
      <c r="F155" s="404"/>
      <c r="G155" s="487"/>
      <c r="H155" s="402">
        <f t="shared" si="25"/>
        <v>0</v>
      </c>
      <c r="I155" s="404"/>
      <c r="J155" s="404"/>
      <c r="K155" s="404"/>
      <c r="L155" s="488"/>
      <c r="M155" s="402">
        <f t="shared" si="31"/>
        <v>0</v>
      </c>
      <c r="N155" s="369">
        <f t="shared" si="36"/>
        <v>0</v>
      </c>
      <c r="O155" s="369">
        <f t="shared" si="36"/>
        <v>0</v>
      </c>
      <c r="P155" s="369">
        <f t="shared" si="36"/>
        <v>0</v>
      </c>
      <c r="Q155" s="489">
        <f t="shared" si="36"/>
        <v>0</v>
      </c>
    </row>
    <row r="156" spans="1:17" ht="48" x14ac:dyDescent="0.25">
      <c r="A156" s="362">
        <v>2369</v>
      </c>
      <c r="B156" s="401" t="s">
        <v>165</v>
      </c>
      <c r="C156" s="402">
        <f t="shared" si="24"/>
        <v>0</v>
      </c>
      <c r="D156" s="404"/>
      <c r="E156" s="404"/>
      <c r="F156" s="404"/>
      <c r="G156" s="487"/>
      <c r="H156" s="402">
        <f t="shared" si="25"/>
        <v>0</v>
      </c>
      <c r="I156" s="404"/>
      <c r="J156" s="404"/>
      <c r="K156" s="404"/>
      <c r="L156" s="488"/>
      <c r="M156" s="402">
        <f t="shared" si="31"/>
        <v>0</v>
      </c>
      <c r="N156" s="369">
        <f t="shared" si="36"/>
        <v>0</v>
      </c>
      <c r="O156" s="369">
        <f t="shared" si="36"/>
        <v>0</v>
      </c>
      <c r="P156" s="369">
        <f t="shared" si="36"/>
        <v>0</v>
      </c>
      <c r="Q156" s="489">
        <f t="shared" si="36"/>
        <v>0</v>
      </c>
    </row>
    <row r="157" spans="1:17" x14ac:dyDescent="0.25">
      <c r="A157" s="480">
        <v>2370</v>
      </c>
      <c r="B157" s="437" t="s">
        <v>166</v>
      </c>
      <c r="C157" s="445">
        <f t="shared" si="24"/>
        <v>0</v>
      </c>
      <c r="D157" s="492"/>
      <c r="E157" s="492"/>
      <c r="F157" s="492"/>
      <c r="G157" s="493"/>
      <c r="H157" s="445">
        <f t="shared" si="25"/>
        <v>0</v>
      </c>
      <c r="I157" s="492"/>
      <c r="J157" s="492"/>
      <c r="K157" s="492"/>
      <c r="L157" s="494"/>
      <c r="M157" s="445">
        <f t="shared" si="31"/>
        <v>0</v>
      </c>
      <c r="N157" s="481">
        <f t="shared" si="36"/>
        <v>0</v>
      </c>
      <c r="O157" s="481">
        <f t="shared" si="36"/>
        <v>0</v>
      </c>
      <c r="P157" s="481">
        <f t="shared" si="36"/>
        <v>0</v>
      </c>
      <c r="Q157" s="483">
        <f t="shared" si="36"/>
        <v>0</v>
      </c>
    </row>
    <row r="158" spans="1:17" x14ac:dyDescent="0.25">
      <c r="A158" s="480">
        <v>2380</v>
      </c>
      <c r="B158" s="437" t="s">
        <v>167</v>
      </c>
      <c r="C158" s="445">
        <f t="shared" si="24"/>
        <v>0</v>
      </c>
      <c r="D158" s="481">
        <f>SUM(D159:D160)</f>
        <v>0</v>
      </c>
      <c r="E158" s="481">
        <f>SUM(E159:E160)</f>
        <v>0</v>
      </c>
      <c r="F158" s="481">
        <f>SUM(F159:F160)</f>
        <v>0</v>
      </c>
      <c r="G158" s="482">
        <f>SUM(G159:G160)</f>
        <v>0</v>
      </c>
      <c r="H158" s="445">
        <f t="shared" si="25"/>
        <v>0</v>
      </c>
      <c r="I158" s="481">
        <f>SUM(I159:I160)</f>
        <v>0</v>
      </c>
      <c r="J158" s="481">
        <f>SUM(J159:J160)</f>
        <v>0</v>
      </c>
      <c r="K158" s="481">
        <f>SUM(K159:K160)</f>
        <v>0</v>
      </c>
      <c r="L158" s="483">
        <f>SUM(L159:L160)</f>
        <v>0</v>
      </c>
      <c r="M158" s="445">
        <f t="shared" si="31"/>
        <v>0</v>
      </c>
      <c r="N158" s="481">
        <f>SUM(N159:N160)</f>
        <v>0</v>
      </c>
      <c r="O158" s="481">
        <f>SUM(O159:O160)</f>
        <v>0</v>
      </c>
      <c r="P158" s="481">
        <f>SUM(P159:P160)</f>
        <v>0</v>
      </c>
      <c r="Q158" s="483">
        <f>SUM(Q159:Q160)</f>
        <v>0</v>
      </c>
    </row>
    <row r="159" spans="1:17" x14ac:dyDescent="0.25">
      <c r="A159" s="352">
        <v>2381</v>
      </c>
      <c r="B159" s="392" t="s">
        <v>168</v>
      </c>
      <c r="C159" s="393">
        <f t="shared" si="24"/>
        <v>0</v>
      </c>
      <c r="D159" s="395"/>
      <c r="E159" s="395"/>
      <c r="F159" s="395"/>
      <c r="G159" s="484"/>
      <c r="H159" s="393">
        <f t="shared" si="25"/>
        <v>0</v>
      </c>
      <c r="I159" s="395"/>
      <c r="J159" s="395"/>
      <c r="K159" s="395"/>
      <c r="L159" s="485"/>
      <c r="M159" s="393">
        <f t="shared" si="31"/>
        <v>0</v>
      </c>
      <c r="N159" s="419">
        <f t="shared" ref="N159:Q162" si="37">ROUNDUP(I159/$Q$15,0)</f>
        <v>0</v>
      </c>
      <c r="O159" s="419">
        <f t="shared" si="37"/>
        <v>0</v>
      </c>
      <c r="P159" s="419">
        <f t="shared" si="37"/>
        <v>0</v>
      </c>
      <c r="Q159" s="486">
        <f t="shared" si="37"/>
        <v>0</v>
      </c>
    </row>
    <row r="160" spans="1:17" ht="24" x14ac:dyDescent="0.25">
      <c r="A160" s="362">
        <v>2389</v>
      </c>
      <c r="B160" s="401" t="s">
        <v>169</v>
      </c>
      <c r="C160" s="402">
        <f t="shared" si="24"/>
        <v>0</v>
      </c>
      <c r="D160" s="404"/>
      <c r="E160" s="404"/>
      <c r="F160" s="404"/>
      <c r="G160" s="487"/>
      <c r="H160" s="402">
        <f t="shared" si="25"/>
        <v>0</v>
      </c>
      <c r="I160" s="404"/>
      <c r="J160" s="404"/>
      <c r="K160" s="404"/>
      <c r="L160" s="488"/>
      <c r="M160" s="402">
        <f t="shared" si="31"/>
        <v>0</v>
      </c>
      <c r="N160" s="369">
        <f t="shared" si="37"/>
        <v>0</v>
      </c>
      <c r="O160" s="369">
        <f t="shared" si="37"/>
        <v>0</v>
      </c>
      <c r="P160" s="369">
        <f t="shared" si="37"/>
        <v>0</v>
      </c>
      <c r="Q160" s="489">
        <f t="shared" si="37"/>
        <v>0</v>
      </c>
    </row>
    <row r="161" spans="1:17" x14ac:dyDescent="0.25">
      <c r="A161" s="480">
        <v>2390</v>
      </c>
      <c r="B161" s="437" t="s">
        <v>170</v>
      </c>
      <c r="C161" s="445">
        <f t="shared" si="24"/>
        <v>0</v>
      </c>
      <c r="D161" s="492"/>
      <c r="E161" s="492"/>
      <c r="F161" s="492"/>
      <c r="G161" s="493"/>
      <c r="H161" s="445">
        <f t="shared" si="25"/>
        <v>0</v>
      </c>
      <c r="I161" s="492"/>
      <c r="J161" s="492"/>
      <c r="K161" s="492"/>
      <c r="L161" s="494"/>
      <c r="M161" s="445">
        <f t="shared" si="31"/>
        <v>0</v>
      </c>
      <c r="N161" s="481">
        <f t="shared" si="37"/>
        <v>0</v>
      </c>
      <c r="O161" s="481">
        <f t="shared" si="37"/>
        <v>0</v>
      </c>
      <c r="P161" s="481">
        <f t="shared" si="37"/>
        <v>0</v>
      </c>
      <c r="Q161" s="483">
        <f t="shared" si="37"/>
        <v>0</v>
      </c>
    </row>
    <row r="162" spans="1:17" x14ac:dyDescent="0.25">
      <c r="A162" s="383">
        <v>2400</v>
      </c>
      <c r="B162" s="477" t="s">
        <v>171</v>
      </c>
      <c r="C162" s="384">
        <f t="shared" si="24"/>
        <v>0</v>
      </c>
      <c r="D162" s="502"/>
      <c r="E162" s="502"/>
      <c r="F162" s="502"/>
      <c r="G162" s="503"/>
      <c r="H162" s="384">
        <f t="shared" si="25"/>
        <v>0</v>
      </c>
      <c r="I162" s="502"/>
      <c r="J162" s="502"/>
      <c r="K162" s="502"/>
      <c r="L162" s="504"/>
      <c r="M162" s="384">
        <f t="shared" si="31"/>
        <v>0</v>
      </c>
      <c r="N162" s="390">
        <f t="shared" si="37"/>
        <v>0</v>
      </c>
      <c r="O162" s="390">
        <f t="shared" si="37"/>
        <v>0</v>
      </c>
      <c r="P162" s="390">
        <f t="shared" si="37"/>
        <v>0</v>
      </c>
      <c r="Q162" s="496">
        <f t="shared" si="37"/>
        <v>0</v>
      </c>
    </row>
    <row r="163" spans="1:17" ht="24" x14ac:dyDescent="0.25">
      <c r="A163" s="383">
        <v>2500</v>
      </c>
      <c r="B163" s="477" t="s">
        <v>172</v>
      </c>
      <c r="C163" s="384">
        <f t="shared" si="24"/>
        <v>0</v>
      </c>
      <c r="D163" s="390">
        <f>SUM(D164,D169)</f>
        <v>0</v>
      </c>
      <c r="E163" s="390">
        <f t="shared" ref="E163:G163" si="38">SUM(E164,E169)</f>
        <v>0</v>
      </c>
      <c r="F163" s="390">
        <f t="shared" si="38"/>
        <v>0</v>
      </c>
      <c r="G163" s="390">
        <f t="shared" si="38"/>
        <v>0</v>
      </c>
      <c r="H163" s="384">
        <f t="shared" si="25"/>
        <v>0</v>
      </c>
      <c r="I163" s="390">
        <f>SUM(I164,I169)</f>
        <v>0</v>
      </c>
      <c r="J163" s="390">
        <f t="shared" ref="J163:L163" si="39">SUM(J164,J169)</f>
        <v>0</v>
      </c>
      <c r="K163" s="390">
        <f t="shared" si="39"/>
        <v>0</v>
      </c>
      <c r="L163" s="479">
        <f t="shared" si="39"/>
        <v>0</v>
      </c>
      <c r="M163" s="384">
        <f t="shared" si="31"/>
        <v>0</v>
      </c>
      <c r="N163" s="390">
        <f>SUM(N164,N169)</f>
        <v>0</v>
      </c>
      <c r="O163" s="390">
        <f t="shared" ref="O163:Q163" si="40">SUM(O164,O169)</f>
        <v>0</v>
      </c>
      <c r="P163" s="390">
        <f t="shared" si="40"/>
        <v>0</v>
      </c>
      <c r="Q163" s="479">
        <f t="shared" si="40"/>
        <v>0</v>
      </c>
    </row>
    <row r="164" spans="1:17" ht="16.5" customHeight="1" x14ac:dyDescent="0.25">
      <c r="A164" s="497">
        <v>2510</v>
      </c>
      <c r="B164" s="392" t="s">
        <v>173</v>
      </c>
      <c r="C164" s="393">
        <f t="shared" si="24"/>
        <v>0</v>
      </c>
      <c r="D164" s="419">
        <f>SUM(D165:D168)</f>
        <v>0</v>
      </c>
      <c r="E164" s="419">
        <f t="shared" ref="E164:G164" si="41">SUM(E165:E168)</f>
        <v>0</v>
      </c>
      <c r="F164" s="419">
        <f t="shared" si="41"/>
        <v>0</v>
      </c>
      <c r="G164" s="419">
        <f t="shared" si="41"/>
        <v>0</v>
      </c>
      <c r="H164" s="393">
        <f t="shared" si="25"/>
        <v>0</v>
      </c>
      <c r="I164" s="419">
        <f>SUM(I165:I168)</f>
        <v>0</v>
      </c>
      <c r="J164" s="419">
        <f t="shared" ref="J164:L164" si="42">SUM(J165:J168)</f>
        <v>0</v>
      </c>
      <c r="K164" s="419">
        <f t="shared" si="42"/>
        <v>0</v>
      </c>
      <c r="L164" s="505">
        <f t="shared" si="42"/>
        <v>0</v>
      </c>
      <c r="M164" s="393">
        <f t="shared" si="31"/>
        <v>0</v>
      </c>
      <c r="N164" s="419">
        <f>SUM(N165:N168)</f>
        <v>0</v>
      </c>
      <c r="O164" s="419">
        <f t="shared" ref="O164:Q164" si="43">SUM(O165:O168)</f>
        <v>0</v>
      </c>
      <c r="P164" s="419">
        <f t="shared" si="43"/>
        <v>0</v>
      </c>
      <c r="Q164" s="505">
        <f t="shared" si="43"/>
        <v>0</v>
      </c>
    </row>
    <row r="165" spans="1:17" ht="24" x14ac:dyDescent="0.25">
      <c r="A165" s="363">
        <v>2512</v>
      </c>
      <c r="B165" s="401" t="s">
        <v>174</v>
      </c>
      <c r="C165" s="402">
        <f t="shared" si="24"/>
        <v>0</v>
      </c>
      <c r="D165" s="404"/>
      <c r="E165" s="404"/>
      <c r="F165" s="404"/>
      <c r="G165" s="487"/>
      <c r="H165" s="402">
        <f t="shared" si="25"/>
        <v>0</v>
      </c>
      <c r="I165" s="404"/>
      <c r="J165" s="404"/>
      <c r="K165" s="404"/>
      <c r="L165" s="488"/>
      <c r="M165" s="402">
        <f t="shared" si="31"/>
        <v>0</v>
      </c>
      <c r="N165" s="369">
        <f t="shared" ref="N165:Q170" si="44">ROUNDUP(I165/$Q$15,0)</f>
        <v>0</v>
      </c>
      <c r="O165" s="369">
        <f t="shared" si="44"/>
        <v>0</v>
      </c>
      <c r="P165" s="369">
        <f t="shared" si="44"/>
        <v>0</v>
      </c>
      <c r="Q165" s="489">
        <f t="shared" si="44"/>
        <v>0</v>
      </c>
    </row>
    <row r="166" spans="1:17" ht="36" x14ac:dyDescent="0.25">
      <c r="A166" s="363">
        <v>2513</v>
      </c>
      <c r="B166" s="401" t="s">
        <v>175</v>
      </c>
      <c r="C166" s="402">
        <f t="shared" si="24"/>
        <v>0</v>
      </c>
      <c r="D166" s="404"/>
      <c r="E166" s="404"/>
      <c r="F166" s="404"/>
      <c r="G166" s="487"/>
      <c r="H166" s="402">
        <f t="shared" si="25"/>
        <v>0</v>
      </c>
      <c r="I166" s="404"/>
      <c r="J166" s="404"/>
      <c r="K166" s="404"/>
      <c r="L166" s="488"/>
      <c r="M166" s="402">
        <f t="shared" si="31"/>
        <v>0</v>
      </c>
      <c r="N166" s="369">
        <f t="shared" si="44"/>
        <v>0</v>
      </c>
      <c r="O166" s="369">
        <f t="shared" si="44"/>
        <v>0</v>
      </c>
      <c r="P166" s="369">
        <f t="shared" si="44"/>
        <v>0</v>
      </c>
      <c r="Q166" s="489">
        <f t="shared" si="44"/>
        <v>0</v>
      </c>
    </row>
    <row r="167" spans="1:17" ht="24" x14ac:dyDescent="0.25">
      <c r="A167" s="363">
        <v>2515</v>
      </c>
      <c r="B167" s="401" t="s">
        <v>176</v>
      </c>
      <c r="C167" s="402">
        <f t="shared" si="24"/>
        <v>0</v>
      </c>
      <c r="D167" s="404"/>
      <c r="E167" s="404"/>
      <c r="F167" s="404"/>
      <c r="G167" s="487"/>
      <c r="H167" s="402">
        <f t="shared" si="25"/>
        <v>0</v>
      </c>
      <c r="I167" s="404"/>
      <c r="J167" s="404"/>
      <c r="K167" s="404"/>
      <c r="L167" s="488"/>
      <c r="M167" s="402">
        <f t="shared" si="31"/>
        <v>0</v>
      </c>
      <c r="N167" s="369">
        <f t="shared" si="44"/>
        <v>0</v>
      </c>
      <c r="O167" s="369">
        <f t="shared" si="44"/>
        <v>0</v>
      </c>
      <c r="P167" s="369">
        <f t="shared" si="44"/>
        <v>0</v>
      </c>
      <c r="Q167" s="489">
        <f t="shared" si="44"/>
        <v>0</v>
      </c>
    </row>
    <row r="168" spans="1:17" ht="24" x14ac:dyDescent="0.25">
      <c r="A168" s="363">
        <v>2519</v>
      </c>
      <c r="B168" s="401" t="s">
        <v>177</v>
      </c>
      <c r="C168" s="402">
        <f t="shared" si="24"/>
        <v>0</v>
      </c>
      <c r="D168" s="404"/>
      <c r="E168" s="404"/>
      <c r="F168" s="404"/>
      <c r="G168" s="487"/>
      <c r="H168" s="402">
        <f t="shared" si="25"/>
        <v>0</v>
      </c>
      <c r="I168" s="404"/>
      <c r="J168" s="404"/>
      <c r="K168" s="404"/>
      <c r="L168" s="488"/>
      <c r="M168" s="402">
        <f t="shared" si="31"/>
        <v>0</v>
      </c>
      <c r="N168" s="369">
        <f t="shared" si="44"/>
        <v>0</v>
      </c>
      <c r="O168" s="369">
        <f t="shared" si="44"/>
        <v>0</v>
      </c>
      <c r="P168" s="369">
        <f t="shared" si="44"/>
        <v>0</v>
      </c>
      <c r="Q168" s="489">
        <f t="shared" si="44"/>
        <v>0</v>
      </c>
    </row>
    <row r="169" spans="1:17" ht="24" x14ac:dyDescent="0.25">
      <c r="A169" s="490">
        <v>2520</v>
      </c>
      <c r="B169" s="401" t="s">
        <v>178</v>
      </c>
      <c r="C169" s="402">
        <f t="shared" si="24"/>
        <v>0</v>
      </c>
      <c r="D169" s="404"/>
      <c r="E169" s="404"/>
      <c r="F169" s="404"/>
      <c r="G169" s="487"/>
      <c r="H169" s="402">
        <f t="shared" si="25"/>
        <v>0</v>
      </c>
      <c r="I169" s="404"/>
      <c r="J169" s="404"/>
      <c r="K169" s="404"/>
      <c r="L169" s="488"/>
      <c r="M169" s="402">
        <f t="shared" si="31"/>
        <v>0</v>
      </c>
      <c r="N169" s="369">
        <f t="shared" si="44"/>
        <v>0</v>
      </c>
      <c r="O169" s="369">
        <f t="shared" si="44"/>
        <v>0</v>
      </c>
      <c r="P169" s="369">
        <f t="shared" si="44"/>
        <v>0</v>
      </c>
      <c r="Q169" s="489">
        <f t="shared" si="44"/>
        <v>0</v>
      </c>
    </row>
    <row r="170" spans="1:17" s="507" customFormat="1" ht="48" x14ac:dyDescent="0.25">
      <c r="A170" s="334">
        <v>2800</v>
      </c>
      <c r="B170" s="392" t="s">
        <v>179</v>
      </c>
      <c r="C170" s="393">
        <f t="shared" si="24"/>
        <v>0</v>
      </c>
      <c r="D170" s="355"/>
      <c r="E170" s="355"/>
      <c r="F170" s="355"/>
      <c r="G170" s="356"/>
      <c r="H170" s="393">
        <f t="shared" si="25"/>
        <v>0</v>
      </c>
      <c r="I170" s="355"/>
      <c r="J170" s="355"/>
      <c r="K170" s="355"/>
      <c r="L170" s="357"/>
      <c r="M170" s="393">
        <f t="shared" si="31"/>
        <v>0</v>
      </c>
      <c r="N170" s="431">
        <f t="shared" si="44"/>
        <v>0</v>
      </c>
      <c r="O170" s="431">
        <f t="shared" si="44"/>
        <v>0</v>
      </c>
      <c r="P170" s="431">
        <f t="shared" si="44"/>
        <v>0</v>
      </c>
      <c r="Q170" s="506">
        <f t="shared" si="44"/>
        <v>0</v>
      </c>
    </row>
    <row r="171" spans="1:17" x14ac:dyDescent="0.25">
      <c r="A171" s="472">
        <v>3000</v>
      </c>
      <c r="B171" s="472" t="s">
        <v>180</v>
      </c>
      <c r="C171" s="473">
        <f t="shared" si="24"/>
        <v>0</v>
      </c>
      <c r="D171" s="474">
        <f>SUM(D172,D182)</f>
        <v>0</v>
      </c>
      <c r="E171" s="474">
        <f>SUM(E172,E182)</f>
        <v>0</v>
      </c>
      <c r="F171" s="474">
        <f>SUM(F172,F182)</f>
        <v>0</v>
      </c>
      <c r="G171" s="475">
        <f>SUM(G172,G182)</f>
        <v>0</v>
      </c>
      <c r="H171" s="473">
        <f t="shared" si="25"/>
        <v>0</v>
      </c>
      <c r="I171" s="474">
        <f>SUM(I172,I182)</f>
        <v>0</v>
      </c>
      <c r="J171" s="474">
        <f>SUM(J172,J182)</f>
        <v>0</v>
      </c>
      <c r="K171" s="474">
        <f>SUM(K172,K182)</f>
        <v>0</v>
      </c>
      <c r="L171" s="476">
        <f>SUM(L172,L182)</f>
        <v>0</v>
      </c>
      <c r="M171" s="473">
        <f t="shared" si="31"/>
        <v>0</v>
      </c>
      <c r="N171" s="474">
        <f>SUM(N172,N182)</f>
        <v>0</v>
      </c>
      <c r="O171" s="474">
        <f>SUM(O172,O182)</f>
        <v>0</v>
      </c>
      <c r="P171" s="474">
        <f>SUM(P172,P182)</f>
        <v>0</v>
      </c>
      <c r="Q171" s="476">
        <f>SUM(Q172,Q182)</f>
        <v>0</v>
      </c>
    </row>
    <row r="172" spans="1:17" ht="36" x14ac:dyDescent="0.25">
      <c r="A172" s="383">
        <v>3200</v>
      </c>
      <c r="B172" s="508" t="s">
        <v>181</v>
      </c>
      <c r="C172" s="509">
        <f t="shared" si="24"/>
        <v>0</v>
      </c>
      <c r="D172" s="390">
        <f>SUM(D173,D177)</f>
        <v>0</v>
      </c>
      <c r="E172" s="390">
        <f t="shared" ref="E172:G172" si="45">SUM(E173,E177)</f>
        <v>0</v>
      </c>
      <c r="F172" s="390">
        <f t="shared" si="45"/>
        <v>0</v>
      </c>
      <c r="G172" s="390">
        <f t="shared" si="45"/>
        <v>0</v>
      </c>
      <c r="H172" s="384">
        <f t="shared" si="25"/>
        <v>0</v>
      </c>
      <c r="I172" s="390">
        <f>SUM(I173,I177)</f>
        <v>0</v>
      </c>
      <c r="J172" s="390">
        <f t="shared" ref="J172:L172" si="46">SUM(J173,J177)</f>
        <v>0</v>
      </c>
      <c r="K172" s="390">
        <f t="shared" si="46"/>
        <v>0</v>
      </c>
      <c r="L172" s="479">
        <f t="shared" si="46"/>
        <v>0</v>
      </c>
      <c r="M172" s="384">
        <f t="shared" si="31"/>
        <v>0</v>
      </c>
      <c r="N172" s="390">
        <f>SUM(N173,N177)</f>
        <v>0</v>
      </c>
      <c r="O172" s="390">
        <f t="shared" ref="O172:Q172" si="47">SUM(O173,O177)</f>
        <v>0</v>
      </c>
      <c r="P172" s="390">
        <f t="shared" si="47"/>
        <v>0</v>
      </c>
      <c r="Q172" s="479">
        <f t="shared" si="47"/>
        <v>0</v>
      </c>
    </row>
    <row r="173" spans="1:17" ht="36" x14ac:dyDescent="0.25">
      <c r="A173" s="497">
        <v>3260</v>
      </c>
      <c r="B173" s="392" t="s">
        <v>182</v>
      </c>
      <c r="C173" s="393">
        <f t="shared" si="24"/>
        <v>0</v>
      </c>
      <c r="D173" s="419">
        <f>SUM(D174:D176)</f>
        <v>0</v>
      </c>
      <c r="E173" s="419">
        <f>SUM(E174:E176)</f>
        <v>0</v>
      </c>
      <c r="F173" s="419">
        <f>SUM(F174:F176)</f>
        <v>0</v>
      </c>
      <c r="G173" s="498">
        <f>SUM(G174:G176)</f>
        <v>0</v>
      </c>
      <c r="H173" s="393">
        <f t="shared" si="25"/>
        <v>0</v>
      </c>
      <c r="I173" s="419">
        <f>SUM(I174:I176)</f>
        <v>0</v>
      </c>
      <c r="J173" s="419">
        <f>SUM(J174:J176)</f>
        <v>0</v>
      </c>
      <c r="K173" s="419">
        <f>SUM(K174:K176)</f>
        <v>0</v>
      </c>
      <c r="L173" s="486">
        <f>SUM(L174:L176)</f>
        <v>0</v>
      </c>
      <c r="M173" s="393">
        <f t="shared" si="31"/>
        <v>0</v>
      </c>
      <c r="N173" s="419">
        <f>SUM(N174:N176)</f>
        <v>0</v>
      </c>
      <c r="O173" s="419">
        <f>SUM(O174:O176)</f>
        <v>0</v>
      </c>
      <c r="P173" s="419">
        <f>SUM(P174:P176)</f>
        <v>0</v>
      </c>
      <c r="Q173" s="486">
        <f>SUM(Q174:Q176)</f>
        <v>0</v>
      </c>
    </row>
    <row r="174" spans="1:17" ht="24" x14ac:dyDescent="0.25">
      <c r="A174" s="363">
        <v>3261</v>
      </c>
      <c r="B174" s="401" t="s">
        <v>183</v>
      </c>
      <c r="C174" s="402">
        <f>SUM(D174:G174)</f>
        <v>0</v>
      </c>
      <c r="D174" s="404"/>
      <c r="E174" s="404"/>
      <c r="F174" s="404"/>
      <c r="G174" s="487"/>
      <c r="H174" s="402">
        <f>SUM(I174:L174)</f>
        <v>0</v>
      </c>
      <c r="I174" s="404"/>
      <c r="J174" s="404"/>
      <c r="K174" s="404"/>
      <c r="L174" s="488"/>
      <c r="M174" s="402">
        <f>SUM(N174:Q174)</f>
        <v>0</v>
      </c>
      <c r="N174" s="369">
        <f t="shared" ref="N174:Q176" si="48">ROUNDUP(I174/$Q$15,0)</f>
        <v>0</v>
      </c>
      <c r="O174" s="369">
        <f t="shared" si="48"/>
        <v>0</v>
      </c>
      <c r="P174" s="369">
        <f t="shared" si="48"/>
        <v>0</v>
      </c>
      <c r="Q174" s="489">
        <f t="shared" si="48"/>
        <v>0</v>
      </c>
    </row>
    <row r="175" spans="1:17" ht="24" x14ac:dyDescent="0.25">
      <c r="A175" s="363">
        <v>3262</v>
      </c>
      <c r="B175" s="401" t="s">
        <v>184</v>
      </c>
      <c r="C175" s="402">
        <f>SUM(D175:G175)</f>
        <v>0</v>
      </c>
      <c r="D175" s="404"/>
      <c r="E175" s="404"/>
      <c r="F175" s="404"/>
      <c r="G175" s="487"/>
      <c r="H175" s="402">
        <f>SUM(I175:L175)</f>
        <v>0</v>
      </c>
      <c r="I175" s="404"/>
      <c r="J175" s="404"/>
      <c r="K175" s="404"/>
      <c r="L175" s="488"/>
      <c r="M175" s="402">
        <f>SUM(N175:Q175)</f>
        <v>0</v>
      </c>
      <c r="N175" s="369">
        <f t="shared" si="48"/>
        <v>0</v>
      </c>
      <c r="O175" s="369">
        <f t="shared" si="48"/>
        <v>0</v>
      </c>
      <c r="P175" s="369">
        <f t="shared" si="48"/>
        <v>0</v>
      </c>
      <c r="Q175" s="489">
        <f t="shared" si="48"/>
        <v>0</v>
      </c>
    </row>
    <row r="176" spans="1:17" ht="24" x14ac:dyDescent="0.25">
      <c r="A176" s="363">
        <v>3263</v>
      </c>
      <c r="B176" s="401" t="s">
        <v>185</v>
      </c>
      <c r="C176" s="402">
        <f>SUM(D176:G176)</f>
        <v>0</v>
      </c>
      <c r="D176" s="404"/>
      <c r="E176" s="404"/>
      <c r="F176" s="404"/>
      <c r="G176" s="487"/>
      <c r="H176" s="402">
        <f>SUM(I176:L176)</f>
        <v>0</v>
      </c>
      <c r="I176" s="404"/>
      <c r="J176" s="404"/>
      <c r="K176" s="404"/>
      <c r="L176" s="488"/>
      <c r="M176" s="402">
        <f>SUM(N176:Q176)</f>
        <v>0</v>
      </c>
      <c r="N176" s="369">
        <f t="shared" si="48"/>
        <v>0</v>
      </c>
      <c r="O176" s="369">
        <f t="shared" si="48"/>
        <v>0</v>
      </c>
      <c r="P176" s="369">
        <f t="shared" si="48"/>
        <v>0</v>
      </c>
      <c r="Q176" s="489">
        <f t="shared" si="48"/>
        <v>0</v>
      </c>
    </row>
    <row r="177" spans="1:17" ht="72" x14ac:dyDescent="0.25">
      <c r="A177" s="497">
        <v>3290</v>
      </c>
      <c r="B177" s="392" t="s">
        <v>186</v>
      </c>
      <c r="C177" s="510">
        <f t="shared" ref="C177:C181" si="49">SUM(D177:G177)</f>
        <v>0</v>
      </c>
      <c r="D177" s="419">
        <f>SUM(D178:D181)</f>
        <v>0</v>
      </c>
      <c r="E177" s="419">
        <f t="shared" ref="E177:G177" si="50">SUM(E178:E181)</f>
        <v>0</v>
      </c>
      <c r="F177" s="419">
        <f t="shared" si="50"/>
        <v>0</v>
      </c>
      <c r="G177" s="419">
        <f t="shared" si="50"/>
        <v>0</v>
      </c>
      <c r="H177" s="510">
        <f t="shared" ref="H177:H181" si="51">SUM(I177:L177)</f>
        <v>0</v>
      </c>
      <c r="I177" s="419">
        <f>SUM(I178:I181)</f>
        <v>0</v>
      </c>
      <c r="J177" s="419">
        <f t="shared" ref="J177:L177" si="52">SUM(J178:J181)</f>
        <v>0</v>
      </c>
      <c r="K177" s="419">
        <f t="shared" si="52"/>
        <v>0</v>
      </c>
      <c r="L177" s="511">
        <f t="shared" si="52"/>
        <v>0</v>
      </c>
      <c r="M177" s="510">
        <f t="shared" ref="M177:M207" si="53">SUM(N177:Q177)</f>
        <v>0</v>
      </c>
      <c r="N177" s="419">
        <f>SUM(N178:N181)</f>
        <v>0</v>
      </c>
      <c r="O177" s="419">
        <f t="shared" ref="O177:Q177" si="54">SUM(O178:O181)</f>
        <v>0</v>
      </c>
      <c r="P177" s="419">
        <f t="shared" si="54"/>
        <v>0</v>
      </c>
      <c r="Q177" s="511">
        <f t="shared" si="54"/>
        <v>0</v>
      </c>
    </row>
    <row r="178" spans="1:17" ht="72" x14ac:dyDescent="0.25">
      <c r="A178" s="363">
        <v>3291</v>
      </c>
      <c r="B178" s="401" t="s">
        <v>187</v>
      </c>
      <c r="C178" s="402">
        <f t="shared" si="49"/>
        <v>0</v>
      </c>
      <c r="D178" s="404"/>
      <c r="E178" s="404"/>
      <c r="F178" s="404"/>
      <c r="G178" s="512"/>
      <c r="H178" s="402">
        <f t="shared" si="51"/>
        <v>0</v>
      </c>
      <c r="I178" s="404"/>
      <c r="J178" s="404"/>
      <c r="K178" s="404"/>
      <c r="L178" s="488"/>
      <c r="M178" s="402">
        <f t="shared" si="53"/>
        <v>0</v>
      </c>
      <c r="N178" s="369">
        <f t="shared" ref="N178:Q181" si="55">ROUNDUP(I178/$Q$15,0)</f>
        <v>0</v>
      </c>
      <c r="O178" s="369">
        <f t="shared" si="55"/>
        <v>0</v>
      </c>
      <c r="P178" s="369">
        <f t="shared" si="55"/>
        <v>0</v>
      </c>
      <c r="Q178" s="489">
        <f t="shared" si="55"/>
        <v>0</v>
      </c>
    </row>
    <row r="179" spans="1:17" ht="60" x14ac:dyDescent="0.25">
      <c r="A179" s="363">
        <v>3292</v>
      </c>
      <c r="B179" s="401" t="s">
        <v>188</v>
      </c>
      <c r="C179" s="402">
        <f t="shared" si="49"/>
        <v>0</v>
      </c>
      <c r="D179" s="404"/>
      <c r="E179" s="404"/>
      <c r="F179" s="404"/>
      <c r="G179" s="512"/>
      <c r="H179" s="402">
        <f t="shared" si="51"/>
        <v>0</v>
      </c>
      <c r="I179" s="404"/>
      <c r="J179" s="404"/>
      <c r="K179" s="404"/>
      <c r="L179" s="488"/>
      <c r="M179" s="402">
        <f t="shared" si="53"/>
        <v>0</v>
      </c>
      <c r="N179" s="369">
        <f t="shared" si="55"/>
        <v>0</v>
      </c>
      <c r="O179" s="369">
        <f t="shared" si="55"/>
        <v>0</v>
      </c>
      <c r="P179" s="369">
        <f t="shared" si="55"/>
        <v>0</v>
      </c>
      <c r="Q179" s="489">
        <f t="shared" si="55"/>
        <v>0</v>
      </c>
    </row>
    <row r="180" spans="1:17" ht="48" x14ac:dyDescent="0.25">
      <c r="A180" s="363">
        <v>3293</v>
      </c>
      <c r="B180" s="401" t="s">
        <v>189</v>
      </c>
      <c r="C180" s="402">
        <f t="shared" si="49"/>
        <v>0</v>
      </c>
      <c r="D180" s="404"/>
      <c r="E180" s="404"/>
      <c r="F180" s="404"/>
      <c r="G180" s="512"/>
      <c r="H180" s="402">
        <f t="shared" si="51"/>
        <v>0</v>
      </c>
      <c r="I180" s="404"/>
      <c r="J180" s="404"/>
      <c r="K180" s="404"/>
      <c r="L180" s="488"/>
      <c r="M180" s="402">
        <f t="shared" si="53"/>
        <v>0</v>
      </c>
      <c r="N180" s="369">
        <f t="shared" si="55"/>
        <v>0</v>
      </c>
      <c r="O180" s="369">
        <f t="shared" si="55"/>
        <v>0</v>
      </c>
      <c r="P180" s="369">
        <f t="shared" si="55"/>
        <v>0</v>
      </c>
      <c r="Q180" s="489">
        <f t="shared" si="55"/>
        <v>0</v>
      </c>
    </row>
    <row r="181" spans="1:17" ht="60" x14ac:dyDescent="0.25">
      <c r="A181" s="513">
        <v>3294</v>
      </c>
      <c r="B181" s="401" t="s">
        <v>190</v>
      </c>
      <c r="C181" s="510">
        <f t="shared" si="49"/>
        <v>0</v>
      </c>
      <c r="D181" s="514"/>
      <c r="E181" s="514"/>
      <c r="F181" s="514"/>
      <c r="G181" s="515"/>
      <c r="H181" s="510">
        <f t="shared" si="51"/>
        <v>0</v>
      </c>
      <c r="I181" s="514"/>
      <c r="J181" s="514"/>
      <c r="K181" s="514"/>
      <c r="L181" s="516"/>
      <c r="M181" s="510">
        <f t="shared" si="53"/>
        <v>0</v>
      </c>
      <c r="N181" s="517">
        <f t="shared" si="55"/>
        <v>0</v>
      </c>
      <c r="O181" s="517">
        <f t="shared" si="55"/>
        <v>0</v>
      </c>
      <c r="P181" s="517">
        <f t="shared" si="55"/>
        <v>0</v>
      </c>
      <c r="Q181" s="518">
        <f t="shared" si="55"/>
        <v>0</v>
      </c>
    </row>
    <row r="182" spans="1:17" ht="48" x14ac:dyDescent="0.25">
      <c r="A182" s="423">
        <v>3300</v>
      </c>
      <c r="B182" s="508" t="s">
        <v>191</v>
      </c>
      <c r="C182" s="519">
        <f t="shared" si="24"/>
        <v>0</v>
      </c>
      <c r="D182" s="520">
        <f>SUM(D183:D184)</f>
        <v>0</v>
      </c>
      <c r="E182" s="520">
        <f t="shared" ref="E182:G182" si="56">SUM(E183:E184)</f>
        <v>0</v>
      </c>
      <c r="F182" s="520">
        <f t="shared" si="56"/>
        <v>0</v>
      </c>
      <c r="G182" s="520">
        <f t="shared" si="56"/>
        <v>0</v>
      </c>
      <c r="H182" s="519">
        <f t="shared" si="25"/>
        <v>0</v>
      </c>
      <c r="I182" s="520">
        <f>SUM(I183:I184)</f>
        <v>0</v>
      </c>
      <c r="J182" s="520">
        <f t="shared" ref="J182:L182" si="57">SUM(J183:J184)</f>
        <v>0</v>
      </c>
      <c r="K182" s="520">
        <f t="shared" si="57"/>
        <v>0</v>
      </c>
      <c r="L182" s="479">
        <f t="shared" si="57"/>
        <v>0</v>
      </c>
      <c r="M182" s="519">
        <f t="shared" si="53"/>
        <v>0</v>
      </c>
      <c r="N182" s="520">
        <f>SUM(N183:N184)</f>
        <v>0</v>
      </c>
      <c r="O182" s="520">
        <f t="shared" ref="O182:Q182" si="58">SUM(O183:O184)</f>
        <v>0</v>
      </c>
      <c r="P182" s="520">
        <f t="shared" si="58"/>
        <v>0</v>
      </c>
      <c r="Q182" s="479">
        <f t="shared" si="58"/>
        <v>0</v>
      </c>
    </row>
    <row r="183" spans="1:17" ht="48" x14ac:dyDescent="0.25">
      <c r="A183" s="436">
        <v>3310</v>
      </c>
      <c r="B183" s="437" t="s">
        <v>192</v>
      </c>
      <c r="C183" s="521">
        <f t="shared" si="24"/>
        <v>0</v>
      </c>
      <c r="D183" s="492"/>
      <c r="E183" s="492"/>
      <c r="F183" s="492"/>
      <c r="G183" s="493"/>
      <c r="H183" s="521">
        <f t="shared" si="25"/>
        <v>0</v>
      </c>
      <c r="I183" s="492"/>
      <c r="J183" s="492"/>
      <c r="K183" s="492"/>
      <c r="L183" s="494"/>
      <c r="M183" s="521">
        <f t="shared" si="53"/>
        <v>0</v>
      </c>
      <c r="N183" s="481">
        <f t="shared" ref="N183:Q184" si="59">ROUNDUP(I183/$Q$15,0)</f>
        <v>0</v>
      </c>
      <c r="O183" s="481">
        <f t="shared" si="59"/>
        <v>0</v>
      </c>
      <c r="P183" s="481">
        <f t="shared" si="59"/>
        <v>0</v>
      </c>
      <c r="Q183" s="483">
        <f t="shared" si="59"/>
        <v>0</v>
      </c>
    </row>
    <row r="184" spans="1:17" ht="53.25" customHeight="1" x14ac:dyDescent="0.25">
      <c r="A184" s="353">
        <v>3320</v>
      </c>
      <c r="B184" s="392" t="s">
        <v>193</v>
      </c>
      <c r="C184" s="393">
        <f t="shared" si="24"/>
        <v>0</v>
      </c>
      <c r="D184" s="395"/>
      <c r="E184" s="395"/>
      <c r="F184" s="395"/>
      <c r="G184" s="484"/>
      <c r="H184" s="393">
        <f t="shared" si="25"/>
        <v>0</v>
      </c>
      <c r="I184" s="395"/>
      <c r="J184" s="395"/>
      <c r="K184" s="395"/>
      <c r="L184" s="485"/>
      <c r="M184" s="393">
        <f t="shared" si="53"/>
        <v>0</v>
      </c>
      <c r="N184" s="419">
        <f t="shared" si="59"/>
        <v>0</v>
      </c>
      <c r="O184" s="419">
        <f t="shared" si="59"/>
        <v>0</v>
      </c>
      <c r="P184" s="419">
        <f t="shared" si="59"/>
        <v>0</v>
      </c>
      <c r="Q184" s="486">
        <f t="shared" si="59"/>
        <v>0</v>
      </c>
    </row>
    <row r="185" spans="1:17" x14ac:dyDescent="0.25">
      <c r="A185" s="522">
        <v>4000</v>
      </c>
      <c r="B185" s="472" t="s">
        <v>194</v>
      </c>
      <c r="C185" s="473">
        <f t="shared" si="24"/>
        <v>0</v>
      </c>
      <c r="D185" s="474">
        <f>SUM(D186,D189)</f>
        <v>0</v>
      </c>
      <c r="E185" s="474">
        <f>SUM(E186,E189)</f>
        <v>0</v>
      </c>
      <c r="F185" s="474">
        <f>SUM(F186,F189)</f>
        <v>0</v>
      </c>
      <c r="G185" s="475">
        <f>SUM(G186,G189)</f>
        <v>0</v>
      </c>
      <c r="H185" s="473">
        <f t="shared" si="25"/>
        <v>0</v>
      </c>
      <c r="I185" s="474">
        <f>SUM(I186,I189)</f>
        <v>0</v>
      </c>
      <c r="J185" s="474">
        <f>SUM(J186,J189)</f>
        <v>0</v>
      </c>
      <c r="K185" s="474">
        <f>SUM(K186,K189)</f>
        <v>0</v>
      </c>
      <c r="L185" s="476">
        <f>SUM(L186,L189)</f>
        <v>0</v>
      </c>
      <c r="M185" s="473">
        <f t="shared" si="53"/>
        <v>0</v>
      </c>
      <c r="N185" s="474">
        <f>SUM(N186,N189)</f>
        <v>0</v>
      </c>
      <c r="O185" s="474">
        <f>SUM(O186,O189)</f>
        <v>0</v>
      </c>
      <c r="P185" s="474">
        <f>SUM(P186,P189)</f>
        <v>0</v>
      </c>
      <c r="Q185" s="476">
        <f>SUM(Q186,Q189)</f>
        <v>0</v>
      </c>
    </row>
    <row r="186" spans="1:17" ht="24" x14ac:dyDescent="0.25">
      <c r="A186" s="523">
        <v>4200</v>
      </c>
      <c r="B186" s="477" t="s">
        <v>195</v>
      </c>
      <c r="C186" s="384">
        <f>SUM(D186:G186)</f>
        <v>0</v>
      </c>
      <c r="D186" s="390">
        <f>SUM(D187,D188)</f>
        <v>0</v>
      </c>
      <c r="E186" s="390">
        <f>SUM(E187,E188)</f>
        <v>0</v>
      </c>
      <c r="F186" s="390">
        <f>SUM(F187,F188)</f>
        <v>0</v>
      </c>
      <c r="G186" s="495">
        <f>SUM(G187,G188)</f>
        <v>0</v>
      </c>
      <c r="H186" s="384">
        <f t="shared" si="25"/>
        <v>0</v>
      </c>
      <c r="I186" s="390">
        <f>SUM(I187,I188)</f>
        <v>0</v>
      </c>
      <c r="J186" s="390">
        <f>SUM(J187,J188)</f>
        <v>0</v>
      </c>
      <c r="K186" s="390">
        <f>SUM(K187,K188)</f>
        <v>0</v>
      </c>
      <c r="L186" s="496">
        <f>SUM(L187,L188)</f>
        <v>0</v>
      </c>
      <c r="M186" s="384">
        <f t="shared" si="53"/>
        <v>0</v>
      </c>
      <c r="N186" s="390">
        <f>SUM(N187,N188)</f>
        <v>0</v>
      </c>
      <c r="O186" s="390">
        <f>SUM(O187,O188)</f>
        <v>0</v>
      </c>
      <c r="P186" s="390">
        <f>SUM(P187,P188)</f>
        <v>0</v>
      </c>
      <c r="Q186" s="496">
        <f>SUM(Q187,Q188)</f>
        <v>0</v>
      </c>
    </row>
    <row r="187" spans="1:17" ht="24" x14ac:dyDescent="0.25">
      <c r="A187" s="497">
        <v>4240</v>
      </c>
      <c r="B187" s="392" t="s">
        <v>196</v>
      </c>
      <c r="C187" s="393">
        <f t="shared" ref="C187:C263" si="60">SUM(D187:G187)</f>
        <v>0</v>
      </c>
      <c r="D187" s="395"/>
      <c r="E187" s="395"/>
      <c r="F187" s="395"/>
      <c r="G187" s="484"/>
      <c r="H187" s="393">
        <f t="shared" ref="H187:H263" si="61">SUM(I187:L187)</f>
        <v>0</v>
      </c>
      <c r="I187" s="395"/>
      <c r="J187" s="395"/>
      <c r="K187" s="395"/>
      <c r="L187" s="485"/>
      <c r="M187" s="393">
        <f t="shared" si="53"/>
        <v>0</v>
      </c>
      <c r="N187" s="419">
        <f t="shared" ref="N187:Q188" si="62">ROUNDUP(I187/$Q$15,0)</f>
        <v>0</v>
      </c>
      <c r="O187" s="419">
        <f t="shared" si="62"/>
        <v>0</v>
      </c>
      <c r="P187" s="419">
        <f t="shared" si="62"/>
        <v>0</v>
      </c>
      <c r="Q187" s="486">
        <f t="shared" si="62"/>
        <v>0</v>
      </c>
    </row>
    <row r="188" spans="1:17" ht="24" x14ac:dyDescent="0.25">
      <c r="A188" s="490">
        <v>4250</v>
      </c>
      <c r="B188" s="401" t="s">
        <v>197</v>
      </c>
      <c r="C188" s="402">
        <f t="shared" si="60"/>
        <v>0</v>
      </c>
      <c r="D188" s="404"/>
      <c r="E188" s="404"/>
      <c r="F188" s="404"/>
      <c r="G188" s="487"/>
      <c r="H188" s="402">
        <f t="shared" si="61"/>
        <v>0</v>
      </c>
      <c r="I188" s="404"/>
      <c r="J188" s="404"/>
      <c r="K188" s="404"/>
      <c r="L188" s="488"/>
      <c r="M188" s="402">
        <f t="shared" si="53"/>
        <v>0</v>
      </c>
      <c r="N188" s="369">
        <f t="shared" si="62"/>
        <v>0</v>
      </c>
      <c r="O188" s="369">
        <f t="shared" si="62"/>
        <v>0</v>
      </c>
      <c r="P188" s="369">
        <f t="shared" si="62"/>
        <v>0</v>
      </c>
      <c r="Q188" s="489">
        <f t="shared" si="62"/>
        <v>0</v>
      </c>
    </row>
    <row r="189" spans="1:17" x14ac:dyDescent="0.25">
      <c r="A189" s="383">
        <v>4300</v>
      </c>
      <c r="B189" s="477" t="s">
        <v>198</v>
      </c>
      <c r="C189" s="384">
        <f t="shared" si="60"/>
        <v>0</v>
      </c>
      <c r="D189" s="390">
        <f>SUM(D190)</f>
        <v>0</v>
      </c>
      <c r="E189" s="390">
        <f>SUM(E190)</f>
        <v>0</v>
      </c>
      <c r="F189" s="390">
        <f>SUM(F190)</f>
        <v>0</v>
      </c>
      <c r="G189" s="495">
        <f>SUM(G190)</f>
        <v>0</v>
      </c>
      <c r="H189" s="384">
        <f t="shared" si="61"/>
        <v>0</v>
      </c>
      <c r="I189" s="390">
        <f>SUM(I190)</f>
        <v>0</v>
      </c>
      <c r="J189" s="390">
        <f>SUM(J190)</f>
        <v>0</v>
      </c>
      <c r="K189" s="390">
        <f>SUM(K190)</f>
        <v>0</v>
      </c>
      <c r="L189" s="496">
        <f>SUM(L190)</f>
        <v>0</v>
      </c>
      <c r="M189" s="384">
        <f t="shared" si="53"/>
        <v>0</v>
      </c>
      <c r="N189" s="390">
        <f>SUM(N190)</f>
        <v>0</v>
      </c>
      <c r="O189" s="390">
        <f>SUM(O190)</f>
        <v>0</v>
      </c>
      <c r="P189" s="390">
        <f>SUM(P190)</f>
        <v>0</v>
      </c>
      <c r="Q189" s="496">
        <f>SUM(Q190)</f>
        <v>0</v>
      </c>
    </row>
    <row r="190" spans="1:17" ht="24" x14ac:dyDescent="0.25">
      <c r="A190" s="497">
        <v>4310</v>
      </c>
      <c r="B190" s="392" t="s">
        <v>199</v>
      </c>
      <c r="C190" s="393">
        <f>SUM(D190:G190)</f>
        <v>0</v>
      </c>
      <c r="D190" s="419">
        <f>SUM(D191:D191)</f>
        <v>0</v>
      </c>
      <c r="E190" s="419">
        <f>SUM(E191:E191)</f>
        <v>0</v>
      </c>
      <c r="F190" s="419">
        <f>SUM(F191:F191)</f>
        <v>0</v>
      </c>
      <c r="G190" s="498">
        <f>SUM(G191:G191)</f>
        <v>0</v>
      </c>
      <c r="H190" s="393">
        <f t="shared" si="61"/>
        <v>0</v>
      </c>
      <c r="I190" s="419">
        <f>SUM(I191:I191)</f>
        <v>0</v>
      </c>
      <c r="J190" s="419">
        <f>SUM(J191:J191)</f>
        <v>0</v>
      </c>
      <c r="K190" s="419">
        <f>SUM(K191:K191)</f>
        <v>0</v>
      </c>
      <c r="L190" s="486">
        <f>SUM(L191:L191)</f>
        <v>0</v>
      </c>
      <c r="M190" s="393">
        <f t="shared" si="53"/>
        <v>0</v>
      </c>
      <c r="N190" s="419">
        <f>SUM(N191:N191)</f>
        <v>0</v>
      </c>
      <c r="O190" s="419">
        <f>SUM(O191:O191)</f>
        <v>0</v>
      </c>
      <c r="P190" s="419">
        <f>SUM(P191:P191)</f>
        <v>0</v>
      </c>
      <c r="Q190" s="486">
        <f>SUM(Q191:Q191)</f>
        <v>0</v>
      </c>
    </row>
    <row r="191" spans="1:17" ht="48" x14ac:dyDescent="0.25">
      <c r="A191" s="363">
        <v>4311</v>
      </c>
      <c r="B191" s="401" t="s">
        <v>200</v>
      </c>
      <c r="C191" s="402">
        <f t="shared" si="60"/>
        <v>0</v>
      </c>
      <c r="D191" s="404"/>
      <c r="E191" s="404"/>
      <c r="F191" s="404"/>
      <c r="G191" s="487"/>
      <c r="H191" s="402">
        <f t="shared" si="61"/>
        <v>0</v>
      </c>
      <c r="I191" s="404"/>
      <c r="J191" s="404"/>
      <c r="K191" s="404"/>
      <c r="L191" s="488"/>
      <c r="M191" s="402">
        <f t="shared" si="53"/>
        <v>0</v>
      </c>
      <c r="N191" s="369">
        <f t="shared" ref="N191:Q191" si="63">ROUNDUP(I191/$Q$15,0)</f>
        <v>0</v>
      </c>
      <c r="O191" s="369">
        <f t="shared" si="63"/>
        <v>0</v>
      </c>
      <c r="P191" s="369">
        <f t="shared" si="63"/>
        <v>0</v>
      </c>
      <c r="Q191" s="489">
        <f t="shared" si="63"/>
        <v>0</v>
      </c>
    </row>
    <row r="192" spans="1:17" s="339" customFormat="1" ht="24" x14ac:dyDescent="0.25">
      <c r="A192" s="524"/>
      <c r="B192" s="334" t="s">
        <v>201</v>
      </c>
      <c r="C192" s="468">
        <f t="shared" si="60"/>
        <v>148300</v>
      </c>
      <c r="D192" s="469">
        <f>SUM(D193,D232,D267,D283,D287)</f>
        <v>148300</v>
      </c>
      <c r="E192" s="469">
        <f t="shared" ref="E192:G192" si="64">SUM(E193,E232,E267,E283,E287)</f>
        <v>0</v>
      </c>
      <c r="F192" s="469">
        <f t="shared" si="64"/>
        <v>0</v>
      </c>
      <c r="G192" s="469">
        <f t="shared" si="64"/>
        <v>0</v>
      </c>
      <c r="H192" s="468">
        <f t="shared" si="61"/>
        <v>128800</v>
      </c>
      <c r="I192" s="469">
        <f>SUM(I193,I232,I267,I283,I287)</f>
        <v>128800</v>
      </c>
      <c r="J192" s="469">
        <f t="shared" ref="J192:L192" si="65">SUM(J193,J232,J267,J283,J287)</f>
        <v>0</v>
      </c>
      <c r="K192" s="469">
        <f t="shared" si="65"/>
        <v>0</v>
      </c>
      <c r="L192" s="525">
        <f t="shared" si="65"/>
        <v>0</v>
      </c>
      <c r="M192" s="468">
        <f t="shared" si="53"/>
        <v>183270</v>
      </c>
      <c r="N192" s="469">
        <f>SUM(N193,N232,N267,N283,N287)</f>
        <v>183270</v>
      </c>
      <c r="O192" s="469">
        <f t="shared" ref="O192:Q192" si="66">SUM(O193,O232,O267,O283,O287)</f>
        <v>0</v>
      </c>
      <c r="P192" s="469">
        <f t="shared" si="66"/>
        <v>0</v>
      </c>
      <c r="Q192" s="525">
        <f t="shared" si="66"/>
        <v>0</v>
      </c>
    </row>
    <row r="193" spans="1:17" x14ac:dyDescent="0.25">
      <c r="A193" s="472">
        <v>5000</v>
      </c>
      <c r="B193" s="472" t="s">
        <v>202</v>
      </c>
      <c r="C193" s="473">
        <f t="shared" si="60"/>
        <v>148300</v>
      </c>
      <c r="D193" s="474">
        <f>D194+D202+D228</f>
        <v>148300</v>
      </c>
      <c r="E193" s="474">
        <f t="shared" ref="E193:G193" si="67">E194+E202+E228</f>
        <v>0</v>
      </c>
      <c r="F193" s="474">
        <f t="shared" si="67"/>
        <v>0</v>
      </c>
      <c r="G193" s="474">
        <f t="shared" si="67"/>
        <v>0</v>
      </c>
      <c r="H193" s="473">
        <f t="shared" si="61"/>
        <v>128800</v>
      </c>
      <c r="I193" s="474">
        <f>I194+I202+I228</f>
        <v>128800</v>
      </c>
      <c r="J193" s="474">
        <f t="shared" ref="J193:L193" si="68">J194+J202+J228</f>
        <v>0</v>
      </c>
      <c r="K193" s="474">
        <f t="shared" si="68"/>
        <v>0</v>
      </c>
      <c r="L193" s="526">
        <f t="shared" si="68"/>
        <v>0</v>
      </c>
      <c r="M193" s="473">
        <f t="shared" si="53"/>
        <v>183270</v>
      </c>
      <c r="N193" s="474">
        <f>N194+N202+N228</f>
        <v>183270</v>
      </c>
      <c r="O193" s="474">
        <f t="shared" ref="O193:Q193" si="69">O194+O202+O228</f>
        <v>0</v>
      </c>
      <c r="P193" s="474">
        <f t="shared" si="69"/>
        <v>0</v>
      </c>
      <c r="Q193" s="526">
        <f t="shared" si="69"/>
        <v>0</v>
      </c>
    </row>
    <row r="194" spans="1:17" x14ac:dyDescent="0.25">
      <c r="A194" s="383">
        <v>5100</v>
      </c>
      <c r="B194" s="477" t="s">
        <v>203</v>
      </c>
      <c r="C194" s="384">
        <f t="shared" si="60"/>
        <v>22400</v>
      </c>
      <c r="D194" s="390">
        <f>D195+D196+D199+D200+D201</f>
        <v>22400</v>
      </c>
      <c r="E194" s="390">
        <f>E195+E196+E199+E200+E201</f>
        <v>0</v>
      </c>
      <c r="F194" s="390">
        <f>F195+F196+F199+F200+F201</f>
        <v>0</v>
      </c>
      <c r="G194" s="495">
        <f>G195+G196+G199+G200+G201</f>
        <v>0</v>
      </c>
      <c r="H194" s="384">
        <f t="shared" si="61"/>
        <v>4300</v>
      </c>
      <c r="I194" s="390">
        <f>I195+I196+I199+I200+I201</f>
        <v>4300</v>
      </c>
      <c r="J194" s="390">
        <f>J195+J196+J199+J200+J201</f>
        <v>0</v>
      </c>
      <c r="K194" s="390">
        <f>K195+K196+K199+K200+K201</f>
        <v>0</v>
      </c>
      <c r="L194" s="496">
        <f>L195+L196+L199+L200+L201</f>
        <v>0</v>
      </c>
      <c r="M194" s="384">
        <f t="shared" si="53"/>
        <v>6119</v>
      </c>
      <c r="N194" s="390">
        <f>N195+N196+N199+N200+N201</f>
        <v>6119</v>
      </c>
      <c r="O194" s="390">
        <f>O195+O196+O199+O200+O201</f>
        <v>0</v>
      </c>
      <c r="P194" s="390">
        <f>P195+P196+P199+P200+P201</f>
        <v>0</v>
      </c>
      <c r="Q194" s="496">
        <f>Q195+Q196+Q199+Q200+Q201</f>
        <v>0</v>
      </c>
    </row>
    <row r="195" spans="1:17" x14ac:dyDescent="0.25">
      <c r="A195" s="497">
        <v>5110</v>
      </c>
      <c r="B195" s="392" t="s">
        <v>204</v>
      </c>
      <c r="C195" s="393">
        <f t="shared" si="60"/>
        <v>0</v>
      </c>
      <c r="D195" s="395"/>
      <c r="E195" s="395"/>
      <c r="F195" s="395"/>
      <c r="G195" s="484"/>
      <c r="H195" s="393">
        <f t="shared" si="61"/>
        <v>0</v>
      </c>
      <c r="I195" s="395"/>
      <c r="J195" s="395"/>
      <c r="K195" s="395"/>
      <c r="L195" s="485"/>
      <c r="M195" s="393">
        <f t="shared" si="53"/>
        <v>0</v>
      </c>
      <c r="N195" s="419">
        <f t="shared" ref="N195:Q195" si="70">ROUNDUP(I195/$Q$15,0)</f>
        <v>0</v>
      </c>
      <c r="O195" s="419">
        <f t="shared" si="70"/>
        <v>0</v>
      </c>
      <c r="P195" s="419">
        <f t="shared" si="70"/>
        <v>0</v>
      </c>
      <c r="Q195" s="486">
        <f t="shared" si="70"/>
        <v>0</v>
      </c>
    </row>
    <row r="196" spans="1:17" ht="24" x14ac:dyDescent="0.25">
      <c r="A196" s="490">
        <v>5120</v>
      </c>
      <c r="B196" s="401" t="s">
        <v>205</v>
      </c>
      <c r="C196" s="402">
        <f t="shared" si="60"/>
        <v>22400</v>
      </c>
      <c r="D196" s="369">
        <f>D197+D198</f>
        <v>22400</v>
      </c>
      <c r="E196" s="369">
        <f>E197+E198</f>
        <v>0</v>
      </c>
      <c r="F196" s="369">
        <f>F197+F198</f>
        <v>0</v>
      </c>
      <c r="G196" s="491">
        <f>G197+G198</f>
        <v>0</v>
      </c>
      <c r="H196" s="402">
        <f t="shared" si="61"/>
        <v>4300</v>
      </c>
      <c r="I196" s="369">
        <f>I197+I198</f>
        <v>4300</v>
      </c>
      <c r="J196" s="369">
        <f>J197+J198</f>
        <v>0</v>
      </c>
      <c r="K196" s="369">
        <f>K197+K198</f>
        <v>0</v>
      </c>
      <c r="L196" s="489">
        <f>L197+L198</f>
        <v>0</v>
      </c>
      <c r="M196" s="402">
        <f t="shared" si="53"/>
        <v>6119</v>
      </c>
      <c r="N196" s="369">
        <f>N197+N198</f>
        <v>6119</v>
      </c>
      <c r="O196" s="369">
        <f>O197+O198</f>
        <v>0</v>
      </c>
      <c r="P196" s="369">
        <f>P197+P198</f>
        <v>0</v>
      </c>
      <c r="Q196" s="489">
        <f>Q197+Q198</f>
        <v>0</v>
      </c>
    </row>
    <row r="197" spans="1:17" x14ac:dyDescent="0.25">
      <c r="A197" s="363">
        <v>5121</v>
      </c>
      <c r="B197" s="401" t="s">
        <v>206</v>
      </c>
      <c r="C197" s="402">
        <f t="shared" si="60"/>
        <v>22400</v>
      </c>
      <c r="D197" s="404">
        <f>22400</f>
        <v>22400</v>
      </c>
      <c r="E197" s="404"/>
      <c r="F197" s="404"/>
      <c r="G197" s="487"/>
      <c r="H197" s="402">
        <f t="shared" si="61"/>
        <v>4300</v>
      </c>
      <c r="I197" s="404">
        <v>4300</v>
      </c>
      <c r="J197" s="404"/>
      <c r="K197" s="404"/>
      <c r="L197" s="488"/>
      <c r="M197" s="402">
        <f t="shared" si="53"/>
        <v>6119</v>
      </c>
      <c r="N197" s="369">
        <v>6119</v>
      </c>
      <c r="O197" s="369">
        <f t="shared" ref="N197:Q201" si="71">ROUNDUP(J197/$Q$15,0)</f>
        <v>0</v>
      </c>
      <c r="P197" s="369">
        <f t="shared" si="71"/>
        <v>0</v>
      </c>
      <c r="Q197" s="489">
        <f t="shared" si="71"/>
        <v>0</v>
      </c>
    </row>
    <row r="198" spans="1:17" ht="24" x14ac:dyDescent="0.25">
      <c r="A198" s="363">
        <v>5129</v>
      </c>
      <c r="B198" s="401" t="s">
        <v>207</v>
      </c>
      <c r="C198" s="402">
        <f t="shared" si="60"/>
        <v>0</v>
      </c>
      <c r="D198" s="404"/>
      <c r="E198" s="404"/>
      <c r="F198" s="404"/>
      <c r="G198" s="487"/>
      <c r="H198" s="402">
        <f t="shared" si="61"/>
        <v>0</v>
      </c>
      <c r="I198" s="404"/>
      <c r="J198" s="404"/>
      <c r="K198" s="404"/>
      <c r="L198" s="488"/>
      <c r="M198" s="402">
        <f t="shared" si="53"/>
        <v>0</v>
      </c>
      <c r="N198" s="369">
        <f t="shared" si="71"/>
        <v>0</v>
      </c>
      <c r="O198" s="369">
        <f t="shared" si="71"/>
        <v>0</v>
      </c>
      <c r="P198" s="369">
        <f t="shared" si="71"/>
        <v>0</v>
      </c>
      <c r="Q198" s="489">
        <f t="shared" si="71"/>
        <v>0</v>
      </c>
    </row>
    <row r="199" spans="1:17" x14ac:dyDescent="0.25">
      <c r="A199" s="490">
        <v>5130</v>
      </c>
      <c r="B199" s="401" t="s">
        <v>208</v>
      </c>
      <c r="C199" s="402">
        <f t="shared" si="60"/>
        <v>0</v>
      </c>
      <c r="D199" s="404"/>
      <c r="E199" s="404"/>
      <c r="F199" s="404"/>
      <c r="G199" s="487"/>
      <c r="H199" s="402">
        <f t="shared" si="61"/>
        <v>0</v>
      </c>
      <c r="I199" s="404"/>
      <c r="J199" s="404"/>
      <c r="K199" s="404"/>
      <c r="L199" s="488"/>
      <c r="M199" s="402">
        <f t="shared" si="53"/>
        <v>0</v>
      </c>
      <c r="N199" s="369">
        <f t="shared" si="71"/>
        <v>0</v>
      </c>
      <c r="O199" s="369">
        <f t="shared" si="71"/>
        <v>0</v>
      </c>
      <c r="P199" s="369">
        <f t="shared" si="71"/>
        <v>0</v>
      </c>
      <c r="Q199" s="489">
        <f t="shared" si="71"/>
        <v>0</v>
      </c>
    </row>
    <row r="200" spans="1:17" x14ac:dyDescent="0.25">
      <c r="A200" s="490">
        <v>5140</v>
      </c>
      <c r="B200" s="401" t="s">
        <v>209</v>
      </c>
      <c r="C200" s="402">
        <f t="shared" si="60"/>
        <v>0</v>
      </c>
      <c r="D200" s="404"/>
      <c r="E200" s="404"/>
      <c r="F200" s="404"/>
      <c r="G200" s="487"/>
      <c r="H200" s="402">
        <f t="shared" si="61"/>
        <v>0</v>
      </c>
      <c r="I200" s="404"/>
      <c r="J200" s="404"/>
      <c r="K200" s="404"/>
      <c r="L200" s="488"/>
      <c r="M200" s="402">
        <f t="shared" si="53"/>
        <v>0</v>
      </c>
      <c r="N200" s="369">
        <f t="shared" si="71"/>
        <v>0</v>
      </c>
      <c r="O200" s="369">
        <f t="shared" si="71"/>
        <v>0</v>
      </c>
      <c r="P200" s="369">
        <f t="shared" si="71"/>
        <v>0</v>
      </c>
      <c r="Q200" s="489">
        <f t="shared" si="71"/>
        <v>0</v>
      </c>
    </row>
    <row r="201" spans="1:17" ht="24" x14ac:dyDescent="0.25">
      <c r="A201" s="490">
        <v>5170</v>
      </c>
      <c r="B201" s="401" t="s">
        <v>210</v>
      </c>
      <c r="C201" s="402">
        <f t="shared" si="60"/>
        <v>0</v>
      </c>
      <c r="D201" s="404"/>
      <c r="E201" s="404"/>
      <c r="F201" s="404"/>
      <c r="G201" s="487"/>
      <c r="H201" s="402">
        <f t="shared" si="61"/>
        <v>0</v>
      </c>
      <c r="I201" s="404"/>
      <c r="J201" s="404"/>
      <c r="K201" s="404"/>
      <c r="L201" s="488"/>
      <c r="M201" s="402">
        <f t="shared" si="53"/>
        <v>0</v>
      </c>
      <c r="N201" s="369">
        <f t="shared" si="71"/>
        <v>0</v>
      </c>
      <c r="O201" s="369">
        <f t="shared" si="71"/>
        <v>0</v>
      </c>
      <c r="P201" s="369">
        <f t="shared" si="71"/>
        <v>0</v>
      </c>
      <c r="Q201" s="489">
        <f t="shared" si="71"/>
        <v>0</v>
      </c>
    </row>
    <row r="202" spans="1:17" x14ac:dyDescent="0.25">
      <c r="A202" s="383">
        <v>5200</v>
      </c>
      <c r="B202" s="477" t="s">
        <v>211</v>
      </c>
      <c r="C202" s="384">
        <f t="shared" si="60"/>
        <v>125900</v>
      </c>
      <c r="D202" s="390">
        <f>D203+D213+D214+D223+D224+D225+D227</f>
        <v>125900</v>
      </c>
      <c r="E202" s="390">
        <f>E203+E213+E214+E223+E224+E225+E227</f>
        <v>0</v>
      </c>
      <c r="F202" s="390">
        <f>F203+F213+F214+F223+F224+F225+F227</f>
        <v>0</v>
      </c>
      <c r="G202" s="495">
        <f>G203+G213+G214+G223+G224+G225+G227</f>
        <v>0</v>
      </c>
      <c r="H202" s="384">
        <f t="shared" si="61"/>
        <v>124500</v>
      </c>
      <c r="I202" s="390">
        <f>I203+I213+I214+I223+I224+I225+I227</f>
        <v>124500</v>
      </c>
      <c r="J202" s="390">
        <f>J203+J213+J214+J223+J224+J225+J227</f>
        <v>0</v>
      </c>
      <c r="K202" s="390">
        <f>K203+K213+K214+K223+K224+K225+K227</f>
        <v>0</v>
      </c>
      <c r="L202" s="496">
        <f>L203+L213+L214+L223+L224+L225+L227</f>
        <v>0</v>
      </c>
      <c r="M202" s="384">
        <f t="shared" si="53"/>
        <v>177151</v>
      </c>
      <c r="N202" s="390">
        <f>N203+N213+N214+N223+N224+N225+N227</f>
        <v>177151</v>
      </c>
      <c r="O202" s="390">
        <f>O203+O213+O214+O223+O224+O225+O227</f>
        <v>0</v>
      </c>
      <c r="P202" s="390">
        <f>P203+P213+P214+P223+P224+P225+P227</f>
        <v>0</v>
      </c>
      <c r="Q202" s="496">
        <f>Q203+Q213+Q214+Q223+Q224+Q225+Q227</f>
        <v>0</v>
      </c>
    </row>
    <row r="203" spans="1:17" x14ac:dyDescent="0.25">
      <c r="A203" s="480">
        <v>5210</v>
      </c>
      <c r="B203" s="437" t="s">
        <v>212</v>
      </c>
      <c r="C203" s="445">
        <f t="shared" si="60"/>
        <v>0</v>
      </c>
      <c r="D203" s="481">
        <f>SUM(D204:D212)</f>
        <v>0</v>
      </c>
      <c r="E203" s="481">
        <f>SUM(E204:E212)</f>
        <v>0</v>
      </c>
      <c r="F203" s="481">
        <f>SUM(F204:F212)</f>
        <v>0</v>
      </c>
      <c r="G203" s="482">
        <f>SUM(G204:G212)</f>
        <v>0</v>
      </c>
      <c r="H203" s="445">
        <f t="shared" si="61"/>
        <v>0</v>
      </c>
      <c r="I203" s="481">
        <f>SUM(I204:I212)</f>
        <v>0</v>
      </c>
      <c r="J203" s="481">
        <f>SUM(J204:J212)</f>
        <v>0</v>
      </c>
      <c r="K203" s="481">
        <f>SUM(K204:K212)</f>
        <v>0</v>
      </c>
      <c r="L203" s="483">
        <f>SUM(L204:L212)</f>
        <v>0</v>
      </c>
      <c r="M203" s="445">
        <f t="shared" si="53"/>
        <v>0</v>
      </c>
      <c r="N203" s="481">
        <f>SUM(N204:N212)</f>
        <v>0</v>
      </c>
      <c r="O203" s="481">
        <f>SUM(O204:O212)</f>
        <v>0</v>
      </c>
      <c r="P203" s="481">
        <f>SUM(P204:P212)</f>
        <v>0</v>
      </c>
      <c r="Q203" s="483">
        <f>SUM(Q204:Q212)</f>
        <v>0</v>
      </c>
    </row>
    <row r="204" spans="1:17" x14ac:dyDescent="0.25">
      <c r="A204" s="353">
        <v>5211</v>
      </c>
      <c r="B204" s="392" t="s">
        <v>213</v>
      </c>
      <c r="C204" s="393">
        <f t="shared" si="60"/>
        <v>0</v>
      </c>
      <c r="D204" s="395"/>
      <c r="E204" s="395"/>
      <c r="F204" s="395"/>
      <c r="G204" s="484"/>
      <c r="H204" s="393">
        <f t="shared" si="61"/>
        <v>0</v>
      </c>
      <c r="I204" s="395"/>
      <c r="J204" s="395"/>
      <c r="K204" s="395"/>
      <c r="L204" s="485"/>
      <c r="M204" s="393">
        <f t="shared" si="53"/>
        <v>0</v>
      </c>
      <c r="N204" s="419">
        <f t="shared" ref="N204:Q213" si="72">ROUNDUP(I204/$Q$15,0)</f>
        <v>0</v>
      </c>
      <c r="O204" s="419">
        <f t="shared" si="72"/>
        <v>0</v>
      </c>
      <c r="P204" s="419">
        <f t="shared" si="72"/>
        <v>0</v>
      </c>
      <c r="Q204" s="486">
        <f t="shared" si="72"/>
        <v>0</v>
      </c>
    </row>
    <row r="205" spans="1:17" x14ac:dyDescent="0.25">
      <c r="A205" s="363">
        <v>5212</v>
      </c>
      <c r="B205" s="401" t="s">
        <v>214</v>
      </c>
      <c r="C205" s="402">
        <f t="shared" si="60"/>
        <v>0</v>
      </c>
      <c r="D205" s="404"/>
      <c r="E205" s="404"/>
      <c r="F205" s="404"/>
      <c r="G205" s="487"/>
      <c r="H205" s="402">
        <f t="shared" si="61"/>
        <v>0</v>
      </c>
      <c r="I205" s="404"/>
      <c r="J205" s="404"/>
      <c r="K205" s="404"/>
      <c r="L205" s="488"/>
      <c r="M205" s="402">
        <f t="shared" si="53"/>
        <v>0</v>
      </c>
      <c r="N205" s="369">
        <f t="shared" si="72"/>
        <v>0</v>
      </c>
      <c r="O205" s="369">
        <f t="shared" si="72"/>
        <v>0</v>
      </c>
      <c r="P205" s="369">
        <f t="shared" si="72"/>
        <v>0</v>
      </c>
      <c r="Q205" s="489">
        <f t="shared" si="72"/>
        <v>0</v>
      </c>
    </row>
    <row r="206" spans="1:17" x14ac:dyDescent="0.25">
      <c r="A206" s="363">
        <v>5213</v>
      </c>
      <c r="B206" s="401" t="s">
        <v>215</v>
      </c>
      <c r="C206" s="402">
        <f t="shared" si="60"/>
        <v>0</v>
      </c>
      <c r="D206" s="404"/>
      <c r="E206" s="404"/>
      <c r="F206" s="404"/>
      <c r="G206" s="487"/>
      <c r="H206" s="402">
        <f t="shared" si="61"/>
        <v>0</v>
      </c>
      <c r="I206" s="404"/>
      <c r="J206" s="404"/>
      <c r="K206" s="404"/>
      <c r="L206" s="488"/>
      <c r="M206" s="402">
        <f t="shared" si="53"/>
        <v>0</v>
      </c>
      <c r="N206" s="369">
        <f t="shared" si="72"/>
        <v>0</v>
      </c>
      <c r="O206" s="369">
        <f t="shared" si="72"/>
        <v>0</v>
      </c>
      <c r="P206" s="369">
        <f t="shared" si="72"/>
        <v>0</v>
      </c>
      <c r="Q206" s="489">
        <f t="shared" si="72"/>
        <v>0</v>
      </c>
    </row>
    <row r="207" spans="1:17" x14ac:dyDescent="0.25">
      <c r="A207" s="363">
        <v>5214</v>
      </c>
      <c r="B207" s="401" t="s">
        <v>216</v>
      </c>
      <c r="C207" s="402">
        <f t="shared" si="60"/>
        <v>0</v>
      </c>
      <c r="D207" s="404"/>
      <c r="E207" s="404"/>
      <c r="F207" s="404"/>
      <c r="G207" s="487"/>
      <c r="H207" s="402">
        <f t="shared" si="61"/>
        <v>0</v>
      </c>
      <c r="I207" s="404"/>
      <c r="J207" s="404"/>
      <c r="K207" s="404"/>
      <c r="L207" s="488"/>
      <c r="M207" s="402">
        <f t="shared" si="53"/>
        <v>0</v>
      </c>
      <c r="N207" s="369">
        <f t="shared" si="72"/>
        <v>0</v>
      </c>
      <c r="O207" s="369">
        <f t="shared" si="72"/>
        <v>0</v>
      </c>
      <c r="P207" s="369">
        <f t="shared" si="72"/>
        <v>0</v>
      </c>
      <c r="Q207" s="489">
        <f t="shared" si="72"/>
        <v>0</v>
      </c>
    </row>
    <row r="208" spans="1:17" x14ac:dyDescent="0.25">
      <c r="A208" s="363">
        <v>5215</v>
      </c>
      <c r="B208" s="401" t="s">
        <v>217</v>
      </c>
      <c r="C208" s="402">
        <f>SUM(D208:G208)</f>
        <v>0</v>
      </c>
      <c r="D208" s="404"/>
      <c r="E208" s="404"/>
      <c r="F208" s="404"/>
      <c r="G208" s="487"/>
      <c r="H208" s="402">
        <f>SUM(I208:L208)</f>
        <v>0</v>
      </c>
      <c r="I208" s="404"/>
      <c r="J208" s="404"/>
      <c r="K208" s="404"/>
      <c r="L208" s="488"/>
      <c r="M208" s="402">
        <f>SUM(N208:Q208)</f>
        <v>0</v>
      </c>
      <c r="N208" s="369">
        <f t="shared" si="72"/>
        <v>0</v>
      </c>
      <c r="O208" s="369">
        <f t="shared" si="72"/>
        <v>0</v>
      </c>
      <c r="P208" s="369">
        <f t="shared" si="72"/>
        <v>0</v>
      </c>
      <c r="Q208" s="489">
        <f t="shared" si="72"/>
        <v>0</v>
      </c>
    </row>
    <row r="209" spans="1:17" ht="24" x14ac:dyDescent="0.25">
      <c r="A209" s="363">
        <v>5216</v>
      </c>
      <c r="B209" s="401" t="s">
        <v>218</v>
      </c>
      <c r="C209" s="402">
        <f t="shared" si="60"/>
        <v>0</v>
      </c>
      <c r="D209" s="404"/>
      <c r="E209" s="404"/>
      <c r="F209" s="404"/>
      <c r="G209" s="487"/>
      <c r="H209" s="402">
        <f t="shared" si="61"/>
        <v>0</v>
      </c>
      <c r="I209" s="404"/>
      <c r="J209" s="404"/>
      <c r="K209" s="404"/>
      <c r="L209" s="488"/>
      <c r="M209" s="402">
        <f t="shared" ref="M209:M235" si="73">SUM(N209:Q209)</f>
        <v>0</v>
      </c>
      <c r="N209" s="369">
        <f t="shared" si="72"/>
        <v>0</v>
      </c>
      <c r="O209" s="369">
        <f t="shared" si="72"/>
        <v>0</v>
      </c>
      <c r="P209" s="369">
        <f t="shared" si="72"/>
        <v>0</v>
      </c>
      <c r="Q209" s="489">
        <f t="shared" si="72"/>
        <v>0</v>
      </c>
    </row>
    <row r="210" spans="1:17" x14ac:dyDescent="0.25">
      <c r="A210" s="363">
        <v>5217</v>
      </c>
      <c r="B210" s="401" t="s">
        <v>219</v>
      </c>
      <c r="C210" s="402">
        <f t="shared" si="60"/>
        <v>0</v>
      </c>
      <c r="D210" s="404"/>
      <c r="E210" s="404"/>
      <c r="F210" s="404"/>
      <c r="G210" s="487"/>
      <c r="H210" s="402">
        <f t="shared" si="61"/>
        <v>0</v>
      </c>
      <c r="I210" s="404"/>
      <c r="J210" s="404"/>
      <c r="K210" s="404"/>
      <c r="L210" s="488"/>
      <c r="M210" s="402">
        <f t="shared" si="73"/>
        <v>0</v>
      </c>
      <c r="N210" s="369">
        <f t="shared" si="72"/>
        <v>0</v>
      </c>
      <c r="O210" s="369">
        <f t="shared" si="72"/>
        <v>0</v>
      </c>
      <c r="P210" s="369">
        <f t="shared" si="72"/>
        <v>0</v>
      </c>
      <c r="Q210" s="489">
        <f t="shared" si="72"/>
        <v>0</v>
      </c>
    </row>
    <row r="211" spans="1:17" x14ac:dyDescent="0.25">
      <c r="A211" s="363">
        <v>5218</v>
      </c>
      <c r="B211" s="401" t="s">
        <v>220</v>
      </c>
      <c r="C211" s="402">
        <f t="shared" si="60"/>
        <v>0</v>
      </c>
      <c r="D211" s="404"/>
      <c r="E211" s="404"/>
      <c r="F211" s="404"/>
      <c r="G211" s="487"/>
      <c r="H211" s="402">
        <f t="shared" si="61"/>
        <v>0</v>
      </c>
      <c r="I211" s="404"/>
      <c r="J211" s="404"/>
      <c r="K211" s="404"/>
      <c r="L211" s="488"/>
      <c r="M211" s="402">
        <f t="shared" si="73"/>
        <v>0</v>
      </c>
      <c r="N211" s="369">
        <f t="shared" si="72"/>
        <v>0</v>
      </c>
      <c r="O211" s="369">
        <f t="shared" si="72"/>
        <v>0</v>
      </c>
      <c r="P211" s="369">
        <f t="shared" si="72"/>
        <v>0</v>
      </c>
      <c r="Q211" s="489">
        <f t="shared" si="72"/>
        <v>0</v>
      </c>
    </row>
    <row r="212" spans="1:17" x14ac:dyDescent="0.25">
      <c r="A212" s="363">
        <v>5219</v>
      </c>
      <c r="B212" s="401" t="s">
        <v>221</v>
      </c>
      <c r="C212" s="402">
        <f t="shared" si="60"/>
        <v>0</v>
      </c>
      <c r="D212" s="404"/>
      <c r="E212" s="404"/>
      <c r="F212" s="404"/>
      <c r="G212" s="487"/>
      <c r="H212" s="402">
        <f t="shared" si="61"/>
        <v>0</v>
      </c>
      <c r="I212" s="404"/>
      <c r="J212" s="404"/>
      <c r="K212" s="404"/>
      <c r="L212" s="488"/>
      <c r="M212" s="402">
        <f t="shared" si="73"/>
        <v>0</v>
      </c>
      <c r="N212" s="369">
        <f t="shared" si="72"/>
        <v>0</v>
      </c>
      <c r="O212" s="369">
        <f t="shared" si="72"/>
        <v>0</v>
      </c>
      <c r="P212" s="369">
        <f t="shared" si="72"/>
        <v>0</v>
      </c>
      <c r="Q212" s="489">
        <f t="shared" si="72"/>
        <v>0</v>
      </c>
    </row>
    <row r="213" spans="1:17" ht="13.5" customHeight="1" x14ac:dyDescent="0.25">
      <c r="A213" s="490">
        <v>5220</v>
      </c>
      <c r="B213" s="401" t="s">
        <v>222</v>
      </c>
      <c r="C213" s="402">
        <f t="shared" si="60"/>
        <v>0</v>
      </c>
      <c r="D213" s="404"/>
      <c r="E213" s="404"/>
      <c r="F213" s="404"/>
      <c r="G213" s="487"/>
      <c r="H213" s="402">
        <f t="shared" si="61"/>
        <v>0</v>
      </c>
      <c r="I213" s="404"/>
      <c r="J213" s="404"/>
      <c r="K213" s="404"/>
      <c r="L213" s="488"/>
      <c r="M213" s="402">
        <f t="shared" si="73"/>
        <v>0</v>
      </c>
      <c r="N213" s="369">
        <f t="shared" si="72"/>
        <v>0</v>
      </c>
      <c r="O213" s="369">
        <f t="shared" si="72"/>
        <v>0</v>
      </c>
      <c r="P213" s="369">
        <f t="shared" si="72"/>
        <v>0</v>
      </c>
      <c r="Q213" s="489">
        <f t="shared" si="72"/>
        <v>0</v>
      </c>
    </row>
    <row r="214" spans="1:17" x14ac:dyDescent="0.25">
      <c r="A214" s="490">
        <v>5230</v>
      </c>
      <c r="B214" s="401" t="s">
        <v>223</v>
      </c>
      <c r="C214" s="402">
        <f t="shared" si="60"/>
        <v>125900</v>
      </c>
      <c r="D214" s="369">
        <f>SUM(D215:D222)</f>
        <v>125900</v>
      </c>
      <c r="E214" s="369">
        <f>SUM(E215:E222)</f>
        <v>0</v>
      </c>
      <c r="F214" s="369">
        <f>SUM(F215:F222)</f>
        <v>0</v>
      </c>
      <c r="G214" s="491">
        <f>SUM(G215:G222)</f>
        <v>0</v>
      </c>
      <c r="H214" s="402">
        <f t="shared" si="61"/>
        <v>124500</v>
      </c>
      <c r="I214" s="369">
        <f>SUM(I215:I222)</f>
        <v>124500</v>
      </c>
      <c r="J214" s="369">
        <f>SUM(J215:J222)</f>
        <v>0</v>
      </c>
      <c r="K214" s="369">
        <f>SUM(K215:K222)</f>
        <v>0</v>
      </c>
      <c r="L214" s="489">
        <f>SUM(L215:L222)</f>
        <v>0</v>
      </c>
      <c r="M214" s="402">
        <f t="shared" si="73"/>
        <v>177151</v>
      </c>
      <c r="N214" s="369">
        <f>SUM(N215:N222)</f>
        <v>177151</v>
      </c>
      <c r="O214" s="369">
        <f>SUM(O215:O222)</f>
        <v>0</v>
      </c>
      <c r="P214" s="369">
        <f>SUM(P215:P222)</f>
        <v>0</v>
      </c>
      <c r="Q214" s="489">
        <f>SUM(Q215:Q222)</f>
        <v>0</v>
      </c>
    </row>
    <row r="215" spans="1:17" x14ac:dyDescent="0.25">
      <c r="A215" s="363">
        <v>5231</v>
      </c>
      <c r="B215" s="401" t="s">
        <v>224</v>
      </c>
      <c r="C215" s="402">
        <f t="shared" si="60"/>
        <v>0</v>
      </c>
      <c r="D215" s="404"/>
      <c r="E215" s="404"/>
      <c r="F215" s="404"/>
      <c r="G215" s="487"/>
      <c r="H215" s="402">
        <f t="shared" si="61"/>
        <v>0</v>
      </c>
      <c r="I215" s="404"/>
      <c r="J215" s="404"/>
      <c r="K215" s="404"/>
      <c r="L215" s="488"/>
      <c r="M215" s="402">
        <f t="shared" si="73"/>
        <v>0</v>
      </c>
      <c r="N215" s="369">
        <f t="shared" ref="N215:Q224" si="74">ROUNDUP(I215/$Q$15,0)</f>
        <v>0</v>
      </c>
      <c r="O215" s="369">
        <f t="shared" si="74"/>
        <v>0</v>
      </c>
      <c r="P215" s="369">
        <f t="shared" si="74"/>
        <v>0</v>
      </c>
      <c r="Q215" s="489">
        <f t="shared" si="74"/>
        <v>0</v>
      </c>
    </row>
    <row r="216" spans="1:17" x14ac:dyDescent="0.25">
      <c r="A216" s="363">
        <v>5232</v>
      </c>
      <c r="B216" s="401" t="s">
        <v>225</v>
      </c>
      <c r="C216" s="402">
        <f t="shared" si="60"/>
        <v>0</v>
      </c>
      <c r="D216" s="404"/>
      <c r="E216" s="404"/>
      <c r="F216" s="404"/>
      <c r="G216" s="487"/>
      <c r="H216" s="402">
        <f t="shared" si="61"/>
        <v>0</v>
      </c>
      <c r="I216" s="404"/>
      <c r="J216" s="404"/>
      <c r="K216" s="404"/>
      <c r="L216" s="488"/>
      <c r="M216" s="402">
        <f t="shared" si="73"/>
        <v>0</v>
      </c>
      <c r="N216" s="369">
        <f t="shared" si="74"/>
        <v>0</v>
      </c>
      <c r="O216" s="369">
        <f t="shared" si="74"/>
        <v>0</v>
      </c>
      <c r="P216" s="369">
        <f t="shared" si="74"/>
        <v>0</v>
      </c>
      <c r="Q216" s="489">
        <f t="shared" si="74"/>
        <v>0</v>
      </c>
    </row>
    <row r="217" spans="1:17" x14ac:dyDescent="0.25">
      <c r="A217" s="363">
        <v>5233</v>
      </c>
      <c r="B217" s="401" t="s">
        <v>226</v>
      </c>
      <c r="C217" s="527">
        <f t="shared" si="60"/>
        <v>0</v>
      </c>
      <c r="D217" s="404"/>
      <c r="E217" s="404"/>
      <c r="F217" s="404"/>
      <c r="G217" s="487"/>
      <c r="H217" s="402">
        <f t="shared" si="61"/>
        <v>0</v>
      </c>
      <c r="I217" s="404"/>
      <c r="J217" s="404"/>
      <c r="K217" s="404"/>
      <c r="L217" s="488"/>
      <c r="M217" s="402">
        <f t="shared" si="73"/>
        <v>0</v>
      </c>
      <c r="N217" s="369">
        <f t="shared" si="74"/>
        <v>0</v>
      </c>
      <c r="O217" s="369">
        <f t="shared" si="74"/>
        <v>0</v>
      </c>
      <c r="P217" s="369">
        <f t="shared" si="74"/>
        <v>0</v>
      </c>
      <c r="Q217" s="489">
        <f t="shared" si="74"/>
        <v>0</v>
      </c>
    </row>
    <row r="218" spans="1:17" ht="24" x14ac:dyDescent="0.25">
      <c r="A218" s="363">
        <v>5234</v>
      </c>
      <c r="B218" s="401" t="s">
        <v>227</v>
      </c>
      <c r="C218" s="527">
        <f t="shared" si="60"/>
        <v>0</v>
      </c>
      <c r="D218" s="404"/>
      <c r="E218" s="404"/>
      <c r="F218" s="404"/>
      <c r="G218" s="487"/>
      <c r="H218" s="402">
        <f t="shared" si="61"/>
        <v>0</v>
      </c>
      <c r="I218" s="404"/>
      <c r="J218" s="404"/>
      <c r="K218" s="404"/>
      <c r="L218" s="488"/>
      <c r="M218" s="402">
        <f t="shared" si="73"/>
        <v>0</v>
      </c>
      <c r="N218" s="369">
        <f t="shared" si="74"/>
        <v>0</v>
      </c>
      <c r="O218" s="369">
        <f t="shared" si="74"/>
        <v>0</v>
      </c>
      <c r="P218" s="369">
        <f t="shared" si="74"/>
        <v>0</v>
      </c>
      <c r="Q218" s="489">
        <f t="shared" si="74"/>
        <v>0</v>
      </c>
    </row>
    <row r="219" spans="1:17" ht="14.25" customHeight="1" x14ac:dyDescent="0.25">
      <c r="A219" s="363">
        <v>5236</v>
      </c>
      <c r="B219" s="401" t="s">
        <v>228</v>
      </c>
      <c r="C219" s="527">
        <f t="shared" si="60"/>
        <v>0</v>
      </c>
      <c r="D219" s="404"/>
      <c r="E219" s="404"/>
      <c r="F219" s="404"/>
      <c r="G219" s="487"/>
      <c r="H219" s="402">
        <f t="shared" si="61"/>
        <v>0</v>
      </c>
      <c r="I219" s="404"/>
      <c r="J219" s="404"/>
      <c r="K219" s="404"/>
      <c r="L219" s="488"/>
      <c r="M219" s="402">
        <f t="shared" si="73"/>
        <v>0</v>
      </c>
      <c r="N219" s="369">
        <f t="shared" si="74"/>
        <v>0</v>
      </c>
      <c r="O219" s="369">
        <f t="shared" si="74"/>
        <v>0</v>
      </c>
      <c r="P219" s="369">
        <f t="shared" si="74"/>
        <v>0</v>
      </c>
      <c r="Q219" s="489">
        <f t="shared" si="74"/>
        <v>0</v>
      </c>
    </row>
    <row r="220" spans="1:17" ht="14.25" customHeight="1" x14ac:dyDescent="0.25">
      <c r="A220" s="363">
        <v>5237</v>
      </c>
      <c r="B220" s="401" t="s">
        <v>229</v>
      </c>
      <c r="C220" s="527">
        <f t="shared" si="60"/>
        <v>0</v>
      </c>
      <c r="D220" s="404"/>
      <c r="E220" s="404"/>
      <c r="F220" s="404"/>
      <c r="G220" s="487"/>
      <c r="H220" s="402">
        <f t="shared" si="61"/>
        <v>0</v>
      </c>
      <c r="I220" s="404"/>
      <c r="J220" s="404"/>
      <c r="K220" s="404"/>
      <c r="L220" s="488"/>
      <c r="M220" s="402">
        <f t="shared" si="73"/>
        <v>0</v>
      </c>
      <c r="N220" s="369">
        <f t="shared" si="74"/>
        <v>0</v>
      </c>
      <c r="O220" s="369">
        <f t="shared" si="74"/>
        <v>0</v>
      </c>
      <c r="P220" s="369">
        <f t="shared" si="74"/>
        <v>0</v>
      </c>
      <c r="Q220" s="489">
        <f t="shared" si="74"/>
        <v>0</v>
      </c>
    </row>
    <row r="221" spans="1:17" ht="24" x14ac:dyDescent="0.25">
      <c r="A221" s="363">
        <v>5238</v>
      </c>
      <c r="B221" s="401" t="s">
        <v>230</v>
      </c>
      <c r="C221" s="527">
        <f t="shared" si="60"/>
        <v>62900</v>
      </c>
      <c r="D221" s="404">
        <f>62900</f>
        <v>62900</v>
      </c>
      <c r="E221" s="404"/>
      <c r="F221" s="404"/>
      <c r="G221" s="487"/>
      <c r="H221" s="402">
        <f t="shared" si="61"/>
        <v>106500</v>
      </c>
      <c r="I221" s="404">
        <v>106500</v>
      </c>
      <c r="J221" s="404"/>
      <c r="K221" s="404"/>
      <c r="L221" s="488"/>
      <c r="M221" s="402">
        <f t="shared" si="73"/>
        <v>151539</v>
      </c>
      <c r="N221" s="369">
        <v>151539</v>
      </c>
      <c r="O221" s="369">
        <f t="shared" si="74"/>
        <v>0</v>
      </c>
      <c r="P221" s="369">
        <f t="shared" si="74"/>
        <v>0</v>
      </c>
      <c r="Q221" s="489">
        <f t="shared" si="74"/>
        <v>0</v>
      </c>
    </row>
    <row r="222" spans="1:17" ht="24" x14ac:dyDescent="0.25">
      <c r="A222" s="363">
        <v>5239</v>
      </c>
      <c r="B222" s="401" t="s">
        <v>231</v>
      </c>
      <c r="C222" s="527">
        <f t="shared" si="60"/>
        <v>63000</v>
      </c>
      <c r="D222" s="404">
        <f>63000</f>
        <v>63000</v>
      </c>
      <c r="E222" s="404"/>
      <c r="F222" s="404"/>
      <c r="G222" s="487"/>
      <c r="H222" s="402">
        <f t="shared" si="61"/>
        <v>18000</v>
      </c>
      <c r="I222" s="404">
        <v>18000</v>
      </c>
      <c r="J222" s="404"/>
      <c r="K222" s="404"/>
      <c r="L222" s="488"/>
      <c r="M222" s="402">
        <f t="shared" si="73"/>
        <v>25612</v>
      </c>
      <c r="N222" s="369">
        <v>25612</v>
      </c>
      <c r="O222" s="369">
        <f t="shared" si="74"/>
        <v>0</v>
      </c>
      <c r="P222" s="369">
        <f t="shared" si="74"/>
        <v>0</v>
      </c>
      <c r="Q222" s="489">
        <f t="shared" si="74"/>
        <v>0</v>
      </c>
    </row>
    <row r="223" spans="1:17" ht="24" x14ac:dyDescent="0.25">
      <c r="A223" s="490">
        <v>5240</v>
      </c>
      <c r="B223" s="401" t="s">
        <v>232</v>
      </c>
      <c r="C223" s="527">
        <f t="shared" si="60"/>
        <v>0</v>
      </c>
      <c r="D223" s="404"/>
      <c r="E223" s="404"/>
      <c r="F223" s="404"/>
      <c r="G223" s="487"/>
      <c r="H223" s="402">
        <f t="shared" si="61"/>
        <v>0</v>
      </c>
      <c r="I223" s="404"/>
      <c r="J223" s="404"/>
      <c r="K223" s="404"/>
      <c r="L223" s="488"/>
      <c r="M223" s="402">
        <f t="shared" si="73"/>
        <v>0</v>
      </c>
      <c r="N223" s="369">
        <f t="shared" si="74"/>
        <v>0</v>
      </c>
      <c r="O223" s="369">
        <f t="shared" si="74"/>
        <v>0</v>
      </c>
      <c r="P223" s="369">
        <f t="shared" si="74"/>
        <v>0</v>
      </c>
      <c r="Q223" s="489">
        <f t="shared" si="74"/>
        <v>0</v>
      </c>
    </row>
    <row r="224" spans="1:17" ht="22.5" customHeight="1" x14ac:dyDescent="0.25">
      <c r="A224" s="490">
        <v>5250</v>
      </c>
      <c r="B224" s="401" t="s">
        <v>233</v>
      </c>
      <c r="C224" s="527">
        <f t="shared" si="60"/>
        <v>0</v>
      </c>
      <c r="D224" s="404"/>
      <c r="E224" s="404"/>
      <c r="F224" s="404"/>
      <c r="G224" s="487"/>
      <c r="H224" s="402">
        <f t="shared" si="61"/>
        <v>0</v>
      </c>
      <c r="I224" s="404"/>
      <c r="J224" s="404"/>
      <c r="K224" s="404"/>
      <c r="L224" s="488"/>
      <c r="M224" s="402">
        <f t="shared" si="73"/>
        <v>0</v>
      </c>
      <c r="N224" s="369">
        <f t="shared" si="74"/>
        <v>0</v>
      </c>
      <c r="O224" s="369">
        <f t="shared" si="74"/>
        <v>0</v>
      </c>
      <c r="P224" s="369">
        <f t="shared" si="74"/>
        <v>0</v>
      </c>
      <c r="Q224" s="489">
        <f t="shared" si="74"/>
        <v>0</v>
      </c>
    </row>
    <row r="225" spans="1:17" x14ac:dyDescent="0.25">
      <c r="A225" s="490">
        <v>5260</v>
      </c>
      <c r="B225" s="401" t="s">
        <v>234</v>
      </c>
      <c r="C225" s="527">
        <f t="shared" si="60"/>
        <v>0</v>
      </c>
      <c r="D225" s="369">
        <f>SUM(D226)</f>
        <v>0</v>
      </c>
      <c r="E225" s="369">
        <f>SUM(E226)</f>
        <v>0</v>
      </c>
      <c r="F225" s="369">
        <f>SUM(F226)</f>
        <v>0</v>
      </c>
      <c r="G225" s="491">
        <f>SUM(G226)</f>
        <v>0</v>
      </c>
      <c r="H225" s="402">
        <f t="shared" si="61"/>
        <v>0</v>
      </c>
      <c r="I225" s="369">
        <f>SUM(I226)</f>
        <v>0</v>
      </c>
      <c r="J225" s="369">
        <f>SUM(J226)</f>
        <v>0</v>
      </c>
      <c r="K225" s="369">
        <f>SUM(K226)</f>
        <v>0</v>
      </c>
      <c r="L225" s="489">
        <f>SUM(L226)</f>
        <v>0</v>
      </c>
      <c r="M225" s="402">
        <f t="shared" si="73"/>
        <v>0</v>
      </c>
      <c r="N225" s="369">
        <f>SUM(N226)</f>
        <v>0</v>
      </c>
      <c r="O225" s="369">
        <f>SUM(O226)</f>
        <v>0</v>
      </c>
      <c r="P225" s="369">
        <f>SUM(P226)</f>
        <v>0</v>
      </c>
      <c r="Q225" s="489">
        <f>SUM(Q226)</f>
        <v>0</v>
      </c>
    </row>
    <row r="226" spans="1:17" ht="24" x14ac:dyDescent="0.25">
      <c r="A226" s="363">
        <v>5269</v>
      </c>
      <c r="B226" s="401" t="s">
        <v>235</v>
      </c>
      <c r="C226" s="527">
        <f t="shared" si="60"/>
        <v>0</v>
      </c>
      <c r="D226" s="404"/>
      <c r="E226" s="404"/>
      <c r="F226" s="404"/>
      <c r="G226" s="487"/>
      <c r="H226" s="402">
        <f t="shared" si="61"/>
        <v>0</v>
      </c>
      <c r="I226" s="404"/>
      <c r="J226" s="404"/>
      <c r="K226" s="404"/>
      <c r="L226" s="488"/>
      <c r="M226" s="402">
        <f t="shared" si="73"/>
        <v>0</v>
      </c>
      <c r="N226" s="369">
        <f t="shared" ref="N226:Q227" si="75">ROUNDUP(I226/$Q$15,0)</f>
        <v>0</v>
      </c>
      <c r="O226" s="369">
        <f t="shared" si="75"/>
        <v>0</v>
      </c>
      <c r="P226" s="369">
        <f t="shared" si="75"/>
        <v>0</v>
      </c>
      <c r="Q226" s="489">
        <f t="shared" si="75"/>
        <v>0</v>
      </c>
    </row>
    <row r="227" spans="1:17" ht="24" x14ac:dyDescent="0.25">
      <c r="A227" s="480">
        <v>5270</v>
      </c>
      <c r="B227" s="437" t="s">
        <v>236</v>
      </c>
      <c r="C227" s="528">
        <f t="shared" si="60"/>
        <v>0</v>
      </c>
      <c r="D227" s="492"/>
      <c r="E227" s="492"/>
      <c r="F227" s="492"/>
      <c r="G227" s="493"/>
      <c r="H227" s="445">
        <f t="shared" si="61"/>
        <v>0</v>
      </c>
      <c r="I227" s="492"/>
      <c r="J227" s="492"/>
      <c r="K227" s="492"/>
      <c r="L227" s="494"/>
      <c r="M227" s="445">
        <f t="shared" si="73"/>
        <v>0</v>
      </c>
      <c r="N227" s="481">
        <f t="shared" si="75"/>
        <v>0</v>
      </c>
      <c r="O227" s="481">
        <f t="shared" si="75"/>
        <v>0</v>
      </c>
      <c r="P227" s="481">
        <f t="shared" si="75"/>
        <v>0</v>
      </c>
      <c r="Q227" s="483">
        <f t="shared" si="75"/>
        <v>0</v>
      </c>
    </row>
    <row r="228" spans="1:17" ht="48" x14ac:dyDescent="0.25">
      <c r="A228" s="433">
        <v>5300</v>
      </c>
      <c r="B228" s="529" t="s">
        <v>237</v>
      </c>
      <c r="C228" s="530">
        <f t="shared" si="60"/>
        <v>0</v>
      </c>
      <c r="D228" s="411">
        <f>SUM(D229,D230)</f>
        <v>0</v>
      </c>
      <c r="E228" s="411">
        <f t="shared" ref="E228:G228" si="76">SUM(E229,E230)</f>
        <v>0</v>
      </c>
      <c r="F228" s="411">
        <f t="shared" si="76"/>
        <v>0</v>
      </c>
      <c r="G228" s="411">
        <f t="shared" si="76"/>
        <v>0</v>
      </c>
      <c r="H228" s="531">
        <f t="shared" si="61"/>
        <v>0</v>
      </c>
      <c r="I228" s="411">
        <f>SUM(I229,I230)</f>
        <v>0</v>
      </c>
      <c r="J228" s="411">
        <f t="shared" ref="J228:L228" si="77">SUM(J229,J230)</f>
        <v>0</v>
      </c>
      <c r="K228" s="411">
        <f t="shared" si="77"/>
        <v>0</v>
      </c>
      <c r="L228" s="499">
        <f t="shared" si="77"/>
        <v>0</v>
      </c>
      <c r="M228" s="531">
        <f t="shared" si="73"/>
        <v>0</v>
      </c>
      <c r="N228" s="411">
        <f>SUM(N229,N230)</f>
        <v>0</v>
      </c>
      <c r="O228" s="411">
        <f t="shared" ref="O228:Q228" si="78">SUM(O229,O230)</f>
        <v>0</v>
      </c>
      <c r="P228" s="411">
        <f t="shared" si="78"/>
        <v>0</v>
      </c>
      <c r="Q228" s="499">
        <f t="shared" si="78"/>
        <v>0</v>
      </c>
    </row>
    <row r="229" spans="1:17" ht="24" x14ac:dyDescent="0.25">
      <c r="A229" s="480">
        <v>5310</v>
      </c>
      <c r="B229" s="437" t="s">
        <v>238</v>
      </c>
      <c r="C229" s="528">
        <f t="shared" si="60"/>
        <v>0</v>
      </c>
      <c r="D229" s="492"/>
      <c r="E229" s="492"/>
      <c r="F229" s="492"/>
      <c r="G229" s="493"/>
      <c r="H229" s="445">
        <f t="shared" si="61"/>
        <v>0</v>
      </c>
      <c r="I229" s="492"/>
      <c r="J229" s="492"/>
      <c r="K229" s="492"/>
      <c r="L229" s="494"/>
      <c r="M229" s="445">
        <f t="shared" si="73"/>
        <v>0</v>
      </c>
      <c r="N229" s="481">
        <f t="shared" ref="N229:Q229" si="79">ROUNDUP(I229/$Q$15,0)</f>
        <v>0</v>
      </c>
      <c r="O229" s="481">
        <f t="shared" si="79"/>
        <v>0</v>
      </c>
      <c r="P229" s="481">
        <f t="shared" si="79"/>
        <v>0</v>
      </c>
      <c r="Q229" s="483">
        <f t="shared" si="79"/>
        <v>0</v>
      </c>
    </row>
    <row r="230" spans="1:17" ht="60" x14ac:dyDescent="0.25">
      <c r="A230" s="490">
        <v>5320</v>
      </c>
      <c r="B230" s="401" t="s">
        <v>239</v>
      </c>
      <c r="C230" s="527">
        <f t="shared" si="60"/>
        <v>0</v>
      </c>
      <c r="D230" s="369">
        <f>SUM(D231)</f>
        <v>0</v>
      </c>
      <c r="E230" s="369">
        <f t="shared" ref="E230:G230" si="80">SUM(E231)</f>
        <v>0</v>
      </c>
      <c r="F230" s="369">
        <f t="shared" si="80"/>
        <v>0</v>
      </c>
      <c r="G230" s="369">
        <f t="shared" si="80"/>
        <v>0</v>
      </c>
      <c r="H230" s="402">
        <f t="shared" si="61"/>
        <v>0</v>
      </c>
      <c r="I230" s="369">
        <f>SUM(I231)</f>
        <v>0</v>
      </c>
      <c r="J230" s="369">
        <f t="shared" ref="J230:L230" si="81">SUM(J231)</f>
        <v>0</v>
      </c>
      <c r="K230" s="369">
        <f t="shared" si="81"/>
        <v>0</v>
      </c>
      <c r="L230" s="501">
        <f t="shared" si="81"/>
        <v>0</v>
      </c>
      <c r="M230" s="402">
        <f t="shared" si="73"/>
        <v>0</v>
      </c>
      <c r="N230" s="369">
        <f>SUM(N231)</f>
        <v>0</v>
      </c>
      <c r="O230" s="369">
        <f t="shared" ref="O230:Q230" si="82">SUM(O231)</f>
        <v>0</v>
      </c>
      <c r="P230" s="369">
        <f t="shared" si="82"/>
        <v>0</v>
      </c>
      <c r="Q230" s="501">
        <f t="shared" si="82"/>
        <v>0</v>
      </c>
    </row>
    <row r="231" spans="1:17" ht="48" x14ac:dyDescent="0.25">
      <c r="A231" s="353">
        <v>5321</v>
      </c>
      <c r="B231" s="392" t="s">
        <v>240</v>
      </c>
      <c r="C231" s="528">
        <f t="shared" si="60"/>
        <v>0</v>
      </c>
      <c r="D231" s="395"/>
      <c r="E231" s="395"/>
      <c r="F231" s="395"/>
      <c r="G231" s="484"/>
      <c r="H231" s="445">
        <f t="shared" si="61"/>
        <v>0</v>
      </c>
      <c r="I231" s="395"/>
      <c r="J231" s="395"/>
      <c r="K231" s="395"/>
      <c r="L231" s="485"/>
      <c r="M231" s="445">
        <f t="shared" si="73"/>
        <v>0</v>
      </c>
      <c r="N231" s="419">
        <f t="shared" ref="N231:Q231" si="83">ROUNDUP(I231/$Q$15,0)</f>
        <v>0</v>
      </c>
      <c r="O231" s="419">
        <f t="shared" si="83"/>
        <v>0</v>
      </c>
      <c r="P231" s="419">
        <f t="shared" si="83"/>
        <v>0</v>
      </c>
      <c r="Q231" s="486">
        <f t="shared" si="83"/>
        <v>0</v>
      </c>
    </row>
    <row r="232" spans="1:17" x14ac:dyDescent="0.25">
      <c r="A232" s="472">
        <v>6000</v>
      </c>
      <c r="B232" s="472" t="s">
        <v>241</v>
      </c>
      <c r="C232" s="532">
        <f t="shared" si="60"/>
        <v>0</v>
      </c>
      <c r="D232" s="474">
        <f>D233+D251+D258</f>
        <v>0</v>
      </c>
      <c r="E232" s="474">
        <f>E233+E251+E258</f>
        <v>0</v>
      </c>
      <c r="F232" s="474">
        <f>F233+F251+F258</f>
        <v>0</v>
      </c>
      <c r="G232" s="475">
        <f>G233+G251+G258</f>
        <v>0</v>
      </c>
      <c r="H232" s="473">
        <f t="shared" si="61"/>
        <v>0</v>
      </c>
      <c r="I232" s="474">
        <f>I233+I251+I258</f>
        <v>0</v>
      </c>
      <c r="J232" s="474">
        <f>J233+J251+J258</f>
        <v>0</v>
      </c>
      <c r="K232" s="474">
        <f>K233+K251+K258</f>
        <v>0</v>
      </c>
      <c r="L232" s="476">
        <f>L233+L251+L258</f>
        <v>0</v>
      </c>
      <c r="M232" s="473">
        <f t="shared" si="73"/>
        <v>0</v>
      </c>
      <c r="N232" s="474">
        <f>N233+N251+N258</f>
        <v>0</v>
      </c>
      <c r="O232" s="474">
        <f>O233+O251+O258</f>
        <v>0</v>
      </c>
      <c r="P232" s="474">
        <f>P233+P251+P258</f>
        <v>0</v>
      </c>
      <c r="Q232" s="476">
        <f>Q233+Q251+Q258</f>
        <v>0</v>
      </c>
    </row>
    <row r="233" spans="1:17" ht="14.25" customHeight="1" x14ac:dyDescent="0.25">
      <c r="A233" s="423">
        <v>6200</v>
      </c>
      <c r="B233" s="508" t="s">
        <v>242</v>
      </c>
      <c r="C233" s="533">
        <f>SUM(D233:G233)</f>
        <v>0</v>
      </c>
      <c r="D233" s="520">
        <f>SUM(D234,D235,D238,D244,D245,D246)</f>
        <v>0</v>
      </c>
      <c r="E233" s="520">
        <f t="shared" ref="E233:G233" si="84">SUM(E234,E235,E238,E244,E245,E246)</f>
        <v>0</v>
      </c>
      <c r="F233" s="520">
        <f t="shared" si="84"/>
        <v>0</v>
      </c>
      <c r="G233" s="520">
        <f t="shared" si="84"/>
        <v>0</v>
      </c>
      <c r="H233" s="519">
        <f t="shared" si="61"/>
        <v>0</v>
      </c>
      <c r="I233" s="520">
        <f>SUM(I234,I235,I238,I244,I245,I246)</f>
        <v>0</v>
      </c>
      <c r="J233" s="520">
        <f t="shared" ref="J233:L233" si="85">SUM(J234,J235,J238,J244,J245,J246)</f>
        <v>0</v>
      </c>
      <c r="K233" s="520">
        <f t="shared" si="85"/>
        <v>0</v>
      </c>
      <c r="L233" s="479">
        <f t="shared" si="85"/>
        <v>0</v>
      </c>
      <c r="M233" s="519">
        <f t="shared" si="73"/>
        <v>0</v>
      </c>
      <c r="N233" s="520">
        <f>SUM(N234,N235,N238,N244,N245,N246)</f>
        <v>0</v>
      </c>
      <c r="O233" s="520">
        <f t="shared" ref="O233:Q233" si="86">SUM(O234,O235,O238,O244,O245,O246)</f>
        <v>0</v>
      </c>
      <c r="P233" s="520">
        <f t="shared" si="86"/>
        <v>0</v>
      </c>
      <c r="Q233" s="479">
        <f t="shared" si="86"/>
        <v>0</v>
      </c>
    </row>
    <row r="234" spans="1:17" ht="24" x14ac:dyDescent="0.25">
      <c r="A234" s="497">
        <v>6220</v>
      </c>
      <c r="B234" s="392" t="s">
        <v>243</v>
      </c>
      <c r="C234" s="534">
        <f t="shared" si="60"/>
        <v>0</v>
      </c>
      <c r="D234" s="395"/>
      <c r="E234" s="395"/>
      <c r="F234" s="395"/>
      <c r="G234" s="535"/>
      <c r="H234" s="536">
        <f t="shared" si="61"/>
        <v>0</v>
      </c>
      <c r="I234" s="395"/>
      <c r="J234" s="395"/>
      <c r="K234" s="395"/>
      <c r="L234" s="485"/>
      <c r="M234" s="536">
        <f t="shared" si="73"/>
        <v>0</v>
      </c>
      <c r="N234" s="419">
        <f t="shared" ref="N234:Q234" si="87">ROUNDUP(I234/$Q$15,0)</f>
        <v>0</v>
      </c>
      <c r="O234" s="419">
        <f t="shared" si="87"/>
        <v>0</v>
      </c>
      <c r="P234" s="419">
        <f t="shared" si="87"/>
        <v>0</v>
      </c>
      <c r="Q234" s="486">
        <f t="shared" si="87"/>
        <v>0</v>
      </c>
    </row>
    <row r="235" spans="1:17" ht="24" x14ac:dyDescent="0.25">
      <c r="A235" s="490">
        <v>6240</v>
      </c>
      <c r="B235" s="401" t="s">
        <v>244</v>
      </c>
      <c r="C235" s="527">
        <f>SUM(D235:G235)</f>
        <v>0</v>
      </c>
      <c r="D235" s="369">
        <f>SUM(D236:D237)</f>
        <v>0</v>
      </c>
      <c r="E235" s="369">
        <f>SUM(E236:E237)</f>
        <v>0</v>
      </c>
      <c r="F235" s="369">
        <f>SUM(F236:F237)</f>
        <v>0</v>
      </c>
      <c r="G235" s="491">
        <f>SUM(G236:G237)</f>
        <v>0</v>
      </c>
      <c r="H235" s="537">
        <f t="shared" si="61"/>
        <v>0</v>
      </c>
      <c r="I235" s="369">
        <f>SUM(I236:I237)</f>
        <v>0</v>
      </c>
      <c r="J235" s="369">
        <f>SUM(J236:J237)</f>
        <v>0</v>
      </c>
      <c r="K235" s="369">
        <f>SUM(K236:K237)</f>
        <v>0</v>
      </c>
      <c r="L235" s="489">
        <f>SUM(L236:L237)</f>
        <v>0</v>
      </c>
      <c r="M235" s="537">
        <f t="shared" si="73"/>
        <v>0</v>
      </c>
      <c r="N235" s="369">
        <f>SUM(N236:N237)</f>
        <v>0</v>
      </c>
      <c r="O235" s="369">
        <f>SUM(O236:O237)</f>
        <v>0</v>
      </c>
      <c r="P235" s="369">
        <f>SUM(P236:P237)</f>
        <v>0</v>
      </c>
      <c r="Q235" s="489">
        <f>SUM(Q236:Q237)</f>
        <v>0</v>
      </c>
    </row>
    <row r="236" spans="1:17" x14ac:dyDescent="0.25">
      <c r="A236" s="363">
        <v>6241</v>
      </c>
      <c r="B236" s="401" t="s">
        <v>245</v>
      </c>
      <c r="C236" s="527">
        <f>SUM(D236:G236)</f>
        <v>0</v>
      </c>
      <c r="D236" s="404"/>
      <c r="E236" s="404"/>
      <c r="F236" s="404"/>
      <c r="G236" s="487"/>
      <c r="H236" s="537">
        <f>SUM(I236:L236)</f>
        <v>0</v>
      </c>
      <c r="I236" s="404"/>
      <c r="J236" s="404"/>
      <c r="K236" s="404"/>
      <c r="L236" s="488"/>
      <c r="M236" s="537">
        <f>SUM(N236:Q236)</f>
        <v>0</v>
      </c>
      <c r="N236" s="369">
        <f t="shared" ref="N236:Q237" si="88">ROUNDUP(I236/$Q$15,0)</f>
        <v>0</v>
      </c>
      <c r="O236" s="369">
        <f t="shared" si="88"/>
        <v>0</v>
      </c>
      <c r="P236" s="369">
        <f t="shared" si="88"/>
        <v>0</v>
      </c>
      <c r="Q236" s="489">
        <f t="shared" si="88"/>
        <v>0</v>
      </c>
    </row>
    <row r="237" spans="1:17" x14ac:dyDescent="0.25">
      <c r="A237" s="363">
        <v>6242</v>
      </c>
      <c r="B237" s="401" t="s">
        <v>246</v>
      </c>
      <c r="C237" s="527">
        <f>SUM(D237:G237)</f>
        <v>0</v>
      </c>
      <c r="D237" s="404"/>
      <c r="E237" s="404"/>
      <c r="F237" s="404"/>
      <c r="G237" s="487"/>
      <c r="H237" s="537">
        <f t="shared" si="61"/>
        <v>0</v>
      </c>
      <c r="I237" s="404"/>
      <c r="J237" s="404"/>
      <c r="K237" s="404"/>
      <c r="L237" s="488"/>
      <c r="M237" s="537">
        <f t="shared" ref="M237:M255" si="89">SUM(N237:Q237)</f>
        <v>0</v>
      </c>
      <c r="N237" s="369">
        <f t="shared" si="88"/>
        <v>0</v>
      </c>
      <c r="O237" s="369">
        <f t="shared" si="88"/>
        <v>0</v>
      </c>
      <c r="P237" s="369">
        <f t="shared" si="88"/>
        <v>0</v>
      </c>
      <c r="Q237" s="489">
        <f t="shared" si="88"/>
        <v>0</v>
      </c>
    </row>
    <row r="238" spans="1:17" ht="25.5" customHeight="1" x14ac:dyDescent="0.25">
      <c r="A238" s="490">
        <v>6250</v>
      </c>
      <c r="B238" s="401" t="s">
        <v>247</v>
      </c>
      <c r="C238" s="527">
        <f>SUM(D238:G238)</f>
        <v>0</v>
      </c>
      <c r="D238" s="369">
        <f>SUM(D239:D243)</f>
        <v>0</v>
      </c>
      <c r="E238" s="369">
        <f>SUM(E239:E243)</f>
        <v>0</v>
      </c>
      <c r="F238" s="369">
        <f>SUM(F239:F243)</f>
        <v>0</v>
      </c>
      <c r="G238" s="491">
        <f>SUM(G239:G243)</f>
        <v>0</v>
      </c>
      <c r="H238" s="537">
        <f t="shared" si="61"/>
        <v>0</v>
      </c>
      <c r="I238" s="369">
        <f>SUM(I239:I243)</f>
        <v>0</v>
      </c>
      <c r="J238" s="369">
        <f>SUM(J239:J243)</f>
        <v>0</v>
      </c>
      <c r="K238" s="369">
        <f>SUM(K239:K243)</f>
        <v>0</v>
      </c>
      <c r="L238" s="489">
        <f>SUM(L239:L243)</f>
        <v>0</v>
      </c>
      <c r="M238" s="537">
        <f t="shared" si="89"/>
        <v>0</v>
      </c>
      <c r="N238" s="369">
        <f>SUM(N239:N243)</f>
        <v>0</v>
      </c>
      <c r="O238" s="369">
        <f>SUM(O239:O243)</f>
        <v>0</v>
      </c>
      <c r="P238" s="369">
        <f>SUM(P239:P243)</f>
        <v>0</v>
      </c>
      <c r="Q238" s="489">
        <f>SUM(Q239:Q243)</f>
        <v>0</v>
      </c>
    </row>
    <row r="239" spans="1:17" ht="14.25" customHeight="1" x14ac:dyDescent="0.25">
      <c r="A239" s="363">
        <v>6252</v>
      </c>
      <c r="B239" s="401" t="s">
        <v>248</v>
      </c>
      <c r="C239" s="527">
        <f>SUM(D239:G239)</f>
        <v>0</v>
      </c>
      <c r="D239" s="404"/>
      <c r="E239" s="404"/>
      <c r="F239" s="404"/>
      <c r="G239" s="487"/>
      <c r="H239" s="537">
        <f t="shared" si="61"/>
        <v>0</v>
      </c>
      <c r="I239" s="404"/>
      <c r="J239" s="404"/>
      <c r="K239" s="404"/>
      <c r="L239" s="488"/>
      <c r="M239" s="537">
        <f t="shared" si="89"/>
        <v>0</v>
      </c>
      <c r="N239" s="369">
        <f t="shared" ref="N239:Q245" si="90">ROUNDUP(I239/$Q$15,0)</f>
        <v>0</v>
      </c>
      <c r="O239" s="369">
        <f t="shared" si="90"/>
        <v>0</v>
      </c>
      <c r="P239" s="369">
        <f t="shared" si="90"/>
        <v>0</v>
      </c>
      <c r="Q239" s="489">
        <f t="shared" si="90"/>
        <v>0</v>
      </c>
    </row>
    <row r="240" spans="1:17" ht="14.25" customHeight="1" x14ac:dyDescent="0.25">
      <c r="A240" s="363">
        <v>6253</v>
      </c>
      <c r="B240" s="401" t="s">
        <v>249</v>
      </c>
      <c r="C240" s="527">
        <f t="shared" si="60"/>
        <v>0</v>
      </c>
      <c r="D240" s="404"/>
      <c r="E240" s="404"/>
      <c r="F240" s="404"/>
      <c r="G240" s="487"/>
      <c r="H240" s="537">
        <f t="shared" si="61"/>
        <v>0</v>
      </c>
      <c r="I240" s="404"/>
      <c r="J240" s="404"/>
      <c r="K240" s="404"/>
      <c r="L240" s="488"/>
      <c r="M240" s="537">
        <f t="shared" si="89"/>
        <v>0</v>
      </c>
      <c r="N240" s="369">
        <f t="shared" si="90"/>
        <v>0</v>
      </c>
      <c r="O240" s="369">
        <f t="shared" si="90"/>
        <v>0</v>
      </c>
      <c r="P240" s="369">
        <f t="shared" si="90"/>
        <v>0</v>
      </c>
      <c r="Q240" s="489">
        <f t="shared" si="90"/>
        <v>0</v>
      </c>
    </row>
    <row r="241" spans="1:17" ht="24" x14ac:dyDescent="0.25">
      <c r="A241" s="363">
        <v>6254</v>
      </c>
      <c r="B241" s="401" t="s">
        <v>250</v>
      </c>
      <c r="C241" s="527">
        <f t="shared" si="60"/>
        <v>0</v>
      </c>
      <c r="D241" s="404"/>
      <c r="E241" s="404"/>
      <c r="F241" s="404"/>
      <c r="G241" s="487"/>
      <c r="H241" s="537">
        <f t="shared" si="61"/>
        <v>0</v>
      </c>
      <c r="I241" s="404"/>
      <c r="J241" s="404"/>
      <c r="K241" s="404"/>
      <c r="L241" s="488"/>
      <c r="M241" s="537">
        <f t="shared" si="89"/>
        <v>0</v>
      </c>
      <c r="N241" s="369">
        <f t="shared" si="90"/>
        <v>0</v>
      </c>
      <c r="O241" s="369">
        <f t="shared" si="90"/>
        <v>0</v>
      </c>
      <c r="P241" s="369">
        <f t="shared" si="90"/>
        <v>0</v>
      </c>
      <c r="Q241" s="489">
        <f t="shared" si="90"/>
        <v>0</v>
      </c>
    </row>
    <row r="242" spans="1:17" ht="24" x14ac:dyDescent="0.25">
      <c r="A242" s="363">
        <v>6255</v>
      </c>
      <c r="B242" s="401" t="s">
        <v>251</v>
      </c>
      <c r="C242" s="527">
        <f t="shared" si="60"/>
        <v>0</v>
      </c>
      <c r="D242" s="404"/>
      <c r="E242" s="404"/>
      <c r="F242" s="404"/>
      <c r="G242" s="487"/>
      <c r="H242" s="537">
        <f t="shared" si="61"/>
        <v>0</v>
      </c>
      <c r="I242" s="404"/>
      <c r="J242" s="404"/>
      <c r="K242" s="404"/>
      <c r="L242" s="488"/>
      <c r="M242" s="537">
        <f t="shared" si="89"/>
        <v>0</v>
      </c>
      <c r="N242" s="369">
        <f t="shared" si="90"/>
        <v>0</v>
      </c>
      <c r="O242" s="369">
        <f t="shared" si="90"/>
        <v>0</v>
      </c>
      <c r="P242" s="369">
        <f t="shared" si="90"/>
        <v>0</v>
      </c>
      <c r="Q242" s="489">
        <f t="shared" si="90"/>
        <v>0</v>
      </c>
    </row>
    <row r="243" spans="1:17" x14ac:dyDescent="0.25">
      <c r="A243" s="363">
        <v>6259</v>
      </c>
      <c r="B243" s="401" t="s">
        <v>252</v>
      </c>
      <c r="C243" s="527">
        <f t="shared" si="60"/>
        <v>0</v>
      </c>
      <c r="D243" s="404"/>
      <c r="E243" s="404"/>
      <c r="F243" s="404"/>
      <c r="G243" s="487"/>
      <c r="H243" s="537">
        <f t="shared" si="61"/>
        <v>0</v>
      </c>
      <c r="I243" s="404"/>
      <c r="J243" s="404"/>
      <c r="K243" s="404"/>
      <c r="L243" s="488"/>
      <c r="M243" s="537">
        <f t="shared" si="89"/>
        <v>0</v>
      </c>
      <c r="N243" s="369">
        <f t="shared" si="90"/>
        <v>0</v>
      </c>
      <c r="O243" s="369">
        <f t="shared" si="90"/>
        <v>0</v>
      </c>
      <c r="P243" s="369">
        <f t="shared" si="90"/>
        <v>0</v>
      </c>
      <c r="Q243" s="489">
        <f t="shared" si="90"/>
        <v>0</v>
      </c>
    </row>
    <row r="244" spans="1:17" ht="24" x14ac:dyDescent="0.25">
      <c r="A244" s="490">
        <v>6260</v>
      </c>
      <c r="B244" s="401" t="s">
        <v>253</v>
      </c>
      <c r="C244" s="527">
        <f t="shared" si="60"/>
        <v>0</v>
      </c>
      <c r="D244" s="404"/>
      <c r="E244" s="404"/>
      <c r="F244" s="404"/>
      <c r="G244" s="487"/>
      <c r="H244" s="537">
        <f t="shared" si="61"/>
        <v>0</v>
      </c>
      <c r="I244" s="404"/>
      <c r="J244" s="404"/>
      <c r="K244" s="404"/>
      <c r="L244" s="488"/>
      <c r="M244" s="537">
        <f t="shared" si="89"/>
        <v>0</v>
      </c>
      <c r="N244" s="369">
        <f t="shared" si="90"/>
        <v>0</v>
      </c>
      <c r="O244" s="369">
        <f t="shared" si="90"/>
        <v>0</v>
      </c>
      <c r="P244" s="369">
        <f t="shared" si="90"/>
        <v>0</v>
      </c>
      <c r="Q244" s="489">
        <f t="shared" si="90"/>
        <v>0</v>
      </c>
    </row>
    <row r="245" spans="1:17" ht="17.25" customHeight="1" x14ac:dyDescent="0.25">
      <c r="A245" s="490">
        <v>6270</v>
      </c>
      <c r="B245" s="401" t="s">
        <v>254</v>
      </c>
      <c r="C245" s="527">
        <f t="shared" si="60"/>
        <v>0</v>
      </c>
      <c r="D245" s="404"/>
      <c r="E245" s="404"/>
      <c r="F245" s="404"/>
      <c r="G245" s="487"/>
      <c r="H245" s="537">
        <f t="shared" si="61"/>
        <v>0</v>
      </c>
      <c r="I245" s="404"/>
      <c r="J245" s="404"/>
      <c r="K245" s="404"/>
      <c r="L245" s="488"/>
      <c r="M245" s="537">
        <f t="shared" si="89"/>
        <v>0</v>
      </c>
      <c r="N245" s="369">
        <f t="shared" si="90"/>
        <v>0</v>
      </c>
      <c r="O245" s="369">
        <f t="shared" si="90"/>
        <v>0</v>
      </c>
      <c r="P245" s="369">
        <f t="shared" si="90"/>
        <v>0</v>
      </c>
      <c r="Q245" s="489">
        <f t="shared" si="90"/>
        <v>0</v>
      </c>
    </row>
    <row r="246" spans="1:17" ht="24.75" customHeight="1" x14ac:dyDescent="0.25">
      <c r="A246" s="497">
        <v>6290</v>
      </c>
      <c r="B246" s="392" t="s">
        <v>255</v>
      </c>
      <c r="C246" s="538">
        <f t="shared" si="60"/>
        <v>0</v>
      </c>
      <c r="D246" s="419">
        <f>SUM(D247:D250)</f>
        <v>0</v>
      </c>
      <c r="E246" s="419">
        <f t="shared" ref="E246:G246" si="91">SUM(E247:E250)</f>
        <v>0</v>
      </c>
      <c r="F246" s="419">
        <f t="shared" si="91"/>
        <v>0</v>
      </c>
      <c r="G246" s="539">
        <f t="shared" si="91"/>
        <v>0</v>
      </c>
      <c r="H246" s="538">
        <f t="shared" si="61"/>
        <v>0</v>
      </c>
      <c r="I246" s="419">
        <f>SUM(I247:I250)</f>
        <v>0</v>
      </c>
      <c r="J246" s="419">
        <f t="shared" ref="J246:L246" si="92">SUM(J247:J250)</f>
        <v>0</v>
      </c>
      <c r="K246" s="419">
        <f t="shared" si="92"/>
        <v>0</v>
      </c>
      <c r="L246" s="511">
        <f t="shared" si="92"/>
        <v>0</v>
      </c>
      <c r="M246" s="538">
        <f t="shared" si="89"/>
        <v>0</v>
      </c>
      <c r="N246" s="419">
        <f>SUM(N247:N250)</f>
        <v>0</v>
      </c>
      <c r="O246" s="419">
        <f t="shared" ref="O246:Q246" si="93">SUM(O247:O250)</f>
        <v>0</v>
      </c>
      <c r="P246" s="419">
        <f t="shared" si="93"/>
        <v>0</v>
      </c>
      <c r="Q246" s="511">
        <f t="shared" si="93"/>
        <v>0</v>
      </c>
    </row>
    <row r="247" spans="1:17" ht="17.25" customHeight="1" x14ac:dyDescent="0.25">
      <c r="A247" s="363">
        <v>6291</v>
      </c>
      <c r="B247" s="401" t="s">
        <v>256</v>
      </c>
      <c r="C247" s="527">
        <f t="shared" si="60"/>
        <v>0</v>
      </c>
      <c r="D247" s="404"/>
      <c r="E247" s="404"/>
      <c r="F247" s="404"/>
      <c r="G247" s="540"/>
      <c r="H247" s="527">
        <f t="shared" si="61"/>
        <v>0</v>
      </c>
      <c r="I247" s="404"/>
      <c r="J247" s="404"/>
      <c r="K247" s="404"/>
      <c r="L247" s="488"/>
      <c r="M247" s="527">
        <f t="shared" si="89"/>
        <v>0</v>
      </c>
      <c r="N247" s="369">
        <f t="shared" ref="N247:Q250" si="94">ROUNDUP(I247/$Q$15,0)</f>
        <v>0</v>
      </c>
      <c r="O247" s="369">
        <f t="shared" si="94"/>
        <v>0</v>
      </c>
      <c r="P247" s="369">
        <f t="shared" si="94"/>
        <v>0</v>
      </c>
      <c r="Q247" s="489">
        <f t="shared" si="94"/>
        <v>0</v>
      </c>
    </row>
    <row r="248" spans="1:17" ht="17.25" customHeight="1" x14ac:dyDescent="0.25">
      <c r="A248" s="363">
        <v>6292</v>
      </c>
      <c r="B248" s="401" t="s">
        <v>257</v>
      </c>
      <c r="C248" s="527">
        <f t="shared" si="60"/>
        <v>0</v>
      </c>
      <c r="D248" s="404"/>
      <c r="E248" s="404"/>
      <c r="F248" s="404"/>
      <c r="G248" s="540"/>
      <c r="H248" s="527">
        <f t="shared" si="61"/>
        <v>0</v>
      </c>
      <c r="I248" s="404"/>
      <c r="J248" s="404"/>
      <c r="K248" s="404"/>
      <c r="L248" s="488"/>
      <c r="M248" s="527">
        <f t="shared" si="89"/>
        <v>0</v>
      </c>
      <c r="N248" s="369">
        <f t="shared" si="94"/>
        <v>0</v>
      </c>
      <c r="O248" s="369">
        <f t="shared" si="94"/>
        <v>0</v>
      </c>
      <c r="P248" s="369">
        <f t="shared" si="94"/>
        <v>0</v>
      </c>
      <c r="Q248" s="489">
        <f t="shared" si="94"/>
        <v>0</v>
      </c>
    </row>
    <row r="249" spans="1:17" ht="78.75" customHeight="1" x14ac:dyDescent="0.25">
      <c r="A249" s="363">
        <v>6296</v>
      </c>
      <c r="B249" s="401" t="s">
        <v>258</v>
      </c>
      <c r="C249" s="527">
        <f t="shared" si="60"/>
        <v>0</v>
      </c>
      <c r="D249" s="404"/>
      <c r="E249" s="404"/>
      <c r="F249" s="404"/>
      <c r="G249" s="540"/>
      <c r="H249" s="527">
        <f t="shared" si="61"/>
        <v>0</v>
      </c>
      <c r="I249" s="404"/>
      <c r="J249" s="404"/>
      <c r="K249" s="404"/>
      <c r="L249" s="488"/>
      <c r="M249" s="527">
        <f t="shared" si="89"/>
        <v>0</v>
      </c>
      <c r="N249" s="369">
        <f t="shared" si="94"/>
        <v>0</v>
      </c>
      <c r="O249" s="369">
        <f t="shared" si="94"/>
        <v>0</v>
      </c>
      <c r="P249" s="369">
        <f t="shared" si="94"/>
        <v>0</v>
      </c>
      <c r="Q249" s="489">
        <f t="shared" si="94"/>
        <v>0</v>
      </c>
    </row>
    <row r="250" spans="1:17" ht="39.75" customHeight="1" x14ac:dyDescent="0.25">
      <c r="A250" s="363">
        <v>6299</v>
      </c>
      <c r="B250" s="401" t="s">
        <v>259</v>
      </c>
      <c r="C250" s="527">
        <f t="shared" si="60"/>
        <v>0</v>
      </c>
      <c r="D250" s="404"/>
      <c r="E250" s="404"/>
      <c r="F250" s="404"/>
      <c r="G250" s="540"/>
      <c r="H250" s="527">
        <f t="shared" si="61"/>
        <v>0</v>
      </c>
      <c r="I250" s="404"/>
      <c r="J250" s="404"/>
      <c r="K250" s="404"/>
      <c r="L250" s="488"/>
      <c r="M250" s="527">
        <f t="shared" si="89"/>
        <v>0</v>
      </c>
      <c r="N250" s="369">
        <f t="shared" si="94"/>
        <v>0</v>
      </c>
      <c r="O250" s="369">
        <f t="shared" si="94"/>
        <v>0</v>
      </c>
      <c r="P250" s="369">
        <f t="shared" si="94"/>
        <v>0</v>
      </c>
      <c r="Q250" s="489">
        <f t="shared" si="94"/>
        <v>0</v>
      </c>
    </row>
    <row r="251" spans="1:17" x14ac:dyDescent="0.25">
      <c r="A251" s="383">
        <v>6300</v>
      </c>
      <c r="B251" s="477" t="s">
        <v>260</v>
      </c>
      <c r="C251" s="509">
        <f t="shared" si="60"/>
        <v>0</v>
      </c>
      <c r="D251" s="390">
        <f>SUM(D252,D256,D257)</f>
        <v>0</v>
      </c>
      <c r="E251" s="390">
        <f t="shared" ref="E251:G251" si="95">SUM(E252,E256,E257)</f>
        <v>0</v>
      </c>
      <c r="F251" s="390">
        <f t="shared" si="95"/>
        <v>0</v>
      </c>
      <c r="G251" s="390">
        <f t="shared" si="95"/>
        <v>0</v>
      </c>
      <c r="H251" s="384">
        <f t="shared" si="61"/>
        <v>0</v>
      </c>
      <c r="I251" s="390">
        <f>SUM(I252,I256,I257)</f>
        <v>0</v>
      </c>
      <c r="J251" s="390">
        <f t="shared" ref="J251:L251" si="96">SUM(J252,J256,J257)</f>
        <v>0</v>
      </c>
      <c r="K251" s="390">
        <f t="shared" si="96"/>
        <v>0</v>
      </c>
      <c r="L251" s="499">
        <f t="shared" si="96"/>
        <v>0</v>
      </c>
      <c r="M251" s="384">
        <f t="shared" si="89"/>
        <v>0</v>
      </c>
      <c r="N251" s="390">
        <f>SUM(N252,N256,N257)</f>
        <v>0</v>
      </c>
      <c r="O251" s="390">
        <f t="shared" ref="O251:Q251" si="97">SUM(O252,O256,O257)</f>
        <v>0</v>
      </c>
      <c r="P251" s="390">
        <f t="shared" si="97"/>
        <v>0</v>
      </c>
      <c r="Q251" s="499">
        <f t="shared" si="97"/>
        <v>0</v>
      </c>
    </row>
    <row r="252" spans="1:17" ht="24" x14ac:dyDescent="0.25">
      <c r="A252" s="497">
        <v>6320</v>
      </c>
      <c r="B252" s="392" t="s">
        <v>261</v>
      </c>
      <c r="C252" s="538">
        <f t="shared" si="60"/>
        <v>0</v>
      </c>
      <c r="D252" s="419">
        <f>SUM(D253:D255)</f>
        <v>0</v>
      </c>
      <c r="E252" s="419">
        <f t="shared" ref="E252:G252" si="98">SUM(E253:E255)</f>
        <v>0</v>
      </c>
      <c r="F252" s="419">
        <f t="shared" si="98"/>
        <v>0</v>
      </c>
      <c r="G252" s="541">
        <f t="shared" si="98"/>
        <v>0</v>
      </c>
      <c r="H252" s="538">
        <f t="shared" si="61"/>
        <v>0</v>
      </c>
      <c r="I252" s="419">
        <f>SUM(I253:I255)</f>
        <v>0</v>
      </c>
      <c r="J252" s="419">
        <f t="shared" ref="J252:L252" si="99">SUM(J253:J255)</f>
        <v>0</v>
      </c>
      <c r="K252" s="419">
        <f t="shared" si="99"/>
        <v>0</v>
      </c>
      <c r="L252" s="542">
        <f t="shared" si="99"/>
        <v>0</v>
      </c>
      <c r="M252" s="538">
        <f t="shared" si="89"/>
        <v>0</v>
      </c>
      <c r="N252" s="419">
        <f>SUM(N253:N255)</f>
        <v>0</v>
      </c>
      <c r="O252" s="419">
        <f t="shared" ref="O252:Q252" si="100">SUM(O253:O255)</f>
        <v>0</v>
      </c>
      <c r="P252" s="419">
        <f t="shared" si="100"/>
        <v>0</v>
      </c>
      <c r="Q252" s="542">
        <f t="shared" si="100"/>
        <v>0</v>
      </c>
    </row>
    <row r="253" spans="1:17" x14ac:dyDescent="0.25">
      <c r="A253" s="363">
        <v>6322</v>
      </c>
      <c r="B253" s="401" t="s">
        <v>262</v>
      </c>
      <c r="C253" s="527">
        <f t="shared" si="60"/>
        <v>0</v>
      </c>
      <c r="D253" s="404"/>
      <c r="E253" s="404"/>
      <c r="F253" s="404"/>
      <c r="G253" s="540"/>
      <c r="H253" s="527">
        <f t="shared" si="61"/>
        <v>0</v>
      </c>
      <c r="I253" s="404"/>
      <c r="J253" s="404"/>
      <c r="K253" s="404"/>
      <c r="L253" s="488"/>
      <c r="M253" s="527">
        <f t="shared" si="89"/>
        <v>0</v>
      </c>
      <c r="N253" s="369">
        <f t="shared" ref="N253:Q257" si="101">ROUNDUP(I253/$Q$15,0)</f>
        <v>0</v>
      </c>
      <c r="O253" s="369">
        <f t="shared" si="101"/>
        <v>0</v>
      </c>
      <c r="P253" s="369">
        <f t="shared" si="101"/>
        <v>0</v>
      </c>
      <c r="Q253" s="489">
        <f t="shared" si="101"/>
        <v>0</v>
      </c>
    </row>
    <row r="254" spans="1:17" ht="24" x14ac:dyDescent="0.25">
      <c r="A254" s="363">
        <v>6323</v>
      </c>
      <c r="B254" s="401" t="s">
        <v>263</v>
      </c>
      <c r="C254" s="527">
        <f t="shared" si="60"/>
        <v>0</v>
      </c>
      <c r="D254" s="404"/>
      <c r="E254" s="404"/>
      <c r="F254" s="404"/>
      <c r="G254" s="540"/>
      <c r="H254" s="527">
        <f t="shared" si="61"/>
        <v>0</v>
      </c>
      <c r="I254" s="404"/>
      <c r="J254" s="404"/>
      <c r="K254" s="404"/>
      <c r="L254" s="488"/>
      <c r="M254" s="527">
        <f t="shared" si="89"/>
        <v>0</v>
      </c>
      <c r="N254" s="369">
        <f t="shared" si="101"/>
        <v>0</v>
      </c>
      <c r="O254" s="369">
        <f t="shared" si="101"/>
        <v>0</v>
      </c>
      <c r="P254" s="369">
        <f t="shared" si="101"/>
        <v>0</v>
      </c>
      <c r="Q254" s="489">
        <f t="shared" si="101"/>
        <v>0</v>
      </c>
    </row>
    <row r="255" spans="1:17" x14ac:dyDescent="0.25">
      <c r="A255" s="353">
        <v>6329</v>
      </c>
      <c r="B255" s="392" t="s">
        <v>264</v>
      </c>
      <c r="C255" s="534">
        <f t="shared" si="60"/>
        <v>0</v>
      </c>
      <c r="D255" s="395"/>
      <c r="E255" s="395"/>
      <c r="F255" s="395"/>
      <c r="G255" s="543"/>
      <c r="H255" s="534">
        <f t="shared" si="61"/>
        <v>0</v>
      </c>
      <c r="I255" s="395"/>
      <c r="J255" s="395"/>
      <c r="K255" s="395"/>
      <c r="L255" s="485"/>
      <c r="M255" s="534">
        <f t="shared" si="89"/>
        <v>0</v>
      </c>
      <c r="N255" s="419">
        <f t="shared" si="101"/>
        <v>0</v>
      </c>
      <c r="O255" s="419">
        <f t="shared" si="101"/>
        <v>0</v>
      </c>
      <c r="P255" s="419">
        <f t="shared" si="101"/>
        <v>0</v>
      </c>
      <c r="Q255" s="486">
        <f t="shared" si="101"/>
        <v>0</v>
      </c>
    </row>
    <row r="256" spans="1:17" ht="24" x14ac:dyDescent="0.25">
      <c r="A256" s="544">
        <v>6330</v>
      </c>
      <c r="B256" s="545" t="s">
        <v>265</v>
      </c>
      <c r="C256" s="538">
        <f>SUM(D256:G256)</f>
        <v>0</v>
      </c>
      <c r="D256" s="514"/>
      <c r="E256" s="514"/>
      <c r="F256" s="514"/>
      <c r="G256" s="540"/>
      <c r="H256" s="538">
        <f>SUM(I256:L256)</f>
        <v>0</v>
      </c>
      <c r="I256" s="514"/>
      <c r="J256" s="514"/>
      <c r="K256" s="514"/>
      <c r="L256" s="516"/>
      <c r="M256" s="538">
        <f>SUM(N256:Q256)</f>
        <v>0</v>
      </c>
      <c r="N256" s="517">
        <f t="shared" si="101"/>
        <v>0</v>
      </c>
      <c r="O256" s="517">
        <f t="shared" si="101"/>
        <v>0</v>
      </c>
      <c r="P256" s="517">
        <f t="shared" si="101"/>
        <v>0</v>
      </c>
      <c r="Q256" s="518">
        <f t="shared" si="101"/>
        <v>0</v>
      </c>
    </row>
    <row r="257" spans="1:17" x14ac:dyDescent="0.25">
      <c r="A257" s="490">
        <v>6360</v>
      </c>
      <c r="B257" s="401" t="s">
        <v>266</v>
      </c>
      <c r="C257" s="527">
        <f t="shared" si="60"/>
        <v>0</v>
      </c>
      <c r="D257" s="404"/>
      <c r="E257" s="404"/>
      <c r="F257" s="404"/>
      <c r="G257" s="487"/>
      <c r="H257" s="537">
        <f t="shared" si="61"/>
        <v>0</v>
      </c>
      <c r="I257" s="404"/>
      <c r="J257" s="404"/>
      <c r="K257" s="404"/>
      <c r="L257" s="488"/>
      <c r="M257" s="537">
        <f t="shared" ref="M257" si="102">SUM(N257:Q257)</f>
        <v>0</v>
      </c>
      <c r="N257" s="369">
        <f t="shared" si="101"/>
        <v>0</v>
      </c>
      <c r="O257" s="369">
        <f t="shared" si="101"/>
        <v>0</v>
      </c>
      <c r="P257" s="369">
        <f t="shared" si="101"/>
        <v>0</v>
      </c>
      <c r="Q257" s="489">
        <f t="shared" si="101"/>
        <v>0</v>
      </c>
    </row>
    <row r="258" spans="1:17" ht="36" x14ac:dyDescent="0.25">
      <c r="A258" s="383">
        <v>6400</v>
      </c>
      <c r="B258" s="477" t="s">
        <v>267</v>
      </c>
      <c r="C258" s="509">
        <f>SUM(D258:G258)</f>
        <v>0</v>
      </c>
      <c r="D258" s="390">
        <f>SUM(D259,D263)</f>
        <v>0</v>
      </c>
      <c r="E258" s="390">
        <f t="shared" ref="E258:G258" si="103">SUM(E259,E263)</f>
        <v>0</v>
      </c>
      <c r="F258" s="390">
        <f t="shared" si="103"/>
        <v>0</v>
      </c>
      <c r="G258" s="390">
        <f t="shared" si="103"/>
        <v>0</v>
      </c>
      <c r="H258" s="384">
        <f>SUM(I258:L258)</f>
        <v>0</v>
      </c>
      <c r="I258" s="390">
        <f>SUM(I259,I263)</f>
        <v>0</v>
      </c>
      <c r="J258" s="390">
        <f t="shared" ref="J258:L258" si="104">SUM(J259,J263)</f>
        <v>0</v>
      </c>
      <c r="K258" s="390">
        <f t="shared" si="104"/>
        <v>0</v>
      </c>
      <c r="L258" s="499">
        <f t="shared" si="104"/>
        <v>0</v>
      </c>
      <c r="M258" s="384">
        <f>SUM(N258:Q258)</f>
        <v>0</v>
      </c>
      <c r="N258" s="390">
        <f>SUM(N259,N263)</f>
        <v>0</v>
      </c>
      <c r="O258" s="390">
        <f t="shared" ref="O258:Q258" si="105">SUM(O259,O263)</f>
        <v>0</v>
      </c>
      <c r="P258" s="390">
        <f t="shared" si="105"/>
        <v>0</v>
      </c>
      <c r="Q258" s="499">
        <f t="shared" si="105"/>
        <v>0</v>
      </c>
    </row>
    <row r="259" spans="1:17" ht="24" x14ac:dyDescent="0.25">
      <c r="A259" s="497">
        <v>6410</v>
      </c>
      <c r="B259" s="392" t="s">
        <v>268</v>
      </c>
      <c r="C259" s="534">
        <f t="shared" si="60"/>
        <v>0</v>
      </c>
      <c r="D259" s="419">
        <f>SUM(D260:D262)</f>
        <v>0</v>
      </c>
      <c r="E259" s="419">
        <f t="shared" ref="E259:G259" si="106">SUM(E260:E262)</f>
        <v>0</v>
      </c>
      <c r="F259" s="419">
        <f t="shared" si="106"/>
        <v>0</v>
      </c>
      <c r="G259" s="546">
        <f t="shared" si="106"/>
        <v>0</v>
      </c>
      <c r="H259" s="534">
        <f t="shared" si="61"/>
        <v>0</v>
      </c>
      <c r="I259" s="419">
        <f>SUM(I260:I262)</f>
        <v>0</v>
      </c>
      <c r="J259" s="419">
        <f t="shared" ref="J259:L259" si="107">SUM(J260:J262)</f>
        <v>0</v>
      </c>
      <c r="K259" s="419">
        <f t="shared" si="107"/>
        <v>0</v>
      </c>
      <c r="L259" s="505">
        <f t="shared" si="107"/>
        <v>0</v>
      </c>
      <c r="M259" s="534">
        <f t="shared" ref="M259:M301" si="108">SUM(N259:Q259)</f>
        <v>0</v>
      </c>
      <c r="N259" s="419">
        <f>SUM(N260:N262)</f>
        <v>0</v>
      </c>
      <c r="O259" s="419">
        <f t="shared" ref="O259:Q259" si="109">SUM(O260:O262)</f>
        <v>0</v>
      </c>
      <c r="P259" s="419">
        <f t="shared" si="109"/>
        <v>0</v>
      </c>
      <c r="Q259" s="505">
        <f t="shared" si="109"/>
        <v>0</v>
      </c>
    </row>
    <row r="260" spans="1:17" x14ac:dyDescent="0.25">
      <c r="A260" s="363">
        <v>6411</v>
      </c>
      <c r="B260" s="547" t="s">
        <v>269</v>
      </c>
      <c r="C260" s="527">
        <f t="shared" si="60"/>
        <v>0</v>
      </c>
      <c r="D260" s="404"/>
      <c r="E260" s="404"/>
      <c r="F260" s="404"/>
      <c r="G260" s="487"/>
      <c r="H260" s="537">
        <f t="shared" si="61"/>
        <v>0</v>
      </c>
      <c r="I260" s="404"/>
      <c r="J260" s="404"/>
      <c r="K260" s="404"/>
      <c r="L260" s="488"/>
      <c r="M260" s="537">
        <f t="shared" si="108"/>
        <v>0</v>
      </c>
      <c r="N260" s="369">
        <f t="shared" ref="N260:Q262" si="110">ROUNDUP(I260/$Q$15,0)</f>
        <v>0</v>
      </c>
      <c r="O260" s="369">
        <f t="shared" si="110"/>
        <v>0</v>
      </c>
      <c r="P260" s="369">
        <f t="shared" si="110"/>
        <v>0</v>
      </c>
      <c r="Q260" s="489">
        <f t="shared" si="110"/>
        <v>0</v>
      </c>
    </row>
    <row r="261" spans="1:17" ht="36" x14ac:dyDescent="0.25">
      <c r="A261" s="363">
        <v>6412</v>
      </c>
      <c r="B261" s="401" t="s">
        <v>270</v>
      </c>
      <c r="C261" s="527">
        <f t="shared" si="60"/>
        <v>0</v>
      </c>
      <c r="D261" s="404"/>
      <c r="E261" s="404"/>
      <c r="F261" s="404"/>
      <c r="G261" s="487"/>
      <c r="H261" s="537">
        <f t="shared" si="61"/>
        <v>0</v>
      </c>
      <c r="I261" s="404"/>
      <c r="J261" s="404"/>
      <c r="K261" s="404"/>
      <c r="L261" s="488"/>
      <c r="M261" s="537">
        <f t="shared" si="108"/>
        <v>0</v>
      </c>
      <c r="N261" s="369">
        <f t="shared" si="110"/>
        <v>0</v>
      </c>
      <c r="O261" s="369">
        <f t="shared" si="110"/>
        <v>0</v>
      </c>
      <c r="P261" s="369">
        <f t="shared" si="110"/>
        <v>0</v>
      </c>
      <c r="Q261" s="489">
        <f t="shared" si="110"/>
        <v>0</v>
      </c>
    </row>
    <row r="262" spans="1:17" ht="36" x14ac:dyDescent="0.25">
      <c r="A262" s="363">
        <v>6419</v>
      </c>
      <c r="B262" s="401" t="s">
        <v>271</v>
      </c>
      <c r="C262" s="527">
        <f t="shared" si="60"/>
        <v>0</v>
      </c>
      <c r="D262" s="404"/>
      <c r="E262" s="404"/>
      <c r="F262" s="404"/>
      <c r="G262" s="487"/>
      <c r="H262" s="537">
        <f t="shared" si="61"/>
        <v>0</v>
      </c>
      <c r="I262" s="404"/>
      <c r="J262" s="404"/>
      <c r="K262" s="404"/>
      <c r="L262" s="488"/>
      <c r="M262" s="537">
        <f t="shared" si="108"/>
        <v>0</v>
      </c>
      <c r="N262" s="369">
        <f t="shared" si="110"/>
        <v>0</v>
      </c>
      <c r="O262" s="369">
        <f t="shared" si="110"/>
        <v>0</v>
      </c>
      <c r="P262" s="369">
        <f t="shared" si="110"/>
        <v>0</v>
      </c>
      <c r="Q262" s="489">
        <f t="shared" si="110"/>
        <v>0</v>
      </c>
    </row>
    <row r="263" spans="1:17" ht="36" x14ac:dyDescent="0.25">
      <c r="A263" s="490">
        <v>6420</v>
      </c>
      <c r="B263" s="401" t="s">
        <v>272</v>
      </c>
      <c r="C263" s="527">
        <f t="shared" si="60"/>
        <v>0</v>
      </c>
      <c r="D263" s="369">
        <f>SUM(D264:D266)</f>
        <v>0</v>
      </c>
      <c r="E263" s="369">
        <f t="shared" ref="E263:G263" si="111">SUM(E264:E266)</f>
        <v>0</v>
      </c>
      <c r="F263" s="369">
        <f t="shared" si="111"/>
        <v>0</v>
      </c>
      <c r="G263" s="548">
        <f t="shared" si="111"/>
        <v>0</v>
      </c>
      <c r="H263" s="527">
        <f t="shared" si="61"/>
        <v>0</v>
      </c>
      <c r="I263" s="369">
        <f>SUM(I264:I266)</f>
        <v>0</v>
      </c>
      <c r="J263" s="369">
        <f t="shared" ref="J263:L263" si="112">SUM(J264:J266)</f>
        <v>0</v>
      </c>
      <c r="K263" s="369">
        <f t="shared" si="112"/>
        <v>0</v>
      </c>
      <c r="L263" s="501">
        <f t="shared" si="112"/>
        <v>0</v>
      </c>
      <c r="M263" s="527">
        <f t="shared" si="108"/>
        <v>0</v>
      </c>
      <c r="N263" s="369">
        <f>SUM(N264:N266)</f>
        <v>0</v>
      </c>
      <c r="O263" s="369">
        <f t="shared" ref="O263:Q263" si="113">SUM(O264:O266)</f>
        <v>0</v>
      </c>
      <c r="P263" s="369">
        <f t="shared" si="113"/>
        <v>0</v>
      </c>
      <c r="Q263" s="501">
        <f t="shared" si="113"/>
        <v>0</v>
      </c>
    </row>
    <row r="264" spans="1:17" x14ac:dyDescent="0.25">
      <c r="A264" s="363">
        <v>6421</v>
      </c>
      <c r="B264" s="401" t="s">
        <v>273</v>
      </c>
      <c r="C264" s="527">
        <f t="shared" ref="C264:C301" si="114">SUM(D264:G264)</f>
        <v>0</v>
      </c>
      <c r="D264" s="404"/>
      <c r="E264" s="404"/>
      <c r="F264" s="404"/>
      <c r="G264" s="487"/>
      <c r="H264" s="537">
        <f t="shared" ref="H264:H301" si="115">SUM(I264:L264)</f>
        <v>0</v>
      </c>
      <c r="I264" s="404"/>
      <c r="J264" s="404"/>
      <c r="K264" s="404"/>
      <c r="L264" s="488"/>
      <c r="M264" s="537">
        <f t="shared" si="108"/>
        <v>0</v>
      </c>
      <c r="N264" s="369">
        <f t="shared" ref="N264:Q266" si="116">ROUNDUP(I264/$Q$15,0)</f>
        <v>0</v>
      </c>
      <c r="O264" s="369">
        <f t="shared" si="116"/>
        <v>0</v>
      </c>
      <c r="P264" s="369">
        <f t="shared" si="116"/>
        <v>0</v>
      </c>
      <c r="Q264" s="489">
        <f t="shared" si="116"/>
        <v>0</v>
      </c>
    </row>
    <row r="265" spans="1:17" x14ac:dyDescent="0.25">
      <c r="A265" s="363">
        <v>6422</v>
      </c>
      <c r="B265" s="401" t="s">
        <v>274</v>
      </c>
      <c r="C265" s="527">
        <f t="shared" si="114"/>
        <v>0</v>
      </c>
      <c r="D265" s="404"/>
      <c r="E265" s="404"/>
      <c r="F265" s="404"/>
      <c r="G265" s="487"/>
      <c r="H265" s="537">
        <f t="shared" si="115"/>
        <v>0</v>
      </c>
      <c r="I265" s="404"/>
      <c r="J265" s="404"/>
      <c r="K265" s="404"/>
      <c r="L265" s="488"/>
      <c r="M265" s="537">
        <f t="shared" si="108"/>
        <v>0</v>
      </c>
      <c r="N265" s="369">
        <f t="shared" si="116"/>
        <v>0</v>
      </c>
      <c r="O265" s="369">
        <f t="shared" si="116"/>
        <v>0</v>
      </c>
      <c r="P265" s="369">
        <f t="shared" si="116"/>
        <v>0</v>
      </c>
      <c r="Q265" s="489">
        <f t="shared" si="116"/>
        <v>0</v>
      </c>
    </row>
    <row r="266" spans="1:17" ht="14.25" customHeight="1" x14ac:dyDescent="0.25">
      <c r="A266" s="363">
        <v>6423</v>
      </c>
      <c r="B266" s="401" t="s">
        <v>275</v>
      </c>
      <c r="C266" s="527">
        <f t="shared" si="114"/>
        <v>0</v>
      </c>
      <c r="D266" s="404"/>
      <c r="E266" s="404"/>
      <c r="F266" s="404"/>
      <c r="G266" s="487"/>
      <c r="H266" s="537">
        <f t="shared" si="115"/>
        <v>0</v>
      </c>
      <c r="I266" s="404"/>
      <c r="J266" s="404"/>
      <c r="K266" s="404"/>
      <c r="L266" s="488"/>
      <c r="M266" s="537">
        <f t="shared" si="108"/>
        <v>0</v>
      </c>
      <c r="N266" s="369">
        <f t="shared" si="116"/>
        <v>0</v>
      </c>
      <c r="O266" s="369">
        <f t="shared" si="116"/>
        <v>0</v>
      </c>
      <c r="P266" s="369">
        <f t="shared" si="116"/>
        <v>0</v>
      </c>
      <c r="Q266" s="489">
        <f t="shared" si="116"/>
        <v>0</v>
      </c>
    </row>
    <row r="267" spans="1:17" ht="36" x14ac:dyDescent="0.25">
      <c r="A267" s="549">
        <v>7000</v>
      </c>
      <c r="B267" s="549" t="s">
        <v>276</v>
      </c>
      <c r="C267" s="550">
        <f t="shared" si="114"/>
        <v>0</v>
      </c>
      <c r="D267" s="551">
        <f>SUM(D268,D278)</f>
        <v>0</v>
      </c>
      <c r="E267" s="551">
        <f t="shared" ref="E267:G267" si="117">SUM(E268,E278)</f>
        <v>0</v>
      </c>
      <c r="F267" s="551">
        <f t="shared" si="117"/>
        <v>0</v>
      </c>
      <c r="G267" s="551">
        <f t="shared" si="117"/>
        <v>0</v>
      </c>
      <c r="H267" s="552">
        <f t="shared" si="115"/>
        <v>0</v>
      </c>
      <c r="I267" s="551">
        <f>SUM(I268,I278)</f>
        <v>0</v>
      </c>
      <c r="J267" s="551">
        <f t="shared" ref="J267:L267" si="118">SUM(J268,J278)</f>
        <v>0</v>
      </c>
      <c r="K267" s="551">
        <f t="shared" si="118"/>
        <v>0</v>
      </c>
      <c r="L267" s="553">
        <f t="shared" si="118"/>
        <v>0</v>
      </c>
      <c r="M267" s="552">
        <f t="shared" si="108"/>
        <v>0</v>
      </c>
      <c r="N267" s="551">
        <f>SUM(N268,N278)</f>
        <v>0</v>
      </c>
      <c r="O267" s="551">
        <f t="shared" ref="O267:Q267" si="119">SUM(O268,O278)</f>
        <v>0</v>
      </c>
      <c r="P267" s="551">
        <f t="shared" si="119"/>
        <v>0</v>
      </c>
      <c r="Q267" s="553">
        <f t="shared" si="119"/>
        <v>0</v>
      </c>
    </row>
    <row r="268" spans="1:17" ht="24" x14ac:dyDescent="0.25">
      <c r="A268" s="554">
        <v>7200</v>
      </c>
      <c r="B268" s="477" t="s">
        <v>277</v>
      </c>
      <c r="C268" s="509">
        <f t="shared" si="114"/>
        <v>0</v>
      </c>
      <c r="D268" s="390">
        <f>SUM(D269,D270,D273,D274,D277)</f>
        <v>0</v>
      </c>
      <c r="E268" s="390">
        <f t="shared" ref="E268:G268" si="120">SUM(E269,E270,E273,E274,E277)</f>
        <v>0</v>
      </c>
      <c r="F268" s="390">
        <f t="shared" si="120"/>
        <v>0</v>
      </c>
      <c r="G268" s="390">
        <f t="shared" si="120"/>
        <v>0</v>
      </c>
      <c r="H268" s="384">
        <f t="shared" si="115"/>
        <v>0</v>
      </c>
      <c r="I268" s="390">
        <f>SUM(I269,I270,I273,I274,I277)</f>
        <v>0</v>
      </c>
      <c r="J268" s="390">
        <f t="shared" ref="J268:L268" si="121">SUM(J269,J270,J273,J274,J277)</f>
        <v>0</v>
      </c>
      <c r="K268" s="390">
        <f t="shared" si="121"/>
        <v>0</v>
      </c>
      <c r="L268" s="479">
        <f t="shared" si="121"/>
        <v>0</v>
      </c>
      <c r="M268" s="384">
        <f t="shared" si="108"/>
        <v>0</v>
      </c>
      <c r="N268" s="390">
        <f>SUM(N269,N270,N273,N274,N277)</f>
        <v>0</v>
      </c>
      <c r="O268" s="390">
        <f t="shared" ref="O268:Q268" si="122">SUM(O269,O270,O273,O274,O277)</f>
        <v>0</v>
      </c>
      <c r="P268" s="390">
        <f t="shared" si="122"/>
        <v>0</v>
      </c>
      <c r="Q268" s="479">
        <f t="shared" si="122"/>
        <v>0</v>
      </c>
    </row>
    <row r="269" spans="1:17" ht="24" x14ac:dyDescent="0.25">
      <c r="A269" s="555">
        <v>7210</v>
      </c>
      <c r="B269" s="392" t="s">
        <v>278</v>
      </c>
      <c r="C269" s="534">
        <f t="shared" si="114"/>
        <v>0</v>
      </c>
      <c r="D269" s="395"/>
      <c r="E269" s="395"/>
      <c r="F269" s="395"/>
      <c r="G269" s="484"/>
      <c r="H269" s="393">
        <f t="shared" si="115"/>
        <v>0</v>
      </c>
      <c r="I269" s="395"/>
      <c r="J269" s="395"/>
      <c r="K269" s="395"/>
      <c r="L269" s="485"/>
      <c r="M269" s="398">
        <f t="shared" si="108"/>
        <v>0</v>
      </c>
      <c r="N269" s="359">
        <f t="shared" ref="N269:Q269" si="123">ROUNDUP(I269/$Q$15,0)</f>
        <v>0</v>
      </c>
      <c r="O269" s="359">
        <f t="shared" si="123"/>
        <v>0</v>
      </c>
      <c r="P269" s="359">
        <f t="shared" si="123"/>
        <v>0</v>
      </c>
      <c r="Q269" s="505">
        <f t="shared" si="123"/>
        <v>0</v>
      </c>
    </row>
    <row r="270" spans="1:17" s="556" customFormat="1" ht="36" x14ac:dyDescent="0.25">
      <c r="A270" s="555">
        <v>7220</v>
      </c>
      <c r="B270" s="392" t="s">
        <v>279</v>
      </c>
      <c r="C270" s="534">
        <f t="shared" si="114"/>
        <v>0</v>
      </c>
      <c r="D270" s="419">
        <f>SUM(D271:D272)</f>
        <v>0</v>
      </c>
      <c r="E270" s="419">
        <f t="shared" ref="E270:G270" si="124">SUM(E271:E272)</f>
        <v>0</v>
      </c>
      <c r="F270" s="419">
        <f t="shared" si="124"/>
        <v>0</v>
      </c>
      <c r="G270" s="419">
        <f t="shared" si="124"/>
        <v>0</v>
      </c>
      <c r="H270" s="393">
        <f t="shared" si="115"/>
        <v>0</v>
      </c>
      <c r="I270" s="419">
        <f>SUM(I271:I272)</f>
        <v>0</v>
      </c>
      <c r="J270" s="419">
        <f t="shared" ref="J270:L270" si="125">SUM(J271:J272)</f>
        <v>0</v>
      </c>
      <c r="K270" s="419">
        <f t="shared" si="125"/>
        <v>0</v>
      </c>
      <c r="L270" s="486">
        <f t="shared" si="125"/>
        <v>0</v>
      </c>
      <c r="M270" s="407">
        <f t="shared" si="108"/>
        <v>0</v>
      </c>
      <c r="N270" s="369">
        <f>SUM(N271:N272)</f>
        <v>0</v>
      </c>
      <c r="O270" s="369">
        <f t="shared" ref="O270:Q270" si="126">SUM(O271:O272)</f>
        <v>0</v>
      </c>
      <c r="P270" s="369">
        <f t="shared" si="126"/>
        <v>0</v>
      </c>
      <c r="Q270" s="501">
        <f t="shared" si="126"/>
        <v>0</v>
      </c>
    </row>
    <row r="271" spans="1:17" s="556" customFormat="1" ht="36" x14ac:dyDescent="0.25">
      <c r="A271" s="557">
        <v>7221</v>
      </c>
      <c r="B271" s="392" t="s">
        <v>280</v>
      </c>
      <c r="C271" s="534">
        <f t="shared" si="114"/>
        <v>0</v>
      </c>
      <c r="D271" s="395"/>
      <c r="E271" s="395"/>
      <c r="F271" s="395"/>
      <c r="G271" s="484"/>
      <c r="H271" s="393">
        <f t="shared" si="115"/>
        <v>0</v>
      </c>
      <c r="I271" s="395"/>
      <c r="J271" s="395"/>
      <c r="K271" s="395"/>
      <c r="L271" s="485"/>
      <c r="M271" s="407">
        <f t="shared" si="108"/>
        <v>0</v>
      </c>
      <c r="N271" s="369">
        <f t="shared" ref="N271:Q273" si="127">ROUNDUP(I271/$Q$15,0)</f>
        <v>0</v>
      </c>
      <c r="O271" s="369">
        <f t="shared" si="127"/>
        <v>0</v>
      </c>
      <c r="P271" s="369">
        <f t="shared" si="127"/>
        <v>0</v>
      </c>
      <c r="Q271" s="501">
        <f t="shared" si="127"/>
        <v>0</v>
      </c>
    </row>
    <row r="272" spans="1:17" s="556" customFormat="1" ht="36" x14ac:dyDescent="0.25">
      <c r="A272" s="557">
        <v>7222</v>
      </c>
      <c r="B272" s="392" t="s">
        <v>281</v>
      </c>
      <c r="C272" s="534">
        <f t="shared" si="114"/>
        <v>0</v>
      </c>
      <c r="D272" s="395"/>
      <c r="E272" s="395"/>
      <c r="F272" s="395"/>
      <c r="G272" s="484"/>
      <c r="H272" s="393">
        <f t="shared" si="115"/>
        <v>0</v>
      </c>
      <c r="I272" s="395"/>
      <c r="J272" s="395"/>
      <c r="K272" s="395"/>
      <c r="L272" s="485"/>
      <c r="M272" s="407">
        <f t="shared" si="108"/>
        <v>0</v>
      </c>
      <c r="N272" s="369">
        <f t="shared" si="127"/>
        <v>0</v>
      </c>
      <c r="O272" s="369">
        <f t="shared" si="127"/>
        <v>0</v>
      </c>
      <c r="P272" s="369">
        <f t="shared" si="127"/>
        <v>0</v>
      </c>
      <c r="Q272" s="501">
        <f t="shared" si="127"/>
        <v>0</v>
      </c>
    </row>
    <row r="273" spans="1:17" ht="24" x14ac:dyDescent="0.25">
      <c r="A273" s="558">
        <v>7230</v>
      </c>
      <c r="B273" s="401" t="s">
        <v>282</v>
      </c>
      <c r="C273" s="527">
        <f t="shared" si="114"/>
        <v>0</v>
      </c>
      <c r="D273" s="404"/>
      <c r="E273" s="404"/>
      <c r="F273" s="404"/>
      <c r="G273" s="487"/>
      <c r="H273" s="402">
        <f t="shared" si="115"/>
        <v>0</v>
      </c>
      <c r="I273" s="404"/>
      <c r="J273" s="404"/>
      <c r="K273" s="404"/>
      <c r="L273" s="488"/>
      <c r="M273" s="407">
        <f t="shared" si="108"/>
        <v>0</v>
      </c>
      <c r="N273" s="369">
        <f t="shared" si="127"/>
        <v>0</v>
      </c>
      <c r="O273" s="369">
        <f t="shared" si="127"/>
        <v>0</v>
      </c>
      <c r="P273" s="369">
        <f t="shared" si="127"/>
        <v>0</v>
      </c>
      <c r="Q273" s="501">
        <f t="shared" si="127"/>
        <v>0</v>
      </c>
    </row>
    <row r="274" spans="1:17" ht="24" x14ac:dyDescent="0.25">
      <c r="A274" s="558">
        <v>7240</v>
      </c>
      <c r="B274" s="401" t="s">
        <v>283</v>
      </c>
      <c r="C274" s="527">
        <f t="shared" si="114"/>
        <v>0</v>
      </c>
      <c r="D274" s="369">
        <f>SUM(D275:D276)</f>
        <v>0</v>
      </c>
      <c r="E274" s="369">
        <f>SUM(E275:E276)</f>
        <v>0</v>
      </c>
      <c r="F274" s="369">
        <f>SUM(F275:F276)</f>
        <v>0</v>
      </c>
      <c r="G274" s="491">
        <f>SUM(G275:G276)</f>
        <v>0</v>
      </c>
      <c r="H274" s="402">
        <f t="shared" si="115"/>
        <v>0</v>
      </c>
      <c r="I274" s="369">
        <f>SUM(I275:I276)</f>
        <v>0</v>
      </c>
      <c r="J274" s="369">
        <f>SUM(J275:J276)</f>
        <v>0</v>
      </c>
      <c r="K274" s="369">
        <f>SUM(K275:K276)</f>
        <v>0</v>
      </c>
      <c r="L274" s="489">
        <f>SUM(L275:L276)</f>
        <v>0</v>
      </c>
      <c r="M274" s="407">
        <f t="shared" si="108"/>
        <v>0</v>
      </c>
      <c r="N274" s="369">
        <f>SUM(N275:N276)</f>
        <v>0</v>
      </c>
      <c r="O274" s="369">
        <f>SUM(O275:O276)</f>
        <v>0</v>
      </c>
      <c r="P274" s="369">
        <f>SUM(P275:P276)</f>
        <v>0</v>
      </c>
      <c r="Q274" s="501">
        <f>SUM(Q275:Q276)</f>
        <v>0</v>
      </c>
    </row>
    <row r="275" spans="1:17" ht="48" x14ac:dyDescent="0.25">
      <c r="A275" s="559">
        <v>7245</v>
      </c>
      <c r="B275" s="401" t="s">
        <v>284</v>
      </c>
      <c r="C275" s="527">
        <f t="shared" si="114"/>
        <v>0</v>
      </c>
      <c r="D275" s="404"/>
      <c r="E275" s="404"/>
      <c r="F275" s="404"/>
      <c r="G275" s="487"/>
      <c r="H275" s="402">
        <f t="shared" si="115"/>
        <v>0</v>
      </c>
      <c r="I275" s="404"/>
      <c r="J275" s="404"/>
      <c r="K275" s="404"/>
      <c r="L275" s="488"/>
      <c r="M275" s="407">
        <f t="shared" si="108"/>
        <v>0</v>
      </c>
      <c r="N275" s="369">
        <f t="shared" ref="N275:Q277" si="128">ROUNDUP(I275/$Q$15,0)</f>
        <v>0</v>
      </c>
      <c r="O275" s="369">
        <f t="shared" si="128"/>
        <v>0</v>
      </c>
      <c r="P275" s="369">
        <f t="shared" si="128"/>
        <v>0</v>
      </c>
      <c r="Q275" s="501">
        <f t="shared" si="128"/>
        <v>0</v>
      </c>
    </row>
    <row r="276" spans="1:17" ht="87.75" customHeight="1" x14ac:dyDescent="0.25">
      <c r="A276" s="559">
        <v>7246</v>
      </c>
      <c r="B276" s="401" t="s">
        <v>285</v>
      </c>
      <c r="C276" s="527">
        <f t="shared" si="114"/>
        <v>0</v>
      </c>
      <c r="D276" s="404"/>
      <c r="E276" s="404"/>
      <c r="F276" s="404"/>
      <c r="G276" s="487"/>
      <c r="H276" s="402">
        <f t="shared" si="115"/>
        <v>0</v>
      </c>
      <c r="I276" s="404"/>
      <c r="J276" s="404"/>
      <c r="K276" s="404"/>
      <c r="L276" s="488"/>
      <c r="M276" s="407">
        <f t="shared" si="108"/>
        <v>0</v>
      </c>
      <c r="N276" s="369">
        <f t="shared" si="128"/>
        <v>0</v>
      </c>
      <c r="O276" s="369">
        <f t="shared" si="128"/>
        <v>0</v>
      </c>
      <c r="P276" s="369">
        <f t="shared" si="128"/>
        <v>0</v>
      </c>
      <c r="Q276" s="501">
        <f t="shared" si="128"/>
        <v>0</v>
      </c>
    </row>
    <row r="277" spans="1:17" ht="24" x14ac:dyDescent="0.25">
      <c r="A277" s="560">
        <v>7260</v>
      </c>
      <c r="B277" s="392" t="s">
        <v>286</v>
      </c>
      <c r="C277" s="534">
        <f t="shared" si="114"/>
        <v>0</v>
      </c>
      <c r="D277" s="395"/>
      <c r="E277" s="395"/>
      <c r="F277" s="395"/>
      <c r="G277" s="484"/>
      <c r="H277" s="393">
        <f t="shared" si="115"/>
        <v>0</v>
      </c>
      <c r="I277" s="395"/>
      <c r="J277" s="395"/>
      <c r="K277" s="395"/>
      <c r="L277" s="485"/>
      <c r="M277" s="393">
        <f t="shared" si="108"/>
        <v>0</v>
      </c>
      <c r="N277" s="419">
        <f t="shared" si="128"/>
        <v>0</v>
      </c>
      <c r="O277" s="419">
        <f t="shared" si="128"/>
        <v>0</v>
      </c>
      <c r="P277" s="419">
        <f t="shared" si="128"/>
        <v>0</v>
      </c>
      <c r="Q277" s="486">
        <f t="shared" si="128"/>
        <v>0</v>
      </c>
    </row>
    <row r="278" spans="1:17" x14ac:dyDescent="0.25">
      <c r="A278" s="561">
        <v>7700</v>
      </c>
      <c r="B278" s="529" t="s">
        <v>287</v>
      </c>
      <c r="C278" s="530">
        <f t="shared" si="114"/>
        <v>0</v>
      </c>
      <c r="D278" s="411">
        <f>SUM(D279,D282)</f>
        <v>0</v>
      </c>
      <c r="E278" s="411">
        <f t="shared" ref="E278:G278" si="129">SUM(E279,E282)</f>
        <v>0</v>
      </c>
      <c r="F278" s="411">
        <f t="shared" si="129"/>
        <v>0</v>
      </c>
      <c r="G278" s="411">
        <f t="shared" si="129"/>
        <v>0</v>
      </c>
      <c r="H278" s="531">
        <f t="shared" si="115"/>
        <v>0</v>
      </c>
      <c r="I278" s="411">
        <f>SUM(I279,I282)</f>
        <v>0</v>
      </c>
      <c r="J278" s="411">
        <f t="shared" ref="J278:L278" si="130">SUM(J279,J282)</f>
        <v>0</v>
      </c>
      <c r="K278" s="411">
        <f t="shared" si="130"/>
        <v>0</v>
      </c>
      <c r="L278" s="499">
        <f t="shared" si="130"/>
        <v>0</v>
      </c>
      <c r="M278" s="531">
        <f t="shared" si="108"/>
        <v>0</v>
      </c>
      <c r="N278" s="411">
        <f>SUM(N279,N282)</f>
        <v>0</v>
      </c>
      <c r="O278" s="411">
        <f t="shared" ref="O278:Q278" si="131">SUM(O279,O282)</f>
        <v>0</v>
      </c>
      <c r="P278" s="411">
        <f t="shared" si="131"/>
        <v>0</v>
      </c>
      <c r="Q278" s="499">
        <f t="shared" si="131"/>
        <v>0</v>
      </c>
    </row>
    <row r="279" spans="1:17" ht="24" x14ac:dyDescent="0.25">
      <c r="A279" s="562">
        <v>7710</v>
      </c>
      <c r="B279" s="437" t="s">
        <v>288</v>
      </c>
      <c r="C279" s="528">
        <f t="shared" si="114"/>
        <v>0</v>
      </c>
      <c r="D279" s="481">
        <f>SUM(D280:D281)</f>
        <v>0</v>
      </c>
      <c r="E279" s="481">
        <f>SUM(E280:E281)</f>
        <v>0</v>
      </c>
      <c r="F279" s="481">
        <f>SUM(F280:F281)</f>
        <v>0</v>
      </c>
      <c r="G279" s="482">
        <f>SUM(G280:G281)</f>
        <v>0</v>
      </c>
      <c r="H279" s="445">
        <f t="shared" si="115"/>
        <v>0</v>
      </c>
      <c r="I279" s="481">
        <f>SUM(I280:I281)</f>
        <v>0</v>
      </c>
      <c r="J279" s="481">
        <f>SUM(J280:J281)</f>
        <v>0</v>
      </c>
      <c r="K279" s="481">
        <f>SUM(K280:K281)</f>
        <v>0</v>
      </c>
      <c r="L279" s="483">
        <f>SUM(L280:L281)</f>
        <v>0</v>
      </c>
      <c r="M279" s="445">
        <f t="shared" si="108"/>
        <v>0</v>
      </c>
      <c r="N279" s="481">
        <f>SUM(N280:N281)</f>
        <v>0</v>
      </c>
      <c r="O279" s="481">
        <f>SUM(O280:O281)</f>
        <v>0</v>
      </c>
      <c r="P279" s="481">
        <f>SUM(P280:P281)</f>
        <v>0</v>
      </c>
      <c r="Q279" s="483">
        <f>SUM(Q280:Q281)</f>
        <v>0</v>
      </c>
    </row>
    <row r="280" spans="1:17" ht="48" x14ac:dyDescent="0.25">
      <c r="A280" s="559">
        <v>7711</v>
      </c>
      <c r="B280" s="401" t="s">
        <v>289</v>
      </c>
      <c r="C280" s="527">
        <f t="shared" si="114"/>
        <v>0</v>
      </c>
      <c r="D280" s="404"/>
      <c r="E280" s="404"/>
      <c r="F280" s="404"/>
      <c r="G280" s="487"/>
      <c r="H280" s="402">
        <f t="shared" si="115"/>
        <v>0</v>
      </c>
      <c r="I280" s="404"/>
      <c r="J280" s="404"/>
      <c r="K280" s="404"/>
      <c r="L280" s="488"/>
      <c r="M280" s="402">
        <f t="shared" si="108"/>
        <v>0</v>
      </c>
      <c r="N280" s="369">
        <f t="shared" ref="N280:Q282" si="132">ROUNDUP(I280/$Q$15,0)</f>
        <v>0</v>
      </c>
      <c r="O280" s="369">
        <f t="shared" si="132"/>
        <v>0</v>
      </c>
      <c r="P280" s="369">
        <f t="shared" si="132"/>
        <v>0</v>
      </c>
      <c r="Q280" s="489">
        <f t="shared" si="132"/>
        <v>0</v>
      </c>
    </row>
    <row r="281" spans="1:17" ht="48" x14ac:dyDescent="0.25">
      <c r="A281" s="563">
        <v>7712</v>
      </c>
      <c r="B281" s="545" t="s">
        <v>290</v>
      </c>
      <c r="C281" s="538">
        <f t="shared" si="114"/>
        <v>0</v>
      </c>
      <c r="D281" s="514"/>
      <c r="E281" s="514"/>
      <c r="F281" s="514"/>
      <c r="G281" s="564"/>
      <c r="H281" s="510">
        <f t="shared" si="115"/>
        <v>0</v>
      </c>
      <c r="I281" s="514"/>
      <c r="J281" s="514"/>
      <c r="K281" s="514"/>
      <c r="L281" s="516"/>
      <c r="M281" s="510">
        <f t="shared" si="108"/>
        <v>0</v>
      </c>
      <c r="N281" s="517">
        <f t="shared" si="132"/>
        <v>0</v>
      </c>
      <c r="O281" s="517">
        <f t="shared" si="132"/>
        <v>0</v>
      </c>
      <c r="P281" s="517">
        <f t="shared" si="132"/>
        <v>0</v>
      </c>
      <c r="Q281" s="518">
        <f t="shared" si="132"/>
        <v>0</v>
      </c>
    </row>
    <row r="282" spans="1:17" x14ac:dyDescent="0.2">
      <c r="A282" s="565">
        <v>7720</v>
      </c>
      <c r="B282" s="566" t="s">
        <v>291</v>
      </c>
      <c r="C282" s="538">
        <f t="shared" si="114"/>
        <v>0</v>
      </c>
      <c r="D282" s="567"/>
      <c r="E282" s="567"/>
      <c r="F282" s="567"/>
      <c r="G282" s="568"/>
      <c r="H282" s="510">
        <f t="shared" si="115"/>
        <v>0</v>
      </c>
      <c r="I282" s="567"/>
      <c r="J282" s="567"/>
      <c r="K282" s="567"/>
      <c r="L282" s="569"/>
      <c r="M282" s="510">
        <f t="shared" si="108"/>
        <v>0</v>
      </c>
      <c r="N282" s="411">
        <f t="shared" si="132"/>
        <v>0</v>
      </c>
      <c r="O282" s="411">
        <f t="shared" si="132"/>
        <v>0</v>
      </c>
      <c r="P282" s="411">
        <f t="shared" si="132"/>
        <v>0</v>
      </c>
      <c r="Q282" s="570">
        <f t="shared" si="132"/>
        <v>0</v>
      </c>
    </row>
    <row r="283" spans="1:17" ht="36" x14ac:dyDescent="0.25">
      <c r="A283" s="571">
        <v>8000</v>
      </c>
      <c r="B283" s="572" t="s">
        <v>292</v>
      </c>
      <c r="C283" s="573">
        <f t="shared" si="114"/>
        <v>0</v>
      </c>
      <c r="D283" s="574">
        <f>SUM(D284:D286)</f>
        <v>0</v>
      </c>
      <c r="E283" s="574">
        <f t="shared" ref="E283:G283" si="133">SUM(E284:E286)</f>
        <v>0</v>
      </c>
      <c r="F283" s="574">
        <f t="shared" si="133"/>
        <v>0</v>
      </c>
      <c r="G283" s="574">
        <f t="shared" si="133"/>
        <v>0</v>
      </c>
      <c r="H283" s="573">
        <f t="shared" si="115"/>
        <v>0</v>
      </c>
      <c r="I283" s="574">
        <f>SUM(I284:I286)</f>
        <v>0</v>
      </c>
      <c r="J283" s="574">
        <f t="shared" ref="J283:L283" si="134">SUM(J284:J286)</f>
        <v>0</v>
      </c>
      <c r="K283" s="574">
        <f t="shared" si="134"/>
        <v>0</v>
      </c>
      <c r="L283" s="575">
        <f t="shared" si="134"/>
        <v>0</v>
      </c>
      <c r="M283" s="573">
        <f t="shared" si="108"/>
        <v>0</v>
      </c>
      <c r="N283" s="574">
        <f>SUM(N284:N286)</f>
        <v>0</v>
      </c>
      <c r="O283" s="574">
        <f t="shared" ref="O283:Q283" si="135">SUM(O284:O286)</f>
        <v>0</v>
      </c>
      <c r="P283" s="574">
        <f t="shared" si="135"/>
        <v>0</v>
      </c>
      <c r="Q283" s="575">
        <f t="shared" si="135"/>
        <v>0</v>
      </c>
    </row>
    <row r="284" spans="1:17" ht="15.75" customHeight="1" x14ac:dyDescent="0.25">
      <c r="A284" s="576">
        <v>8100</v>
      </c>
      <c r="B284" s="437" t="s">
        <v>293</v>
      </c>
      <c r="C284" s="534">
        <f t="shared" si="114"/>
        <v>0</v>
      </c>
      <c r="D284" s="492"/>
      <c r="E284" s="492"/>
      <c r="F284" s="492"/>
      <c r="G284" s="493"/>
      <c r="H284" s="393">
        <f t="shared" si="115"/>
        <v>0</v>
      </c>
      <c r="I284" s="492"/>
      <c r="J284" s="492"/>
      <c r="K284" s="492"/>
      <c r="L284" s="494"/>
      <c r="M284" s="393">
        <f t="shared" si="108"/>
        <v>0</v>
      </c>
      <c r="N284" s="481">
        <f t="shared" ref="N284:Q286" si="136">ROUNDUP(I284/$Q$15,0)</f>
        <v>0</v>
      </c>
      <c r="O284" s="481">
        <f t="shared" si="136"/>
        <v>0</v>
      </c>
      <c r="P284" s="481">
        <f t="shared" si="136"/>
        <v>0</v>
      </c>
      <c r="Q284" s="483">
        <f t="shared" si="136"/>
        <v>0</v>
      </c>
    </row>
    <row r="285" spans="1:17" ht="24" x14ac:dyDescent="0.25">
      <c r="A285" s="577">
        <v>8600</v>
      </c>
      <c r="B285" s="401" t="s">
        <v>294</v>
      </c>
      <c r="C285" s="538">
        <f t="shared" si="114"/>
        <v>0</v>
      </c>
      <c r="D285" s="404"/>
      <c r="E285" s="404"/>
      <c r="F285" s="404"/>
      <c r="G285" s="487"/>
      <c r="H285" s="510">
        <f t="shared" si="115"/>
        <v>0</v>
      </c>
      <c r="I285" s="404"/>
      <c r="J285" s="404"/>
      <c r="K285" s="404"/>
      <c r="L285" s="488"/>
      <c r="M285" s="510">
        <f t="shared" si="108"/>
        <v>0</v>
      </c>
      <c r="N285" s="369">
        <f t="shared" si="136"/>
        <v>0</v>
      </c>
      <c r="O285" s="369">
        <f t="shared" si="136"/>
        <v>0</v>
      </c>
      <c r="P285" s="369">
        <f t="shared" si="136"/>
        <v>0</v>
      </c>
      <c r="Q285" s="489">
        <f t="shared" si="136"/>
        <v>0</v>
      </c>
    </row>
    <row r="286" spans="1:17" ht="48" x14ac:dyDescent="0.25">
      <c r="A286" s="578">
        <v>8900</v>
      </c>
      <c r="B286" s="545" t="s">
        <v>295</v>
      </c>
      <c r="C286" s="538">
        <f t="shared" si="114"/>
        <v>0</v>
      </c>
      <c r="D286" s="514"/>
      <c r="E286" s="514"/>
      <c r="F286" s="514"/>
      <c r="G286" s="564"/>
      <c r="H286" s="510">
        <f t="shared" si="115"/>
        <v>0</v>
      </c>
      <c r="I286" s="514"/>
      <c r="J286" s="514"/>
      <c r="K286" s="514"/>
      <c r="L286" s="516"/>
      <c r="M286" s="510">
        <f t="shared" si="108"/>
        <v>0</v>
      </c>
      <c r="N286" s="517">
        <f t="shared" si="136"/>
        <v>0</v>
      </c>
      <c r="O286" s="517">
        <f t="shared" si="136"/>
        <v>0</v>
      </c>
      <c r="P286" s="517">
        <f t="shared" si="136"/>
        <v>0</v>
      </c>
      <c r="Q286" s="518">
        <f t="shared" si="136"/>
        <v>0</v>
      </c>
    </row>
    <row r="287" spans="1:17" x14ac:dyDescent="0.25">
      <c r="A287" s="571">
        <v>9000</v>
      </c>
      <c r="B287" s="572" t="s">
        <v>296</v>
      </c>
      <c r="C287" s="579">
        <f t="shared" si="114"/>
        <v>0</v>
      </c>
      <c r="D287" s="574">
        <f>SUM(D288)</f>
        <v>0</v>
      </c>
      <c r="E287" s="574">
        <f t="shared" ref="E287:G287" si="137">SUM(E288)</f>
        <v>0</v>
      </c>
      <c r="F287" s="574">
        <f t="shared" si="137"/>
        <v>0</v>
      </c>
      <c r="G287" s="574">
        <f t="shared" si="137"/>
        <v>0</v>
      </c>
      <c r="H287" s="580">
        <f t="shared" si="115"/>
        <v>0</v>
      </c>
      <c r="I287" s="574">
        <f>SUM(I288)</f>
        <v>0</v>
      </c>
      <c r="J287" s="574">
        <f t="shared" ref="J287:L287" si="138">SUM(J288)</f>
        <v>0</v>
      </c>
      <c r="K287" s="574">
        <f t="shared" si="138"/>
        <v>0</v>
      </c>
      <c r="L287" s="575">
        <f t="shared" si="138"/>
        <v>0</v>
      </c>
      <c r="M287" s="580">
        <f t="shared" si="108"/>
        <v>0</v>
      </c>
      <c r="N287" s="574">
        <f>SUM(N288)</f>
        <v>0</v>
      </c>
      <c r="O287" s="574">
        <f t="shared" ref="O287:Q287" si="139">SUM(O288)</f>
        <v>0</v>
      </c>
      <c r="P287" s="574">
        <f t="shared" si="139"/>
        <v>0</v>
      </c>
      <c r="Q287" s="575">
        <f t="shared" si="139"/>
        <v>0</v>
      </c>
    </row>
    <row r="288" spans="1:17" ht="24" x14ac:dyDescent="0.25">
      <c r="A288" s="581">
        <v>9200</v>
      </c>
      <c r="B288" s="508" t="s">
        <v>297</v>
      </c>
      <c r="C288" s="533">
        <f t="shared" si="114"/>
        <v>0</v>
      </c>
      <c r="D288" s="520">
        <f>SUM(D289,D290,D293,D294,D298)</f>
        <v>0</v>
      </c>
      <c r="E288" s="520">
        <f t="shared" ref="E288:G288" si="140">SUM(E289,E290,E293,E294,E298)</f>
        <v>0</v>
      </c>
      <c r="F288" s="520">
        <f t="shared" si="140"/>
        <v>0</v>
      </c>
      <c r="G288" s="520">
        <f t="shared" si="140"/>
        <v>0</v>
      </c>
      <c r="H288" s="519">
        <f t="shared" si="115"/>
        <v>0</v>
      </c>
      <c r="I288" s="520">
        <f>SUM(I289,I290,I293,I294,I298)</f>
        <v>0</v>
      </c>
      <c r="J288" s="520">
        <f t="shared" ref="J288:L288" si="141">SUM(J289,J290,J293,J294,J298)</f>
        <v>0</v>
      </c>
      <c r="K288" s="520">
        <f t="shared" si="141"/>
        <v>0</v>
      </c>
      <c r="L288" s="479">
        <f t="shared" si="141"/>
        <v>0</v>
      </c>
      <c r="M288" s="519">
        <f t="shared" si="108"/>
        <v>0</v>
      </c>
      <c r="N288" s="520">
        <f>SUM(N289,N290,N293,N294,N298)</f>
        <v>0</v>
      </c>
      <c r="O288" s="520">
        <f t="shared" ref="O288:Q288" si="142">SUM(O289,O290,O293,O294,O298)</f>
        <v>0</v>
      </c>
      <c r="P288" s="520">
        <f t="shared" si="142"/>
        <v>0</v>
      </c>
      <c r="Q288" s="479">
        <f t="shared" si="142"/>
        <v>0</v>
      </c>
    </row>
    <row r="289" spans="1:17" ht="24" x14ac:dyDescent="0.25">
      <c r="A289" s="562">
        <v>9230</v>
      </c>
      <c r="B289" s="437" t="s">
        <v>298</v>
      </c>
      <c r="C289" s="534">
        <f t="shared" si="114"/>
        <v>0</v>
      </c>
      <c r="D289" s="492"/>
      <c r="E289" s="492"/>
      <c r="F289" s="492"/>
      <c r="G289" s="493"/>
      <c r="H289" s="393">
        <f t="shared" si="115"/>
        <v>0</v>
      </c>
      <c r="I289" s="492"/>
      <c r="J289" s="492"/>
      <c r="K289" s="492"/>
      <c r="L289" s="494"/>
      <c r="M289" s="393">
        <f t="shared" si="108"/>
        <v>0</v>
      </c>
      <c r="N289" s="481">
        <f t="shared" ref="N289:Q289" si="143">ROUNDUP(I289/$Q$15,0)</f>
        <v>0</v>
      </c>
      <c r="O289" s="481">
        <f t="shared" si="143"/>
        <v>0</v>
      </c>
      <c r="P289" s="481">
        <f t="shared" si="143"/>
        <v>0</v>
      </c>
      <c r="Q289" s="483">
        <f t="shared" si="143"/>
        <v>0</v>
      </c>
    </row>
    <row r="290" spans="1:17" ht="36" x14ac:dyDescent="0.25">
      <c r="A290" s="558">
        <v>9240</v>
      </c>
      <c r="B290" s="401" t="s">
        <v>299</v>
      </c>
      <c r="C290" s="538">
        <f t="shared" si="114"/>
        <v>0</v>
      </c>
      <c r="D290" s="369">
        <f>SUM(D291:D292)</f>
        <v>0</v>
      </c>
      <c r="E290" s="369">
        <f t="shared" ref="E290:G290" si="144">SUM(E291:E292)</f>
        <v>0</v>
      </c>
      <c r="F290" s="369">
        <f t="shared" si="144"/>
        <v>0</v>
      </c>
      <c r="G290" s="369">
        <f t="shared" si="144"/>
        <v>0</v>
      </c>
      <c r="H290" s="510">
        <f t="shared" si="115"/>
        <v>0</v>
      </c>
      <c r="I290" s="369">
        <f>SUM(I291:I292)</f>
        <v>0</v>
      </c>
      <c r="J290" s="369">
        <f t="shared" ref="J290:L290" si="145">SUM(J291:J292)</f>
        <v>0</v>
      </c>
      <c r="K290" s="369">
        <f t="shared" si="145"/>
        <v>0</v>
      </c>
      <c r="L290" s="501">
        <f t="shared" si="145"/>
        <v>0</v>
      </c>
      <c r="M290" s="510">
        <f t="shared" si="108"/>
        <v>0</v>
      </c>
      <c r="N290" s="369">
        <f>SUM(N291:N292)</f>
        <v>0</v>
      </c>
      <c r="O290" s="369">
        <f t="shared" ref="O290:Q290" si="146">SUM(O291:O292)</f>
        <v>0</v>
      </c>
      <c r="P290" s="369">
        <f t="shared" si="146"/>
        <v>0</v>
      </c>
      <c r="Q290" s="501">
        <f t="shared" si="146"/>
        <v>0</v>
      </c>
    </row>
    <row r="291" spans="1:17" ht="36" x14ac:dyDescent="0.25">
      <c r="A291" s="559">
        <v>9241</v>
      </c>
      <c r="B291" s="401" t="s">
        <v>300</v>
      </c>
      <c r="C291" s="538">
        <f t="shared" si="114"/>
        <v>0</v>
      </c>
      <c r="D291" s="404"/>
      <c r="E291" s="404"/>
      <c r="F291" s="404"/>
      <c r="G291" s="487"/>
      <c r="H291" s="510">
        <f t="shared" si="115"/>
        <v>0</v>
      </c>
      <c r="I291" s="404"/>
      <c r="J291" s="404"/>
      <c r="K291" s="404"/>
      <c r="L291" s="488"/>
      <c r="M291" s="510">
        <f t="shared" si="108"/>
        <v>0</v>
      </c>
      <c r="N291" s="369">
        <f t="shared" ref="N291:Q293" si="147">ROUNDUP(I291/$Q$15,0)</f>
        <v>0</v>
      </c>
      <c r="O291" s="369">
        <f t="shared" si="147"/>
        <v>0</v>
      </c>
      <c r="P291" s="369">
        <f t="shared" si="147"/>
        <v>0</v>
      </c>
      <c r="Q291" s="489">
        <f t="shared" si="147"/>
        <v>0</v>
      </c>
    </row>
    <row r="292" spans="1:17" ht="36" x14ac:dyDescent="0.25">
      <c r="A292" s="559">
        <v>9242</v>
      </c>
      <c r="B292" s="401" t="s">
        <v>301</v>
      </c>
      <c r="C292" s="538">
        <f t="shared" si="114"/>
        <v>0</v>
      </c>
      <c r="D292" s="404"/>
      <c r="E292" s="404"/>
      <c r="F292" s="404"/>
      <c r="G292" s="487"/>
      <c r="H292" s="510">
        <f t="shared" si="115"/>
        <v>0</v>
      </c>
      <c r="I292" s="404"/>
      <c r="J292" s="404"/>
      <c r="K292" s="404"/>
      <c r="L292" s="488"/>
      <c r="M292" s="510">
        <f t="shared" si="108"/>
        <v>0</v>
      </c>
      <c r="N292" s="369">
        <f t="shared" si="147"/>
        <v>0</v>
      </c>
      <c r="O292" s="369">
        <f t="shared" si="147"/>
        <v>0</v>
      </c>
      <c r="P292" s="369">
        <f t="shared" si="147"/>
        <v>0</v>
      </c>
      <c r="Q292" s="489">
        <f t="shared" si="147"/>
        <v>0</v>
      </c>
    </row>
    <row r="293" spans="1:17" ht="24" x14ac:dyDescent="0.25">
      <c r="A293" s="558">
        <v>9250</v>
      </c>
      <c r="B293" s="401" t="s">
        <v>302</v>
      </c>
      <c r="C293" s="538">
        <f t="shared" si="114"/>
        <v>0</v>
      </c>
      <c r="D293" s="404"/>
      <c r="E293" s="404"/>
      <c r="F293" s="404"/>
      <c r="G293" s="487"/>
      <c r="H293" s="510">
        <f t="shared" si="115"/>
        <v>0</v>
      </c>
      <c r="I293" s="404"/>
      <c r="J293" s="404"/>
      <c r="K293" s="404"/>
      <c r="L293" s="488"/>
      <c r="M293" s="510">
        <f t="shared" si="108"/>
        <v>0</v>
      </c>
      <c r="N293" s="369">
        <f t="shared" si="147"/>
        <v>0</v>
      </c>
      <c r="O293" s="369">
        <f t="shared" si="147"/>
        <v>0</v>
      </c>
      <c r="P293" s="369">
        <f t="shared" si="147"/>
        <v>0</v>
      </c>
      <c r="Q293" s="489">
        <f t="shared" si="147"/>
        <v>0</v>
      </c>
    </row>
    <row r="294" spans="1:17" ht="24" x14ac:dyDescent="0.25">
      <c r="A294" s="558">
        <v>9260</v>
      </c>
      <c r="B294" s="401" t="s">
        <v>303</v>
      </c>
      <c r="C294" s="538">
        <f t="shared" si="114"/>
        <v>0</v>
      </c>
      <c r="D294" s="369">
        <f>SUM(D295:D297)</f>
        <v>0</v>
      </c>
      <c r="E294" s="369">
        <f t="shared" ref="E294:G294" si="148">SUM(E295:E297)</f>
        <v>0</v>
      </c>
      <c r="F294" s="369">
        <f t="shared" si="148"/>
        <v>0</v>
      </c>
      <c r="G294" s="369">
        <f t="shared" si="148"/>
        <v>0</v>
      </c>
      <c r="H294" s="510">
        <f t="shared" si="115"/>
        <v>0</v>
      </c>
      <c r="I294" s="369">
        <f>SUM(I295:I297)</f>
        <v>0</v>
      </c>
      <c r="J294" s="369">
        <f t="shared" ref="J294:L294" si="149">SUM(J295:J297)</f>
        <v>0</v>
      </c>
      <c r="K294" s="369">
        <f t="shared" si="149"/>
        <v>0</v>
      </c>
      <c r="L294" s="501">
        <f t="shared" si="149"/>
        <v>0</v>
      </c>
      <c r="M294" s="510">
        <f t="shared" si="108"/>
        <v>0</v>
      </c>
      <c r="N294" s="369">
        <f>SUM(N295:N297)</f>
        <v>0</v>
      </c>
      <c r="O294" s="369">
        <f t="shared" ref="O294:Q294" si="150">SUM(O295:O297)</f>
        <v>0</v>
      </c>
      <c r="P294" s="369">
        <f t="shared" si="150"/>
        <v>0</v>
      </c>
      <c r="Q294" s="501">
        <f t="shared" si="150"/>
        <v>0</v>
      </c>
    </row>
    <row r="295" spans="1:17" ht="27.75" customHeight="1" x14ac:dyDescent="0.25">
      <c r="A295" s="559">
        <v>9261</v>
      </c>
      <c r="B295" s="401" t="s">
        <v>304</v>
      </c>
      <c r="C295" s="538">
        <f t="shared" si="114"/>
        <v>0</v>
      </c>
      <c r="D295" s="404"/>
      <c r="E295" s="404"/>
      <c r="F295" s="404"/>
      <c r="G295" s="487"/>
      <c r="H295" s="510">
        <f t="shared" si="115"/>
        <v>0</v>
      </c>
      <c r="I295" s="404"/>
      <c r="J295" s="404"/>
      <c r="K295" s="404"/>
      <c r="L295" s="488"/>
      <c r="M295" s="510">
        <f t="shared" si="108"/>
        <v>0</v>
      </c>
      <c r="N295" s="369">
        <f t="shared" ref="N295:Q298" si="151">ROUNDUP(I295/$Q$15,0)</f>
        <v>0</v>
      </c>
      <c r="O295" s="369">
        <f t="shared" si="151"/>
        <v>0</v>
      </c>
      <c r="P295" s="369">
        <f t="shared" si="151"/>
        <v>0</v>
      </c>
      <c r="Q295" s="489">
        <f t="shared" si="151"/>
        <v>0</v>
      </c>
    </row>
    <row r="296" spans="1:17" ht="48" x14ac:dyDescent="0.25">
      <c r="A296" s="559">
        <v>9262</v>
      </c>
      <c r="B296" s="401" t="s">
        <v>305</v>
      </c>
      <c r="C296" s="538">
        <f t="shared" si="114"/>
        <v>0</v>
      </c>
      <c r="D296" s="404"/>
      <c r="E296" s="404"/>
      <c r="F296" s="404"/>
      <c r="G296" s="487"/>
      <c r="H296" s="510">
        <f t="shared" si="115"/>
        <v>0</v>
      </c>
      <c r="I296" s="404"/>
      <c r="J296" s="404"/>
      <c r="K296" s="404"/>
      <c r="L296" s="488"/>
      <c r="M296" s="510">
        <f t="shared" si="108"/>
        <v>0</v>
      </c>
      <c r="N296" s="369">
        <f t="shared" si="151"/>
        <v>0</v>
      </c>
      <c r="O296" s="369">
        <f t="shared" si="151"/>
        <v>0</v>
      </c>
      <c r="P296" s="369">
        <f t="shared" si="151"/>
        <v>0</v>
      </c>
      <c r="Q296" s="489">
        <f t="shared" si="151"/>
        <v>0</v>
      </c>
    </row>
    <row r="297" spans="1:17" ht="87.75" customHeight="1" x14ac:dyDescent="0.25">
      <c r="A297" s="559">
        <v>9263</v>
      </c>
      <c r="B297" s="401" t="s">
        <v>306</v>
      </c>
      <c r="C297" s="538">
        <f t="shared" si="114"/>
        <v>0</v>
      </c>
      <c r="D297" s="404"/>
      <c r="E297" s="404"/>
      <c r="F297" s="404"/>
      <c r="G297" s="487"/>
      <c r="H297" s="510">
        <f t="shared" si="115"/>
        <v>0</v>
      </c>
      <c r="I297" s="404"/>
      <c r="J297" s="404"/>
      <c r="K297" s="404"/>
      <c r="L297" s="488"/>
      <c r="M297" s="510">
        <f t="shared" si="108"/>
        <v>0</v>
      </c>
      <c r="N297" s="369">
        <f t="shared" si="151"/>
        <v>0</v>
      </c>
      <c r="O297" s="369">
        <f t="shared" si="151"/>
        <v>0</v>
      </c>
      <c r="P297" s="369">
        <f t="shared" si="151"/>
        <v>0</v>
      </c>
      <c r="Q297" s="489">
        <f t="shared" si="151"/>
        <v>0</v>
      </c>
    </row>
    <row r="298" spans="1:17" ht="60" x14ac:dyDescent="0.25">
      <c r="A298" s="558">
        <v>9270</v>
      </c>
      <c r="B298" s="401" t="s">
        <v>307</v>
      </c>
      <c r="C298" s="538">
        <f t="shared" si="114"/>
        <v>0</v>
      </c>
      <c r="D298" s="404"/>
      <c r="E298" s="404"/>
      <c r="F298" s="404"/>
      <c r="G298" s="487"/>
      <c r="H298" s="510">
        <f t="shared" si="115"/>
        <v>0</v>
      </c>
      <c r="I298" s="404"/>
      <c r="J298" s="404"/>
      <c r="K298" s="404"/>
      <c r="L298" s="488"/>
      <c r="M298" s="510">
        <f t="shared" si="108"/>
        <v>0</v>
      </c>
      <c r="N298" s="369">
        <f t="shared" si="151"/>
        <v>0</v>
      </c>
      <c r="O298" s="369">
        <f t="shared" si="151"/>
        <v>0</v>
      </c>
      <c r="P298" s="369">
        <f t="shared" si="151"/>
        <v>0</v>
      </c>
      <c r="Q298" s="489">
        <f t="shared" si="151"/>
        <v>0</v>
      </c>
    </row>
    <row r="299" spans="1:17" x14ac:dyDescent="0.25">
      <c r="A299" s="547"/>
      <c r="B299" s="401" t="s">
        <v>308</v>
      </c>
      <c r="C299" s="527">
        <f t="shared" si="114"/>
        <v>0</v>
      </c>
      <c r="D299" s="369">
        <f>SUM(D300:D301)</f>
        <v>0</v>
      </c>
      <c r="E299" s="369">
        <f>SUM(E300:E301)</f>
        <v>0</v>
      </c>
      <c r="F299" s="369">
        <f>SUM(F300:F301)</f>
        <v>0</v>
      </c>
      <c r="G299" s="491">
        <f>SUM(G300:G301)</f>
        <v>0</v>
      </c>
      <c r="H299" s="402">
        <f t="shared" si="115"/>
        <v>0</v>
      </c>
      <c r="I299" s="369">
        <f>SUM(I300:I301)</f>
        <v>0</v>
      </c>
      <c r="J299" s="369">
        <f>SUM(J300:J301)</f>
        <v>0</v>
      </c>
      <c r="K299" s="369">
        <f>SUM(K300:K301)</f>
        <v>0</v>
      </c>
      <c r="L299" s="489">
        <f>SUM(L300:L301)</f>
        <v>0</v>
      </c>
      <c r="M299" s="402">
        <f t="shared" si="108"/>
        <v>0</v>
      </c>
      <c r="N299" s="369">
        <f>SUM(N300:N301)</f>
        <v>0</v>
      </c>
      <c r="O299" s="369">
        <f>SUM(O300:O301)</f>
        <v>0</v>
      </c>
      <c r="P299" s="369">
        <f>SUM(P300:P301)</f>
        <v>0</v>
      </c>
      <c r="Q299" s="489">
        <f>SUM(Q300:Q301)</f>
        <v>0</v>
      </c>
    </row>
    <row r="300" spans="1:17" x14ac:dyDescent="0.25">
      <c r="A300" s="547"/>
      <c r="B300" s="363" t="s">
        <v>34</v>
      </c>
      <c r="C300" s="527">
        <f t="shared" si="114"/>
        <v>0</v>
      </c>
      <c r="D300" s="404"/>
      <c r="E300" s="404"/>
      <c r="F300" s="404"/>
      <c r="G300" s="487"/>
      <c r="H300" s="402">
        <f t="shared" si="115"/>
        <v>0</v>
      </c>
      <c r="I300" s="404"/>
      <c r="J300" s="404"/>
      <c r="K300" s="404"/>
      <c r="L300" s="488"/>
      <c r="M300" s="402">
        <f t="shared" si="108"/>
        <v>0</v>
      </c>
      <c r="N300" s="369">
        <f t="shared" ref="N300:Q301" si="152">ROUNDUP(I300/$Q$15,0)</f>
        <v>0</v>
      </c>
      <c r="O300" s="369">
        <f t="shared" si="152"/>
        <v>0</v>
      </c>
      <c r="P300" s="369">
        <f t="shared" si="152"/>
        <v>0</v>
      </c>
      <c r="Q300" s="489">
        <f t="shared" si="152"/>
        <v>0</v>
      </c>
    </row>
    <row r="301" spans="1:17" x14ac:dyDescent="0.25">
      <c r="A301" s="582"/>
      <c r="B301" s="583" t="s">
        <v>35</v>
      </c>
      <c r="C301" s="534">
        <f t="shared" si="114"/>
        <v>0</v>
      </c>
      <c r="D301" s="395">
        <f>D21-D51</f>
        <v>0</v>
      </c>
      <c r="E301" s="395"/>
      <c r="F301" s="395"/>
      <c r="G301" s="484"/>
      <c r="H301" s="393">
        <f t="shared" si="115"/>
        <v>0</v>
      </c>
      <c r="I301" s="395"/>
      <c r="J301" s="395"/>
      <c r="K301" s="395"/>
      <c r="L301" s="485"/>
      <c r="M301" s="393">
        <f t="shared" si="108"/>
        <v>0</v>
      </c>
      <c r="N301" s="419">
        <f t="shared" si="152"/>
        <v>0</v>
      </c>
      <c r="O301" s="419">
        <f t="shared" si="152"/>
        <v>0</v>
      </c>
      <c r="P301" s="419">
        <f t="shared" si="152"/>
        <v>0</v>
      </c>
      <c r="Q301" s="486">
        <f t="shared" si="152"/>
        <v>0</v>
      </c>
    </row>
    <row r="302" spans="1:17" x14ac:dyDescent="0.25">
      <c r="A302" s="584"/>
      <c r="B302" s="585" t="s">
        <v>309</v>
      </c>
      <c r="C302" s="586">
        <f t="shared" ref="C302:Q302" si="153">SUM(C299,C287,C283,C267,C232,C193,C185,C171,C74,C53)</f>
        <v>1326500</v>
      </c>
      <c r="D302" s="586">
        <f t="shared" si="153"/>
        <v>1326500</v>
      </c>
      <c r="E302" s="586">
        <f t="shared" si="153"/>
        <v>0</v>
      </c>
      <c r="F302" s="586">
        <f t="shared" si="153"/>
        <v>0</v>
      </c>
      <c r="G302" s="587">
        <f t="shared" si="153"/>
        <v>0</v>
      </c>
      <c r="H302" s="588">
        <f t="shared" si="153"/>
        <v>1740719.8869599998</v>
      </c>
      <c r="I302" s="586">
        <f t="shared" si="153"/>
        <v>1740719.8869599998</v>
      </c>
      <c r="J302" s="586">
        <f t="shared" si="153"/>
        <v>0</v>
      </c>
      <c r="K302" s="586">
        <f t="shared" si="153"/>
        <v>0</v>
      </c>
      <c r="L302" s="479">
        <f t="shared" si="153"/>
        <v>0</v>
      </c>
      <c r="M302" s="588">
        <f t="shared" si="153"/>
        <v>2476839</v>
      </c>
      <c r="N302" s="586">
        <f t="shared" si="153"/>
        <v>2476839</v>
      </c>
      <c r="O302" s="586">
        <f t="shared" si="153"/>
        <v>0</v>
      </c>
      <c r="P302" s="586">
        <f t="shared" si="153"/>
        <v>0</v>
      </c>
      <c r="Q302" s="479">
        <f t="shared" si="153"/>
        <v>0</v>
      </c>
    </row>
    <row r="303" spans="1:17" ht="3" customHeight="1" x14ac:dyDescent="0.25">
      <c r="A303" s="584"/>
      <c r="B303" s="584"/>
      <c r="C303" s="519"/>
      <c r="D303" s="520"/>
      <c r="E303" s="520"/>
      <c r="F303" s="520"/>
      <c r="G303" s="589"/>
      <c r="H303" s="519"/>
      <c r="I303" s="520"/>
      <c r="J303" s="520"/>
      <c r="K303" s="520"/>
      <c r="L303" s="590"/>
      <c r="M303" s="519"/>
      <c r="N303" s="520"/>
      <c r="O303" s="520"/>
      <c r="P303" s="520"/>
      <c r="Q303" s="590"/>
    </row>
    <row r="304" spans="1:17" s="339" customFormat="1" x14ac:dyDescent="0.25">
      <c r="A304" s="940" t="s">
        <v>310</v>
      </c>
      <c r="B304" s="941"/>
      <c r="C304" s="591">
        <f>SUM(D304:G304)</f>
        <v>0</v>
      </c>
      <c r="D304" s="592">
        <f>SUM(D25,D26,D42)-D51</f>
        <v>0</v>
      </c>
      <c r="E304" s="592">
        <f>SUM(E25,E26,E42)-E51</f>
        <v>0</v>
      </c>
      <c r="F304" s="592">
        <f>F27-F51</f>
        <v>0</v>
      </c>
      <c r="G304" s="593">
        <f>G45-G51</f>
        <v>0</v>
      </c>
      <c r="H304" s="591">
        <f>SUM(I304:L304)</f>
        <v>0</v>
      </c>
      <c r="I304" s="592">
        <f>SUM(I25,I26,I42)-I51</f>
        <v>0</v>
      </c>
      <c r="J304" s="592">
        <f>SUM(J25,J26,J42)-J51</f>
        <v>0</v>
      </c>
      <c r="K304" s="592">
        <f>K27-K51</f>
        <v>0</v>
      </c>
      <c r="L304" s="594">
        <f>L45-L51</f>
        <v>0</v>
      </c>
      <c r="M304" s="591">
        <f>SUM(N304:Q304)</f>
        <v>0</v>
      </c>
      <c r="N304" s="592">
        <f>SUM(N25,N26,N42)-N51</f>
        <v>0</v>
      </c>
      <c r="O304" s="592">
        <f>SUM(O25,O26,O42)-O51</f>
        <v>0</v>
      </c>
      <c r="P304" s="592">
        <f>P27-P51</f>
        <v>0</v>
      </c>
      <c r="Q304" s="594">
        <f>Q45-Q51</f>
        <v>0</v>
      </c>
    </row>
    <row r="305" spans="1:17" ht="3" customHeight="1" x14ac:dyDescent="0.25">
      <c r="A305" s="595"/>
      <c r="B305" s="595"/>
      <c r="C305" s="519"/>
      <c r="D305" s="520"/>
      <c r="E305" s="520"/>
      <c r="F305" s="520"/>
      <c r="G305" s="589"/>
      <c r="H305" s="519"/>
      <c r="I305" s="520"/>
      <c r="J305" s="520"/>
      <c r="K305" s="520"/>
      <c r="L305" s="590"/>
      <c r="M305" s="519"/>
      <c r="N305" s="520"/>
      <c r="O305" s="520"/>
      <c r="P305" s="520"/>
      <c r="Q305" s="590"/>
    </row>
    <row r="306" spans="1:17" s="339" customFormat="1" x14ac:dyDescent="0.25">
      <c r="A306" s="940" t="s">
        <v>311</v>
      </c>
      <c r="B306" s="941"/>
      <c r="C306" s="591">
        <f t="shared" ref="C306:Q306" si="154">SUM(C307,C309)-C317+C319</f>
        <v>0</v>
      </c>
      <c r="D306" s="592">
        <f t="shared" si="154"/>
        <v>0</v>
      </c>
      <c r="E306" s="592">
        <f t="shared" si="154"/>
        <v>0</v>
      </c>
      <c r="F306" s="592">
        <f t="shared" si="154"/>
        <v>0</v>
      </c>
      <c r="G306" s="593">
        <f t="shared" si="154"/>
        <v>0</v>
      </c>
      <c r="H306" s="596">
        <f t="shared" si="154"/>
        <v>0</v>
      </c>
      <c r="I306" s="592">
        <f t="shared" si="154"/>
        <v>0</v>
      </c>
      <c r="J306" s="592">
        <f t="shared" si="154"/>
        <v>0</v>
      </c>
      <c r="K306" s="592">
        <f t="shared" si="154"/>
        <v>0</v>
      </c>
      <c r="L306" s="597">
        <f t="shared" si="154"/>
        <v>0</v>
      </c>
      <c r="M306" s="596">
        <f t="shared" si="154"/>
        <v>0</v>
      </c>
      <c r="N306" s="592">
        <f t="shared" si="154"/>
        <v>0</v>
      </c>
      <c r="O306" s="592">
        <f t="shared" si="154"/>
        <v>0</v>
      </c>
      <c r="P306" s="592">
        <f t="shared" si="154"/>
        <v>0</v>
      </c>
      <c r="Q306" s="597">
        <f t="shared" si="154"/>
        <v>0</v>
      </c>
    </row>
    <row r="307" spans="1:17" s="339" customFormat="1" x14ac:dyDescent="0.25">
      <c r="A307" s="598" t="s">
        <v>312</v>
      </c>
      <c r="B307" s="598" t="s">
        <v>313</v>
      </c>
      <c r="C307" s="591">
        <f t="shared" ref="C307:Q307" si="155">C22-C299</f>
        <v>0</v>
      </c>
      <c r="D307" s="592">
        <f t="shared" si="155"/>
        <v>0</v>
      </c>
      <c r="E307" s="592">
        <f t="shared" si="155"/>
        <v>0</v>
      </c>
      <c r="F307" s="592">
        <f t="shared" si="155"/>
        <v>0</v>
      </c>
      <c r="G307" s="599">
        <f t="shared" si="155"/>
        <v>0</v>
      </c>
      <c r="H307" s="596">
        <f t="shared" si="155"/>
        <v>0</v>
      </c>
      <c r="I307" s="592">
        <f t="shared" si="155"/>
        <v>0</v>
      </c>
      <c r="J307" s="592">
        <f t="shared" si="155"/>
        <v>0</v>
      </c>
      <c r="K307" s="592">
        <f t="shared" si="155"/>
        <v>0</v>
      </c>
      <c r="L307" s="597">
        <f t="shared" si="155"/>
        <v>0</v>
      </c>
      <c r="M307" s="596">
        <f t="shared" si="155"/>
        <v>0</v>
      </c>
      <c r="N307" s="592">
        <f t="shared" si="155"/>
        <v>0</v>
      </c>
      <c r="O307" s="592">
        <f t="shared" si="155"/>
        <v>0</v>
      </c>
      <c r="P307" s="592">
        <f t="shared" si="155"/>
        <v>0</v>
      </c>
      <c r="Q307" s="597">
        <f t="shared" si="155"/>
        <v>0</v>
      </c>
    </row>
    <row r="308" spans="1:17" ht="3" customHeight="1" x14ac:dyDescent="0.25">
      <c r="A308" s="584"/>
      <c r="B308" s="584"/>
      <c r="C308" s="519"/>
      <c r="D308" s="520"/>
      <c r="E308" s="520"/>
      <c r="F308" s="520"/>
      <c r="G308" s="589"/>
      <c r="H308" s="519"/>
      <c r="I308" s="520"/>
      <c r="J308" s="520"/>
      <c r="K308" s="520"/>
      <c r="L308" s="590"/>
      <c r="M308" s="519"/>
      <c r="N308" s="520"/>
      <c r="O308" s="520"/>
      <c r="P308" s="520"/>
      <c r="Q308" s="590"/>
    </row>
    <row r="309" spans="1:17" s="339" customFormat="1" x14ac:dyDescent="0.25">
      <c r="A309" s="600" t="s">
        <v>314</v>
      </c>
      <c r="B309" s="600" t="s">
        <v>315</v>
      </c>
      <c r="C309" s="591">
        <f t="shared" ref="C309:Q309" si="156">SUM(C310,C312,C314)-SUM(C311,C313,C315)</f>
        <v>0</v>
      </c>
      <c r="D309" s="592">
        <f t="shared" si="156"/>
        <v>0</v>
      </c>
      <c r="E309" s="592">
        <f t="shared" si="156"/>
        <v>0</v>
      </c>
      <c r="F309" s="592">
        <f t="shared" si="156"/>
        <v>0</v>
      </c>
      <c r="G309" s="599">
        <f t="shared" si="156"/>
        <v>0</v>
      </c>
      <c r="H309" s="596">
        <f t="shared" si="156"/>
        <v>0</v>
      </c>
      <c r="I309" s="592">
        <f t="shared" si="156"/>
        <v>0</v>
      </c>
      <c r="J309" s="592">
        <f t="shared" si="156"/>
        <v>0</v>
      </c>
      <c r="K309" s="592">
        <f t="shared" si="156"/>
        <v>0</v>
      </c>
      <c r="L309" s="597">
        <f t="shared" si="156"/>
        <v>0</v>
      </c>
      <c r="M309" s="596">
        <f t="shared" si="156"/>
        <v>0</v>
      </c>
      <c r="N309" s="592">
        <f t="shared" si="156"/>
        <v>0</v>
      </c>
      <c r="O309" s="592">
        <f t="shared" si="156"/>
        <v>0</v>
      </c>
      <c r="P309" s="592">
        <f t="shared" si="156"/>
        <v>0</v>
      </c>
      <c r="Q309" s="597">
        <f t="shared" si="156"/>
        <v>0</v>
      </c>
    </row>
    <row r="310" spans="1:17" x14ac:dyDescent="0.25">
      <c r="A310" s="601" t="s">
        <v>316</v>
      </c>
      <c r="B310" s="444" t="s">
        <v>317</v>
      </c>
      <c r="C310" s="415">
        <f t="shared" ref="C310:C315" si="157">SUM(D310:G310)</f>
        <v>0</v>
      </c>
      <c r="D310" s="416"/>
      <c r="E310" s="416"/>
      <c r="F310" s="416"/>
      <c r="G310" s="602"/>
      <c r="H310" s="415">
        <f t="shared" ref="H310:H315" si="158">SUM(I310:L310)</f>
        <v>0</v>
      </c>
      <c r="I310" s="416"/>
      <c r="J310" s="416"/>
      <c r="K310" s="416"/>
      <c r="L310" s="603"/>
      <c r="M310" s="415">
        <f t="shared" ref="M310:M315" si="159">SUM(N310:Q310)</f>
        <v>0</v>
      </c>
      <c r="N310" s="359">
        <f t="shared" ref="N310:Q315" si="160">ROUNDUP(I310/$Q$15,0)</f>
        <v>0</v>
      </c>
      <c r="O310" s="359">
        <f t="shared" si="160"/>
        <v>0</v>
      </c>
      <c r="P310" s="359">
        <f t="shared" si="160"/>
        <v>0</v>
      </c>
      <c r="Q310" s="604">
        <f t="shared" si="160"/>
        <v>0</v>
      </c>
    </row>
    <row r="311" spans="1:17" ht="24" x14ac:dyDescent="0.25">
      <c r="A311" s="547" t="s">
        <v>318</v>
      </c>
      <c r="B311" s="362" t="s">
        <v>319</v>
      </c>
      <c r="C311" s="402">
        <f t="shared" si="157"/>
        <v>0</v>
      </c>
      <c r="D311" s="404"/>
      <c r="E311" s="404"/>
      <c r="F311" s="404"/>
      <c r="G311" s="487"/>
      <c r="H311" s="402">
        <f t="shared" si="158"/>
        <v>0</v>
      </c>
      <c r="I311" s="404"/>
      <c r="J311" s="404"/>
      <c r="K311" s="404"/>
      <c r="L311" s="488"/>
      <c r="M311" s="402">
        <f t="shared" si="159"/>
        <v>0</v>
      </c>
      <c r="N311" s="369">
        <f t="shared" si="160"/>
        <v>0</v>
      </c>
      <c r="O311" s="369">
        <f t="shared" si="160"/>
        <v>0</v>
      </c>
      <c r="P311" s="369">
        <f t="shared" si="160"/>
        <v>0</v>
      </c>
      <c r="Q311" s="489">
        <f t="shared" si="160"/>
        <v>0</v>
      </c>
    </row>
    <row r="312" spans="1:17" x14ac:dyDescent="0.25">
      <c r="A312" s="547" t="s">
        <v>320</v>
      </c>
      <c r="B312" s="362" t="s">
        <v>321</v>
      </c>
      <c r="C312" s="402">
        <f t="shared" si="157"/>
        <v>0</v>
      </c>
      <c r="D312" s="404"/>
      <c r="E312" s="404"/>
      <c r="F312" s="404"/>
      <c r="G312" s="487"/>
      <c r="H312" s="402">
        <f t="shared" si="158"/>
        <v>0</v>
      </c>
      <c r="I312" s="404"/>
      <c r="J312" s="404"/>
      <c r="K312" s="404"/>
      <c r="L312" s="488"/>
      <c r="M312" s="402">
        <f t="shared" si="159"/>
        <v>0</v>
      </c>
      <c r="N312" s="369">
        <f t="shared" si="160"/>
        <v>0</v>
      </c>
      <c r="O312" s="369">
        <f t="shared" si="160"/>
        <v>0</v>
      </c>
      <c r="P312" s="369">
        <f t="shared" si="160"/>
        <v>0</v>
      </c>
      <c r="Q312" s="489">
        <f t="shared" si="160"/>
        <v>0</v>
      </c>
    </row>
    <row r="313" spans="1:17" ht="24" x14ac:dyDescent="0.25">
      <c r="A313" s="547" t="s">
        <v>322</v>
      </c>
      <c r="B313" s="362" t="s">
        <v>323</v>
      </c>
      <c r="C313" s="402">
        <f t="shared" si="157"/>
        <v>0</v>
      </c>
      <c r="D313" s="404"/>
      <c r="E313" s="404"/>
      <c r="F313" s="404"/>
      <c r="G313" s="487"/>
      <c r="H313" s="402">
        <f t="shared" si="158"/>
        <v>0</v>
      </c>
      <c r="I313" s="404"/>
      <c r="J313" s="404"/>
      <c r="K313" s="404"/>
      <c r="L313" s="488"/>
      <c r="M313" s="402">
        <f t="shared" si="159"/>
        <v>0</v>
      </c>
      <c r="N313" s="369">
        <f t="shared" si="160"/>
        <v>0</v>
      </c>
      <c r="O313" s="369">
        <f t="shared" si="160"/>
        <v>0</v>
      </c>
      <c r="P313" s="369">
        <f t="shared" si="160"/>
        <v>0</v>
      </c>
      <c r="Q313" s="489">
        <f t="shared" si="160"/>
        <v>0</v>
      </c>
    </row>
    <row r="314" spans="1:17" x14ac:dyDescent="0.25">
      <c r="A314" s="547" t="s">
        <v>324</v>
      </c>
      <c r="B314" s="362" t="s">
        <v>325</v>
      </c>
      <c r="C314" s="402">
        <f t="shared" si="157"/>
        <v>0</v>
      </c>
      <c r="D314" s="404"/>
      <c r="E314" s="404"/>
      <c r="F314" s="404"/>
      <c r="G314" s="487"/>
      <c r="H314" s="402">
        <f t="shared" si="158"/>
        <v>0</v>
      </c>
      <c r="I314" s="404"/>
      <c r="J314" s="404"/>
      <c r="K314" s="404"/>
      <c r="L314" s="488"/>
      <c r="M314" s="402">
        <f t="shared" si="159"/>
        <v>0</v>
      </c>
      <c r="N314" s="369">
        <f t="shared" si="160"/>
        <v>0</v>
      </c>
      <c r="O314" s="369">
        <f t="shared" si="160"/>
        <v>0</v>
      </c>
      <c r="P314" s="369">
        <f t="shared" si="160"/>
        <v>0</v>
      </c>
      <c r="Q314" s="489">
        <f t="shared" si="160"/>
        <v>0</v>
      </c>
    </row>
    <row r="315" spans="1:17" ht="24" x14ac:dyDescent="0.25">
      <c r="A315" s="605" t="s">
        <v>326</v>
      </c>
      <c r="B315" s="606" t="s">
        <v>327</v>
      </c>
      <c r="C315" s="510">
        <f t="shared" si="157"/>
        <v>0</v>
      </c>
      <c r="D315" s="514"/>
      <c r="E315" s="514"/>
      <c r="F315" s="514"/>
      <c r="G315" s="564"/>
      <c r="H315" s="510">
        <f t="shared" si="158"/>
        <v>0</v>
      </c>
      <c r="I315" s="514"/>
      <c r="J315" s="514"/>
      <c r="K315" s="514"/>
      <c r="L315" s="516"/>
      <c r="M315" s="510">
        <f t="shared" si="159"/>
        <v>0</v>
      </c>
      <c r="N315" s="517">
        <f t="shared" si="160"/>
        <v>0</v>
      </c>
      <c r="O315" s="517">
        <f t="shared" si="160"/>
        <v>0</v>
      </c>
      <c r="P315" s="517">
        <f t="shared" si="160"/>
        <v>0</v>
      </c>
      <c r="Q315" s="518">
        <f t="shared" si="160"/>
        <v>0</v>
      </c>
    </row>
    <row r="316" spans="1:17" ht="3" customHeight="1" x14ac:dyDescent="0.25">
      <c r="A316" s="584"/>
      <c r="B316" s="584"/>
      <c r="C316" s="519"/>
      <c r="D316" s="520"/>
      <c r="E316" s="520"/>
      <c r="F316" s="520"/>
      <c r="G316" s="589"/>
      <c r="H316" s="519"/>
      <c r="I316" s="520"/>
      <c r="J316" s="520"/>
      <c r="K316" s="520"/>
      <c r="L316" s="590"/>
      <c r="M316" s="519"/>
      <c r="N316" s="520"/>
      <c r="O316" s="520"/>
      <c r="P316" s="520"/>
      <c r="Q316" s="590"/>
    </row>
    <row r="317" spans="1:17" s="339" customFormat="1" x14ac:dyDescent="0.25">
      <c r="A317" s="600" t="s">
        <v>328</v>
      </c>
      <c r="B317" s="600" t="s">
        <v>329</v>
      </c>
      <c r="C317" s="607">
        <f>SUM(D317:G317)</f>
        <v>0</v>
      </c>
      <c r="D317" s="608"/>
      <c r="E317" s="608"/>
      <c r="F317" s="608"/>
      <c r="G317" s="609"/>
      <c r="H317" s="607">
        <f>SUM(I317:L317)</f>
        <v>0</v>
      </c>
      <c r="I317" s="608"/>
      <c r="J317" s="608"/>
      <c r="K317" s="608"/>
      <c r="L317" s="610"/>
      <c r="M317" s="607">
        <f>SUM(N317:Q317)</f>
        <v>0</v>
      </c>
      <c r="N317" s="592">
        <f t="shared" ref="N317:Q317" si="161">ROUNDUP(I317/$Q$15,0)</f>
        <v>0</v>
      </c>
      <c r="O317" s="592">
        <f t="shared" si="161"/>
        <v>0</v>
      </c>
      <c r="P317" s="592">
        <f t="shared" si="161"/>
        <v>0</v>
      </c>
      <c r="Q317" s="597">
        <f t="shared" si="161"/>
        <v>0</v>
      </c>
    </row>
    <row r="318" spans="1:17" s="339" customFormat="1" ht="3" customHeight="1" x14ac:dyDescent="0.25">
      <c r="A318" s="611"/>
      <c r="B318" s="612"/>
      <c r="C318" s="613"/>
      <c r="D318" s="614"/>
      <c r="E318" s="614"/>
      <c r="F318" s="614"/>
      <c r="G318" s="615"/>
      <c r="H318" s="613"/>
      <c r="I318" s="614"/>
      <c r="J318" s="469"/>
      <c r="K318" s="469"/>
      <c r="L318" s="471"/>
      <c r="M318" s="613"/>
      <c r="N318" s="614"/>
      <c r="O318" s="469"/>
      <c r="P318" s="469"/>
      <c r="Q318" s="471"/>
    </row>
    <row r="319" spans="1:17" s="339" customFormat="1" ht="48" x14ac:dyDescent="0.25">
      <c r="A319" s="611" t="s">
        <v>330</v>
      </c>
      <c r="B319" s="616" t="s">
        <v>331</v>
      </c>
      <c r="C319" s="617">
        <f>SUM(D319:G319)</f>
        <v>0</v>
      </c>
      <c r="D319" s="502"/>
      <c r="E319" s="502"/>
      <c r="F319" s="502"/>
      <c r="G319" s="503"/>
      <c r="H319" s="617">
        <f>SUM(I319:L319)</f>
        <v>0</v>
      </c>
      <c r="I319" s="502"/>
      <c r="J319" s="618"/>
      <c r="K319" s="618"/>
      <c r="L319" s="619"/>
      <c r="M319" s="937">
        <f>SUM(N319:Q319)</f>
        <v>0</v>
      </c>
      <c r="N319" s="520">
        <f t="shared" ref="N319:Q319" si="162">ROUNDUP(I319/$Q$15,0)</f>
        <v>0</v>
      </c>
      <c r="O319" s="520">
        <f t="shared" si="162"/>
        <v>0</v>
      </c>
      <c r="P319" s="520">
        <f t="shared" si="162"/>
        <v>0</v>
      </c>
      <c r="Q319" s="590">
        <f t="shared" si="162"/>
        <v>0</v>
      </c>
    </row>
    <row r="320" spans="1:17" hidden="1" x14ac:dyDescent="0.25">
      <c r="A320" s="620"/>
      <c r="B320" s="621"/>
      <c r="C320" s="621"/>
      <c r="D320" s="621"/>
      <c r="E320" s="621"/>
      <c r="F320" s="621"/>
      <c r="G320" s="621"/>
      <c r="H320" s="621"/>
      <c r="I320" s="621"/>
      <c r="J320" s="621"/>
      <c r="K320" s="621"/>
      <c r="L320" s="621"/>
      <c r="M320" s="942"/>
      <c r="N320" s="943"/>
      <c r="O320" s="943"/>
      <c r="P320" s="943"/>
      <c r="Q320" s="944"/>
    </row>
    <row r="321" spans="1:17" hidden="1" x14ac:dyDescent="0.25">
      <c r="A321" s="620"/>
      <c r="B321" s="621"/>
      <c r="C321" s="621"/>
      <c r="D321" s="621"/>
      <c r="E321" s="621"/>
      <c r="F321" s="621"/>
      <c r="G321" s="621"/>
      <c r="H321" s="621"/>
      <c r="I321" s="621"/>
      <c r="J321" s="621"/>
      <c r="K321" s="621"/>
      <c r="L321" s="621"/>
      <c r="M321" s="942"/>
      <c r="N321" s="943"/>
      <c r="O321" s="943"/>
      <c r="P321" s="943"/>
      <c r="Q321" s="944"/>
    </row>
    <row r="322" spans="1:17" ht="12.75" hidden="1" customHeight="1" x14ac:dyDescent="0.25">
      <c r="A322" s="621" t="s">
        <v>332</v>
      </c>
      <c r="C322" s="621" t="s">
        <v>333</v>
      </c>
      <c r="D322" s="621"/>
      <c r="E322" s="621"/>
      <c r="F322" s="621"/>
      <c r="G322" s="621"/>
      <c r="H322" s="621" t="s">
        <v>334</v>
      </c>
      <c r="I322" s="621"/>
      <c r="J322" s="621"/>
      <c r="K322" s="621"/>
      <c r="L322" s="621"/>
      <c r="M322" s="942"/>
      <c r="N322" s="943"/>
      <c r="O322" s="943"/>
      <c r="P322" s="943"/>
      <c r="Q322" s="944"/>
    </row>
    <row r="323" spans="1:17" hidden="1" x14ac:dyDescent="0.25">
      <c r="A323" s="620"/>
      <c r="B323" s="621"/>
      <c r="C323" s="621"/>
      <c r="D323" s="621"/>
      <c r="E323" s="621"/>
      <c r="F323" s="621"/>
      <c r="G323" s="621"/>
      <c r="H323" s="621"/>
      <c r="I323" s="621"/>
      <c r="J323" s="621"/>
      <c r="K323" s="621"/>
      <c r="L323" s="621"/>
      <c r="M323" s="942"/>
      <c r="N323" s="943"/>
      <c r="O323" s="943"/>
      <c r="P323" s="943"/>
      <c r="Q323" s="944"/>
    </row>
    <row r="324" spans="1:17" hidden="1" x14ac:dyDescent="0.25">
      <c r="A324" s="621" t="s">
        <v>335</v>
      </c>
      <c r="C324" s="621" t="s">
        <v>333</v>
      </c>
      <c r="D324" s="621"/>
      <c r="E324" s="621"/>
      <c r="F324" s="621"/>
      <c r="G324" s="621"/>
      <c r="H324" s="621" t="s">
        <v>334</v>
      </c>
      <c r="I324" s="621"/>
      <c r="J324" s="621"/>
      <c r="K324" s="621"/>
      <c r="L324" s="621"/>
      <c r="M324" s="942"/>
      <c r="N324" s="943"/>
      <c r="O324" s="943"/>
      <c r="P324" s="943"/>
      <c r="Q324" s="944"/>
    </row>
    <row r="325" spans="1:17" hidden="1" x14ac:dyDescent="0.25">
      <c r="A325" s="620"/>
      <c r="B325" s="621"/>
      <c r="C325" s="621"/>
      <c r="D325" s="621"/>
      <c r="E325" s="621"/>
      <c r="F325" s="621"/>
      <c r="G325" s="621"/>
      <c r="H325" s="621"/>
      <c r="I325" s="621"/>
      <c r="J325" s="621"/>
      <c r="K325" s="621"/>
      <c r="L325" s="621"/>
      <c r="M325" s="942"/>
      <c r="N325" s="943"/>
      <c r="O325" s="943"/>
      <c r="P325" s="943"/>
      <c r="Q325" s="944"/>
    </row>
    <row r="326" spans="1:17" ht="12.75" hidden="1" thickBot="1" x14ac:dyDescent="0.3">
      <c r="A326" s="623"/>
      <c r="B326" s="624"/>
      <c r="C326" s="624"/>
      <c r="D326" s="624"/>
      <c r="E326" s="624"/>
      <c r="F326" s="624"/>
      <c r="G326" s="624"/>
      <c r="H326" s="624"/>
      <c r="I326" s="624"/>
      <c r="J326" s="624"/>
      <c r="K326" s="624"/>
      <c r="L326" s="624"/>
      <c r="M326" s="945"/>
      <c r="N326" s="946"/>
      <c r="O326" s="946"/>
      <c r="P326" s="946"/>
      <c r="Q326" s="947"/>
    </row>
    <row r="327" spans="1:17" hidden="1" x14ac:dyDescent="0.25">
      <c r="A327" s="313"/>
      <c r="B327" s="313"/>
      <c r="C327" s="313"/>
      <c r="D327" s="313"/>
      <c r="E327" s="313"/>
      <c r="F327" s="313"/>
      <c r="G327" s="313"/>
      <c r="H327" s="313"/>
      <c r="I327" s="313"/>
      <c r="J327" s="313"/>
      <c r="K327" s="313"/>
      <c r="L327" s="313"/>
    </row>
    <row r="328" spans="1:17" x14ac:dyDescent="0.25">
      <c r="A328" s="313"/>
      <c r="B328" s="313"/>
      <c r="C328" s="313"/>
      <c r="D328" s="313"/>
      <c r="E328" s="313"/>
      <c r="F328" s="313"/>
      <c r="G328" s="313"/>
      <c r="H328" s="313"/>
      <c r="I328" s="313"/>
      <c r="J328" s="313"/>
      <c r="K328" s="313"/>
      <c r="L328" s="313"/>
    </row>
    <row r="329" spans="1:17" x14ac:dyDescent="0.25">
      <c r="A329" s="313"/>
      <c r="B329" s="313"/>
      <c r="C329" s="313"/>
      <c r="D329" s="313"/>
      <c r="E329" s="313"/>
      <c r="F329" s="313"/>
      <c r="G329" s="313"/>
      <c r="H329" s="313"/>
      <c r="I329" s="313"/>
      <c r="J329" s="313"/>
      <c r="K329" s="313"/>
      <c r="L329" s="313"/>
    </row>
    <row r="330" spans="1:17" x14ac:dyDescent="0.25">
      <c r="A330" s="313"/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</row>
    <row r="331" spans="1:17" x14ac:dyDescent="0.25">
      <c r="A331" s="313"/>
      <c r="B331" s="313"/>
      <c r="C331" s="313"/>
      <c r="D331" s="313"/>
      <c r="E331" s="313"/>
      <c r="F331" s="313"/>
      <c r="G331" s="313"/>
      <c r="H331" s="313"/>
      <c r="I331" s="313"/>
      <c r="J331" s="313"/>
      <c r="K331" s="313"/>
      <c r="L331" s="313"/>
    </row>
    <row r="332" spans="1:17" x14ac:dyDescent="0.25">
      <c r="A332" s="313"/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</row>
    <row r="333" spans="1:17" x14ac:dyDescent="0.25">
      <c r="A333" s="313"/>
      <c r="B333" s="313"/>
      <c r="C333" s="313"/>
      <c r="D333" s="313"/>
      <c r="E333" s="313"/>
      <c r="F333" s="313"/>
      <c r="G333" s="313"/>
      <c r="H333" s="313"/>
      <c r="I333" s="313"/>
      <c r="J333" s="313"/>
      <c r="K333" s="313"/>
      <c r="L333" s="313"/>
    </row>
    <row r="334" spans="1:17" x14ac:dyDescent="0.25">
      <c r="A334" s="313"/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</row>
    <row r="335" spans="1:17" x14ac:dyDescent="0.25">
      <c r="A335" s="313"/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</row>
    <row r="336" spans="1:17" x14ac:dyDescent="0.25">
      <c r="A336" s="313"/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</row>
    <row r="337" spans="1:12" x14ac:dyDescent="0.25">
      <c r="A337" s="313"/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</row>
    <row r="338" spans="1:12" x14ac:dyDescent="0.25">
      <c r="A338" s="313"/>
      <c r="B338" s="313"/>
      <c r="C338" s="313"/>
      <c r="D338" s="313"/>
      <c r="E338" s="313"/>
      <c r="F338" s="313"/>
      <c r="G338" s="313"/>
      <c r="H338" s="313"/>
      <c r="I338" s="313"/>
      <c r="J338" s="313"/>
      <c r="K338" s="313"/>
      <c r="L338" s="313"/>
    </row>
    <row r="339" spans="1:12" x14ac:dyDescent="0.25">
      <c r="A339" s="313"/>
      <c r="B339" s="313"/>
      <c r="C339" s="313"/>
      <c r="D339" s="313"/>
      <c r="E339" s="313"/>
      <c r="F339" s="313"/>
      <c r="G339" s="313"/>
      <c r="H339" s="313"/>
      <c r="I339" s="313"/>
      <c r="J339" s="313"/>
      <c r="K339" s="313"/>
      <c r="L339" s="313"/>
    </row>
    <row r="340" spans="1:12" x14ac:dyDescent="0.25">
      <c r="A340" s="313"/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</row>
    <row r="341" spans="1:12" x14ac:dyDescent="0.25">
      <c r="A341" s="313"/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</row>
    <row r="342" spans="1:12" x14ac:dyDescent="0.25">
      <c r="A342" s="313"/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</row>
    <row r="343" spans="1:12" x14ac:dyDescent="0.25">
      <c r="A343" s="313"/>
      <c r="B343" s="313"/>
      <c r="C343" s="313"/>
      <c r="D343" s="313"/>
      <c r="E343" s="313"/>
      <c r="F343" s="313"/>
      <c r="G343" s="313"/>
      <c r="H343" s="313"/>
      <c r="I343" s="313"/>
      <c r="J343" s="313"/>
      <c r="K343" s="313"/>
      <c r="L343" s="313"/>
    </row>
    <row r="344" spans="1:12" x14ac:dyDescent="0.25">
      <c r="A344" s="313"/>
      <c r="B344" s="313"/>
      <c r="C344" s="313"/>
      <c r="D344" s="313"/>
      <c r="E344" s="313"/>
      <c r="F344" s="313"/>
      <c r="G344" s="313"/>
      <c r="H344" s="313"/>
      <c r="I344" s="313"/>
      <c r="J344" s="313"/>
      <c r="K344" s="313"/>
      <c r="L344" s="313"/>
    </row>
    <row r="345" spans="1:12" x14ac:dyDescent="0.25">
      <c r="A345" s="313"/>
      <c r="B345" s="313"/>
      <c r="C345" s="313"/>
      <c r="D345" s="313"/>
      <c r="E345" s="313"/>
      <c r="F345" s="313"/>
      <c r="G345" s="313"/>
      <c r="H345" s="313"/>
      <c r="I345" s="313"/>
      <c r="J345" s="313"/>
      <c r="K345" s="313"/>
      <c r="L345" s="313"/>
    </row>
  </sheetData>
  <sheetProtection password="CA5B" sheet="1" objects="1" scenarios="1"/>
  <mergeCells count="38"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zoomScalePageLayoutView="80" workbookViewId="0">
      <selection activeCell="B328" sqref="B328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987"/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</row>
    <row r="2" spans="1:17" ht="18" customHeight="1" x14ac:dyDescent="0.25">
      <c r="A2" s="989" t="s">
        <v>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991"/>
      <c r="M3" s="991"/>
      <c r="N3" s="991"/>
      <c r="O3" s="991"/>
      <c r="P3" s="991"/>
      <c r="Q3" s="992"/>
    </row>
    <row r="4" spans="1:17" ht="12.75" x14ac:dyDescent="0.25">
      <c r="A4" s="5" t="s">
        <v>1</v>
      </c>
      <c r="B4" s="6"/>
      <c r="C4" s="993" t="s">
        <v>2</v>
      </c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</row>
    <row r="5" spans="1:17" ht="12.75" x14ac:dyDescent="0.25">
      <c r="A5" s="5" t="s">
        <v>3</v>
      </c>
      <c r="B5" s="6"/>
      <c r="C5" s="993" t="s">
        <v>4</v>
      </c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</row>
    <row r="6" spans="1:17" ht="12.75" customHeight="1" x14ac:dyDescent="0.25">
      <c r="A6" s="2" t="s">
        <v>5</v>
      </c>
      <c r="B6" s="3"/>
      <c r="C6" s="984" t="s">
        <v>6</v>
      </c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6"/>
    </row>
    <row r="7" spans="1:17" ht="12.75" customHeight="1" x14ac:dyDescent="0.25">
      <c r="A7" s="2" t="s">
        <v>7</v>
      </c>
      <c r="B7" s="3"/>
      <c r="C7" s="984" t="s">
        <v>8</v>
      </c>
      <c r="D7" s="985"/>
      <c r="E7" s="985"/>
      <c r="F7" s="985"/>
      <c r="G7" s="985"/>
      <c r="H7" s="985"/>
      <c r="I7" s="985"/>
      <c r="J7" s="985"/>
      <c r="K7" s="985"/>
      <c r="L7" s="985"/>
      <c r="M7" s="985"/>
      <c r="N7" s="985"/>
      <c r="O7" s="985"/>
      <c r="P7" s="985"/>
      <c r="Q7" s="986"/>
    </row>
    <row r="8" spans="1:17" ht="24" customHeight="1" x14ac:dyDescent="0.25">
      <c r="A8" s="2" t="s">
        <v>9</v>
      </c>
      <c r="B8" s="3"/>
      <c r="C8" s="994" t="s">
        <v>10</v>
      </c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6"/>
    </row>
    <row r="9" spans="1:17" ht="12.75" customHeight="1" x14ac:dyDescent="0.25">
      <c r="A9" s="7" t="s">
        <v>11</v>
      </c>
      <c r="B9" s="3"/>
      <c r="C9" s="984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6"/>
    </row>
    <row r="10" spans="1:17" ht="12.75" customHeight="1" x14ac:dyDescent="0.25">
      <c r="A10" s="2"/>
      <c r="B10" s="3" t="s">
        <v>12</v>
      </c>
      <c r="C10" s="984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6"/>
    </row>
    <row r="11" spans="1:17" ht="12.75" customHeight="1" x14ac:dyDescent="0.25">
      <c r="A11" s="2"/>
      <c r="B11" s="3" t="s">
        <v>13</v>
      </c>
      <c r="C11" s="984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6"/>
    </row>
    <row r="12" spans="1:17" ht="12.75" customHeight="1" x14ac:dyDescent="0.25">
      <c r="A12" s="2"/>
      <c r="B12" s="3" t="s">
        <v>14</v>
      </c>
      <c r="C12" s="984" t="s">
        <v>15</v>
      </c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6"/>
    </row>
    <row r="13" spans="1:17" ht="12.75" customHeight="1" x14ac:dyDescent="0.25">
      <c r="A13" s="2"/>
      <c r="B13" s="3" t="s">
        <v>16</v>
      </c>
      <c r="C13" s="984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6"/>
    </row>
    <row r="14" spans="1:17" ht="12.75" customHeight="1" x14ac:dyDescent="0.25">
      <c r="A14" s="2"/>
      <c r="B14" s="3" t="s">
        <v>17</v>
      </c>
      <c r="C14" s="984"/>
      <c r="D14" s="985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997" t="s">
        <v>18</v>
      </c>
      <c r="P15" s="997"/>
      <c r="Q15" s="13" t="s">
        <v>19</v>
      </c>
    </row>
    <row r="16" spans="1:17" s="14" customFormat="1" ht="12.75" customHeight="1" x14ac:dyDescent="0.25">
      <c r="A16" s="998" t="s">
        <v>20</v>
      </c>
      <c r="B16" s="1001" t="s">
        <v>21</v>
      </c>
      <c r="C16" s="1003" t="s">
        <v>22</v>
      </c>
      <c r="D16" s="1004"/>
      <c r="E16" s="1004"/>
      <c r="F16" s="1004"/>
      <c r="G16" s="1005"/>
      <c r="H16" s="1003" t="s">
        <v>23</v>
      </c>
      <c r="I16" s="1004"/>
      <c r="J16" s="1004"/>
      <c r="K16" s="1004"/>
      <c r="L16" s="1006"/>
      <c r="M16" s="1003" t="s">
        <v>24</v>
      </c>
      <c r="N16" s="1004"/>
      <c r="O16" s="1004"/>
      <c r="P16" s="1004"/>
      <c r="Q16" s="1006"/>
    </row>
    <row r="17" spans="1:17" s="14" customFormat="1" ht="12.75" customHeight="1" x14ac:dyDescent="0.25">
      <c r="A17" s="999"/>
      <c r="B17" s="1002"/>
      <c r="C17" s="1007" t="s">
        <v>25</v>
      </c>
      <c r="D17" s="1008" t="s">
        <v>26</v>
      </c>
      <c r="E17" s="1024" t="s">
        <v>27</v>
      </c>
      <c r="F17" s="1020" t="s">
        <v>28</v>
      </c>
      <c r="G17" s="1027" t="s">
        <v>29</v>
      </c>
      <c r="H17" s="1007" t="s">
        <v>25</v>
      </c>
      <c r="I17" s="1008" t="s">
        <v>26</v>
      </c>
      <c r="J17" s="1024" t="s">
        <v>27</v>
      </c>
      <c r="K17" s="1020" t="s">
        <v>28</v>
      </c>
      <c r="L17" s="1010" t="s">
        <v>29</v>
      </c>
      <c r="M17" s="1007" t="s">
        <v>25</v>
      </c>
      <c r="N17" s="1008" t="s">
        <v>26</v>
      </c>
      <c r="O17" s="1024" t="s">
        <v>27</v>
      </c>
      <c r="P17" s="1020" t="s">
        <v>28</v>
      </c>
      <c r="Q17" s="1010" t="s">
        <v>29</v>
      </c>
    </row>
    <row r="18" spans="1:17" s="15" customFormat="1" ht="61.5" customHeight="1" thickBot="1" x14ac:dyDescent="0.3">
      <c r="A18" s="1000"/>
      <c r="B18" s="1002"/>
      <c r="C18" s="1007"/>
      <c r="D18" s="1009"/>
      <c r="E18" s="1026"/>
      <c r="F18" s="1021"/>
      <c r="G18" s="1027"/>
      <c r="H18" s="1022"/>
      <c r="I18" s="1023"/>
      <c r="J18" s="1025"/>
      <c r="K18" s="1021"/>
      <c r="L18" s="1011"/>
      <c r="M18" s="1022"/>
      <c r="N18" s="1023"/>
      <c r="O18" s="1025"/>
      <c r="P18" s="1021"/>
      <c r="Q18" s="1011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179807</v>
      </c>
      <c r="D21" s="31">
        <f>SUM(D22,D25,D26,D42,D43)</f>
        <v>179807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139229</v>
      </c>
      <c r="I21" s="31">
        <f>SUM(I22,I25,I26,I42,I43)</f>
        <v>139229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7" si="2">SUM(N21:Q21)</f>
        <v>198106</v>
      </c>
      <c r="N21" s="31">
        <f>SUM(N22,N25,N26,N42,N43)</f>
        <v>198106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12090</v>
      </c>
      <c r="I22" s="37">
        <f>SUM(I23:I24)</f>
        <v>12090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17203</v>
      </c>
      <c r="N22" s="37">
        <f>SUM(N23:N24)</f>
        <v>17203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0</v>
      </c>
      <c r="D24" s="53"/>
      <c r="E24" s="53"/>
      <c r="F24" s="53"/>
      <c r="G24" s="54"/>
      <c r="H24" s="52">
        <f t="shared" si="1"/>
        <v>12090</v>
      </c>
      <c r="I24" s="53">
        <v>12090</v>
      </c>
      <c r="J24" s="53"/>
      <c r="K24" s="53"/>
      <c r="L24" s="55"/>
      <c r="M24" s="56">
        <f t="shared" si="2"/>
        <v>17203</v>
      </c>
      <c r="N24" s="57">
        <f>ROUND(I24/$Q$15,0)</f>
        <v>17203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48235</v>
      </c>
      <c r="D25" s="62">
        <v>48235</v>
      </c>
      <c r="E25" s="62"/>
      <c r="F25" s="63" t="s">
        <v>37</v>
      </c>
      <c r="G25" s="64" t="s">
        <v>37</v>
      </c>
      <c r="H25" s="61">
        <f t="shared" si="1"/>
        <v>40818</v>
      </c>
      <c r="I25" s="62">
        <v>40818</v>
      </c>
      <c r="J25" s="62"/>
      <c r="K25" s="63" t="s">
        <v>37</v>
      </c>
      <c r="L25" s="65" t="s">
        <v>37</v>
      </c>
      <c r="M25" s="66">
        <f t="shared" si="2"/>
        <v>58079</v>
      </c>
      <c r="N25" s="67">
        <f>ROUND(I25/$Q$15,0)</f>
        <v>58079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131572</v>
      </c>
      <c r="D26" s="73">
        <v>131572</v>
      </c>
      <c r="E26" s="74" t="s">
        <v>37</v>
      </c>
      <c r="F26" s="74" t="s">
        <v>37</v>
      </c>
      <c r="G26" s="75" t="s">
        <v>37</v>
      </c>
      <c r="H26" s="72">
        <f t="shared" si="1"/>
        <v>86321</v>
      </c>
      <c r="I26" s="76">
        <v>86321</v>
      </c>
      <c r="J26" s="74" t="s">
        <v>37</v>
      </c>
      <c r="K26" s="74" t="s">
        <v>37</v>
      </c>
      <c r="L26" s="77" t="s">
        <v>37</v>
      </c>
      <c r="M26" s="72">
        <f t="shared" si="2"/>
        <v>122824</v>
      </c>
      <c r="N26" s="74">
        <f>ROUND(I26/$Q$15,0)</f>
        <v>122824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 t="shared" si="1"/>
        <v>0</v>
      </c>
      <c r="I42" s="73"/>
      <c r="J42" s="74" t="s">
        <v>37</v>
      </c>
      <c r="K42" s="74" t="s">
        <v>37</v>
      </c>
      <c r="L42" s="77" t="s">
        <v>37</v>
      </c>
      <c r="M42" s="108">
        <f t="shared" si="2"/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>E44</f>
        <v>0</v>
      </c>
      <c r="F43" s="112">
        <f>F44</f>
        <v>0</v>
      </c>
      <c r="G43" s="75" t="s">
        <v>37</v>
      </c>
      <c r="H43" s="108">
        <f t="shared" si="1"/>
        <v>0</v>
      </c>
      <c r="I43" s="112">
        <f>I44</f>
        <v>0</v>
      </c>
      <c r="J43" s="112">
        <f>J44</f>
        <v>0</v>
      </c>
      <c r="K43" s="112">
        <f>K44</f>
        <v>0</v>
      </c>
      <c r="L43" s="77" t="s">
        <v>37</v>
      </c>
      <c r="M43" s="113">
        <f t="shared" si="2"/>
        <v>0</v>
      </c>
      <c r="N43" s="112">
        <f>N44</f>
        <v>0</v>
      </c>
      <c r="O43" s="112">
        <f>O44</f>
        <v>0</v>
      </c>
      <c r="P43" s="112">
        <f>P44</f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1"/>
        <v>0</v>
      </c>
      <c r="I44" s="43"/>
      <c r="J44" s="118"/>
      <c r="K44" s="118"/>
      <c r="L44" s="88" t="s">
        <v>37</v>
      </c>
      <c r="M44" s="46">
        <f t="shared" si="2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2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2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2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3" si="4">SUM(D50:G50)</f>
        <v>179807</v>
      </c>
      <c r="D50" s="146">
        <f>SUM(D51,D299)</f>
        <v>179807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81" si="5">SUM(I50:L50)</f>
        <v>139229</v>
      </c>
      <c r="I50" s="146">
        <f>SUM(I51,I299)</f>
        <v>139229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81" si="6">SUM(N50:Q50)</f>
        <v>198106</v>
      </c>
      <c r="N50" s="146">
        <f>SUM(N51,N299)</f>
        <v>198106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4"/>
        <v>179807</v>
      </c>
      <c r="D51" s="152">
        <f>SUM(D52,D192)</f>
        <v>179807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5"/>
        <v>139229</v>
      </c>
      <c r="I51" s="152">
        <f>SUM(I52,I192)</f>
        <v>139229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6"/>
        <v>198106</v>
      </c>
      <c r="N51" s="152">
        <f>SUM(N52,N192)</f>
        <v>198106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4"/>
        <v>49807</v>
      </c>
      <c r="D52" s="157">
        <f>SUM(D53,D74,D171,D185)</f>
        <v>49807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5"/>
        <v>42089</v>
      </c>
      <c r="I52" s="157">
        <f>SUM(I53,I74,I171,I185)</f>
        <v>42089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6"/>
        <v>59889</v>
      </c>
      <c r="N52" s="157">
        <f>SUM(N53,N74,N171,N185)</f>
        <v>59889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4"/>
        <v>25131</v>
      </c>
      <c r="D53" s="162">
        <f>SUM(D54,D67)</f>
        <v>25131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5"/>
        <v>23205</v>
      </c>
      <c r="I53" s="162">
        <f>SUM(I54,I67)</f>
        <v>23205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6"/>
        <v>33019</v>
      </c>
      <c r="N53" s="162">
        <f>SUM(N54,N67)</f>
        <v>33019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4"/>
        <v>20266</v>
      </c>
      <c r="D54" s="78">
        <f>SUM(D55,D58,D66)</f>
        <v>20266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5"/>
        <v>18784</v>
      </c>
      <c r="I54" s="78">
        <f>SUM(I55,I58,I66)</f>
        <v>18784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6"/>
        <v>26728</v>
      </c>
      <c r="N54" s="78">
        <f>SUM(N55,N58,N66)</f>
        <v>26728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4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5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6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4"/>
        <v>0</v>
      </c>
      <c r="D56" s="83"/>
      <c r="E56" s="83"/>
      <c r="F56" s="83"/>
      <c r="G56" s="172"/>
      <c r="H56" s="81">
        <f t="shared" si="5"/>
        <v>0</v>
      </c>
      <c r="I56" s="83"/>
      <c r="J56" s="83"/>
      <c r="K56" s="83"/>
      <c r="L56" s="173"/>
      <c r="M56" s="81">
        <f t="shared" si="6"/>
        <v>0</v>
      </c>
      <c r="N56" s="57">
        <f t="shared" ref="N56:Q57" si="7">ROUNDUP(I56/$Q$15,0)</f>
        <v>0</v>
      </c>
      <c r="O56" s="107">
        <f t="shared" si="7"/>
        <v>0</v>
      </c>
      <c r="P56" s="107">
        <f t="shared" si="7"/>
        <v>0</v>
      </c>
      <c r="Q56" s="174">
        <f t="shared" si="7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4"/>
        <v>0</v>
      </c>
      <c r="D57" s="92"/>
      <c r="E57" s="92"/>
      <c r="F57" s="92"/>
      <c r="G57" s="175"/>
      <c r="H57" s="90">
        <f t="shared" si="5"/>
        <v>0</v>
      </c>
      <c r="I57" s="92"/>
      <c r="J57" s="92"/>
      <c r="K57" s="92"/>
      <c r="L57" s="176"/>
      <c r="M57" s="90">
        <f t="shared" si="6"/>
        <v>0</v>
      </c>
      <c r="N57" s="57">
        <f t="shared" si="7"/>
        <v>0</v>
      </c>
      <c r="O57" s="57">
        <f t="shared" si="7"/>
        <v>0</v>
      </c>
      <c r="P57" s="57">
        <f t="shared" si="7"/>
        <v>0</v>
      </c>
      <c r="Q57" s="177">
        <f t="shared" si="7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4"/>
        <v>944</v>
      </c>
      <c r="D58" s="57">
        <f>SUM(D59:D65)</f>
        <v>944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5"/>
        <v>947</v>
      </c>
      <c r="I58" s="57">
        <f>SUM(I59:I65)</f>
        <v>947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6"/>
        <v>1348</v>
      </c>
      <c r="N58" s="57">
        <f>SUM(N59:N65)</f>
        <v>1348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4"/>
        <v>0</v>
      </c>
      <c r="D59" s="92"/>
      <c r="E59" s="92"/>
      <c r="F59" s="92"/>
      <c r="G59" s="175"/>
      <c r="H59" s="90">
        <f t="shared" si="5"/>
        <v>0</v>
      </c>
      <c r="I59" s="92"/>
      <c r="J59" s="92"/>
      <c r="K59" s="92"/>
      <c r="L59" s="176"/>
      <c r="M59" s="90">
        <f t="shared" si="6"/>
        <v>0</v>
      </c>
      <c r="N59" s="57">
        <f t="shared" ref="N59:Q66" si="8">ROUNDUP(I59/$Q$15,0)</f>
        <v>0</v>
      </c>
      <c r="O59" s="57">
        <f t="shared" si="8"/>
        <v>0</v>
      </c>
      <c r="P59" s="57">
        <f t="shared" si="8"/>
        <v>0</v>
      </c>
      <c r="Q59" s="177">
        <f t="shared" si="8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4"/>
        <v>0</v>
      </c>
      <c r="D60" s="92"/>
      <c r="E60" s="92"/>
      <c r="F60" s="92"/>
      <c r="G60" s="175"/>
      <c r="H60" s="90">
        <f t="shared" si="5"/>
        <v>0</v>
      </c>
      <c r="I60" s="92"/>
      <c r="J60" s="92"/>
      <c r="K60" s="92"/>
      <c r="L60" s="176"/>
      <c r="M60" s="90">
        <f t="shared" si="6"/>
        <v>0</v>
      </c>
      <c r="N60" s="57">
        <f t="shared" si="8"/>
        <v>0</v>
      </c>
      <c r="O60" s="57">
        <f t="shared" si="8"/>
        <v>0</v>
      </c>
      <c r="P60" s="57">
        <f t="shared" si="8"/>
        <v>0</v>
      </c>
      <c r="Q60" s="177">
        <f t="shared" si="8"/>
        <v>0</v>
      </c>
    </row>
    <row r="61" spans="1:17" ht="24" x14ac:dyDescent="0.25">
      <c r="A61" s="51">
        <v>1145</v>
      </c>
      <c r="B61" s="89" t="s">
        <v>72</v>
      </c>
      <c r="C61" s="90">
        <f t="shared" si="4"/>
        <v>0</v>
      </c>
      <c r="D61" s="92"/>
      <c r="E61" s="92"/>
      <c r="F61" s="92"/>
      <c r="G61" s="175"/>
      <c r="H61" s="90">
        <f t="shared" si="5"/>
        <v>0</v>
      </c>
      <c r="I61" s="92"/>
      <c r="J61" s="92"/>
      <c r="K61" s="92"/>
      <c r="L61" s="176"/>
      <c r="M61" s="90">
        <f t="shared" si="6"/>
        <v>0</v>
      </c>
      <c r="N61" s="57">
        <f t="shared" si="8"/>
        <v>0</v>
      </c>
      <c r="O61" s="57">
        <f t="shared" si="8"/>
        <v>0</v>
      </c>
      <c r="P61" s="57">
        <f t="shared" si="8"/>
        <v>0</v>
      </c>
      <c r="Q61" s="177">
        <f t="shared" si="8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4"/>
        <v>0</v>
      </c>
      <c r="D62" s="92"/>
      <c r="E62" s="92"/>
      <c r="F62" s="92"/>
      <c r="G62" s="175"/>
      <c r="H62" s="90">
        <f t="shared" si="5"/>
        <v>0</v>
      </c>
      <c r="I62" s="92"/>
      <c r="J62" s="92"/>
      <c r="K62" s="92"/>
      <c r="L62" s="176"/>
      <c r="M62" s="90">
        <f t="shared" si="6"/>
        <v>0</v>
      </c>
      <c r="N62" s="57">
        <f t="shared" si="8"/>
        <v>0</v>
      </c>
      <c r="O62" s="57">
        <f t="shared" si="8"/>
        <v>0</v>
      </c>
      <c r="P62" s="57">
        <f t="shared" si="8"/>
        <v>0</v>
      </c>
      <c r="Q62" s="177">
        <f t="shared" si="8"/>
        <v>0</v>
      </c>
    </row>
    <row r="63" spans="1:17" x14ac:dyDescent="0.25">
      <c r="A63" s="51">
        <v>1147</v>
      </c>
      <c r="B63" s="89" t="s">
        <v>74</v>
      </c>
      <c r="C63" s="90">
        <f t="shared" si="4"/>
        <v>944</v>
      </c>
      <c r="D63" s="92">
        <f>218+218+218+290</f>
        <v>944</v>
      </c>
      <c r="E63" s="92"/>
      <c r="F63" s="92"/>
      <c r="G63" s="175"/>
      <c r="H63" s="90">
        <f t="shared" si="5"/>
        <v>947</v>
      </c>
      <c r="I63" s="92">
        <v>947</v>
      </c>
      <c r="J63" s="92"/>
      <c r="K63" s="92"/>
      <c r="L63" s="176"/>
      <c r="M63" s="90">
        <f t="shared" si="6"/>
        <v>1348</v>
      </c>
      <c r="N63" s="57">
        <f t="shared" si="8"/>
        <v>1348</v>
      </c>
      <c r="O63" s="57">
        <f t="shared" si="8"/>
        <v>0</v>
      </c>
      <c r="P63" s="57">
        <f t="shared" si="8"/>
        <v>0</v>
      </c>
      <c r="Q63" s="177">
        <f t="shared" si="8"/>
        <v>0</v>
      </c>
    </row>
    <row r="64" spans="1:17" ht="24" x14ac:dyDescent="0.25">
      <c r="A64" s="51">
        <v>1148</v>
      </c>
      <c r="B64" s="89" t="s">
        <v>75</v>
      </c>
      <c r="C64" s="90">
        <f t="shared" si="4"/>
        <v>0</v>
      </c>
      <c r="D64" s="92"/>
      <c r="E64" s="92"/>
      <c r="F64" s="92"/>
      <c r="G64" s="175"/>
      <c r="H64" s="90">
        <f t="shared" si="5"/>
        <v>0</v>
      </c>
      <c r="I64" s="92"/>
      <c r="J64" s="92"/>
      <c r="K64" s="92"/>
      <c r="L64" s="176"/>
      <c r="M64" s="90">
        <f t="shared" si="6"/>
        <v>0</v>
      </c>
      <c r="N64" s="57">
        <f t="shared" si="8"/>
        <v>0</v>
      </c>
      <c r="O64" s="57">
        <f t="shared" si="8"/>
        <v>0</v>
      </c>
      <c r="P64" s="57">
        <f t="shared" si="8"/>
        <v>0</v>
      </c>
      <c r="Q64" s="177">
        <f t="shared" si="8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4"/>
        <v>0</v>
      </c>
      <c r="D65" s="92"/>
      <c r="E65" s="92"/>
      <c r="F65" s="92"/>
      <c r="G65" s="175"/>
      <c r="H65" s="90">
        <f t="shared" si="5"/>
        <v>0</v>
      </c>
      <c r="I65" s="92"/>
      <c r="J65" s="92"/>
      <c r="K65" s="92"/>
      <c r="L65" s="176"/>
      <c r="M65" s="90">
        <f t="shared" si="6"/>
        <v>0</v>
      </c>
      <c r="N65" s="57">
        <f t="shared" si="8"/>
        <v>0</v>
      </c>
      <c r="O65" s="57">
        <f t="shared" si="8"/>
        <v>0</v>
      </c>
      <c r="P65" s="57">
        <f t="shared" si="8"/>
        <v>0</v>
      </c>
      <c r="Q65" s="177">
        <f t="shared" si="8"/>
        <v>0</v>
      </c>
    </row>
    <row r="66" spans="1:17" ht="36" x14ac:dyDescent="0.25">
      <c r="A66" s="168">
        <v>1150</v>
      </c>
      <c r="B66" s="125" t="s">
        <v>77</v>
      </c>
      <c r="C66" s="133">
        <f t="shared" si="4"/>
        <v>19322</v>
      </c>
      <c r="D66" s="180">
        <f>4440+4440+4440+6002</f>
        <v>19322</v>
      </c>
      <c r="E66" s="180"/>
      <c r="F66" s="180"/>
      <c r="G66" s="181"/>
      <c r="H66" s="133">
        <f t="shared" si="5"/>
        <v>17837</v>
      </c>
      <c r="I66" s="180">
        <v>17837</v>
      </c>
      <c r="J66" s="180"/>
      <c r="K66" s="180"/>
      <c r="L66" s="182"/>
      <c r="M66" s="133">
        <f t="shared" si="6"/>
        <v>25380</v>
      </c>
      <c r="N66" s="57">
        <f t="shared" si="8"/>
        <v>25380</v>
      </c>
      <c r="O66" s="169">
        <f t="shared" si="8"/>
        <v>0</v>
      </c>
      <c r="P66" s="169">
        <f t="shared" si="8"/>
        <v>0</v>
      </c>
      <c r="Q66" s="171">
        <f t="shared" si="8"/>
        <v>0</v>
      </c>
    </row>
    <row r="67" spans="1:17" ht="36" x14ac:dyDescent="0.25">
      <c r="A67" s="71">
        <v>1200</v>
      </c>
      <c r="B67" s="165" t="s">
        <v>78</v>
      </c>
      <c r="C67" s="72">
        <f t="shared" si="4"/>
        <v>4865</v>
      </c>
      <c r="D67" s="78">
        <f>SUM(D68:D69)</f>
        <v>4865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5"/>
        <v>4421</v>
      </c>
      <c r="I67" s="78">
        <f>SUM(I68:I69)</f>
        <v>4421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6"/>
        <v>6291</v>
      </c>
      <c r="N67" s="78">
        <f>SUM(N68:N69)</f>
        <v>6291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4"/>
        <v>4865</v>
      </c>
      <c r="D68" s="83">
        <f>1123+1123+1123+1496</f>
        <v>4865</v>
      </c>
      <c r="E68" s="83"/>
      <c r="F68" s="83"/>
      <c r="G68" s="172"/>
      <c r="H68" s="81">
        <f t="shared" si="5"/>
        <v>4421</v>
      </c>
      <c r="I68" s="83">
        <f>224+4197</f>
        <v>4421</v>
      </c>
      <c r="J68" s="83"/>
      <c r="K68" s="83"/>
      <c r="L68" s="173"/>
      <c r="M68" s="81">
        <f t="shared" si="6"/>
        <v>6291</v>
      </c>
      <c r="N68" s="107">
        <f>ROUNDUP(I68/$Q$15,0)</f>
        <v>6291</v>
      </c>
      <c r="O68" s="107">
        <f>ROUNDUP(J68/$Q$15,0)</f>
        <v>0</v>
      </c>
      <c r="P68" s="107">
        <f>ROUNDUP(K68/$Q$15,0)</f>
        <v>0</v>
      </c>
      <c r="Q68" s="174">
        <f>ROUNDUP(L68/$Q$15,0)</f>
        <v>0</v>
      </c>
    </row>
    <row r="69" spans="1:17" ht="24" x14ac:dyDescent="0.25">
      <c r="A69" s="178">
        <v>1220</v>
      </c>
      <c r="B69" s="89" t="s">
        <v>80</v>
      </c>
      <c r="C69" s="90">
        <f t="shared" si="4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5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6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4"/>
        <v>0</v>
      </c>
      <c r="D70" s="92"/>
      <c r="E70" s="92"/>
      <c r="F70" s="92"/>
      <c r="G70" s="175"/>
      <c r="H70" s="90">
        <f t="shared" si="5"/>
        <v>0</v>
      </c>
      <c r="I70" s="92"/>
      <c r="J70" s="92"/>
      <c r="K70" s="92"/>
      <c r="L70" s="176"/>
      <c r="M70" s="90">
        <f t="shared" si="6"/>
        <v>0</v>
      </c>
      <c r="N70" s="57">
        <f t="shared" ref="N70:Q73" si="9">ROUNDUP(I70/$Q$15,0)</f>
        <v>0</v>
      </c>
      <c r="O70" s="57">
        <f t="shared" si="9"/>
        <v>0</v>
      </c>
      <c r="P70" s="57">
        <f t="shared" si="9"/>
        <v>0</v>
      </c>
      <c r="Q70" s="177">
        <f t="shared" si="9"/>
        <v>0</v>
      </c>
    </row>
    <row r="71" spans="1:17" x14ac:dyDescent="0.25">
      <c r="A71" s="51">
        <v>1223</v>
      </c>
      <c r="B71" s="89" t="s">
        <v>82</v>
      </c>
      <c r="C71" s="90">
        <f t="shared" si="4"/>
        <v>0</v>
      </c>
      <c r="D71" s="92"/>
      <c r="E71" s="92"/>
      <c r="F71" s="92"/>
      <c r="G71" s="175"/>
      <c r="H71" s="90">
        <f t="shared" si="5"/>
        <v>0</v>
      </c>
      <c r="I71" s="92"/>
      <c r="J71" s="92"/>
      <c r="K71" s="92"/>
      <c r="L71" s="176"/>
      <c r="M71" s="90">
        <f t="shared" si="6"/>
        <v>0</v>
      </c>
      <c r="N71" s="57">
        <f t="shared" si="9"/>
        <v>0</v>
      </c>
      <c r="O71" s="57">
        <f t="shared" si="9"/>
        <v>0</v>
      </c>
      <c r="P71" s="57">
        <f t="shared" si="9"/>
        <v>0</v>
      </c>
      <c r="Q71" s="177">
        <f t="shared" si="9"/>
        <v>0</v>
      </c>
    </row>
    <row r="72" spans="1:17" ht="36" x14ac:dyDescent="0.25">
      <c r="A72" s="51">
        <v>1227</v>
      </c>
      <c r="B72" s="89" t="s">
        <v>83</v>
      </c>
      <c r="C72" s="90">
        <f t="shared" si="4"/>
        <v>0</v>
      </c>
      <c r="D72" s="92"/>
      <c r="E72" s="92"/>
      <c r="F72" s="92"/>
      <c r="G72" s="175"/>
      <c r="H72" s="90">
        <f t="shared" si="5"/>
        <v>0</v>
      </c>
      <c r="I72" s="92"/>
      <c r="J72" s="92"/>
      <c r="K72" s="92"/>
      <c r="L72" s="176"/>
      <c r="M72" s="90">
        <f t="shared" si="6"/>
        <v>0</v>
      </c>
      <c r="N72" s="57">
        <f t="shared" si="9"/>
        <v>0</v>
      </c>
      <c r="O72" s="57">
        <f t="shared" si="9"/>
        <v>0</v>
      </c>
      <c r="P72" s="57">
        <f t="shared" si="9"/>
        <v>0</v>
      </c>
      <c r="Q72" s="177">
        <f t="shared" si="9"/>
        <v>0</v>
      </c>
    </row>
    <row r="73" spans="1:17" ht="48" x14ac:dyDescent="0.25">
      <c r="A73" s="51">
        <v>1228</v>
      </c>
      <c r="B73" s="89" t="s">
        <v>84</v>
      </c>
      <c r="C73" s="90">
        <f t="shared" si="4"/>
        <v>0</v>
      </c>
      <c r="D73" s="92"/>
      <c r="E73" s="92"/>
      <c r="F73" s="92"/>
      <c r="G73" s="175"/>
      <c r="H73" s="90">
        <f t="shared" si="5"/>
        <v>0</v>
      </c>
      <c r="I73" s="92"/>
      <c r="J73" s="92"/>
      <c r="K73" s="92"/>
      <c r="L73" s="176"/>
      <c r="M73" s="90">
        <f t="shared" si="6"/>
        <v>0</v>
      </c>
      <c r="N73" s="57">
        <f t="shared" si="9"/>
        <v>0</v>
      </c>
      <c r="O73" s="57">
        <f t="shared" si="9"/>
        <v>0</v>
      </c>
      <c r="P73" s="57">
        <f t="shared" si="9"/>
        <v>0</v>
      </c>
      <c r="Q73" s="177">
        <f t="shared" si="9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4"/>
        <v>24676</v>
      </c>
      <c r="D74" s="162">
        <f>SUM(D75,D82,D129,D162,D163,D170)</f>
        <v>24676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5"/>
        <v>18884</v>
      </c>
      <c r="I74" s="162">
        <f>SUM(I75,I82,I129,I162,I163,I170)</f>
        <v>18884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si="6"/>
        <v>26870</v>
      </c>
      <c r="N74" s="162">
        <f>SUM(N75,N82,N129,N162,N163,N170)</f>
        <v>26870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4"/>
        <v>10920</v>
      </c>
      <c r="D75" s="78">
        <f>SUM(D76,D79)</f>
        <v>10920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5"/>
        <v>8320</v>
      </c>
      <c r="I75" s="78">
        <f>SUM(I76,I79)</f>
        <v>8320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6"/>
        <v>11839</v>
      </c>
      <c r="N75" s="78">
        <f>SUM(N76,N79)</f>
        <v>11839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4"/>
        <v>10920</v>
      </c>
      <c r="D76" s="107">
        <f>SUM(D77:D78)</f>
        <v>10920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5"/>
        <v>8320</v>
      </c>
      <c r="I76" s="107">
        <f>SUM(I77:I78)</f>
        <v>8320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6"/>
        <v>11839</v>
      </c>
      <c r="N76" s="107">
        <f>SUM(N77:N78)</f>
        <v>11839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4"/>
        <v>0</v>
      </c>
      <c r="D77" s="92"/>
      <c r="E77" s="92"/>
      <c r="F77" s="92"/>
      <c r="G77" s="175"/>
      <c r="H77" s="90">
        <f t="shared" si="5"/>
        <v>0</v>
      </c>
      <c r="I77" s="92"/>
      <c r="J77" s="92"/>
      <c r="K77" s="92"/>
      <c r="L77" s="176"/>
      <c r="M77" s="90">
        <f t="shared" si="6"/>
        <v>0</v>
      </c>
      <c r="N77" s="57">
        <f t="shared" ref="N77:Q78" si="10">ROUNDUP(I77/$Q$15,0)</f>
        <v>0</v>
      </c>
      <c r="O77" s="57">
        <f t="shared" si="10"/>
        <v>0</v>
      </c>
      <c r="P77" s="57">
        <f t="shared" si="10"/>
        <v>0</v>
      </c>
      <c r="Q77" s="177">
        <f t="shared" si="10"/>
        <v>0</v>
      </c>
    </row>
    <row r="78" spans="1:17" ht="24" x14ac:dyDescent="0.25">
      <c r="A78" s="51">
        <v>2112</v>
      </c>
      <c r="B78" s="89" t="s">
        <v>89</v>
      </c>
      <c r="C78" s="90">
        <f t="shared" si="4"/>
        <v>10920</v>
      </c>
      <c r="D78" s="92">
        <f>2520+2520+2520+3360</f>
        <v>10920</v>
      </c>
      <c r="E78" s="92"/>
      <c r="F78" s="92"/>
      <c r="G78" s="175"/>
      <c r="H78" s="90">
        <f t="shared" si="5"/>
        <v>8320</v>
      </c>
      <c r="I78" s="92">
        <v>8320</v>
      </c>
      <c r="J78" s="92"/>
      <c r="K78" s="92"/>
      <c r="L78" s="176"/>
      <c r="M78" s="90">
        <f t="shared" si="6"/>
        <v>11839</v>
      </c>
      <c r="N78" s="57">
        <f t="shared" si="10"/>
        <v>11839</v>
      </c>
      <c r="O78" s="57">
        <f t="shared" si="10"/>
        <v>0</v>
      </c>
      <c r="P78" s="57">
        <f t="shared" si="10"/>
        <v>0</v>
      </c>
      <c r="Q78" s="177">
        <f t="shared" si="10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4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5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6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4"/>
        <v>0</v>
      </c>
      <c r="D80" s="92"/>
      <c r="E80" s="92"/>
      <c r="F80" s="92"/>
      <c r="G80" s="175"/>
      <c r="H80" s="90">
        <f t="shared" si="5"/>
        <v>0</v>
      </c>
      <c r="I80" s="92"/>
      <c r="J80" s="92"/>
      <c r="K80" s="92"/>
      <c r="L80" s="176"/>
      <c r="M80" s="90">
        <f t="shared" si="6"/>
        <v>0</v>
      </c>
      <c r="N80" s="57">
        <f t="shared" ref="N80:Q81" si="11">ROUNDUP(I80/$Q$15,0)</f>
        <v>0</v>
      </c>
      <c r="O80" s="57">
        <f t="shared" si="11"/>
        <v>0</v>
      </c>
      <c r="P80" s="57">
        <f t="shared" si="11"/>
        <v>0</v>
      </c>
      <c r="Q80" s="177">
        <f t="shared" si="11"/>
        <v>0</v>
      </c>
    </row>
    <row r="81" spans="1:17" ht="24" x14ac:dyDescent="0.25">
      <c r="A81" s="51">
        <v>2122</v>
      </c>
      <c r="B81" s="89" t="s">
        <v>89</v>
      </c>
      <c r="C81" s="90">
        <f t="shared" si="4"/>
        <v>0</v>
      </c>
      <c r="D81" s="92"/>
      <c r="E81" s="92"/>
      <c r="F81" s="92"/>
      <c r="G81" s="175"/>
      <c r="H81" s="90">
        <f t="shared" si="5"/>
        <v>0</v>
      </c>
      <c r="I81" s="92"/>
      <c r="J81" s="92"/>
      <c r="K81" s="92"/>
      <c r="L81" s="176"/>
      <c r="M81" s="90">
        <f t="shared" si="6"/>
        <v>0</v>
      </c>
      <c r="N81" s="57">
        <f t="shared" si="11"/>
        <v>0</v>
      </c>
      <c r="O81" s="57">
        <f t="shared" si="11"/>
        <v>0</v>
      </c>
      <c r="P81" s="57">
        <f t="shared" si="11"/>
        <v>0</v>
      </c>
      <c r="Q81" s="177">
        <f t="shared" si="11"/>
        <v>0</v>
      </c>
    </row>
    <row r="82" spans="1:17" x14ac:dyDescent="0.25">
      <c r="A82" s="71">
        <v>2200</v>
      </c>
      <c r="B82" s="165" t="s">
        <v>91</v>
      </c>
      <c r="C82" s="72">
        <f t="shared" si="4"/>
        <v>556</v>
      </c>
      <c r="D82" s="78">
        <f>SUM(D83,D88,D94,D102,D111,D115,D121,D127)</f>
        <v>556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ref="H82:H126" si="12">SUM(I82:L82)</f>
        <v>244</v>
      </c>
      <c r="I82" s="78">
        <f>SUM(I83,I88,I94,I102,I111,I115,I121,I127)</f>
        <v>244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ref="M82:M126" si="13">SUM(N82:Q82)</f>
        <v>347</v>
      </c>
      <c r="N82" s="78">
        <f>SUM(N83,N88,N94,N102,N111,N115,N121,N127)</f>
        <v>347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4"/>
        <v>156</v>
      </c>
      <c r="D83" s="169">
        <f>SUM(D84:D87)</f>
        <v>156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2"/>
        <v>144</v>
      </c>
      <c r="I83" s="169">
        <f>SUM(I84:I87)</f>
        <v>144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3"/>
        <v>204</v>
      </c>
      <c r="N83" s="169">
        <f>SUM(N84:N87)</f>
        <v>204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4"/>
        <v>0</v>
      </c>
      <c r="D84" s="83"/>
      <c r="E84" s="83"/>
      <c r="F84" s="83"/>
      <c r="G84" s="172"/>
      <c r="H84" s="81">
        <f t="shared" si="12"/>
        <v>0</v>
      </c>
      <c r="I84" s="83"/>
      <c r="J84" s="83"/>
      <c r="K84" s="83"/>
      <c r="L84" s="173"/>
      <c r="M84" s="81">
        <f t="shared" si="13"/>
        <v>0</v>
      </c>
      <c r="N84" s="107">
        <f t="shared" ref="N84:Q87" si="14">ROUNDUP(I84/$Q$15,0)</f>
        <v>0</v>
      </c>
      <c r="O84" s="107">
        <f t="shared" si="14"/>
        <v>0</v>
      </c>
      <c r="P84" s="107">
        <f t="shared" si="14"/>
        <v>0</v>
      </c>
      <c r="Q84" s="174">
        <f t="shared" si="14"/>
        <v>0</v>
      </c>
    </row>
    <row r="85" spans="1:17" ht="36" x14ac:dyDescent="0.25">
      <c r="A85" s="51">
        <v>2212</v>
      </c>
      <c r="B85" s="89" t="s">
        <v>94</v>
      </c>
      <c r="C85" s="90">
        <f t="shared" si="4"/>
        <v>0</v>
      </c>
      <c r="D85" s="92"/>
      <c r="E85" s="92"/>
      <c r="F85" s="92"/>
      <c r="G85" s="175"/>
      <c r="H85" s="90">
        <f t="shared" si="12"/>
        <v>0</v>
      </c>
      <c r="I85" s="92"/>
      <c r="J85" s="92"/>
      <c r="K85" s="92"/>
      <c r="L85" s="176"/>
      <c r="M85" s="90">
        <f t="shared" si="13"/>
        <v>0</v>
      </c>
      <c r="N85" s="57">
        <f t="shared" si="14"/>
        <v>0</v>
      </c>
      <c r="O85" s="57">
        <f t="shared" si="14"/>
        <v>0</v>
      </c>
      <c r="P85" s="57">
        <f t="shared" si="14"/>
        <v>0</v>
      </c>
      <c r="Q85" s="177">
        <f t="shared" si="14"/>
        <v>0</v>
      </c>
    </row>
    <row r="86" spans="1:17" ht="24" x14ac:dyDescent="0.25">
      <c r="A86" s="51">
        <v>2214</v>
      </c>
      <c r="B86" s="89" t="s">
        <v>95</v>
      </c>
      <c r="C86" s="90">
        <f t="shared" si="4"/>
        <v>156</v>
      </c>
      <c r="D86" s="92">
        <f>36+36+36+48</f>
        <v>156</v>
      </c>
      <c r="E86" s="92"/>
      <c r="F86" s="92"/>
      <c r="G86" s="175"/>
      <c r="H86" s="90">
        <f t="shared" si="12"/>
        <v>144</v>
      </c>
      <c r="I86" s="92">
        <v>144</v>
      </c>
      <c r="J86" s="92"/>
      <c r="K86" s="92"/>
      <c r="L86" s="176"/>
      <c r="M86" s="90">
        <f t="shared" si="13"/>
        <v>204</v>
      </c>
      <c r="N86" s="57">
        <f>ROUNDUP(I86/$Q$15,0)-1</f>
        <v>204</v>
      </c>
      <c r="O86" s="57">
        <f t="shared" si="14"/>
        <v>0</v>
      </c>
      <c r="P86" s="57">
        <f t="shared" si="14"/>
        <v>0</v>
      </c>
      <c r="Q86" s="177">
        <f t="shared" si="14"/>
        <v>0</v>
      </c>
    </row>
    <row r="87" spans="1:17" x14ac:dyDescent="0.25">
      <c r="A87" s="51">
        <v>2219</v>
      </c>
      <c r="B87" s="89" t="s">
        <v>96</v>
      </c>
      <c r="C87" s="90">
        <f t="shared" si="4"/>
        <v>0</v>
      </c>
      <c r="D87" s="92"/>
      <c r="E87" s="92"/>
      <c r="F87" s="92"/>
      <c r="G87" s="175"/>
      <c r="H87" s="90">
        <f t="shared" si="12"/>
        <v>0</v>
      </c>
      <c r="I87" s="92"/>
      <c r="J87" s="92"/>
      <c r="K87" s="92"/>
      <c r="L87" s="176"/>
      <c r="M87" s="90">
        <f t="shared" si="13"/>
        <v>0</v>
      </c>
      <c r="N87" s="57">
        <f t="shared" si="14"/>
        <v>0</v>
      </c>
      <c r="O87" s="57">
        <f t="shared" si="14"/>
        <v>0</v>
      </c>
      <c r="P87" s="57">
        <f t="shared" si="14"/>
        <v>0</v>
      </c>
      <c r="Q87" s="177">
        <f t="shared" si="14"/>
        <v>0</v>
      </c>
    </row>
    <row r="88" spans="1:17" ht="24" x14ac:dyDescent="0.25">
      <c r="A88" s="178">
        <v>2220</v>
      </c>
      <c r="B88" s="89" t="s">
        <v>97</v>
      </c>
      <c r="C88" s="90">
        <f t="shared" si="4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2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3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4"/>
        <v>0</v>
      </c>
      <c r="D89" s="92"/>
      <c r="E89" s="92"/>
      <c r="F89" s="92"/>
      <c r="G89" s="175"/>
      <c r="H89" s="90">
        <f t="shared" si="12"/>
        <v>0</v>
      </c>
      <c r="I89" s="92"/>
      <c r="J89" s="92"/>
      <c r="K89" s="92"/>
      <c r="L89" s="176"/>
      <c r="M89" s="90">
        <f t="shared" si="13"/>
        <v>0</v>
      </c>
      <c r="N89" s="57">
        <f t="shared" ref="N89:Q93" si="15">ROUNDUP(I89/$Q$15,0)</f>
        <v>0</v>
      </c>
      <c r="O89" s="57">
        <f t="shared" si="15"/>
        <v>0</v>
      </c>
      <c r="P89" s="57">
        <f t="shared" si="15"/>
        <v>0</v>
      </c>
      <c r="Q89" s="177">
        <f t="shared" si="15"/>
        <v>0</v>
      </c>
    </row>
    <row r="90" spans="1:17" x14ac:dyDescent="0.25">
      <c r="A90" s="51">
        <v>2222</v>
      </c>
      <c r="B90" s="89" t="s">
        <v>99</v>
      </c>
      <c r="C90" s="90">
        <f t="shared" si="4"/>
        <v>0</v>
      </c>
      <c r="D90" s="92"/>
      <c r="E90" s="92"/>
      <c r="F90" s="92"/>
      <c r="G90" s="175"/>
      <c r="H90" s="90">
        <f t="shared" si="12"/>
        <v>0</v>
      </c>
      <c r="I90" s="92"/>
      <c r="J90" s="92"/>
      <c r="K90" s="92"/>
      <c r="L90" s="176"/>
      <c r="M90" s="90">
        <f t="shared" si="13"/>
        <v>0</v>
      </c>
      <c r="N90" s="57">
        <f t="shared" si="15"/>
        <v>0</v>
      </c>
      <c r="O90" s="57">
        <f t="shared" si="15"/>
        <v>0</v>
      </c>
      <c r="P90" s="57">
        <f t="shared" si="15"/>
        <v>0</v>
      </c>
      <c r="Q90" s="177">
        <f t="shared" si="15"/>
        <v>0</v>
      </c>
    </row>
    <row r="91" spans="1:17" x14ac:dyDescent="0.25">
      <c r="A91" s="51">
        <v>2223</v>
      </c>
      <c r="B91" s="89" t="s">
        <v>100</v>
      </c>
      <c r="C91" s="90">
        <f t="shared" si="4"/>
        <v>0</v>
      </c>
      <c r="D91" s="92"/>
      <c r="E91" s="92"/>
      <c r="F91" s="92"/>
      <c r="G91" s="175"/>
      <c r="H91" s="90">
        <f t="shared" si="12"/>
        <v>0</v>
      </c>
      <c r="I91" s="92"/>
      <c r="J91" s="92"/>
      <c r="K91" s="92"/>
      <c r="L91" s="176"/>
      <c r="M91" s="90">
        <f t="shared" si="13"/>
        <v>0</v>
      </c>
      <c r="N91" s="57">
        <f t="shared" si="15"/>
        <v>0</v>
      </c>
      <c r="O91" s="57">
        <f t="shared" si="15"/>
        <v>0</v>
      </c>
      <c r="P91" s="57">
        <f t="shared" si="15"/>
        <v>0</v>
      </c>
      <c r="Q91" s="177">
        <f t="shared" si="15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4"/>
        <v>0</v>
      </c>
      <c r="D92" s="92"/>
      <c r="E92" s="92"/>
      <c r="F92" s="92"/>
      <c r="G92" s="175"/>
      <c r="H92" s="90">
        <f t="shared" si="12"/>
        <v>0</v>
      </c>
      <c r="I92" s="92"/>
      <c r="J92" s="92"/>
      <c r="K92" s="92"/>
      <c r="L92" s="176"/>
      <c r="M92" s="90">
        <f t="shared" si="13"/>
        <v>0</v>
      </c>
      <c r="N92" s="57">
        <f t="shared" si="15"/>
        <v>0</v>
      </c>
      <c r="O92" s="57">
        <f t="shared" si="15"/>
        <v>0</v>
      </c>
      <c r="P92" s="57">
        <f t="shared" si="15"/>
        <v>0</v>
      </c>
      <c r="Q92" s="177">
        <f t="shared" si="15"/>
        <v>0</v>
      </c>
    </row>
    <row r="93" spans="1:17" ht="24" x14ac:dyDescent="0.25">
      <c r="A93" s="51">
        <v>2229</v>
      </c>
      <c r="B93" s="89" t="s">
        <v>102</v>
      </c>
      <c r="C93" s="90">
        <f t="shared" si="4"/>
        <v>0</v>
      </c>
      <c r="D93" s="92"/>
      <c r="E93" s="92"/>
      <c r="F93" s="92"/>
      <c r="G93" s="175"/>
      <c r="H93" s="90">
        <f t="shared" si="12"/>
        <v>0</v>
      </c>
      <c r="I93" s="92"/>
      <c r="J93" s="92"/>
      <c r="K93" s="92"/>
      <c r="L93" s="176"/>
      <c r="M93" s="90">
        <f t="shared" si="13"/>
        <v>0</v>
      </c>
      <c r="N93" s="57">
        <f t="shared" si="15"/>
        <v>0</v>
      </c>
      <c r="O93" s="57">
        <f t="shared" si="15"/>
        <v>0</v>
      </c>
      <c r="P93" s="57">
        <f t="shared" si="15"/>
        <v>0</v>
      </c>
      <c r="Q93" s="177">
        <f t="shared" si="15"/>
        <v>0</v>
      </c>
    </row>
    <row r="94" spans="1:17" ht="36" x14ac:dyDescent="0.25">
      <c r="A94" s="178">
        <v>2230</v>
      </c>
      <c r="B94" s="89" t="s">
        <v>103</v>
      </c>
      <c r="C94" s="90">
        <f t="shared" si="4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2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3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4"/>
        <v>0</v>
      </c>
      <c r="D95" s="92"/>
      <c r="E95" s="92"/>
      <c r="F95" s="92"/>
      <c r="G95" s="175"/>
      <c r="H95" s="90">
        <f t="shared" si="12"/>
        <v>0</v>
      </c>
      <c r="I95" s="92"/>
      <c r="J95" s="92"/>
      <c r="K95" s="92"/>
      <c r="L95" s="176"/>
      <c r="M95" s="90">
        <f t="shared" si="13"/>
        <v>0</v>
      </c>
      <c r="N95" s="57">
        <f t="shared" ref="N95:Q101" si="16">ROUNDUP(I95/$Q$15,0)</f>
        <v>0</v>
      </c>
      <c r="O95" s="57">
        <f t="shared" si="16"/>
        <v>0</v>
      </c>
      <c r="P95" s="57">
        <f t="shared" si="16"/>
        <v>0</v>
      </c>
      <c r="Q95" s="177">
        <f t="shared" si="16"/>
        <v>0</v>
      </c>
    </row>
    <row r="96" spans="1:17" ht="36" x14ac:dyDescent="0.25">
      <c r="A96" s="51">
        <v>2232</v>
      </c>
      <c r="B96" s="89" t="s">
        <v>105</v>
      </c>
      <c r="C96" s="90">
        <f t="shared" si="4"/>
        <v>0</v>
      </c>
      <c r="D96" s="92"/>
      <c r="E96" s="92"/>
      <c r="F96" s="92"/>
      <c r="G96" s="175"/>
      <c r="H96" s="90">
        <f t="shared" si="12"/>
        <v>0</v>
      </c>
      <c r="I96" s="92"/>
      <c r="J96" s="92"/>
      <c r="K96" s="92"/>
      <c r="L96" s="176"/>
      <c r="M96" s="90">
        <f t="shared" si="13"/>
        <v>0</v>
      </c>
      <c r="N96" s="57">
        <f t="shared" si="16"/>
        <v>0</v>
      </c>
      <c r="O96" s="57">
        <f t="shared" si="16"/>
        <v>0</v>
      </c>
      <c r="P96" s="57">
        <f t="shared" si="16"/>
        <v>0</v>
      </c>
      <c r="Q96" s="177">
        <f t="shared" si="16"/>
        <v>0</v>
      </c>
    </row>
    <row r="97" spans="1:17" ht="24" x14ac:dyDescent="0.25">
      <c r="A97" s="41">
        <v>2233</v>
      </c>
      <c r="B97" s="80" t="s">
        <v>106</v>
      </c>
      <c r="C97" s="81">
        <f t="shared" si="4"/>
        <v>0</v>
      </c>
      <c r="D97" s="83"/>
      <c r="E97" s="83"/>
      <c r="F97" s="83"/>
      <c r="G97" s="172"/>
      <c r="H97" s="81">
        <f t="shared" si="12"/>
        <v>0</v>
      </c>
      <c r="I97" s="83"/>
      <c r="J97" s="83"/>
      <c r="K97" s="83"/>
      <c r="L97" s="173"/>
      <c r="M97" s="81">
        <f t="shared" si="13"/>
        <v>0</v>
      </c>
      <c r="N97" s="107">
        <f t="shared" si="16"/>
        <v>0</v>
      </c>
      <c r="O97" s="107">
        <f t="shared" si="16"/>
        <v>0</v>
      </c>
      <c r="P97" s="107">
        <f t="shared" si="16"/>
        <v>0</v>
      </c>
      <c r="Q97" s="174">
        <f t="shared" si="16"/>
        <v>0</v>
      </c>
    </row>
    <row r="98" spans="1:17" ht="36" x14ac:dyDescent="0.25">
      <c r="A98" s="51">
        <v>2234</v>
      </c>
      <c r="B98" s="89" t="s">
        <v>107</v>
      </c>
      <c r="C98" s="90">
        <f t="shared" si="4"/>
        <v>0</v>
      </c>
      <c r="D98" s="92"/>
      <c r="E98" s="92"/>
      <c r="F98" s="92"/>
      <c r="G98" s="175"/>
      <c r="H98" s="90">
        <f t="shared" si="12"/>
        <v>0</v>
      </c>
      <c r="I98" s="92"/>
      <c r="J98" s="92"/>
      <c r="K98" s="92"/>
      <c r="L98" s="176"/>
      <c r="M98" s="90">
        <f t="shared" si="13"/>
        <v>0</v>
      </c>
      <c r="N98" s="57">
        <f t="shared" si="16"/>
        <v>0</v>
      </c>
      <c r="O98" s="57">
        <f t="shared" si="16"/>
        <v>0</v>
      </c>
      <c r="P98" s="57">
        <f t="shared" si="16"/>
        <v>0</v>
      </c>
      <c r="Q98" s="177">
        <f t="shared" si="16"/>
        <v>0</v>
      </c>
    </row>
    <row r="99" spans="1:17" ht="24" x14ac:dyDescent="0.25">
      <c r="A99" s="51">
        <v>2235</v>
      </c>
      <c r="B99" s="89" t="s">
        <v>108</v>
      </c>
      <c r="C99" s="90">
        <f t="shared" si="4"/>
        <v>0</v>
      </c>
      <c r="D99" s="92"/>
      <c r="E99" s="92"/>
      <c r="F99" s="92"/>
      <c r="G99" s="175"/>
      <c r="H99" s="90">
        <f t="shared" si="12"/>
        <v>0</v>
      </c>
      <c r="I99" s="92"/>
      <c r="J99" s="92"/>
      <c r="K99" s="92"/>
      <c r="L99" s="176"/>
      <c r="M99" s="90">
        <f t="shared" si="13"/>
        <v>0</v>
      </c>
      <c r="N99" s="57">
        <f t="shared" si="16"/>
        <v>0</v>
      </c>
      <c r="O99" s="57">
        <f t="shared" si="16"/>
        <v>0</v>
      </c>
      <c r="P99" s="57">
        <f t="shared" si="16"/>
        <v>0</v>
      </c>
      <c r="Q99" s="177">
        <f t="shared" si="16"/>
        <v>0</v>
      </c>
    </row>
    <row r="100" spans="1:17" x14ac:dyDescent="0.25">
      <c r="A100" s="51">
        <v>2236</v>
      </c>
      <c r="B100" s="89" t="s">
        <v>109</v>
      </c>
      <c r="C100" s="90">
        <f t="shared" si="4"/>
        <v>0</v>
      </c>
      <c r="D100" s="92"/>
      <c r="E100" s="92"/>
      <c r="F100" s="92"/>
      <c r="G100" s="175"/>
      <c r="H100" s="90">
        <f t="shared" si="12"/>
        <v>0</v>
      </c>
      <c r="I100" s="92"/>
      <c r="J100" s="92"/>
      <c r="K100" s="92"/>
      <c r="L100" s="176"/>
      <c r="M100" s="90">
        <f t="shared" si="13"/>
        <v>0</v>
      </c>
      <c r="N100" s="57">
        <f t="shared" si="16"/>
        <v>0</v>
      </c>
      <c r="O100" s="57">
        <f t="shared" si="16"/>
        <v>0</v>
      </c>
      <c r="P100" s="57">
        <f t="shared" si="16"/>
        <v>0</v>
      </c>
      <c r="Q100" s="177">
        <f t="shared" si="16"/>
        <v>0</v>
      </c>
    </row>
    <row r="101" spans="1:17" ht="24" x14ac:dyDescent="0.25">
      <c r="A101" s="51">
        <v>2239</v>
      </c>
      <c r="B101" s="89" t="s">
        <v>110</v>
      </c>
      <c r="C101" s="90">
        <f t="shared" si="4"/>
        <v>0</v>
      </c>
      <c r="D101" s="92"/>
      <c r="E101" s="92"/>
      <c r="F101" s="92"/>
      <c r="G101" s="175"/>
      <c r="H101" s="90">
        <f t="shared" si="12"/>
        <v>0</v>
      </c>
      <c r="I101" s="92"/>
      <c r="J101" s="92"/>
      <c r="K101" s="92"/>
      <c r="L101" s="176"/>
      <c r="M101" s="90">
        <f t="shared" si="13"/>
        <v>0</v>
      </c>
      <c r="N101" s="57">
        <f t="shared" si="16"/>
        <v>0</v>
      </c>
      <c r="O101" s="57">
        <f t="shared" si="16"/>
        <v>0</v>
      </c>
      <c r="P101" s="57">
        <f t="shared" si="16"/>
        <v>0</v>
      </c>
      <c r="Q101" s="177">
        <f t="shared" si="16"/>
        <v>0</v>
      </c>
    </row>
    <row r="102" spans="1:17" ht="36" x14ac:dyDescent="0.25">
      <c r="A102" s="178">
        <v>2240</v>
      </c>
      <c r="B102" s="89" t="s">
        <v>111</v>
      </c>
      <c r="C102" s="90">
        <f t="shared" si="4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2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3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4"/>
        <v>0</v>
      </c>
      <c r="D103" s="92"/>
      <c r="E103" s="92"/>
      <c r="F103" s="92"/>
      <c r="G103" s="175"/>
      <c r="H103" s="90">
        <f t="shared" si="12"/>
        <v>0</v>
      </c>
      <c r="I103" s="92"/>
      <c r="J103" s="92"/>
      <c r="K103" s="92"/>
      <c r="L103" s="176"/>
      <c r="M103" s="90">
        <f t="shared" si="13"/>
        <v>0</v>
      </c>
      <c r="N103" s="57">
        <f t="shared" ref="N103:Q110" si="17">ROUNDUP(I103/$Q$15,0)</f>
        <v>0</v>
      </c>
      <c r="O103" s="57">
        <f t="shared" si="17"/>
        <v>0</v>
      </c>
      <c r="P103" s="57">
        <f t="shared" si="17"/>
        <v>0</v>
      </c>
      <c r="Q103" s="177">
        <f t="shared" si="17"/>
        <v>0</v>
      </c>
    </row>
    <row r="104" spans="1:17" ht="24" x14ac:dyDescent="0.25">
      <c r="A104" s="51">
        <v>2242</v>
      </c>
      <c r="B104" s="89" t="s">
        <v>113</v>
      </c>
      <c r="C104" s="90">
        <f t="shared" si="4"/>
        <v>0</v>
      </c>
      <c r="D104" s="92"/>
      <c r="E104" s="92"/>
      <c r="F104" s="92"/>
      <c r="G104" s="175"/>
      <c r="H104" s="90">
        <f t="shared" si="12"/>
        <v>0</v>
      </c>
      <c r="I104" s="92"/>
      <c r="J104" s="92"/>
      <c r="K104" s="92"/>
      <c r="L104" s="176"/>
      <c r="M104" s="90">
        <f t="shared" si="13"/>
        <v>0</v>
      </c>
      <c r="N104" s="57">
        <f t="shared" si="17"/>
        <v>0</v>
      </c>
      <c r="O104" s="57">
        <f t="shared" si="17"/>
        <v>0</v>
      </c>
      <c r="P104" s="57">
        <f t="shared" si="17"/>
        <v>0</v>
      </c>
      <c r="Q104" s="177">
        <f t="shared" si="17"/>
        <v>0</v>
      </c>
    </row>
    <row r="105" spans="1:17" ht="24" x14ac:dyDescent="0.25">
      <c r="A105" s="51">
        <v>2243</v>
      </c>
      <c r="B105" s="89" t="s">
        <v>114</v>
      </c>
      <c r="C105" s="90">
        <f t="shared" si="4"/>
        <v>0</v>
      </c>
      <c r="D105" s="92"/>
      <c r="E105" s="92"/>
      <c r="F105" s="92"/>
      <c r="G105" s="175"/>
      <c r="H105" s="90">
        <f t="shared" si="12"/>
        <v>0</v>
      </c>
      <c r="I105" s="92"/>
      <c r="J105" s="92"/>
      <c r="K105" s="92"/>
      <c r="L105" s="176"/>
      <c r="M105" s="90">
        <f t="shared" si="13"/>
        <v>0</v>
      </c>
      <c r="N105" s="57">
        <f t="shared" si="17"/>
        <v>0</v>
      </c>
      <c r="O105" s="57">
        <f t="shared" si="17"/>
        <v>0</v>
      </c>
      <c r="P105" s="57">
        <f t="shared" si="17"/>
        <v>0</v>
      </c>
      <c r="Q105" s="177">
        <f t="shared" si="17"/>
        <v>0</v>
      </c>
    </row>
    <row r="106" spans="1:17" x14ac:dyDescent="0.25">
      <c r="A106" s="51">
        <v>2244</v>
      </c>
      <c r="B106" s="89" t="s">
        <v>115</v>
      </c>
      <c r="C106" s="90">
        <f t="shared" si="4"/>
        <v>0</v>
      </c>
      <c r="D106" s="92"/>
      <c r="E106" s="92"/>
      <c r="F106" s="92"/>
      <c r="G106" s="175"/>
      <c r="H106" s="90">
        <f t="shared" si="12"/>
        <v>0</v>
      </c>
      <c r="I106" s="92"/>
      <c r="J106" s="92"/>
      <c r="K106" s="92"/>
      <c r="L106" s="176"/>
      <c r="M106" s="90">
        <f t="shared" si="13"/>
        <v>0</v>
      </c>
      <c r="N106" s="57">
        <f t="shared" si="17"/>
        <v>0</v>
      </c>
      <c r="O106" s="57">
        <f t="shared" si="17"/>
        <v>0</v>
      </c>
      <c r="P106" s="57">
        <f t="shared" si="17"/>
        <v>0</v>
      </c>
      <c r="Q106" s="177">
        <f t="shared" si="17"/>
        <v>0</v>
      </c>
    </row>
    <row r="107" spans="1:17" ht="24" x14ac:dyDescent="0.25">
      <c r="A107" s="51">
        <v>2246</v>
      </c>
      <c r="B107" s="89" t="s">
        <v>116</v>
      </c>
      <c r="C107" s="90">
        <f t="shared" si="4"/>
        <v>0</v>
      </c>
      <c r="D107" s="92"/>
      <c r="E107" s="92"/>
      <c r="F107" s="92"/>
      <c r="G107" s="175"/>
      <c r="H107" s="90">
        <f t="shared" si="12"/>
        <v>0</v>
      </c>
      <c r="I107" s="92"/>
      <c r="J107" s="92"/>
      <c r="K107" s="92"/>
      <c r="L107" s="176"/>
      <c r="M107" s="90">
        <f t="shared" si="13"/>
        <v>0</v>
      </c>
      <c r="N107" s="57">
        <f t="shared" si="17"/>
        <v>0</v>
      </c>
      <c r="O107" s="57">
        <f t="shared" si="17"/>
        <v>0</v>
      </c>
      <c r="P107" s="57">
        <f t="shared" si="17"/>
        <v>0</v>
      </c>
      <c r="Q107" s="177">
        <f t="shared" si="17"/>
        <v>0</v>
      </c>
    </row>
    <row r="108" spans="1:17" x14ac:dyDescent="0.25">
      <c r="A108" s="51">
        <v>2247</v>
      </c>
      <c r="B108" s="89" t="s">
        <v>117</v>
      </c>
      <c r="C108" s="90">
        <f t="shared" si="4"/>
        <v>0</v>
      </c>
      <c r="D108" s="92"/>
      <c r="E108" s="92"/>
      <c r="F108" s="92"/>
      <c r="G108" s="175"/>
      <c r="H108" s="90">
        <f t="shared" si="12"/>
        <v>0</v>
      </c>
      <c r="I108" s="92"/>
      <c r="J108" s="92"/>
      <c r="K108" s="92"/>
      <c r="L108" s="176"/>
      <c r="M108" s="90">
        <f t="shared" si="13"/>
        <v>0</v>
      </c>
      <c r="N108" s="57">
        <f t="shared" si="17"/>
        <v>0</v>
      </c>
      <c r="O108" s="57">
        <f t="shared" si="17"/>
        <v>0</v>
      </c>
      <c r="P108" s="57">
        <f t="shared" si="17"/>
        <v>0</v>
      </c>
      <c r="Q108" s="177">
        <f t="shared" si="17"/>
        <v>0</v>
      </c>
    </row>
    <row r="109" spans="1:17" ht="24" x14ac:dyDescent="0.25">
      <c r="A109" s="51">
        <v>2248</v>
      </c>
      <c r="B109" s="89" t="s">
        <v>118</v>
      </c>
      <c r="C109" s="90">
        <f t="shared" si="4"/>
        <v>0</v>
      </c>
      <c r="D109" s="92"/>
      <c r="E109" s="92"/>
      <c r="F109" s="92"/>
      <c r="G109" s="175"/>
      <c r="H109" s="90">
        <f t="shared" si="12"/>
        <v>0</v>
      </c>
      <c r="I109" s="92"/>
      <c r="J109" s="92"/>
      <c r="K109" s="92"/>
      <c r="L109" s="176"/>
      <c r="M109" s="90">
        <f t="shared" si="13"/>
        <v>0</v>
      </c>
      <c r="N109" s="57">
        <f t="shared" si="17"/>
        <v>0</v>
      </c>
      <c r="O109" s="57">
        <f t="shared" si="17"/>
        <v>0</v>
      </c>
      <c r="P109" s="57">
        <f t="shared" si="17"/>
        <v>0</v>
      </c>
      <c r="Q109" s="177">
        <f t="shared" si="17"/>
        <v>0</v>
      </c>
    </row>
    <row r="110" spans="1:17" ht="24" x14ac:dyDescent="0.25">
      <c r="A110" s="51">
        <v>2249</v>
      </c>
      <c r="B110" s="89" t="s">
        <v>119</v>
      </c>
      <c r="C110" s="90">
        <f t="shared" si="4"/>
        <v>0</v>
      </c>
      <c r="D110" s="92"/>
      <c r="E110" s="92"/>
      <c r="F110" s="92"/>
      <c r="G110" s="175"/>
      <c r="H110" s="90">
        <f t="shared" si="12"/>
        <v>0</v>
      </c>
      <c r="I110" s="92"/>
      <c r="J110" s="92"/>
      <c r="K110" s="92"/>
      <c r="L110" s="176"/>
      <c r="M110" s="90">
        <f t="shared" si="13"/>
        <v>0</v>
      </c>
      <c r="N110" s="57">
        <f t="shared" si="17"/>
        <v>0</v>
      </c>
      <c r="O110" s="57">
        <f t="shared" si="17"/>
        <v>0</v>
      </c>
      <c r="P110" s="57">
        <f t="shared" si="17"/>
        <v>0</v>
      </c>
      <c r="Q110" s="177">
        <f t="shared" si="17"/>
        <v>0</v>
      </c>
    </row>
    <row r="111" spans="1:17" x14ac:dyDescent="0.25">
      <c r="A111" s="178">
        <v>2250</v>
      </c>
      <c r="B111" s="89" t="s">
        <v>120</v>
      </c>
      <c r="C111" s="90">
        <f t="shared" si="4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2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3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4"/>
        <v>0</v>
      </c>
      <c r="D112" s="92"/>
      <c r="E112" s="92"/>
      <c r="F112" s="92"/>
      <c r="G112" s="175"/>
      <c r="H112" s="90">
        <f t="shared" si="12"/>
        <v>0</v>
      </c>
      <c r="I112" s="92"/>
      <c r="J112" s="92"/>
      <c r="K112" s="92"/>
      <c r="L112" s="176"/>
      <c r="M112" s="90">
        <f t="shared" si="13"/>
        <v>0</v>
      </c>
      <c r="N112" s="57">
        <f t="shared" ref="N112:Q114" si="18">ROUNDUP(I112/$Q$15,0)</f>
        <v>0</v>
      </c>
      <c r="O112" s="57">
        <f t="shared" si="18"/>
        <v>0</v>
      </c>
      <c r="P112" s="57">
        <f t="shared" si="18"/>
        <v>0</v>
      </c>
      <c r="Q112" s="177">
        <f t="shared" si="18"/>
        <v>0</v>
      </c>
    </row>
    <row r="113" spans="1:17" ht="24" x14ac:dyDescent="0.25">
      <c r="A113" s="51">
        <v>2252</v>
      </c>
      <c r="B113" s="89" t="s">
        <v>122</v>
      </c>
      <c r="C113" s="90">
        <f t="shared" si="4"/>
        <v>0</v>
      </c>
      <c r="D113" s="92"/>
      <c r="E113" s="92"/>
      <c r="F113" s="92"/>
      <c r="G113" s="175"/>
      <c r="H113" s="90">
        <f t="shared" si="12"/>
        <v>0</v>
      </c>
      <c r="I113" s="92"/>
      <c r="J113" s="92"/>
      <c r="K113" s="92"/>
      <c r="L113" s="176"/>
      <c r="M113" s="90">
        <f t="shared" si="13"/>
        <v>0</v>
      </c>
      <c r="N113" s="57">
        <f t="shared" si="18"/>
        <v>0</v>
      </c>
      <c r="O113" s="57">
        <f t="shared" si="18"/>
        <v>0</v>
      </c>
      <c r="P113" s="57">
        <f t="shared" si="18"/>
        <v>0</v>
      </c>
      <c r="Q113" s="177">
        <f t="shared" si="18"/>
        <v>0</v>
      </c>
    </row>
    <row r="114" spans="1:17" ht="24" x14ac:dyDescent="0.25">
      <c r="A114" s="51">
        <v>2259</v>
      </c>
      <c r="B114" s="89" t="s">
        <v>123</v>
      </c>
      <c r="C114" s="90">
        <f t="shared" ref="C114:C126" si="19">SUM(D114:G114)</f>
        <v>0</v>
      </c>
      <c r="D114" s="92"/>
      <c r="E114" s="92"/>
      <c r="F114" s="92"/>
      <c r="G114" s="175"/>
      <c r="H114" s="90">
        <f t="shared" si="12"/>
        <v>0</v>
      </c>
      <c r="I114" s="92"/>
      <c r="J114" s="92"/>
      <c r="K114" s="92"/>
      <c r="L114" s="176"/>
      <c r="M114" s="90">
        <f t="shared" si="13"/>
        <v>0</v>
      </c>
      <c r="N114" s="57">
        <f t="shared" si="18"/>
        <v>0</v>
      </c>
      <c r="O114" s="57">
        <f t="shared" si="18"/>
        <v>0</v>
      </c>
      <c r="P114" s="57">
        <f t="shared" si="18"/>
        <v>0</v>
      </c>
      <c r="Q114" s="177">
        <f t="shared" si="18"/>
        <v>0</v>
      </c>
    </row>
    <row r="115" spans="1:17" x14ac:dyDescent="0.25">
      <c r="A115" s="178">
        <v>2260</v>
      </c>
      <c r="B115" s="89" t="s">
        <v>124</v>
      </c>
      <c r="C115" s="90">
        <f t="shared" si="19"/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si="12"/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si="13"/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19"/>
        <v>0</v>
      </c>
      <c r="D116" s="92"/>
      <c r="E116" s="92"/>
      <c r="F116" s="92"/>
      <c r="G116" s="175"/>
      <c r="H116" s="90">
        <f t="shared" si="12"/>
        <v>0</v>
      </c>
      <c r="I116" s="92"/>
      <c r="J116" s="92"/>
      <c r="K116" s="92"/>
      <c r="L116" s="176"/>
      <c r="M116" s="90">
        <f t="shared" si="13"/>
        <v>0</v>
      </c>
      <c r="N116" s="57">
        <f t="shared" ref="N116:Q120" si="20">ROUNDUP(I116/$Q$15,0)</f>
        <v>0</v>
      </c>
      <c r="O116" s="57">
        <f t="shared" si="20"/>
        <v>0</v>
      </c>
      <c r="P116" s="57">
        <f t="shared" si="20"/>
        <v>0</v>
      </c>
      <c r="Q116" s="177">
        <f t="shared" si="20"/>
        <v>0</v>
      </c>
    </row>
    <row r="117" spans="1:17" x14ac:dyDescent="0.25">
      <c r="A117" s="51">
        <v>2262</v>
      </c>
      <c r="B117" s="89" t="s">
        <v>126</v>
      </c>
      <c r="C117" s="90">
        <f t="shared" si="19"/>
        <v>0</v>
      </c>
      <c r="D117" s="92"/>
      <c r="E117" s="92"/>
      <c r="F117" s="92"/>
      <c r="G117" s="175"/>
      <c r="H117" s="90">
        <f t="shared" si="12"/>
        <v>0</v>
      </c>
      <c r="I117" s="92"/>
      <c r="J117" s="92"/>
      <c r="K117" s="92"/>
      <c r="L117" s="176"/>
      <c r="M117" s="90">
        <f t="shared" si="13"/>
        <v>0</v>
      </c>
      <c r="N117" s="57">
        <f t="shared" si="20"/>
        <v>0</v>
      </c>
      <c r="O117" s="57">
        <f t="shared" si="20"/>
        <v>0</v>
      </c>
      <c r="P117" s="57">
        <f t="shared" si="20"/>
        <v>0</v>
      </c>
      <c r="Q117" s="177">
        <f t="shared" si="20"/>
        <v>0</v>
      </c>
    </row>
    <row r="118" spans="1:17" x14ac:dyDescent="0.25">
      <c r="A118" s="51">
        <v>2263</v>
      </c>
      <c r="B118" s="89" t="s">
        <v>127</v>
      </c>
      <c r="C118" s="90">
        <f t="shared" si="19"/>
        <v>0</v>
      </c>
      <c r="D118" s="92"/>
      <c r="E118" s="92"/>
      <c r="F118" s="92"/>
      <c r="G118" s="175"/>
      <c r="H118" s="90">
        <f t="shared" si="12"/>
        <v>0</v>
      </c>
      <c r="I118" s="92"/>
      <c r="J118" s="92"/>
      <c r="K118" s="92"/>
      <c r="L118" s="176"/>
      <c r="M118" s="90">
        <f t="shared" si="13"/>
        <v>0</v>
      </c>
      <c r="N118" s="57">
        <f t="shared" si="20"/>
        <v>0</v>
      </c>
      <c r="O118" s="57">
        <f t="shared" si="20"/>
        <v>0</v>
      </c>
      <c r="P118" s="57">
        <f t="shared" si="20"/>
        <v>0</v>
      </c>
      <c r="Q118" s="177">
        <f t="shared" si="20"/>
        <v>0</v>
      </c>
    </row>
    <row r="119" spans="1:17" x14ac:dyDescent="0.25">
      <c r="A119" s="51">
        <v>2264</v>
      </c>
      <c r="B119" s="89" t="s">
        <v>128</v>
      </c>
      <c r="C119" s="90">
        <f t="shared" si="19"/>
        <v>0</v>
      </c>
      <c r="D119" s="92"/>
      <c r="E119" s="92"/>
      <c r="F119" s="92"/>
      <c r="G119" s="175"/>
      <c r="H119" s="90">
        <f t="shared" si="12"/>
        <v>0</v>
      </c>
      <c r="I119" s="92"/>
      <c r="J119" s="92"/>
      <c r="K119" s="92"/>
      <c r="L119" s="176"/>
      <c r="M119" s="90">
        <f t="shared" si="13"/>
        <v>0</v>
      </c>
      <c r="N119" s="57">
        <f t="shared" si="20"/>
        <v>0</v>
      </c>
      <c r="O119" s="57">
        <f t="shared" si="20"/>
        <v>0</v>
      </c>
      <c r="P119" s="57">
        <f t="shared" si="20"/>
        <v>0</v>
      </c>
      <c r="Q119" s="177">
        <f t="shared" si="20"/>
        <v>0</v>
      </c>
    </row>
    <row r="120" spans="1:17" x14ac:dyDescent="0.25">
      <c r="A120" s="51">
        <v>2269</v>
      </c>
      <c r="B120" s="89" t="s">
        <v>129</v>
      </c>
      <c r="C120" s="90">
        <f t="shared" si="19"/>
        <v>0</v>
      </c>
      <c r="D120" s="92"/>
      <c r="E120" s="92"/>
      <c r="F120" s="92"/>
      <c r="G120" s="175"/>
      <c r="H120" s="90">
        <f t="shared" si="12"/>
        <v>0</v>
      </c>
      <c r="I120" s="92"/>
      <c r="J120" s="92"/>
      <c r="K120" s="92"/>
      <c r="L120" s="176"/>
      <c r="M120" s="90">
        <f t="shared" si="13"/>
        <v>0</v>
      </c>
      <c r="N120" s="57">
        <f t="shared" si="20"/>
        <v>0</v>
      </c>
      <c r="O120" s="57">
        <f t="shared" si="20"/>
        <v>0</v>
      </c>
      <c r="P120" s="57">
        <f t="shared" si="20"/>
        <v>0</v>
      </c>
      <c r="Q120" s="177">
        <f t="shared" si="20"/>
        <v>0</v>
      </c>
    </row>
    <row r="121" spans="1:17" x14ac:dyDescent="0.25">
      <c r="A121" s="178">
        <v>2270</v>
      </c>
      <c r="B121" s="89" t="s">
        <v>130</v>
      </c>
      <c r="C121" s="90">
        <f t="shared" si="19"/>
        <v>400</v>
      </c>
      <c r="D121" s="57">
        <f>SUM(D122:D126)</f>
        <v>400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12"/>
        <v>100</v>
      </c>
      <c r="I121" s="57">
        <f>SUM(I122:I126)</f>
        <v>100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13"/>
        <v>143</v>
      </c>
      <c r="N121" s="57">
        <f>SUM(N122:N126)</f>
        <v>143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19"/>
        <v>0</v>
      </c>
      <c r="D122" s="92"/>
      <c r="E122" s="92"/>
      <c r="F122" s="92"/>
      <c r="G122" s="175"/>
      <c r="H122" s="90">
        <f t="shared" si="12"/>
        <v>0</v>
      </c>
      <c r="I122" s="92"/>
      <c r="J122" s="92"/>
      <c r="K122" s="92"/>
      <c r="L122" s="176"/>
      <c r="M122" s="90">
        <f t="shared" si="13"/>
        <v>0</v>
      </c>
      <c r="N122" s="57">
        <f t="shared" ref="N122:Q126" si="21">ROUNDUP(I122/$Q$15,0)</f>
        <v>0</v>
      </c>
      <c r="O122" s="57">
        <f t="shared" si="21"/>
        <v>0</v>
      </c>
      <c r="P122" s="57">
        <f t="shared" si="21"/>
        <v>0</v>
      </c>
      <c r="Q122" s="177">
        <f t="shared" si="21"/>
        <v>0</v>
      </c>
    </row>
    <row r="123" spans="1:17" ht="24" x14ac:dyDescent="0.25">
      <c r="A123" s="51">
        <v>2275</v>
      </c>
      <c r="B123" s="89" t="s">
        <v>132</v>
      </c>
      <c r="C123" s="90">
        <f t="shared" si="19"/>
        <v>0</v>
      </c>
      <c r="D123" s="92"/>
      <c r="E123" s="92"/>
      <c r="F123" s="92"/>
      <c r="G123" s="175"/>
      <c r="H123" s="90">
        <f t="shared" si="12"/>
        <v>0</v>
      </c>
      <c r="I123" s="92"/>
      <c r="J123" s="92"/>
      <c r="K123" s="92"/>
      <c r="L123" s="176"/>
      <c r="M123" s="90">
        <f t="shared" si="13"/>
        <v>0</v>
      </c>
      <c r="N123" s="57">
        <f t="shared" si="21"/>
        <v>0</v>
      </c>
      <c r="O123" s="57">
        <f t="shared" si="21"/>
        <v>0</v>
      </c>
      <c r="P123" s="57">
        <f t="shared" si="21"/>
        <v>0</v>
      </c>
      <c r="Q123" s="177">
        <f t="shared" si="21"/>
        <v>0</v>
      </c>
    </row>
    <row r="124" spans="1:17" ht="36" x14ac:dyDescent="0.25">
      <c r="A124" s="51">
        <v>2276</v>
      </c>
      <c r="B124" s="89" t="s">
        <v>133</v>
      </c>
      <c r="C124" s="90">
        <f t="shared" si="19"/>
        <v>0</v>
      </c>
      <c r="D124" s="92"/>
      <c r="E124" s="92"/>
      <c r="F124" s="92"/>
      <c r="G124" s="175"/>
      <c r="H124" s="90">
        <f t="shared" si="12"/>
        <v>0</v>
      </c>
      <c r="I124" s="92"/>
      <c r="J124" s="92"/>
      <c r="K124" s="92"/>
      <c r="L124" s="176"/>
      <c r="M124" s="90">
        <f t="shared" si="13"/>
        <v>0</v>
      </c>
      <c r="N124" s="57">
        <f t="shared" si="21"/>
        <v>0</v>
      </c>
      <c r="O124" s="57">
        <f t="shared" si="21"/>
        <v>0</v>
      </c>
      <c r="P124" s="57">
        <f t="shared" si="21"/>
        <v>0</v>
      </c>
      <c r="Q124" s="177">
        <f t="shared" si="21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19"/>
        <v>0</v>
      </c>
      <c r="D125" s="92"/>
      <c r="E125" s="92"/>
      <c r="F125" s="92"/>
      <c r="G125" s="175"/>
      <c r="H125" s="90">
        <f t="shared" si="12"/>
        <v>0</v>
      </c>
      <c r="I125" s="92"/>
      <c r="J125" s="92"/>
      <c r="K125" s="92"/>
      <c r="L125" s="176"/>
      <c r="M125" s="90">
        <f t="shared" si="13"/>
        <v>0</v>
      </c>
      <c r="N125" s="57">
        <f t="shared" si="21"/>
        <v>0</v>
      </c>
      <c r="O125" s="57">
        <f t="shared" si="21"/>
        <v>0</v>
      </c>
      <c r="P125" s="57">
        <f t="shared" si="21"/>
        <v>0</v>
      </c>
      <c r="Q125" s="177">
        <f t="shared" si="21"/>
        <v>0</v>
      </c>
    </row>
    <row r="126" spans="1:17" ht="24" x14ac:dyDescent="0.25">
      <c r="A126" s="51">
        <v>2279</v>
      </c>
      <c r="B126" s="89" t="s">
        <v>135</v>
      </c>
      <c r="C126" s="90">
        <f t="shared" si="19"/>
        <v>400</v>
      </c>
      <c r="D126" s="92">
        <f>100+100+100+100</f>
        <v>400</v>
      </c>
      <c r="E126" s="92"/>
      <c r="F126" s="92"/>
      <c r="G126" s="175"/>
      <c r="H126" s="90">
        <f t="shared" si="12"/>
        <v>100</v>
      </c>
      <c r="I126" s="92">
        <v>100</v>
      </c>
      <c r="J126" s="92"/>
      <c r="K126" s="92"/>
      <c r="L126" s="176"/>
      <c r="M126" s="90">
        <f t="shared" si="13"/>
        <v>143</v>
      </c>
      <c r="N126" s="57">
        <f t="shared" si="21"/>
        <v>143</v>
      </c>
      <c r="O126" s="57">
        <f t="shared" si="21"/>
        <v>0</v>
      </c>
      <c r="P126" s="57">
        <f t="shared" si="21"/>
        <v>0</v>
      </c>
      <c r="Q126" s="177">
        <f t="shared" si="21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22">SUM(C128)</f>
        <v>0</v>
      </c>
      <c r="D127" s="107">
        <f t="shared" si="22"/>
        <v>0</v>
      </c>
      <c r="E127" s="107">
        <f t="shared" si="22"/>
        <v>0</v>
      </c>
      <c r="F127" s="107">
        <f t="shared" si="22"/>
        <v>0</v>
      </c>
      <c r="G127" s="107">
        <f t="shared" si="22"/>
        <v>0</v>
      </c>
      <c r="H127" s="81">
        <f t="shared" si="22"/>
        <v>0</v>
      </c>
      <c r="I127" s="107">
        <f t="shared" si="22"/>
        <v>0</v>
      </c>
      <c r="J127" s="107">
        <f t="shared" si="22"/>
        <v>0</v>
      </c>
      <c r="K127" s="107">
        <f t="shared" si="22"/>
        <v>0</v>
      </c>
      <c r="L127" s="189">
        <f t="shared" si="22"/>
        <v>0</v>
      </c>
      <c r="M127" s="81">
        <f t="shared" si="22"/>
        <v>0</v>
      </c>
      <c r="N127" s="107">
        <f t="shared" si="22"/>
        <v>0</v>
      </c>
      <c r="O127" s="107">
        <f t="shared" si="22"/>
        <v>0</v>
      </c>
      <c r="P127" s="107">
        <f t="shared" si="22"/>
        <v>0</v>
      </c>
      <c r="Q127" s="189">
        <f t="shared" si="22"/>
        <v>0</v>
      </c>
    </row>
    <row r="128" spans="1:17" ht="24" x14ac:dyDescent="0.25">
      <c r="A128" s="51">
        <v>2283</v>
      </c>
      <c r="B128" s="89" t="s">
        <v>137</v>
      </c>
      <c r="C128" s="90">
        <f t="shared" ref="C128:C191" si="23">SUM(D128:G128)</f>
        <v>0</v>
      </c>
      <c r="D128" s="92"/>
      <c r="E128" s="92"/>
      <c r="F128" s="92"/>
      <c r="G128" s="175"/>
      <c r="H128" s="90">
        <f t="shared" ref="H128:H191" si="24">SUM(I128:L128)</f>
        <v>0</v>
      </c>
      <c r="I128" s="92"/>
      <c r="J128" s="92"/>
      <c r="K128" s="92"/>
      <c r="L128" s="176"/>
      <c r="M128" s="90">
        <f t="shared" ref="M128:M191" si="25">SUM(N128:Q128)</f>
        <v>0</v>
      </c>
      <c r="N128" s="57">
        <f>ROUNDUP(I128/$Q$15,0)</f>
        <v>0</v>
      </c>
      <c r="O128" s="57">
        <f>ROUNDUP(J128/$Q$15,0)</f>
        <v>0</v>
      </c>
      <c r="P128" s="57">
        <f>ROUNDUP(K128/$Q$15,0)</f>
        <v>0</v>
      </c>
      <c r="Q128" s="177">
        <f>ROUNDUP(L128/$Q$15,0)</f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3"/>
        <v>13200</v>
      </c>
      <c r="D129" s="78">
        <f>SUM(D130,D134,D138,D139,D142,D149,D157,D158,D161)</f>
        <v>13200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4"/>
        <v>10320</v>
      </c>
      <c r="I129" s="78">
        <f>SUM(I130,I134,I138,I139,I142,I149,I157,I158,I161)</f>
        <v>10320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si="25"/>
        <v>14684</v>
      </c>
      <c r="N129" s="78">
        <f>SUM(N130,N134,N138,N139,N142,N149,N157,N158,N161)</f>
        <v>14684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3"/>
        <v>3000</v>
      </c>
      <c r="D130" s="107">
        <f>SUM(D131:D133)</f>
        <v>3000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4"/>
        <v>1340</v>
      </c>
      <c r="I130" s="107">
        <f>SUM(I131:I133)</f>
        <v>1340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25"/>
        <v>1907</v>
      </c>
      <c r="N130" s="107">
        <f>SUM(N131:N133)</f>
        <v>1907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3"/>
        <v>0</v>
      </c>
      <c r="D131" s="92"/>
      <c r="E131" s="92"/>
      <c r="F131" s="92"/>
      <c r="G131" s="175"/>
      <c r="H131" s="90">
        <f t="shared" si="24"/>
        <v>0</v>
      </c>
      <c r="I131" s="92"/>
      <c r="J131" s="92"/>
      <c r="K131" s="92"/>
      <c r="L131" s="176"/>
      <c r="M131" s="90">
        <f t="shared" si="25"/>
        <v>0</v>
      </c>
      <c r="N131" s="57">
        <f t="shared" ref="N131:Q133" si="26">ROUNDUP(I131/$Q$15,0)</f>
        <v>0</v>
      </c>
      <c r="O131" s="57">
        <f t="shared" si="26"/>
        <v>0</v>
      </c>
      <c r="P131" s="57">
        <f t="shared" si="26"/>
        <v>0</v>
      </c>
      <c r="Q131" s="177">
        <f t="shared" si="26"/>
        <v>0</v>
      </c>
    </row>
    <row r="132" spans="1:17" x14ac:dyDescent="0.25">
      <c r="A132" s="51">
        <v>2312</v>
      </c>
      <c r="B132" s="89" t="s">
        <v>141</v>
      </c>
      <c r="C132" s="90">
        <f t="shared" si="23"/>
        <v>3000</v>
      </c>
      <c r="D132" s="92">
        <f>3000</f>
        <v>3000</v>
      </c>
      <c r="E132" s="92"/>
      <c r="F132" s="92"/>
      <c r="G132" s="175"/>
      <c r="H132" s="90">
        <f t="shared" si="24"/>
        <v>1340</v>
      </c>
      <c r="I132" s="92">
        <v>1340</v>
      </c>
      <c r="J132" s="92"/>
      <c r="K132" s="92"/>
      <c r="L132" s="176"/>
      <c r="M132" s="90">
        <f t="shared" si="25"/>
        <v>1907</v>
      </c>
      <c r="N132" s="57">
        <f>ROUNDUP(I132/$Q$15,0)</f>
        <v>1907</v>
      </c>
      <c r="O132" s="57">
        <f t="shared" si="26"/>
        <v>0</v>
      </c>
      <c r="P132" s="57">
        <f t="shared" si="26"/>
        <v>0</v>
      </c>
      <c r="Q132" s="177">
        <f t="shared" si="26"/>
        <v>0</v>
      </c>
    </row>
    <row r="133" spans="1:17" x14ac:dyDescent="0.25">
      <c r="A133" s="51">
        <v>2313</v>
      </c>
      <c r="B133" s="89" t="s">
        <v>142</v>
      </c>
      <c r="C133" s="90">
        <f t="shared" si="23"/>
        <v>0</v>
      </c>
      <c r="D133" s="92"/>
      <c r="E133" s="92"/>
      <c r="F133" s="92"/>
      <c r="G133" s="175"/>
      <c r="H133" s="90">
        <f t="shared" si="24"/>
        <v>0</v>
      </c>
      <c r="I133" s="92"/>
      <c r="J133" s="92"/>
      <c r="K133" s="92"/>
      <c r="L133" s="176"/>
      <c r="M133" s="90">
        <f t="shared" si="25"/>
        <v>0</v>
      </c>
      <c r="N133" s="57">
        <f t="shared" si="26"/>
        <v>0</v>
      </c>
      <c r="O133" s="57">
        <f t="shared" si="26"/>
        <v>0</v>
      </c>
      <c r="P133" s="57">
        <f t="shared" si="26"/>
        <v>0</v>
      </c>
      <c r="Q133" s="177">
        <f t="shared" si="26"/>
        <v>0</v>
      </c>
    </row>
    <row r="134" spans="1:17" x14ac:dyDescent="0.25">
      <c r="A134" s="178">
        <v>2320</v>
      </c>
      <c r="B134" s="89" t="s">
        <v>143</v>
      </c>
      <c r="C134" s="90">
        <f t="shared" si="23"/>
        <v>5200</v>
      </c>
      <c r="D134" s="57">
        <f>SUM(D135:D137)</f>
        <v>5200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4"/>
        <v>4560</v>
      </c>
      <c r="I134" s="57">
        <f>SUM(I135:I137)</f>
        <v>4560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25"/>
        <v>6488</v>
      </c>
      <c r="N134" s="57">
        <f>SUM(N135:N137)</f>
        <v>6488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3"/>
        <v>0</v>
      </c>
      <c r="D135" s="92"/>
      <c r="E135" s="92"/>
      <c r="F135" s="92"/>
      <c r="G135" s="175"/>
      <c r="H135" s="90">
        <f t="shared" si="24"/>
        <v>0</v>
      </c>
      <c r="I135" s="92"/>
      <c r="J135" s="92"/>
      <c r="K135" s="92"/>
      <c r="L135" s="176"/>
      <c r="M135" s="90">
        <f t="shared" si="25"/>
        <v>0</v>
      </c>
      <c r="N135" s="57">
        <f t="shared" ref="N135:Q138" si="27">ROUNDUP(I135/$Q$15,0)</f>
        <v>0</v>
      </c>
      <c r="O135" s="57">
        <f t="shared" si="27"/>
        <v>0</v>
      </c>
      <c r="P135" s="57">
        <f t="shared" si="27"/>
        <v>0</v>
      </c>
      <c r="Q135" s="177">
        <f t="shared" si="27"/>
        <v>0</v>
      </c>
    </row>
    <row r="136" spans="1:17" x14ac:dyDescent="0.25">
      <c r="A136" s="51">
        <v>2322</v>
      </c>
      <c r="B136" s="89" t="s">
        <v>145</v>
      </c>
      <c r="C136" s="90">
        <f t="shared" si="23"/>
        <v>5200</v>
      </c>
      <c r="D136" s="92">
        <f>1200+1200+1200+1600</f>
        <v>5200</v>
      </c>
      <c r="E136" s="92"/>
      <c r="F136" s="92"/>
      <c r="G136" s="175"/>
      <c r="H136" s="90">
        <f t="shared" si="24"/>
        <v>4560</v>
      </c>
      <c r="I136" s="92">
        <v>4560</v>
      </c>
      <c r="J136" s="92"/>
      <c r="K136" s="92"/>
      <c r="L136" s="176"/>
      <c r="M136" s="90">
        <f t="shared" si="25"/>
        <v>6488</v>
      </c>
      <c r="N136" s="57">
        <f>ROUNDUP(I136/$Q$15,0)-1</f>
        <v>6488</v>
      </c>
      <c r="O136" s="57">
        <f t="shared" si="27"/>
        <v>0</v>
      </c>
      <c r="P136" s="57">
        <f t="shared" si="27"/>
        <v>0</v>
      </c>
      <c r="Q136" s="177">
        <f t="shared" si="27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3"/>
        <v>0</v>
      </c>
      <c r="D137" s="92"/>
      <c r="E137" s="92"/>
      <c r="F137" s="92"/>
      <c r="G137" s="175"/>
      <c r="H137" s="90">
        <f t="shared" si="24"/>
        <v>0</v>
      </c>
      <c r="I137" s="92"/>
      <c r="J137" s="92"/>
      <c r="K137" s="92"/>
      <c r="L137" s="176"/>
      <c r="M137" s="90">
        <f t="shared" si="25"/>
        <v>0</v>
      </c>
      <c r="N137" s="57">
        <f t="shared" si="27"/>
        <v>0</v>
      </c>
      <c r="O137" s="57">
        <f t="shared" si="27"/>
        <v>0</v>
      </c>
      <c r="P137" s="57">
        <f t="shared" si="27"/>
        <v>0</v>
      </c>
      <c r="Q137" s="177">
        <f t="shared" si="27"/>
        <v>0</v>
      </c>
    </row>
    <row r="138" spans="1:17" x14ac:dyDescent="0.25">
      <c r="A138" s="178">
        <v>2330</v>
      </c>
      <c r="B138" s="89" t="s">
        <v>147</v>
      </c>
      <c r="C138" s="90">
        <f t="shared" si="23"/>
        <v>0</v>
      </c>
      <c r="D138" s="92"/>
      <c r="E138" s="92"/>
      <c r="F138" s="92"/>
      <c r="G138" s="175"/>
      <c r="H138" s="90">
        <f t="shared" si="24"/>
        <v>0</v>
      </c>
      <c r="I138" s="92"/>
      <c r="J138" s="92"/>
      <c r="K138" s="92"/>
      <c r="L138" s="176"/>
      <c r="M138" s="90">
        <f t="shared" si="25"/>
        <v>0</v>
      </c>
      <c r="N138" s="57">
        <f t="shared" si="27"/>
        <v>0</v>
      </c>
      <c r="O138" s="57">
        <f t="shared" si="27"/>
        <v>0</v>
      </c>
      <c r="P138" s="57">
        <f t="shared" si="27"/>
        <v>0</v>
      </c>
      <c r="Q138" s="177">
        <f t="shared" si="27"/>
        <v>0</v>
      </c>
    </row>
    <row r="139" spans="1:17" ht="48" x14ac:dyDescent="0.25">
      <c r="A139" s="178">
        <v>2340</v>
      </c>
      <c r="B139" s="89" t="s">
        <v>148</v>
      </c>
      <c r="C139" s="90">
        <f t="shared" si="23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4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25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3"/>
        <v>0</v>
      </c>
      <c r="D140" s="92"/>
      <c r="E140" s="92"/>
      <c r="F140" s="92"/>
      <c r="G140" s="175"/>
      <c r="H140" s="90">
        <f t="shared" si="24"/>
        <v>0</v>
      </c>
      <c r="I140" s="92"/>
      <c r="J140" s="92"/>
      <c r="K140" s="92"/>
      <c r="L140" s="176"/>
      <c r="M140" s="90">
        <f t="shared" si="25"/>
        <v>0</v>
      </c>
      <c r="N140" s="57">
        <f t="shared" ref="N140:Q141" si="28">ROUNDUP(I140/$Q$15,0)</f>
        <v>0</v>
      </c>
      <c r="O140" s="57">
        <f t="shared" si="28"/>
        <v>0</v>
      </c>
      <c r="P140" s="57">
        <f t="shared" si="28"/>
        <v>0</v>
      </c>
      <c r="Q140" s="177">
        <f t="shared" si="28"/>
        <v>0</v>
      </c>
    </row>
    <row r="141" spans="1:17" ht="24" x14ac:dyDescent="0.25">
      <c r="A141" s="51">
        <v>2344</v>
      </c>
      <c r="B141" s="89" t="s">
        <v>150</v>
      </c>
      <c r="C141" s="90">
        <f t="shared" si="23"/>
        <v>0</v>
      </c>
      <c r="D141" s="92"/>
      <c r="E141" s="92"/>
      <c r="F141" s="92"/>
      <c r="G141" s="175"/>
      <c r="H141" s="90">
        <f t="shared" si="24"/>
        <v>0</v>
      </c>
      <c r="I141" s="92"/>
      <c r="J141" s="92"/>
      <c r="K141" s="92"/>
      <c r="L141" s="176"/>
      <c r="M141" s="90">
        <f t="shared" si="25"/>
        <v>0</v>
      </c>
      <c r="N141" s="57">
        <f t="shared" si="28"/>
        <v>0</v>
      </c>
      <c r="O141" s="57">
        <f t="shared" si="28"/>
        <v>0</v>
      </c>
      <c r="P141" s="57">
        <f t="shared" si="28"/>
        <v>0</v>
      </c>
      <c r="Q141" s="177">
        <f t="shared" si="28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3"/>
        <v>5000</v>
      </c>
      <c r="D142" s="169">
        <f>SUM(D143:D148)</f>
        <v>5000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4"/>
        <v>4420</v>
      </c>
      <c r="I142" s="169">
        <f>SUM(I143:I148)</f>
        <v>4420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25"/>
        <v>6289</v>
      </c>
      <c r="N142" s="169">
        <f>SUM(N143:N148)</f>
        <v>6289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3"/>
        <v>0</v>
      </c>
      <c r="D143" s="83"/>
      <c r="E143" s="83"/>
      <c r="F143" s="83"/>
      <c r="G143" s="172"/>
      <c r="H143" s="81">
        <f t="shared" si="24"/>
        <v>0</v>
      </c>
      <c r="I143" s="83"/>
      <c r="J143" s="83"/>
      <c r="K143" s="83"/>
      <c r="L143" s="173"/>
      <c r="M143" s="81">
        <f t="shared" si="25"/>
        <v>0</v>
      </c>
      <c r="N143" s="107">
        <f t="shared" ref="N143:Q148" si="29">ROUNDUP(I143/$Q$15,0)</f>
        <v>0</v>
      </c>
      <c r="O143" s="107">
        <f t="shared" si="29"/>
        <v>0</v>
      </c>
      <c r="P143" s="107">
        <f t="shared" si="29"/>
        <v>0</v>
      </c>
      <c r="Q143" s="174">
        <f t="shared" si="29"/>
        <v>0</v>
      </c>
    </row>
    <row r="144" spans="1:17" x14ac:dyDescent="0.25">
      <c r="A144" s="51">
        <v>2352</v>
      </c>
      <c r="B144" s="89" t="s">
        <v>153</v>
      </c>
      <c r="C144" s="90">
        <f t="shared" si="23"/>
        <v>5000</v>
      </c>
      <c r="D144" s="92">
        <f>5000</f>
        <v>5000</v>
      </c>
      <c r="E144" s="92"/>
      <c r="F144" s="92"/>
      <c r="G144" s="175"/>
      <c r="H144" s="90">
        <f t="shared" si="24"/>
        <v>4420</v>
      </c>
      <c r="I144" s="92">
        <v>4420</v>
      </c>
      <c r="J144" s="92"/>
      <c r="K144" s="92"/>
      <c r="L144" s="176"/>
      <c r="M144" s="90">
        <f t="shared" si="25"/>
        <v>6289</v>
      </c>
      <c r="N144" s="57">
        <f>ROUNDUP(I144/$Q$15,0)-1</f>
        <v>6289</v>
      </c>
      <c r="O144" s="57">
        <f t="shared" si="29"/>
        <v>0</v>
      </c>
      <c r="P144" s="57">
        <f t="shared" si="29"/>
        <v>0</v>
      </c>
      <c r="Q144" s="177">
        <f t="shared" si="29"/>
        <v>0</v>
      </c>
    </row>
    <row r="145" spans="1:17" ht="24" x14ac:dyDescent="0.25">
      <c r="A145" s="51">
        <v>2353</v>
      </c>
      <c r="B145" s="89" t="s">
        <v>154</v>
      </c>
      <c r="C145" s="90">
        <f t="shared" si="23"/>
        <v>0</v>
      </c>
      <c r="D145" s="92"/>
      <c r="E145" s="92"/>
      <c r="F145" s="92"/>
      <c r="G145" s="175"/>
      <c r="H145" s="90">
        <f t="shared" si="24"/>
        <v>0</v>
      </c>
      <c r="I145" s="92"/>
      <c r="J145" s="92"/>
      <c r="K145" s="92"/>
      <c r="L145" s="176"/>
      <c r="M145" s="90">
        <f t="shared" si="25"/>
        <v>0</v>
      </c>
      <c r="N145" s="57">
        <f t="shared" si="29"/>
        <v>0</v>
      </c>
      <c r="O145" s="57">
        <f t="shared" si="29"/>
        <v>0</v>
      </c>
      <c r="P145" s="57">
        <f t="shared" si="29"/>
        <v>0</v>
      </c>
      <c r="Q145" s="177">
        <f t="shared" si="29"/>
        <v>0</v>
      </c>
    </row>
    <row r="146" spans="1:17" ht="24" x14ac:dyDescent="0.25">
      <c r="A146" s="51">
        <v>2354</v>
      </c>
      <c r="B146" s="89" t="s">
        <v>155</v>
      </c>
      <c r="C146" s="90">
        <f t="shared" si="23"/>
        <v>0</v>
      </c>
      <c r="D146" s="92"/>
      <c r="E146" s="92"/>
      <c r="F146" s="92"/>
      <c r="G146" s="175"/>
      <c r="H146" s="90">
        <f t="shared" si="24"/>
        <v>0</v>
      </c>
      <c r="I146" s="92"/>
      <c r="J146" s="92"/>
      <c r="K146" s="92"/>
      <c r="L146" s="176"/>
      <c r="M146" s="90">
        <f t="shared" si="25"/>
        <v>0</v>
      </c>
      <c r="N146" s="57">
        <f t="shared" si="29"/>
        <v>0</v>
      </c>
      <c r="O146" s="57">
        <f t="shared" si="29"/>
        <v>0</v>
      </c>
      <c r="P146" s="57">
        <f t="shared" si="29"/>
        <v>0</v>
      </c>
      <c r="Q146" s="177">
        <f t="shared" si="29"/>
        <v>0</v>
      </c>
    </row>
    <row r="147" spans="1:17" ht="24" x14ac:dyDescent="0.25">
      <c r="A147" s="51">
        <v>2355</v>
      </c>
      <c r="B147" s="89" t="s">
        <v>156</v>
      </c>
      <c r="C147" s="90">
        <f t="shared" si="23"/>
        <v>0</v>
      </c>
      <c r="D147" s="92"/>
      <c r="E147" s="92"/>
      <c r="F147" s="92"/>
      <c r="G147" s="175"/>
      <c r="H147" s="90">
        <f t="shared" si="24"/>
        <v>0</v>
      </c>
      <c r="I147" s="92"/>
      <c r="J147" s="92"/>
      <c r="K147" s="92"/>
      <c r="L147" s="176"/>
      <c r="M147" s="90">
        <f t="shared" si="25"/>
        <v>0</v>
      </c>
      <c r="N147" s="57">
        <f t="shared" si="29"/>
        <v>0</v>
      </c>
      <c r="O147" s="57">
        <f t="shared" si="29"/>
        <v>0</v>
      </c>
      <c r="P147" s="57">
        <f t="shared" si="29"/>
        <v>0</v>
      </c>
      <c r="Q147" s="177">
        <f t="shared" si="29"/>
        <v>0</v>
      </c>
    </row>
    <row r="148" spans="1:17" ht="24" x14ac:dyDescent="0.25">
      <c r="A148" s="51">
        <v>2359</v>
      </c>
      <c r="B148" s="89" t="s">
        <v>157</v>
      </c>
      <c r="C148" s="90">
        <f t="shared" si="23"/>
        <v>0</v>
      </c>
      <c r="D148" s="92"/>
      <c r="E148" s="92"/>
      <c r="F148" s="92"/>
      <c r="G148" s="175"/>
      <c r="H148" s="90">
        <f t="shared" si="24"/>
        <v>0</v>
      </c>
      <c r="I148" s="92"/>
      <c r="J148" s="92"/>
      <c r="K148" s="92"/>
      <c r="L148" s="176"/>
      <c r="M148" s="90">
        <f t="shared" si="25"/>
        <v>0</v>
      </c>
      <c r="N148" s="57">
        <f t="shared" si="29"/>
        <v>0</v>
      </c>
      <c r="O148" s="57">
        <f t="shared" si="29"/>
        <v>0</v>
      </c>
      <c r="P148" s="57">
        <f t="shared" si="29"/>
        <v>0</v>
      </c>
      <c r="Q148" s="177">
        <f t="shared" si="29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3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4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25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3"/>
        <v>0</v>
      </c>
      <c r="D150" s="92"/>
      <c r="E150" s="92"/>
      <c r="F150" s="92"/>
      <c r="G150" s="175"/>
      <c r="H150" s="90">
        <f t="shared" si="24"/>
        <v>0</v>
      </c>
      <c r="I150" s="92"/>
      <c r="J150" s="92"/>
      <c r="K150" s="92"/>
      <c r="L150" s="176"/>
      <c r="M150" s="90">
        <f t="shared" si="25"/>
        <v>0</v>
      </c>
      <c r="N150" s="57">
        <f t="shared" ref="N150:Q157" si="30">ROUNDUP(I150/$Q$15,0)</f>
        <v>0</v>
      </c>
      <c r="O150" s="57">
        <f t="shared" si="30"/>
        <v>0</v>
      </c>
      <c r="P150" s="57">
        <f t="shared" si="30"/>
        <v>0</v>
      </c>
      <c r="Q150" s="177">
        <f t="shared" si="30"/>
        <v>0</v>
      </c>
    </row>
    <row r="151" spans="1:17" ht="24" x14ac:dyDescent="0.25">
      <c r="A151" s="50">
        <v>2362</v>
      </c>
      <c r="B151" s="89" t="s">
        <v>160</v>
      </c>
      <c r="C151" s="90">
        <f t="shared" si="23"/>
        <v>0</v>
      </c>
      <c r="D151" s="92"/>
      <c r="E151" s="92"/>
      <c r="F151" s="92"/>
      <c r="G151" s="175"/>
      <c r="H151" s="90">
        <f t="shared" si="24"/>
        <v>0</v>
      </c>
      <c r="I151" s="92"/>
      <c r="J151" s="92"/>
      <c r="K151" s="92"/>
      <c r="L151" s="176"/>
      <c r="M151" s="90">
        <f t="shared" si="25"/>
        <v>0</v>
      </c>
      <c r="N151" s="57">
        <f t="shared" si="30"/>
        <v>0</v>
      </c>
      <c r="O151" s="57">
        <f t="shared" si="30"/>
        <v>0</v>
      </c>
      <c r="P151" s="57">
        <f t="shared" si="30"/>
        <v>0</v>
      </c>
      <c r="Q151" s="177">
        <f t="shared" si="30"/>
        <v>0</v>
      </c>
    </row>
    <row r="152" spans="1:17" x14ac:dyDescent="0.25">
      <c r="A152" s="50">
        <v>2363</v>
      </c>
      <c r="B152" s="89" t="s">
        <v>161</v>
      </c>
      <c r="C152" s="90">
        <f t="shared" si="23"/>
        <v>0</v>
      </c>
      <c r="D152" s="92"/>
      <c r="E152" s="92"/>
      <c r="F152" s="92"/>
      <c r="G152" s="175"/>
      <c r="H152" s="90">
        <f t="shared" si="24"/>
        <v>0</v>
      </c>
      <c r="I152" s="92"/>
      <c r="J152" s="92"/>
      <c r="K152" s="92"/>
      <c r="L152" s="176"/>
      <c r="M152" s="90">
        <f t="shared" si="25"/>
        <v>0</v>
      </c>
      <c r="N152" s="57">
        <f t="shared" si="30"/>
        <v>0</v>
      </c>
      <c r="O152" s="57">
        <f t="shared" si="30"/>
        <v>0</v>
      </c>
      <c r="P152" s="57">
        <f t="shared" si="30"/>
        <v>0</v>
      </c>
      <c r="Q152" s="177">
        <f t="shared" si="30"/>
        <v>0</v>
      </c>
    </row>
    <row r="153" spans="1:17" x14ac:dyDescent="0.25">
      <c r="A153" s="50">
        <v>2364</v>
      </c>
      <c r="B153" s="89" t="s">
        <v>162</v>
      </c>
      <c r="C153" s="90">
        <f t="shared" si="23"/>
        <v>0</v>
      </c>
      <c r="D153" s="92"/>
      <c r="E153" s="92"/>
      <c r="F153" s="92"/>
      <c r="G153" s="175"/>
      <c r="H153" s="90">
        <f t="shared" si="24"/>
        <v>0</v>
      </c>
      <c r="I153" s="92"/>
      <c r="J153" s="92"/>
      <c r="K153" s="92"/>
      <c r="L153" s="176"/>
      <c r="M153" s="90">
        <f t="shared" si="25"/>
        <v>0</v>
      </c>
      <c r="N153" s="57">
        <f t="shared" si="30"/>
        <v>0</v>
      </c>
      <c r="O153" s="57">
        <f t="shared" si="30"/>
        <v>0</v>
      </c>
      <c r="P153" s="57">
        <f t="shared" si="30"/>
        <v>0</v>
      </c>
      <c r="Q153" s="177">
        <f t="shared" si="30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3"/>
        <v>0</v>
      </c>
      <c r="D154" s="92"/>
      <c r="E154" s="92"/>
      <c r="F154" s="92"/>
      <c r="G154" s="175"/>
      <c r="H154" s="90">
        <f t="shared" si="24"/>
        <v>0</v>
      </c>
      <c r="I154" s="92"/>
      <c r="J154" s="92"/>
      <c r="K154" s="92"/>
      <c r="L154" s="176"/>
      <c r="M154" s="90">
        <f t="shared" si="25"/>
        <v>0</v>
      </c>
      <c r="N154" s="57">
        <f t="shared" si="30"/>
        <v>0</v>
      </c>
      <c r="O154" s="57">
        <f t="shared" si="30"/>
        <v>0</v>
      </c>
      <c r="P154" s="57">
        <f t="shared" si="30"/>
        <v>0</v>
      </c>
      <c r="Q154" s="177">
        <f t="shared" si="30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3"/>
        <v>0</v>
      </c>
      <c r="D155" s="92"/>
      <c r="E155" s="92"/>
      <c r="F155" s="92"/>
      <c r="G155" s="175"/>
      <c r="H155" s="90">
        <f t="shared" si="24"/>
        <v>0</v>
      </c>
      <c r="I155" s="92"/>
      <c r="J155" s="92"/>
      <c r="K155" s="92"/>
      <c r="L155" s="176"/>
      <c r="M155" s="90">
        <f t="shared" si="25"/>
        <v>0</v>
      </c>
      <c r="N155" s="57">
        <f t="shared" si="30"/>
        <v>0</v>
      </c>
      <c r="O155" s="57">
        <f t="shared" si="30"/>
        <v>0</v>
      </c>
      <c r="P155" s="57">
        <f t="shared" si="30"/>
        <v>0</v>
      </c>
      <c r="Q155" s="177">
        <f t="shared" si="30"/>
        <v>0</v>
      </c>
    </row>
    <row r="156" spans="1:17" ht="48" x14ac:dyDescent="0.25">
      <c r="A156" s="50">
        <v>2369</v>
      </c>
      <c r="B156" s="89" t="s">
        <v>165</v>
      </c>
      <c r="C156" s="90">
        <f t="shared" si="23"/>
        <v>0</v>
      </c>
      <c r="D156" s="92"/>
      <c r="E156" s="92"/>
      <c r="F156" s="92"/>
      <c r="G156" s="175"/>
      <c r="H156" s="90">
        <f t="shared" si="24"/>
        <v>0</v>
      </c>
      <c r="I156" s="92"/>
      <c r="J156" s="92"/>
      <c r="K156" s="92"/>
      <c r="L156" s="176"/>
      <c r="M156" s="90">
        <f t="shared" si="25"/>
        <v>0</v>
      </c>
      <c r="N156" s="57">
        <f t="shared" si="30"/>
        <v>0</v>
      </c>
      <c r="O156" s="57">
        <f t="shared" si="30"/>
        <v>0</v>
      </c>
      <c r="P156" s="57">
        <f t="shared" si="30"/>
        <v>0</v>
      </c>
      <c r="Q156" s="177">
        <f t="shared" si="30"/>
        <v>0</v>
      </c>
    </row>
    <row r="157" spans="1:17" x14ac:dyDescent="0.25">
      <c r="A157" s="168">
        <v>2370</v>
      </c>
      <c r="B157" s="125" t="s">
        <v>166</v>
      </c>
      <c r="C157" s="133">
        <f t="shared" si="23"/>
        <v>0</v>
      </c>
      <c r="D157" s="180"/>
      <c r="E157" s="180"/>
      <c r="F157" s="180"/>
      <c r="G157" s="181"/>
      <c r="H157" s="133">
        <f t="shared" si="24"/>
        <v>0</v>
      </c>
      <c r="I157" s="180"/>
      <c r="J157" s="180"/>
      <c r="K157" s="180"/>
      <c r="L157" s="182"/>
      <c r="M157" s="133">
        <f t="shared" si="25"/>
        <v>0</v>
      </c>
      <c r="N157" s="169">
        <f t="shared" si="30"/>
        <v>0</v>
      </c>
      <c r="O157" s="169">
        <f t="shared" si="30"/>
        <v>0</v>
      </c>
      <c r="P157" s="169">
        <f t="shared" si="30"/>
        <v>0</v>
      </c>
      <c r="Q157" s="171">
        <f t="shared" si="30"/>
        <v>0</v>
      </c>
    </row>
    <row r="158" spans="1:17" x14ac:dyDescent="0.25">
      <c r="A158" s="168">
        <v>2380</v>
      </c>
      <c r="B158" s="125" t="s">
        <v>167</v>
      </c>
      <c r="C158" s="133">
        <f t="shared" si="23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4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25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3"/>
        <v>0</v>
      </c>
      <c r="D159" s="83"/>
      <c r="E159" s="83"/>
      <c r="F159" s="83"/>
      <c r="G159" s="172"/>
      <c r="H159" s="81">
        <f t="shared" si="24"/>
        <v>0</v>
      </c>
      <c r="I159" s="83"/>
      <c r="J159" s="83"/>
      <c r="K159" s="83"/>
      <c r="L159" s="173"/>
      <c r="M159" s="81">
        <f t="shared" si="25"/>
        <v>0</v>
      </c>
      <c r="N159" s="107">
        <f t="shared" ref="N159:Q162" si="31">ROUNDUP(I159/$Q$15,0)</f>
        <v>0</v>
      </c>
      <c r="O159" s="107">
        <f t="shared" si="31"/>
        <v>0</v>
      </c>
      <c r="P159" s="107">
        <f t="shared" si="31"/>
        <v>0</v>
      </c>
      <c r="Q159" s="174">
        <f t="shared" si="31"/>
        <v>0</v>
      </c>
    </row>
    <row r="160" spans="1:17" ht="24" x14ac:dyDescent="0.25">
      <c r="A160" s="50">
        <v>2389</v>
      </c>
      <c r="B160" s="89" t="s">
        <v>169</v>
      </c>
      <c r="C160" s="90">
        <f t="shared" si="23"/>
        <v>0</v>
      </c>
      <c r="D160" s="92"/>
      <c r="E160" s="92"/>
      <c r="F160" s="92"/>
      <c r="G160" s="175"/>
      <c r="H160" s="90">
        <f t="shared" si="24"/>
        <v>0</v>
      </c>
      <c r="I160" s="92"/>
      <c r="J160" s="92"/>
      <c r="K160" s="92"/>
      <c r="L160" s="176"/>
      <c r="M160" s="90">
        <f t="shared" si="25"/>
        <v>0</v>
      </c>
      <c r="N160" s="57">
        <f t="shared" si="31"/>
        <v>0</v>
      </c>
      <c r="O160" s="57">
        <f t="shared" si="31"/>
        <v>0</v>
      </c>
      <c r="P160" s="57">
        <f t="shared" si="31"/>
        <v>0</v>
      </c>
      <c r="Q160" s="177">
        <f t="shared" si="31"/>
        <v>0</v>
      </c>
    </row>
    <row r="161" spans="1:17" x14ac:dyDescent="0.25">
      <c r="A161" s="168">
        <v>2390</v>
      </c>
      <c r="B161" s="125" t="s">
        <v>170</v>
      </c>
      <c r="C161" s="133">
        <f t="shared" si="23"/>
        <v>0</v>
      </c>
      <c r="D161" s="180"/>
      <c r="E161" s="180"/>
      <c r="F161" s="180"/>
      <c r="G161" s="181"/>
      <c r="H161" s="133">
        <f t="shared" si="24"/>
        <v>0</v>
      </c>
      <c r="I161" s="180"/>
      <c r="J161" s="180"/>
      <c r="K161" s="180"/>
      <c r="L161" s="182"/>
      <c r="M161" s="133">
        <f t="shared" si="25"/>
        <v>0</v>
      </c>
      <c r="N161" s="169">
        <f t="shared" si="31"/>
        <v>0</v>
      </c>
      <c r="O161" s="169">
        <f t="shared" si="31"/>
        <v>0</v>
      </c>
      <c r="P161" s="169">
        <f t="shared" si="31"/>
        <v>0</v>
      </c>
      <c r="Q161" s="171">
        <f t="shared" si="31"/>
        <v>0</v>
      </c>
    </row>
    <row r="162" spans="1:17" x14ac:dyDescent="0.25">
      <c r="A162" s="71">
        <v>2400</v>
      </c>
      <c r="B162" s="165" t="s">
        <v>171</v>
      </c>
      <c r="C162" s="72">
        <f t="shared" si="23"/>
        <v>0</v>
      </c>
      <c r="D162" s="190"/>
      <c r="E162" s="190"/>
      <c r="F162" s="190"/>
      <c r="G162" s="191"/>
      <c r="H162" s="72">
        <f t="shared" si="24"/>
        <v>0</v>
      </c>
      <c r="I162" s="190"/>
      <c r="J162" s="190"/>
      <c r="K162" s="190"/>
      <c r="L162" s="192"/>
      <c r="M162" s="72">
        <f t="shared" si="25"/>
        <v>0</v>
      </c>
      <c r="N162" s="78">
        <f t="shared" si="31"/>
        <v>0</v>
      </c>
      <c r="O162" s="78">
        <f t="shared" si="31"/>
        <v>0</v>
      </c>
      <c r="P162" s="78">
        <f t="shared" si="31"/>
        <v>0</v>
      </c>
      <c r="Q162" s="184">
        <f t="shared" si="31"/>
        <v>0</v>
      </c>
    </row>
    <row r="163" spans="1:17" ht="24" x14ac:dyDescent="0.25">
      <c r="A163" s="71">
        <v>2500</v>
      </c>
      <c r="B163" s="165" t="s">
        <v>172</v>
      </c>
      <c r="C163" s="72">
        <f t="shared" si="23"/>
        <v>0</v>
      </c>
      <c r="D163" s="78">
        <f>SUM(D164,D169)</f>
        <v>0</v>
      </c>
      <c r="E163" s="78">
        <f>SUM(E164,E169)</f>
        <v>0</v>
      </c>
      <c r="F163" s="78">
        <f>SUM(F164,F169)</f>
        <v>0</v>
      </c>
      <c r="G163" s="78">
        <f>SUM(G164,G169)</f>
        <v>0</v>
      </c>
      <c r="H163" s="72">
        <f t="shared" si="24"/>
        <v>0</v>
      </c>
      <c r="I163" s="78">
        <f>SUM(I164,I169)</f>
        <v>0</v>
      </c>
      <c r="J163" s="78">
        <f>SUM(J164,J169)</f>
        <v>0</v>
      </c>
      <c r="K163" s="78">
        <f>SUM(K164,K169)</f>
        <v>0</v>
      </c>
      <c r="L163" s="167">
        <f>SUM(L164,L169)</f>
        <v>0</v>
      </c>
      <c r="M163" s="72">
        <f t="shared" si="25"/>
        <v>0</v>
      </c>
      <c r="N163" s="78">
        <f>SUM(N164,N169)</f>
        <v>0</v>
      </c>
      <c r="O163" s="78">
        <f>SUM(O164,O169)</f>
        <v>0</v>
      </c>
      <c r="P163" s="78">
        <f>SUM(P164,P169)</f>
        <v>0</v>
      </c>
      <c r="Q163" s="167">
        <f>SUM(Q164,Q169)</f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3"/>
        <v>0</v>
      </c>
      <c r="D164" s="107">
        <f>SUM(D165:D168)</f>
        <v>0</v>
      </c>
      <c r="E164" s="107">
        <f>SUM(E165:E168)</f>
        <v>0</v>
      </c>
      <c r="F164" s="107">
        <f>SUM(F165:F168)</f>
        <v>0</v>
      </c>
      <c r="G164" s="107">
        <f>SUM(G165:G168)</f>
        <v>0</v>
      </c>
      <c r="H164" s="81">
        <f t="shared" si="24"/>
        <v>0</v>
      </c>
      <c r="I164" s="107">
        <f>SUM(I165:I168)</f>
        <v>0</v>
      </c>
      <c r="J164" s="107">
        <f>SUM(J165:J168)</f>
        <v>0</v>
      </c>
      <c r="K164" s="107">
        <f>SUM(K165:K168)</f>
        <v>0</v>
      </c>
      <c r="L164" s="193">
        <f>SUM(L165:L168)</f>
        <v>0</v>
      </c>
      <c r="M164" s="81">
        <f t="shared" si="25"/>
        <v>0</v>
      </c>
      <c r="N164" s="107">
        <f>SUM(N165:N168)</f>
        <v>0</v>
      </c>
      <c r="O164" s="107">
        <f>SUM(O165:O168)</f>
        <v>0</v>
      </c>
      <c r="P164" s="107">
        <f>SUM(P165:P168)</f>
        <v>0</v>
      </c>
      <c r="Q164" s="193">
        <f>SUM(Q165:Q168)</f>
        <v>0</v>
      </c>
    </row>
    <row r="165" spans="1:17" ht="24" x14ac:dyDescent="0.25">
      <c r="A165" s="51">
        <v>2512</v>
      </c>
      <c r="B165" s="89" t="s">
        <v>174</v>
      </c>
      <c r="C165" s="90">
        <f t="shared" si="23"/>
        <v>0</v>
      </c>
      <c r="D165" s="92"/>
      <c r="E165" s="92"/>
      <c r="F165" s="92"/>
      <c r="G165" s="175"/>
      <c r="H165" s="90">
        <f t="shared" si="24"/>
        <v>0</v>
      </c>
      <c r="I165" s="92"/>
      <c r="J165" s="92"/>
      <c r="K165" s="92"/>
      <c r="L165" s="176"/>
      <c r="M165" s="90">
        <f t="shared" si="25"/>
        <v>0</v>
      </c>
      <c r="N165" s="57">
        <f t="shared" ref="N165:Q170" si="32">ROUNDUP(I165/$Q$15,0)</f>
        <v>0</v>
      </c>
      <c r="O165" s="57">
        <f t="shared" si="32"/>
        <v>0</v>
      </c>
      <c r="P165" s="57">
        <f t="shared" si="32"/>
        <v>0</v>
      </c>
      <c r="Q165" s="177">
        <f t="shared" si="32"/>
        <v>0</v>
      </c>
    </row>
    <row r="166" spans="1:17" ht="36" x14ac:dyDescent="0.25">
      <c r="A166" s="51">
        <v>2513</v>
      </c>
      <c r="B166" s="89" t="s">
        <v>175</v>
      </c>
      <c r="C166" s="90">
        <f t="shared" si="23"/>
        <v>0</v>
      </c>
      <c r="D166" s="92"/>
      <c r="E166" s="92"/>
      <c r="F166" s="92"/>
      <c r="G166" s="175"/>
      <c r="H166" s="90">
        <f t="shared" si="24"/>
        <v>0</v>
      </c>
      <c r="I166" s="92"/>
      <c r="J166" s="92"/>
      <c r="K166" s="92"/>
      <c r="L166" s="176"/>
      <c r="M166" s="90">
        <f t="shared" si="25"/>
        <v>0</v>
      </c>
      <c r="N166" s="57">
        <f t="shared" si="32"/>
        <v>0</v>
      </c>
      <c r="O166" s="57">
        <f t="shared" si="32"/>
        <v>0</v>
      </c>
      <c r="P166" s="57">
        <f t="shared" si="32"/>
        <v>0</v>
      </c>
      <c r="Q166" s="177">
        <f t="shared" si="32"/>
        <v>0</v>
      </c>
    </row>
    <row r="167" spans="1:17" ht="24" x14ac:dyDescent="0.25">
      <c r="A167" s="51">
        <v>2515</v>
      </c>
      <c r="B167" s="89" t="s">
        <v>176</v>
      </c>
      <c r="C167" s="90">
        <f t="shared" si="23"/>
        <v>0</v>
      </c>
      <c r="D167" s="92"/>
      <c r="E167" s="92"/>
      <c r="F167" s="92"/>
      <c r="G167" s="175"/>
      <c r="H167" s="90">
        <f t="shared" si="24"/>
        <v>0</v>
      </c>
      <c r="I167" s="92"/>
      <c r="J167" s="92"/>
      <c r="K167" s="92"/>
      <c r="L167" s="176"/>
      <c r="M167" s="90">
        <f t="shared" si="25"/>
        <v>0</v>
      </c>
      <c r="N167" s="57">
        <f t="shared" si="32"/>
        <v>0</v>
      </c>
      <c r="O167" s="57">
        <f t="shared" si="32"/>
        <v>0</v>
      </c>
      <c r="P167" s="57">
        <f t="shared" si="32"/>
        <v>0</v>
      </c>
      <c r="Q167" s="177">
        <f t="shared" si="32"/>
        <v>0</v>
      </c>
    </row>
    <row r="168" spans="1:17" ht="24" x14ac:dyDescent="0.25">
      <c r="A168" s="51">
        <v>2519</v>
      </c>
      <c r="B168" s="89" t="s">
        <v>177</v>
      </c>
      <c r="C168" s="90">
        <f t="shared" si="23"/>
        <v>0</v>
      </c>
      <c r="D168" s="92"/>
      <c r="E168" s="92"/>
      <c r="F168" s="92"/>
      <c r="G168" s="175"/>
      <c r="H168" s="90">
        <f t="shared" si="24"/>
        <v>0</v>
      </c>
      <c r="I168" s="92"/>
      <c r="J168" s="92"/>
      <c r="K168" s="92"/>
      <c r="L168" s="176"/>
      <c r="M168" s="90">
        <f t="shared" si="25"/>
        <v>0</v>
      </c>
      <c r="N168" s="57">
        <f t="shared" si="32"/>
        <v>0</v>
      </c>
      <c r="O168" s="57">
        <f t="shared" si="32"/>
        <v>0</v>
      </c>
      <c r="P168" s="57">
        <f t="shared" si="32"/>
        <v>0</v>
      </c>
      <c r="Q168" s="177">
        <f t="shared" si="32"/>
        <v>0</v>
      </c>
    </row>
    <row r="169" spans="1:17" ht="24" x14ac:dyDescent="0.25">
      <c r="A169" s="178">
        <v>2520</v>
      </c>
      <c r="B169" s="89" t="s">
        <v>178</v>
      </c>
      <c r="C169" s="90">
        <f t="shared" si="23"/>
        <v>0</v>
      </c>
      <c r="D169" s="92"/>
      <c r="E169" s="92"/>
      <c r="F169" s="92"/>
      <c r="G169" s="175"/>
      <c r="H169" s="90">
        <f t="shared" si="24"/>
        <v>0</v>
      </c>
      <c r="I169" s="92"/>
      <c r="J169" s="92"/>
      <c r="K169" s="92"/>
      <c r="L169" s="176"/>
      <c r="M169" s="90">
        <f t="shared" si="25"/>
        <v>0</v>
      </c>
      <c r="N169" s="57">
        <f t="shared" si="32"/>
        <v>0</v>
      </c>
      <c r="O169" s="57">
        <f t="shared" si="32"/>
        <v>0</v>
      </c>
      <c r="P169" s="57">
        <f t="shared" si="32"/>
        <v>0</v>
      </c>
      <c r="Q169" s="177">
        <f t="shared" si="32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3"/>
        <v>0</v>
      </c>
      <c r="D170" s="43"/>
      <c r="E170" s="43"/>
      <c r="F170" s="43"/>
      <c r="G170" s="44"/>
      <c r="H170" s="81">
        <f t="shared" si="24"/>
        <v>0</v>
      </c>
      <c r="I170" s="43"/>
      <c r="J170" s="43"/>
      <c r="K170" s="43"/>
      <c r="L170" s="45"/>
      <c r="M170" s="81">
        <f t="shared" si="25"/>
        <v>0</v>
      </c>
      <c r="N170" s="119">
        <f t="shared" si="32"/>
        <v>0</v>
      </c>
      <c r="O170" s="119">
        <f t="shared" si="32"/>
        <v>0</v>
      </c>
      <c r="P170" s="119">
        <f t="shared" si="32"/>
        <v>0</v>
      </c>
      <c r="Q170" s="194">
        <f t="shared" si="32"/>
        <v>0</v>
      </c>
    </row>
    <row r="171" spans="1:17" x14ac:dyDescent="0.25">
      <c r="A171" s="160">
        <v>3000</v>
      </c>
      <c r="B171" s="160" t="s">
        <v>180</v>
      </c>
      <c r="C171" s="161">
        <f t="shared" si="23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4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25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3"/>
        <v>0</v>
      </c>
      <c r="D172" s="78">
        <f>SUM(D173,D177)</f>
        <v>0</v>
      </c>
      <c r="E172" s="78">
        <f>SUM(E173,E177)</f>
        <v>0</v>
      </c>
      <c r="F172" s="78">
        <f>SUM(F173,F177)</f>
        <v>0</v>
      </c>
      <c r="G172" s="78">
        <f>SUM(G173,G177)</f>
        <v>0</v>
      </c>
      <c r="H172" s="72">
        <f t="shared" si="24"/>
        <v>0</v>
      </c>
      <c r="I172" s="78">
        <f>SUM(I173,I177)</f>
        <v>0</v>
      </c>
      <c r="J172" s="78">
        <f>SUM(J173,J177)</f>
        <v>0</v>
      </c>
      <c r="K172" s="78">
        <f>SUM(K173,K177)</f>
        <v>0</v>
      </c>
      <c r="L172" s="167">
        <f>SUM(L173,L177)</f>
        <v>0</v>
      </c>
      <c r="M172" s="72">
        <f t="shared" si="25"/>
        <v>0</v>
      </c>
      <c r="N172" s="78">
        <f>SUM(N173,N177)</f>
        <v>0</v>
      </c>
      <c r="O172" s="78">
        <f>SUM(O173,O177)</f>
        <v>0</v>
      </c>
      <c r="P172" s="78">
        <f>SUM(P173,P177)</f>
        <v>0</v>
      </c>
      <c r="Q172" s="167">
        <f>SUM(Q173,Q177)</f>
        <v>0</v>
      </c>
    </row>
    <row r="173" spans="1:17" ht="36" x14ac:dyDescent="0.25">
      <c r="A173" s="185">
        <v>3260</v>
      </c>
      <c r="B173" s="80" t="s">
        <v>182</v>
      </c>
      <c r="C173" s="81">
        <f t="shared" si="23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4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25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 t="shared" si="23"/>
        <v>0</v>
      </c>
      <c r="D174" s="92"/>
      <c r="E174" s="92"/>
      <c r="F174" s="92"/>
      <c r="G174" s="175"/>
      <c r="H174" s="90">
        <f t="shared" si="24"/>
        <v>0</v>
      </c>
      <c r="I174" s="92"/>
      <c r="J174" s="92"/>
      <c r="K174" s="92"/>
      <c r="L174" s="176"/>
      <c r="M174" s="90">
        <f t="shared" si="25"/>
        <v>0</v>
      </c>
      <c r="N174" s="57">
        <f t="shared" ref="N174:Q176" si="33">ROUNDUP(I174/$Q$15,0)</f>
        <v>0</v>
      </c>
      <c r="O174" s="57">
        <f t="shared" si="33"/>
        <v>0</v>
      </c>
      <c r="P174" s="57">
        <f t="shared" si="33"/>
        <v>0</v>
      </c>
      <c r="Q174" s="177">
        <f t="shared" si="33"/>
        <v>0</v>
      </c>
    </row>
    <row r="175" spans="1:17" ht="24" x14ac:dyDescent="0.25">
      <c r="A175" s="51">
        <v>3262</v>
      </c>
      <c r="B175" s="89" t="s">
        <v>184</v>
      </c>
      <c r="C175" s="90">
        <f t="shared" si="23"/>
        <v>0</v>
      </c>
      <c r="D175" s="92"/>
      <c r="E175" s="92"/>
      <c r="F175" s="92"/>
      <c r="G175" s="175"/>
      <c r="H175" s="90">
        <f t="shared" si="24"/>
        <v>0</v>
      </c>
      <c r="I175" s="92"/>
      <c r="J175" s="92"/>
      <c r="K175" s="92"/>
      <c r="L175" s="176"/>
      <c r="M175" s="90">
        <f t="shared" si="25"/>
        <v>0</v>
      </c>
      <c r="N175" s="57">
        <f t="shared" si="33"/>
        <v>0</v>
      </c>
      <c r="O175" s="57">
        <f t="shared" si="33"/>
        <v>0</v>
      </c>
      <c r="P175" s="57">
        <f t="shared" si="33"/>
        <v>0</v>
      </c>
      <c r="Q175" s="177">
        <f t="shared" si="33"/>
        <v>0</v>
      </c>
    </row>
    <row r="176" spans="1:17" ht="24" x14ac:dyDescent="0.25">
      <c r="A176" s="51">
        <v>3263</v>
      </c>
      <c r="B176" s="89" t="s">
        <v>185</v>
      </c>
      <c r="C176" s="90">
        <f t="shared" si="23"/>
        <v>0</v>
      </c>
      <c r="D176" s="92"/>
      <c r="E176" s="92"/>
      <c r="F176" s="92"/>
      <c r="G176" s="175"/>
      <c r="H176" s="90">
        <f t="shared" si="24"/>
        <v>0</v>
      </c>
      <c r="I176" s="92"/>
      <c r="J176" s="92"/>
      <c r="K176" s="92"/>
      <c r="L176" s="176"/>
      <c r="M176" s="90">
        <f t="shared" si="25"/>
        <v>0</v>
      </c>
      <c r="N176" s="57">
        <f t="shared" si="33"/>
        <v>0</v>
      </c>
      <c r="O176" s="57">
        <f t="shared" si="33"/>
        <v>0</v>
      </c>
      <c r="P176" s="57">
        <f t="shared" si="33"/>
        <v>0</v>
      </c>
      <c r="Q176" s="177">
        <f t="shared" si="33"/>
        <v>0</v>
      </c>
    </row>
    <row r="177" spans="1:17" ht="72" x14ac:dyDescent="0.25">
      <c r="A177" s="185">
        <v>3290</v>
      </c>
      <c r="B177" s="80" t="s">
        <v>186</v>
      </c>
      <c r="C177" s="198">
        <f t="shared" si="23"/>
        <v>0</v>
      </c>
      <c r="D177" s="107">
        <f>SUM(D178:D181)</f>
        <v>0</v>
      </c>
      <c r="E177" s="107">
        <f>SUM(E178:E181)</f>
        <v>0</v>
      </c>
      <c r="F177" s="107">
        <f>SUM(F178:F181)</f>
        <v>0</v>
      </c>
      <c r="G177" s="107">
        <f>SUM(G178:G181)</f>
        <v>0</v>
      </c>
      <c r="H177" s="198">
        <f t="shared" si="24"/>
        <v>0</v>
      </c>
      <c r="I177" s="107">
        <f>SUM(I178:I181)</f>
        <v>0</v>
      </c>
      <c r="J177" s="107">
        <f>SUM(J178:J181)</f>
        <v>0</v>
      </c>
      <c r="K177" s="107">
        <f>SUM(K178:K181)</f>
        <v>0</v>
      </c>
      <c r="L177" s="199">
        <f>SUM(L178:L181)</f>
        <v>0</v>
      </c>
      <c r="M177" s="198">
        <f t="shared" si="25"/>
        <v>0</v>
      </c>
      <c r="N177" s="107">
        <f>SUM(N178:N181)</f>
        <v>0</v>
      </c>
      <c r="O177" s="107">
        <f>SUM(O178:O181)</f>
        <v>0</v>
      </c>
      <c r="P177" s="107">
        <f>SUM(P178:P181)</f>
        <v>0</v>
      </c>
      <c r="Q177" s="199">
        <f>SUM(Q178:Q181)</f>
        <v>0</v>
      </c>
    </row>
    <row r="178" spans="1:17" ht="72" x14ac:dyDescent="0.25">
      <c r="A178" s="51">
        <v>3291</v>
      </c>
      <c r="B178" s="89" t="s">
        <v>187</v>
      </c>
      <c r="C178" s="90">
        <f t="shared" si="23"/>
        <v>0</v>
      </c>
      <c r="D178" s="92"/>
      <c r="E178" s="92"/>
      <c r="F178" s="92"/>
      <c r="G178" s="200"/>
      <c r="H178" s="90">
        <f t="shared" si="24"/>
        <v>0</v>
      </c>
      <c r="I178" s="92"/>
      <c r="J178" s="92"/>
      <c r="K178" s="92"/>
      <c r="L178" s="176"/>
      <c r="M178" s="90">
        <f t="shared" si="25"/>
        <v>0</v>
      </c>
      <c r="N178" s="57">
        <f t="shared" ref="N178:Q181" si="34">ROUNDUP(I178/$Q$15,0)</f>
        <v>0</v>
      </c>
      <c r="O178" s="57">
        <f t="shared" si="34"/>
        <v>0</v>
      </c>
      <c r="P178" s="57">
        <f t="shared" si="34"/>
        <v>0</v>
      </c>
      <c r="Q178" s="177">
        <f t="shared" si="34"/>
        <v>0</v>
      </c>
    </row>
    <row r="179" spans="1:17" ht="60" x14ac:dyDescent="0.25">
      <c r="A179" s="51">
        <v>3292</v>
      </c>
      <c r="B179" s="89" t="s">
        <v>188</v>
      </c>
      <c r="C179" s="90">
        <f t="shared" si="23"/>
        <v>0</v>
      </c>
      <c r="D179" s="92"/>
      <c r="E179" s="92"/>
      <c r="F179" s="92"/>
      <c r="G179" s="200"/>
      <c r="H179" s="90">
        <f t="shared" si="24"/>
        <v>0</v>
      </c>
      <c r="I179" s="92"/>
      <c r="J179" s="92"/>
      <c r="K179" s="92"/>
      <c r="L179" s="176"/>
      <c r="M179" s="90">
        <f t="shared" si="25"/>
        <v>0</v>
      </c>
      <c r="N179" s="57">
        <f t="shared" si="34"/>
        <v>0</v>
      </c>
      <c r="O179" s="57">
        <f t="shared" si="34"/>
        <v>0</v>
      </c>
      <c r="P179" s="57">
        <f t="shared" si="34"/>
        <v>0</v>
      </c>
      <c r="Q179" s="177">
        <f t="shared" si="34"/>
        <v>0</v>
      </c>
    </row>
    <row r="180" spans="1:17" ht="48" x14ac:dyDescent="0.25">
      <c r="A180" s="51">
        <v>3293</v>
      </c>
      <c r="B180" s="89" t="s">
        <v>189</v>
      </c>
      <c r="C180" s="90">
        <f t="shared" si="23"/>
        <v>0</v>
      </c>
      <c r="D180" s="92"/>
      <c r="E180" s="92"/>
      <c r="F180" s="92"/>
      <c r="G180" s="200"/>
      <c r="H180" s="90">
        <f t="shared" si="24"/>
        <v>0</v>
      </c>
      <c r="I180" s="92"/>
      <c r="J180" s="92"/>
      <c r="K180" s="92"/>
      <c r="L180" s="176"/>
      <c r="M180" s="90">
        <f t="shared" si="25"/>
        <v>0</v>
      </c>
      <c r="N180" s="57">
        <f t="shared" si="34"/>
        <v>0</v>
      </c>
      <c r="O180" s="57">
        <f t="shared" si="34"/>
        <v>0</v>
      </c>
      <c r="P180" s="57">
        <f t="shared" si="34"/>
        <v>0</v>
      </c>
      <c r="Q180" s="177">
        <f t="shared" si="34"/>
        <v>0</v>
      </c>
    </row>
    <row r="181" spans="1:17" ht="60" x14ac:dyDescent="0.25">
      <c r="A181" s="201">
        <v>3294</v>
      </c>
      <c r="B181" s="89" t="s">
        <v>190</v>
      </c>
      <c r="C181" s="198">
        <f t="shared" si="23"/>
        <v>0</v>
      </c>
      <c r="D181" s="202"/>
      <c r="E181" s="202"/>
      <c r="F181" s="202"/>
      <c r="G181" s="203"/>
      <c r="H181" s="198">
        <f t="shared" si="24"/>
        <v>0</v>
      </c>
      <c r="I181" s="202"/>
      <c r="J181" s="202"/>
      <c r="K181" s="202"/>
      <c r="L181" s="204"/>
      <c r="M181" s="198">
        <f t="shared" si="25"/>
        <v>0</v>
      </c>
      <c r="N181" s="205">
        <f t="shared" si="34"/>
        <v>0</v>
      </c>
      <c r="O181" s="205">
        <f t="shared" si="34"/>
        <v>0</v>
      </c>
      <c r="P181" s="205">
        <f t="shared" si="34"/>
        <v>0</v>
      </c>
      <c r="Q181" s="206">
        <f t="shared" si="34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3"/>
        <v>0</v>
      </c>
      <c r="D182" s="208">
        <f>SUM(D183:D184)</f>
        <v>0</v>
      </c>
      <c r="E182" s="208">
        <f>SUM(E183:E184)</f>
        <v>0</v>
      </c>
      <c r="F182" s="208">
        <f>SUM(F183:F184)</f>
        <v>0</v>
      </c>
      <c r="G182" s="208">
        <f>SUM(G183:G184)</f>
        <v>0</v>
      </c>
      <c r="H182" s="207">
        <f t="shared" si="24"/>
        <v>0</v>
      </c>
      <c r="I182" s="208">
        <f>SUM(I183:I184)</f>
        <v>0</v>
      </c>
      <c r="J182" s="208">
        <f>SUM(J183:J184)</f>
        <v>0</v>
      </c>
      <c r="K182" s="208">
        <f>SUM(K183:K184)</f>
        <v>0</v>
      </c>
      <c r="L182" s="167">
        <f>SUM(L183:L184)</f>
        <v>0</v>
      </c>
      <c r="M182" s="207">
        <f t="shared" si="25"/>
        <v>0</v>
      </c>
      <c r="N182" s="208">
        <f>SUM(N183:N184)</f>
        <v>0</v>
      </c>
      <c r="O182" s="208">
        <f>SUM(O183:O184)</f>
        <v>0</v>
      </c>
      <c r="P182" s="208">
        <f>SUM(P183:P184)</f>
        <v>0</v>
      </c>
      <c r="Q182" s="167">
        <f>SUM(Q183:Q184)</f>
        <v>0</v>
      </c>
    </row>
    <row r="183" spans="1:17" ht="48" x14ac:dyDescent="0.25">
      <c r="A183" s="124">
        <v>3310</v>
      </c>
      <c r="B183" s="125" t="s">
        <v>192</v>
      </c>
      <c r="C183" s="209">
        <f t="shared" si="23"/>
        <v>0</v>
      </c>
      <c r="D183" s="180"/>
      <c r="E183" s="180"/>
      <c r="F183" s="180"/>
      <c r="G183" s="181"/>
      <c r="H183" s="209">
        <f t="shared" si="24"/>
        <v>0</v>
      </c>
      <c r="I183" s="180"/>
      <c r="J183" s="180"/>
      <c r="K183" s="180"/>
      <c r="L183" s="182"/>
      <c r="M183" s="209">
        <f t="shared" si="25"/>
        <v>0</v>
      </c>
      <c r="N183" s="169">
        <f t="shared" ref="N183:Q184" si="35">ROUNDUP(I183/$Q$15,0)</f>
        <v>0</v>
      </c>
      <c r="O183" s="169">
        <f t="shared" si="35"/>
        <v>0</v>
      </c>
      <c r="P183" s="169">
        <f t="shared" si="35"/>
        <v>0</v>
      </c>
      <c r="Q183" s="171">
        <f t="shared" si="35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3"/>
        <v>0</v>
      </c>
      <c r="D184" s="83"/>
      <c r="E184" s="83"/>
      <c r="F184" s="83"/>
      <c r="G184" s="172"/>
      <c r="H184" s="81">
        <f t="shared" si="24"/>
        <v>0</v>
      </c>
      <c r="I184" s="83"/>
      <c r="J184" s="83"/>
      <c r="K184" s="83"/>
      <c r="L184" s="173"/>
      <c r="M184" s="81">
        <f t="shared" si="25"/>
        <v>0</v>
      </c>
      <c r="N184" s="107">
        <f t="shared" si="35"/>
        <v>0</v>
      </c>
      <c r="O184" s="107">
        <f t="shared" si="35"/>
        <v>0</v>
      </c>
      <c r="P184" s="107">
        <f t="shared" si="35"/>
        <v>0</v>
      </c>
      <c r="Q184" s="174">
        <f t="shared" si="35"/>
        <v>0</v>
      </c>
    </row>
    <row r="185" spans="1:17" x14ac:dyDescent="0.25">
      <c r="A185" s="210">
        <v>4000</v>
      </c>
      <c r="B185" s="160" t="s">
        <v>194</v>
      </c>
      <c r="C185" s="161">
        <f t="shared" si="23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4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25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 t="shared" si="23"/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4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25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si="23"/>
        <v>0</v>
      </c>
      <c r="D187" s="83"/>
      <c r="E187" s="83"/>
      <c r="F187" s="83"/>
      <c r="G187" s="172"/>
      <c r="H187" s="81">
        <f t="shared" si="24"/>
        <v>0</v>
      </c>
      <c r="I187" s="83"/>
      <c r="J187" s="83"/>
      <c r="K187" s="83"/>
      <c r="L187" s="173"/>
      <c r="M187" s="81">
        <f t="shared" si="25"/>
        <v>0</v>
      </c>
      <c r="N187" s="107">
        <f t="shared" ref="N187:Q188" si="36">ROUNDUP(I187/$Q$15,0)</f>
        <v>0</v>
      </c>
      <c r="O187" s="107">
        <f t="shared" si="36"/>
        <v>0</v>
      </c>
      <c r="P187" s="107">
        <f t="shared" si="36"/>
        <v>0</v>
      </c>
      <c r="Q187" s="174">
        <f t="shared" si="36"/>
        <v>0</v>
      </c>
    </row>
    <row r="188" spans="1:17" ht="24" x14ac:dyDescent="0.25">
      <c r="A188" s="178">
        <v>4250</v>
      </c>
      <c r="B188" s="89" t="s">
        <v>197</v>
      </c>
      <c r="C188" s="90">
        <f t="shared" si="23"/>
        <v>0</v>
      </c>
      <c r="D188" s="92"/>
      <c r="E188" s="92"/>
      <c r="F188" s="92"/>
      <c r="G188" s="175"/>
      <c r="H188" s="90">
        <f t="shared" si="24"/>
        <v>0</v>
      </c>
      <c r="I188" s="92"/>
      <c r="J188" s="92"/>
      <c r="K188" s="92"/>
      <c r="L188" s="176"/>
      <c r="M188" s="90">
        <f t="shared" si="25"/>
        <v>0</v>
      </c>
      <c r="N188" s="57">
        <f t="shared" si="36"/>
        <v>0</v>
      </c>
      <c r="O188" s="57">
        <f t="shared" si="36"/>
        <v>0</v>
      </c>
      <c r="P188" s="57">
        <f t="shared" si="36"/>
        <v>0</v>
      </c>
      <c r="Q188" s="177">
        <f t="shared" si="36"/>
        <v>0</v>
      </c>
    </row>
    <row r="189" spans="1:17" x14ac:dyDescent="0.25">
      <c r="A189" s="71">
        <v>4300</v>
      </c>
      <c r="B189" s="165" t="s">
        <v>198</v>
      </c>
      <c r="C189" s="72">
        <f t="shared" si="23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24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25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 t="shared" si="23"/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24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25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23"/>
        <v>0</v>
      </c>
      <c r="D191" s="92"/>
      <c r="E191" s="92"/>
      <c r="F191" s="92"/>
      <c r="G191" s="175"/>
      <c r="H191" s="90">
        <f t="shared" si="24"/>
        <v>0</v>
      </c>
      <c r="I191" s="92"/>
      <c r="J191" s="92"/>
      <c r="K191" s="92"/>
      <c r="L191" s="176"/>
      <c r="M191" s="90">
        <f t="shared" si="25"/>
        <v>0</v>
      </c>
      <c r="N191" s="57">
        <f>ROUNDUP(I191/$Q$15,0)</f>
        <v>0</v>
      </c>
      <c r="O191" s="57">
        <f>ROUNDUP(J191/$Q$15,0)</f>
        <v>0</v>
      </c>
      <c r="P191" s="57">
        <f>ROUNDUP(K191/$Q$15,0)</f>
        <v>0</v>
      </c>
      <c r="Q191" s="177">
        <f>ROUNDUP(L191/$Q$15,0)</f>
        <v>0</v>
      </c>
    </row>
    <row r="192" spans="1:17" s="27" customFormat="1" ht="24" x14ac:dyDescent="0.25">
      <c r="A192" s="212"/>
      <c r="B192" s="22" t="s">
        <v>201</v>
      </c>
      <c r="C192" s="156">
        <f t="shared" ref="C192:C255" si="37">SUM(D192:G192)</f>
        <v>130000</v>
      </c>
      <c r="D192" s="157">
        <f>SUM(D193,D232,D267,D283,D287)</f>
        <v>130000</v>
      </c>
      <c r="E192" s="157">
        <f>SUM(E193,E232,E267,E283,E287)</f>
        <v>0</v>
      </c>
      <c r="F192" s="157">
        <f>SUM(F193,F232,F267,F283,F287)</f>
        <v>0</v>
      </c>
      <c r="G192" s="157">
        <f>SUM(G193,G232,G267,G283,G287)</f>
        <v>0</v>
      </c>
      <c r="H192" s="156">
        <f t="shared" ref="H192:H223" si="38">SUM(I192:L192)</f>
        <v>97140</v>
      </c>
      <c r="I192" s="157">
        <f>SUM(I193,I232,I267,I283,I287)</f>
        <v>97140</v>
      </c>
      <c r="J192" s="157">
        <f>SUM(J193,J232,J267,J283,J287)</f>
        <v>0</v>
      </c>
      <c r="K192" s="157">
        <f>SUM(K193,K232,K267,K283,K287)</f>
        <v>0</v>
      </c>
      <c r="L192" s="213">
        <f>SUM(L193,L232,L267,L283,L287)</f>
        <v>0</v>
      </c>
      <c r="M192" s="156">
        <f t="shared" ref="M192:M223" si="39">SUM(N192:Q192)</f>
        <v>138217</v>
      </c>
      <c r="N192" s="157">
        <f>SUM(N193,N232,N267,N283,N287)</f>
        <v>138217</v>
      </c>
      <c r="O192" s="157">
        <f>SUM(O193,O232,O267,O283,O287)</f>
        <v>0</v>
      </c>
      <c r="P192" s="157">
        <f>SUM(P193,P232,P267,P283,P287)</f>
        <v>0</v>
      </c>
      <c r="Q192" s="213">
        <f>SUM(Q193,Q232,Q267,Q283,Q287)</f>
        <v>0</v>
      </c>
    </row>
    <row r="193" spans="1:17" x14ac:dyDescent="0.25">
      <c r="A193" s="160">
        <v>5000</v>
      </c>
      <c r="B193" s="160" t="s">
        <v>202</v>
      </c>
      <c r="C193" s="161">
        <f t="shared" si="37"/>
        <v>0</v>
      </c>
      <c r="D193" s="162">
        <f>D194+D202+D228</f>
        <v>0</v>
      </c>
      <c r="E193" s="162">
        <f>E194+E202+E228</f>
        <v>0</v>
      </c>
      <c r="F193" s="162">
        <f>F194+F202+F228</f>
        <v>0</v>
      </c>
      <c r="G193" s="162">
        <f>G194+G202+G228</f>
        <v>0</v>
      </c>
      <c r="H193" s="161">
        <f t="shared" si="38"/>
        <v>0</v>
      </c>
      <c r="I193" s="162">
        <f>I194+I202+I228</f>
        <v>0</v>
      </c>
      <c r="J193" s="162">
        <f>J194+J202+J228</f>
        <v>0</v>
      </c>
      <c r="K193" s="162">
        <f>K194+K202+K228</f>
        <v>0</v>
      </c>
      <c r="L193" s="214">
        <f>L194+L202+L228</f>
        <v>0</v>
      </c>
      <c r="M193" s="161">
        <f t="shared" si="39"/>
        <v>0</v>
      </c>
      <c r="N193" s="162">
        <f>N194+N202+N228</f>
        <v>0</v>
      </c>
      <c r="O193" s="162">
        <f>O194+O202+O228</f>
        <v>0</v>
      </c>
      <c r="P193" s="162">
        <f>P194+P202+P228</f>
        <v>0</v>
      </c>
      <c r="Q193" s="214">
        <f>Q194+Q202+Q228</f>
        <v>0</v>
      </c>
    </row>
    <row r="194" spans="1:17" x14ac:dyDescent="0.25">
      <c r="A194" s="71">
        <v>5100</v>
      </c>
      <c r="B194" s="165" t="s">
        <v>203</v>
      </c>
      <c r="C194" s="72">
        <f t="shared" si="37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38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39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37"/>
        <v>0</v>
      </c>
      <c r="D195" s="83"/>
      <c r="E195" s="83"/>
      <c r="F195" s="83"/>
      <c r="G195" s="172"/>
      <c r="H195" s="81">
        <f t="shared" si="38"/>
        <v>0</v>
      </c>
      <c r="I195" s="83"/>
      <c r="J195" s="83"/>
      <c r="K195" s="83"/>
      <c r="L195" s="173"/>
      <c r="M195" s="81">
        <f t="shared" si="39"/>
        <v>0</v>
      </c>
      <c r="N195" s="107">
        <f>ROUNDUP(I195/$Q$15,0)</f>
        <v>0</v>
      </c>
      <c r="O195" s="107">
        <f>ROUNDUP(J195/$Q$15,0)</f>
        <v>0</v>
      </c>
      <c r="P195" s="107">
        <f>ROUNDUP(K195/$Q$15,0)</f>
        <v>0</v>
      </c>
      <c r="Q195" s="174">
        <f>ROUNDUP(L195/$Q$15,0)</f>
        <v>0</v>
      </c>
    </row>
    <row r="196" spans="1:17" ht="24" x14ac:dyDescent="0.25">
      <c r="A196" s="178">
        <v>5120</v>
      </c>
      <c r="B196" s="89" t="s">
        <v>205</v>
      </c>
      <c r="C196" s="90">
        <f t="shared" si="37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38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39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37"/>
        <v>0</v>
      </c>
      <c r="D197" s="92"/>
      <c r="E197" s="92"/>
      <c r="F197" s="92"/>
      <c r="G197" s="175"/>
      <c r="H197" s="90">
        <f t="shared" si="38"/>
        <v>0</v>
      </c>
      <c r="I197" s="92"/>
      <c r="J197" s="92"/>
      <c r="K197" s="92"/>
      <c r="L197" s="176"/>
      <c r="M197" s="90">
        <f t="shared" si="39"/>
        <v>0</v>
      </c>
      <c r="N197" s="57">
        <f t="shared" ref="N197:Q201" si="40">ROUNDUP(I197/$Q$15,0)</f>
        <v>0</v>
      </c>
      <c r="O197" s="57">
        <f t="shared" si="40"/>
        <v>0</v>
      </c>
      <c r="P197" s="57">
        <f t="shared" si="40"/>
        <v>0</v>
      </c>
      <c r="Q197" s="177">
        <f t="shared" si="40"/>
        <v>0</v>
      </c>
    </row>
    <row r="198" spans="1:17" ht="24" x14ac:dyDescent="0.25">
      <c r="A198" s="51">
        <v>5129</v>
      </c>
      <c r="B198" s="89" t="s">
        <v>207</v>
      </c>
      <c r="C198" s="90">
        <f t="shared" si="37"/>
        <v>0</v>
      </c>
      <c r="D198" s="92"/>
      <c r="E198" s="92"/>
      <c r="F198" s="92"/>
      <c r="G198" s="175"/>
      <c r="H198" s="90">
        <f t="shared" si="38"/>
        <v>0</v>
      </c>
      <c r="I198" s="92"/>
      <c r="J198" s="92"/>
      <c r="K198" s="92"/>
      <c r="L198" s="176"/>
      <c r="M198" s="90">
        <f t="shared" si="39"/>
        <v>0</v>
      </c>
      <c r="N198" s="57">
        <f t="shared" si="40"/>
        <v>0</v>
      </c>
      <c r="O198" s="57">
        <f t="shared" si="40"/>
        <v>0</v>
      </c>
      <c r="P198" s="57">
        <f t="shared" si="40"/>
        <v>0</v>
      </c>
      <c r="Q198" s="177">
        <f t="shared" si="40"/>
        <v>0</v>
      </c>
    </row>
    <row r="199" spans="1:17" x14ac:dyDescent="0.25">
      <c r="A199" s="178">
        <v>5130</v>
      </c>
      <c r="B199" s="89" t="s">
        <v>208</v>
      </c>
      <c r="C199" s="90">
        <f t="shared" si="37"/>
        <v>0</v>
      </c>
      <c r="D199" s="92"/>
      <c r="E199" s="92"/>
      <c r="F199" s="92"/>
      <c r="G199" s="175"/>
      <c r="H199" s="90">
        <f t="shared" si="38"/>
        <v>0</v>
      </c>
      <c r="I199" s="92"/>
      <c r="J199" s="92"/>
      <c r="K199" s="92"/>
      <c r="L199" s="176"/>
      <c r="M199" s="90">
        <f t="shared" si="39"/>
        <v>0</v>
      </c>
      <c r="N199" s="57">
        <f t="shared" si="40"/>
        <v>0</v>
      </c>
      <c r="O199" s="57">
        <f t="shared" si="40"/>
        <v>0</v>
      </c>
      <c r="P199" s="57">
        <f t="shared" si="40"/>
        <v>0</v>
      </c>
      <c r="Q199" s="177">
        <f t="shared" si="40"/>
        <v>0</v>
      </c>
    </row>
    <row r="200" spans="1:17" x14ac:dyDescent="0.25">
      <c r="A200" s="178">
        <v>5140</v>
      </c>
      <c r="B200" s="89" t="s">
        <v>209</v>
      </c>
      <c r="C200" s="90">
        <f t="shared" si="37"/>
        <v>0</v>
      </c>
      <c r="D200" s="92"/>
      <c r="E200" s="92"/>
      <c r="F200" s="92"/>
      <c r="G200" s="175"/>
      <c r="H200" s="90">
        <f t="shared" si="38"/>
        <v>0</v>
      </c>
      <c r="I200" s="92"/>
      <c r="J200" s="92"/>
      <c r="K200" s="92"/>
      <c r="L200" s="176"/>
      <c r="M200" s="90">
        <f t="shared" si="39"/>
        <v>0</v>
      </c>
      <c r="N200" s="57">
        <f t="shared" si="40"/>
        <v>0</v>
      </c>
      <c r="O200" s="57">
        <f t="shared" si="40"/>
        <v>0</v>
      </c>
      <c r="P200" s="57">
        <f t="shared" si="40"/>
        <v>0</v>
      </c>
      <c r="Q200" s="177">
        <f t="shared" si="40"/>
        <v>0</v>
      </c>
    </row>
    <row r="201" spans="1:17" ht="24" x14ac:dyDescent="0.25">
      <c r="A201" s="178">
        <v>5170</v>
      </c>
      <c r="B201" s="89" t="s">
        <v>210</v>
      </c>
      <c r="C201" s="90">
        <f t="shared" si="37"/>
        <v>0</v>
      </c>
      <c r="D201" s="92"/>
      <c r="E201" s="92"/>
      <c r="F201" s="92"/>
      <c r="G201" s="175"/>
      <c r="H201" s="90">
        <f t="shared" si="38"/>
        <v>0</v>
      </c>
      <c r="I201" s="92"/>
      <c r="J201" s="92"/>
      <c r="K201" s="92"/>
      <c r="L201" s="176"/>
      <c r="M201" s="90">
        <f t="shared" si="39"/>
        <v>0</v>
      </c>
      <c r="N201" s="57">
        <f t="shared" si="40"/>
        <v>0</v>
      </c>
      <c r="O201" s="57">
        <f t="shared" si="40"/>
        <v>0</v>
      </c>
      <c r="P201" s="57">
        <f t="shared" si="40"/>
        <v>0</v>
      </c>
      <c r="Q201" s="177">
        <f t="shared" si="40"/>
        <v>0</v>
      </c>
    </row>
    <row r="202" spans="1:17" x14ac:dyDescent="0.25">
      <c r="A202" s="71">
        <v>5200</v>
      </c>
      <c r="B202" s="165" t="s">
        <v>211</v>
      </c>
      <c r="C202" s="72">
        <f t="shared" si="37"/>
        <v>0</v>
      </c>
      <c r="D202" s="78">
        <f>D203+D213+D214+D223+D224+D225+D227</f>
        <v>0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38"/>
        <v>0</v>
      </c>
      <c r="I202" s="78">
        <f>I203+I213+I214+I223+I224+I225+I227</f>
        <v>0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39"/>
        <v>0</v>
      </c>
      <c r="N202" s="78">
        <f>N203+N213+N214+N223+N224+N225+N227</f>
        <v>0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37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38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39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37"/>
        <v>0</v>
      </c>
      <c r="D204" s="83"/>
      <c r="E204" s="83"/>
      <c r="F204" s="83"/>
      <c r="G204" s="172"/>
      <c r="H204" s="81">
        <f t="shared" si="38"/>
        <v>0</v>
      </c>
      <c r="I204" s="83"/>
      <c r="J204" s="83"/>
      <c r="K204" s="83"/>
      <c r="L204" s="173"/>
      <c r="M204" s="81">
        <f t="shared" si="39"/>
        <v>0</v>
      </c>
      <c r="N204" s="107">
        <f t="shared" ref="N204:Q213" si="41">ROUNDUP(I204/$Q$15,0)</f>
        <v>0</v>
      </c>
      <c r="O204" s="107">
        <f t="shared" si="41"/>
        <v>0</v>
      </c>
      <c r="P204" s="107">
        <f t="shared" si="41"/>
        <v>0</v>
      </c>
      <c r="Q204" s="174">
        <f t="shared" si="41"/>
        <v>0</v>
      </c>
    </row>
    <row r="205" spans="1:17" x14ac:dyDescent="0.25">
      <c r="A205" s="51">
        <v>5212</v>
      </c>
      <c r="B205" s="89" t="s">
        <v>214</v>
      </c>
      <c r="C205" s="90">
        <f t="shared" si="37"/>
        <v>0</v>
      </c>
      <c r="D205" s="92"/>
      <c r="E205" s="92"/>
      <c r="F205" s="92"/>
      <c r="G205" s="175"/>
      <c r="H205" s="90">
        <f t="shared" si="38"/>
        <v>0</v>
      </c>
      <c r="I205" s="92"/>
      <c r="J205" s="92"/>
      <c r="K205" s="92"/>
      <c r="L205" s="176"/>
      <c r="M205" s="90">
        <f t="shared" si="39"/>
        <v>0</v>
      </c>
      <c r="N205" s="57">
        <f t="shared" si="41"/>
        <v>0</v>
      </c>
      <c r="O205" s="57">
        <f t="shared" si="41"/>
        <v>0</v>
      </c>
      <c r="P205" s="57">
        <f t="shared" si="41"/>
        <v>0</v>
      </c>
      <c r="Q205" s="177">
        <f t="shared" si="41"/>
        <v>0</v>
      </c>
    </row>
    <row r="206" spans="1:17" x14ac:dyDescent="0.25">
      <c r="A206" s="51">
        <v>5213</v>
      </c>
      <c r="B206" s="89" t="s">
        <v>215</v>
      </c>
      <c r="C206" s="90">
        <f t="shared" si="37"/>
        <v>0</v>
      </c>
      <c r="D206" s="92"/>
      <c r="E206" s="92"/>
      <c r="F206" s="92"/>
      <c r="G206" s="175"/>
      <c r="H206" s="90">
        <f t="shared" si="38"/>
        <v>0</v>
      </c>
      <c r="I206" s="92"/>
      <c r="J206" s="92"/>
      <c r="K206" s="92"/>
      <c r="L206" s="176"/>
      <c r="M206" s="90">
        <f t="shared" si="39"/>
        <v>0</v>
      </c>
      <c r="N206" s="57">
        <f t="shared" si="41"/>
        <v>0</v>
      </c>
      <c r="O206" s="57">
        <f t="shared" si="41"/>
        <v>0</v>
      </c>
      <c r="P206" s="57">
        <f t="shared" si="41"/>
        <v>0</v>
      </c>
      <c r="Q206" s="177">
        <f t="shared" si="41"/>
        <v>0</v>
      </c>
    </row>
    <row r="207" spans="1:17" x14ac:dyDescent="0.25">
      <c r="A207" s="51">
        <v>5214</v>
      </c>
      <c r="B207" s="89" t="s">
        <v>216</v>
      </c>
      <c r="C207" s="90">
        <f t="shared" si="37"/>
        <v>0</v>
      </c>
      <c r="D207" s="92"/>
      <c r="E207" s="92"/>
      <c r="F207" s="92"/>
      <c r="G207" s="175"/>
      <c r="H207" s="90">
        <f t="shared" si="38"/>
        <v>0</v>
      </c>
      <c r="I207" s="92"/>
      <c r="J207" s="92"/>
      <c r="K207" s="92"/>
      <c r="L207" s="176"/>
      <c r="M207" s="90">
        <f t="shared" si="39"/>
        <v>0</v>
      </c>
      <c r="N207" s="57">
        <f t="shared" si="41"/>
        <v>0</v>
      </c>
      <c r="O207" s="57">
        <f t="shared" si="41"/>
        <v>0</v>
      </c>
      <c r="P207" s="57">
        <f t="shared" si="41"/>
        <v>0</v>
      </c>
      <c r="Q207" s="177">
        <f t="shared" si="41"/>
        <v>0</v>
      </c>
    </row>
    <row r="208" spans="1:17" x14ac:dyDescent="0.25">
      <c r="A208" s="51">
        <v>5215</v>
      </c>
      <c r="B208" s="89" t="s">
        <v>217</v>
      </c>
      <c r="C208" s="90">
        <f t="shared" si="37"/>
        <v>0</v>
      </c>
      <c r="D208" s="92"/>
      <c r="E208" s="92"/>
      <c r="F208" s="92"/>
      <c r="G208" s="175"/>
      <c r="H208" s="90">
        <f t="shared" si="38"/>
        <v>0</v>
      </c>
      <c r="I208" s="92"/>
      <c r="J208" s="92"/>
      <c r="K208" s="92"/>
      <c r="L208" s="176"/>
      <c r="M208" s="90">
        <f t="shared" si="39"/>
        <v>0</v>
      </c>
      <c r="N208" s="57">
        <f t="shared" si="41"/>
        <v>0</v>
      </c>
      <c r="O208" s="57">
        <f t="shared" si="41"/>
        <v>0</v>
      </c>
      <c r="P208" s="57">
        <f t="shared" si="41"/>
        <v>0</v>
      </c>
      <c r="Q208" s="177">
        <f t="shared" si="41"/>
        <v>0</v>
      </c>
    </row>
    <row r="209" spans="1:17" ht="24" x14ac:dyDescent="0.25">
      <c r="A209" s="51">
        <v>5216</v>
      </c>
      <c r="B209" s="89" t="s">
        <v>218</v>
      </c>
      <c r="C209" s="90">
        <f t="shared" si="37"/>
        <v>0</v>
      </c>
      <c r="D209" s="92"/>
      <c r="E209" s="92"/>
      <c r="F209" s="92"/>
      <c r="G209" s="175"/>
      <c r="H209" s="90">
        <f t="shared" si="38"/>
        <v>0</v>
      </c>
      <c r="I209" s="92"/>
      <c r="J209" s="92"/>
      <c r="K209" s="92"/>
      <c r="L209" s="176"/>
      <c r="M209" s="90">
        <f t="shared" si="39"/>
        <v>0</v>
      </c>
      <c r="N209" s="57">
        <f t="shared" si="41"/>
        <v>0</v>
      </c>
      <c r="O209" s="57">
        <f t="shared" si="41"/>
        <v>0</v>
      </c>
      <c r="P209" s="57">
        <f t="shared" si="41"/>
        <v>0</v>
      </c>
      <c r="Q209" s="177">
        <f t="shared" si="41"/>
        <v>0</v>
      </c>
    </row>
    <row r="210" spans="1:17" x14ac:dyDescent="0.25">
      <c r="A210" s="51">
        <v>5217</v>
      </c>
      <c r="B210" s="89" t="s">
        <v>219</v>
      </c>
      <c r="C210" s="90">
        <f t="shared" si="37"/>
        <v>0</v>
      </c>
      <c r="D210" s="92"/>
      <c r="E210" s="92"/>
      <c r="F210" s="92"/>
      <c r="G210" s="175"/>
      <c r="H210" s="90">
        <f t="shared" si="38"/>
        <v>0</v>
      </c>
      <c r="I210" s="92"/>
      <c r="J210" s="92"/>
      <c r="K210" s="92"/>
      <c r="L210" s="176"/>
      <c r="M210" s="90">
        <f t="shared" si="39"/>
        <v>0</v>
      </c>
      <c r="N210" s="57">
        <f t="shared" si="41"/>
        <v>0</v>
      </c>
      <c r="O210" s="57">
        <f t="shared" si="41"/>
        <v>0</v>
      </c>
      <c r="P210" s="57">
        <f t="shared" si="41"/>
        <v>0</v>
      </c>
      <c r="Q210" s="177">
        <f t="shared" si="41"/>
        <v>0</v>
      </c>
    </row>
    <row r="211" spans="1:17" x14ac:dyDescent="0.25">
      <c r="A211" s="51">
        <v>5218</v>
      </c>
      <c r="B211" s="89" t="s">
        <v>220</v>
      </c>
      <c r="C211" s="90">
        <f t="shared" si="37"/>
        <v>0</v>
      </c>
      <c r="D211" s="92"/>
      <c r="E211" s="92"/>
      <c r="F211" s="92"/>
      <c r="G211" s="175"/>
      <c r="H211" s="90">
        <f t="shared" si="38"/>
        <v>0</v>
      </c>
      <c r="I211" s="92"/>
      <c r="J211" s="92"/>
      <c r="K211" s="92"/>
      <c r="L211" s="176"/>
      <c r="M211" s="90">
        <f t="shared" si="39"/>
        <v>0</v>
      </c>
      <c r="N211" s="57">
        <f t="shared" si="41"/>
        <v>0</v>
      </c>
      <c r="O211" s="57">
        <f t="shared" si="41"/>
        <v>0</v>
      </c>
      <c r="P211" s="57">
        <f t="shared" si="41"/>
        <v>0</v>
      </c>
      <c r="Q211" s="177">
        <f t="shared" si="41"/>
        <v>0</v>
      </c>
    </row>
    <row r="212" spans="1:17" x14ac:dyDescent="0.25">
      <c r="A212" s="51">
        <v>5219</v>
      </c>
      <c r="B212" s="89" t="s">
        <v>221</v>
      </c>
      <c r="C212" s="90">
        <f t="shared" si="37"/>
        <v>0</v>
      </c>
      <c r="D212" s="92"/>
      <c r="E212" s="92"/>
      <c r="F212" s="92"/>
      <c r="G212" s="175"/>
      <c r="H212" s="90">
        <f t="shared" si="38"/>
        <v>0</v>
      </c>
      <c r="I212" s="92"/>
      <c r="J212" s="92"/>
      <c r="K212" s="92"/>
      <c r="L212" s="176"/>
      <c r="M212" s="90">
        <f t="shared" si="39"/>
        <v>0</v>
      </c>
      <c r="N212" s="57">
        <f t="shared" si="41"/>
        <v>0</v>
      </c>
      <c r="O212" s="57">
        <f t="shared" si="41"/>
        <v>0</v>
      </c>
      <c r="P212" s="57">
        <f t="shared" si="41"/>
        <v>0</v>
      </c>
      <c r="Q212" s="177">
        <f t="shared" si="41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37"/>
        <v>0</v>
      </c>
      <c r="D213" s="92"/>
      <c r="E213" s="92"/>
      <c r="F213" s="92"/>
      <c r="G213" s="175"/>
      <c r="H213" s="90">
        <f t="shared" si="38"/>
        <v>0</v>
      </c>
      <c r="I213" s="92"/>
      <c r="J213" s="92"/>
      <c r="K213" s="92"/>
      <c r="L213" s="176"/>
      <c r="M213" s="90">
        <f t="shared" si="39"/>
        <v>0</v>
      </c>
      <c r="N213" s="57">
        <f t="shared" si="41"/>
        <v>0</v>
      </c>
      <c r="O213" s="57">
        <f t="shared" si="41"/>
        <v>0</v>
      </c>
      <c r="P213" s="57">
        <f t="shared" si="41"/>
        <v>0</v>
      </c>
      <c r="Q213" s="177">
        <f t="shared" si="41"/>
        <v>0</v>
      </c>
    </row>
    <row r="214" spans="1:17" x14ac:dyDescent="0.25">
      <c r="A214" s="178">
        <v>5230</v>
      </c>
      <c r="B214" s="89" t="s">
        <v>223</v>
      </c>
      <c r="C214" s="90">
        <f t="shared" si="37"/>
        <v>0</v>
      </c>
      <c r="D214" s="57">
        <f>SUM(D215:D222)</f>
        <v>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38"/>
        <v>0</v>
      </c>
      <c r="I214" s="57">
        <f>SUM(I215:I222)</f>
        <v>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39"/>
        <v>0</v>
      </c>
      <c r="N214" s="57">
        <f>SUM(N215:N222)</f>
        <v>0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37"/>
        <v>0</v>
      </c>
      <c r="D215" s="92"/>
      <c r="E215" s="92"/>
      <c r="F215" s="92"/>
      <c r="G215" s="175"/>
      <c r="H215" s="90">
        <f t="shared" si="38"/>
        <v>0</v>
      </c>
      <c r="I215" s="92"/>
      <c r="J215" s="92"/>
      <c r="K215" s="92"/>
      <c r="L215" s="176"/>
      <c r="M215" s="90">
        <f t="shared" si="39"/>
        <v>0</v>
      </c>
      <c r="N215" s="57">
        <f t="shared" ref="N215:Q224" si="42">ROUNDUP(I215/$Q$15,0)</f>
        <v>0</v>
      </c>
      <c r="O215" s="57">
        <f t="shared" si="42"/>
        <v>0</v>
      </c>
      <c r="P215" s="57">
        <f t="shared" si="42"/>
        <v>0</v>
      </c>
      <c r="Q215" s="177">
        <f t="shared" si="42"/>
        <v>0</v>
      </c>
    </row>
    <row r="216" spans="1:17" x14ac:dyDescent="0.25">
      <c r="A216" s="51">
        <v>5232</v>
      </c>
      <c r="B216" s="89" t="s">
        <v>225</v>
      </c>
      <c r="C216" s="90">
        <f t="shared" si="37"/>
        <v>0</v>
      </c>
      <c r="D216" s="92"/>
      <c r="E216" s="92"/>
      <c r="F216" s="92"/>
      <c r="G216" s="175"/>
      <c r="H216" s="90">
        <f t="shared" si="38"/>
        <v>0</v>
      </c>
      <c r="I216" s="92"/>
      <c r="J216" s="92"/>
      <c r="K216" s="92"/>
      <c r="L216" s="176"/>
      <c r="M216" s="90">
        <f t="shared" si="39"/>
        <v>0</v>
      </c>
      <c r="N216" s="57">
        <f t="shared" si="42"/>
        <v>0</v>
      </c>
      <c r="O216" s="57">
        <f t="shared" si="42"/>
        <v>0</v>
      </c>
      <c r="P216" s="57">
        <f t="shared" si="42"/>
        <v>0</v>
      </c>
      <c r="Q216" s="177">
        <f t="shared" si="42"/>
        <v>0</v>
      </c>
    </row>
    <row r="217" spans="1:17" x14ac:dyDescent="0.25">
      <c r="A217" s="51">
        <v>5233</v>
      </c>
      <c r="B217" s="89" t="s">
        <v>226</v>
      </c>
      <c r="C217" s="215">
        <f t="shared" si="37"/>
        <v>0</v>
      </c>
      <c r="D217" s="92"/>
      <c r="E217" s="92"/>
      <c r="F217" s="92"/>
      <c r="G217" s="175"/>
      <c r="H217" s="90">
        <f t="shared" si="38"/>
        <v>0</v>
      </c>
      <c r="I217" s="92"/>
      <c r="J217" s="92"/>
      <c r="K217" s="92"/>
      <c r="L217" s="176"/>
      <c r="M217" s="90">
        <f t="shared" si="39"/>
        <v>0</v>
      </c>
      <c r="N217" s="57">
        <f t="shared" si="42"/>
        <v>0</v>
      </c>
      <c r="O217" s="57">
        <f t="shared" si="42"/>
        <v>0</v>
      </c>
      <c r="P217" s="57">
        <f t="shared" si="42"/>
        <v>0</v>
      </c>
      <c r="Q217" s="177">
        <f t="shared" si="42"/>
        <v>0</v>
      </c>
    </row>
    <row r="218" spans="1:17" ht="24" x14ac:dyDescent="0.25">
      <c r="A218" s="51">
        <v>5234</v>
      </c>
      <c r="B218" s="89" t="s">
        <v>227</v>
      </c>
      <c r="C218" s="215">
        <f t="shared" si="37"/>
        <v>0</v>
      </c>
      <c r="D218" s="92"/>
      <c r="E218" s="92"/>
      <c r="F218" s="92"/>
      <c r="G218" s="175"/>
      <c r="H218" s="90">
        <f t="shared" si="38"/>
        <v>0</v>
      </c>
      <c r="I218" s="92"/>
      <c r="J218" s="92"/>
      <c r="K218" s="92"/>
      <c r="L218" s="176"/>
      <c r="M218" s="90">
        <f t="shared" si="39"/>
        <v>0</v>
      </c>
      <c r="N218" s="57">
        <f t="shared" si="42"/>
        <v>0</v>
      </c>
      <c r="O218" s="57">
        <f t="shared" si="42"/>
        <v>0</v>
      </c>
      <c r="P218" s="57">
        <f t="shared" si="42"/>
        <v>0</v>
      </c>
      <c r="Q218" s="177">
        <f t="shared" si="42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37"/>
        <v>0</v>
      </c>
      <c r="D219" s="92"/>
      <c r="E219" s="92"/>
      <c r="F219" s="92"/>
      <c r="G219" s="175"/>
      <c r="H219" s="90">
        <f t="shared" si="38"/>
        <v>0</v>
      </c>
      <c r="I219" s="92"/>
      <c r="J219" s="92"/>
      <c r="K219" s="92"/>
      <c r="L219" s="176"/>
      <c r="M219" s="90">
        <f t="shared" si="39"/>
        <v>0</v>
      </c>
      <c r="N219" s="57">
        <f t="shared" si="42"/>
        <v>0</v>
      </c>
      <c r="O219" s="57">
        <f t="shared" si="42"/>
        <v>0</v>
      </c>
      <c r="P219" s="57">
        <f t="shared" si="42"/>
        <v>0</v>
      </c>
      <c r="Q219" s="177">
        <f t="shared" si="42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37"/>
        <v>0</v>
      </c>
      <c r="D220" s="92"/>
      <c r="E220" s="92"/>
      <c r="F220" s="92"/>
      <c r="G220" s="175"/>
      <c r="H220" s="90">
        <f t="shared" si="38"/>
        <v>0</v>
      </c>
      <c r="I220" s="92"/>
      <c r="J220" s="92"/>
      <c r="K220" s="92"/>
      <c r="L220" s="176"/>
      <c r="M220" s="90">
        <f t="shared" si="39"/>
        <v>0</v>
      </c>
      <c r="N220" s="57">
        <f t="shared" si="42"/>
        <v>0</v>
      </c>
      <c r="O220" s="57">
        <f t="shared" si="42"/>
        <v>0</v>
      </c>
      <c r="P220" s="57">
        <f t="shared" si="42"/>
        <v>0</v>
      </c>
      <c r="Q220" s="177">
        <f t="shared" si="42"/>
        <v>0</v>
      </c>
    </row>
    <row r="221" spans="1:17" ht="24" x14ac:dyDescent="0.25">
      <c r="A221" s="51">
        <v>5238</v>
      </c>
      <c r="B221" s="89" t="s">
        <v>230</v>
      </c>
      <c r="C221" s="215">
        <f t="shared" si="37"/>
        <v>0</v>
      </c>
      <c r="D221" s="92"/>
      <c r="E221" s="92"/>
      <c r="F221" s="92"/>
      <c r="G221" s="175"/>
      <c r="H221" s="90">
        <f t="shared" si="38"/>
        <v>0</v>
      </c>
      <c r="I221" s="92"/>
      <c r="J221" s="92"/>
      <c r="K221" s="92"/>
      <c r="L221" s="176"/>
      <c r="M221" s="90">
        <f t="shared" si="39"/>
        <v>0</v>
      </c>
      <c r="N221" s="57">
        <f t="shared" si="42"/>
        <v>0</v>
      </c>
      <c r="O221" s="57">
        <f t="shared" si="42"/>
        <v>0</v>
      </c>
      <c r="P221" s="57">
        <f t="shared" si="42"/>
        <v>0</v>
      </c>
      <c r="Q221" s="177">
        <f t="shared" si="42"/>
        <v>0</v>
      </c>
    </row>
    <row r="222" spans="1:17" ht="24" x14ac:dyDescent="0.25">
      <c r="A222" s="51">
        <v>5239</v>
      </c>
      <c r="B222" s="89" t="s">
        <v>231</v>
      </c>
      <c r="C222" s="215">
        <f t="shared" si="37"/>
        <v>0</v>
      </c>
      <c r="D222" s="92"/>
      <c r="E222" s="92"/>
      <c r="F222" s="92"/>
      <c r="G222" s="175"/>
      <c r="H222" s="90">
        <f t="shared" si="38"/>
        <v>0</v>
      </c>
      <c r="I222" s="92"/>
      <c r="J222" s="92"/>
      <c r="K222" s="92"/>
      <c r="L222" s="176"/>
      <c r="M222" s="90">
        <f t="shared" si="39"/>
        <v>0</v>
      </c>
      <c r="N222" s="57">
        <f t="shared" si="42"/>
        <v>0</v>
      </c>
      <c r="O222" s="57">
        <f t="shared" si="42"/>
        <v>0</v>
      </c>
      <c r="P222" s="57">
        <f t="shared" si="42"/>
        <v>0</v>
      </c>
      <c r="Q222" s="177">
        <f t="shared" si="42"/>
        <v>0</v>
      </c>
    </row>
    <row r="223" spans="1:17" ht="24" x14ac:dyDescent="0.25">
      <c r="A223" s="178">
        <v>5240</v>
      </c>
      <c r="B223" s="89" t="s">
        <v>232</v>
      </c>
      <c r="C223" s="215">
        <f t="shared" si="37"/>
        <v>0</v>
      </c>
      <c r="D223" s="92"/>
      <c r="E223" s="92"/>
      <c r="F223" s="92"/>
      <c r="G223" s="175"/>
      <c r="H223" s="90">
        <f t="shared" si="38"/>
        <v>0</v>
      </c>
      <c r="I223" s="92"/>
      <c r="J223" s="92"/>
      <c r="K223" s="92"/>
      <c r="L223" s="176"/>
      <c r="M223" s="90">
        <f t="shared" si="39"/>
        <v>0</v>
      </c>
      <c r="N223" s="57">
        <f t="shared" si="42"/>
        <v>0</v>
      </c>
      <c r="O223" s="57">
        <f t="shared" si="42"/>
        <v>0</v>
      </c>
      <c r="P223" s="57">
        <f t="shared" si="42"/>
        <v>0</v>
      </c>
      <c r="Q223" s="177">
        <f t="shared" si="42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37"/>
        <v>0</v>
      </c>
      <c r="D224" s="92"/>
      <c r="E224" s="92"/>
      <c r="F224" s="92"/>
      <c r="G224" s="175"/>
      <c r="H224" s="90">
        <f t="shared" ref="H224:H287" si="43">SUM(I224:L224)</f>
        <v>0</v>
      </c>
      <c r="I224" s="92"/>
      <c r="J224" s="92"/>
      <c r="K224" s="92"/>
      <c r="L224" s="176"/>
      <c r="M224" s="90">
        <f t="shared" ref="M224:M287" si="44">SUM(N224:Q224)</f>
        <v>0</v>
      </c>
      <c r="N224" s="57">
        <f t="shared" si="42"/>
        <v>0</v>
      </c>
      <c r="O224" s="57">
        <f t="shared" si="42"/>
        <v>0</v>
      </c>
      <c r="P224" s="57">
        <f t="shared" si="42"/>
        <v>0</v>
      </c>
      <c r="Q224" s="177">
        <f t="shared" si="42"/>
        <v>0</v>
      </c>
    </row>
    <row r="225" spans="1:17" x14ac:dyDescent="0.25">
      <c r="A225" s="178">
        <v>5260</v>
      </c>
      <c r="B225" s="89" t="s">
        <v>234</v>
      </c>
      <c r="C225" s="215">
        <f t="shared" si="37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43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4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37"/>
        <v>0</v>
      </c>
      <c r="D226" s="92"/>
      <c r="E226" s="92"/>
      <c r="F226" s="92"/>
      <c r="G226" s="175"/>
      <c r="H226" s="90">
        <f t="shared" si="43"/>
        <v>0</v>
      </c>
      <c r="I226" s="92"/>
      <c r="J226" s="92"/>
      <c r="K226" s="92"/>
      <c r="L226" s="176"/>
      <c r="M226" s="90">
        <f t="shared" si="44"/>
        <v>0</v>
      </c>
      <c r="N226" s="57">
        <f t="shared" ref="N226:Q227" si="45">ROUNDUP(I226/$Q$15,0)</f>
        <v>0</v>
      </c>
      <c r="O226" s="57">
        <f t="shared" si="45"/>
        <v>0</v>
      </c>
      <c r="P226" s="57">
        <f t="shared" si="45"/>
        <v>0</v>
      </c>
      <c r="Q226" s="177">
        <f t="shared" si="45"/>
        <v>0</v>
      </c>
    </row>
    <row r="227" spans="1:17" ht="24" x14ac:dyDescent="0.25">
      <c r="A227" s="168">
        <v>5270</v>
      </c>
      <c r="B227" s="125" t="s">
        <v>236</v>
      </c>
      <c r="C227" s="216">
        <f t="shared" si="37"/>
        <v>0</v>
      </c>
      <c r="D227" s="180"/>
      <c r="E227" s="180"/>
      <c r="F227" s="180"/>
      <c r="G227" s="181"/>
      <c r="H227" s="133">
        <f t="shared" si="43"/>
        <v>0</v>
      </c>
      <c r="I227" s="180"/>
      <c r="J227" s="180"/>
      <c r="K227" s="180"/>
      <c r="L227" s="182"/>
      <c r="M227" s="133">
        <f t="shared" si="44"/>
        <v>0</v>
      </c>
      <c r="N227" s="169">
        <f t="shared" si="45"/>
        <v>0</v>
      </c>
      <c r="O227" s="169">
        <f t="shared" si="45"/>
        <v>0</v>
      </c>
      <c r="P227" s="169">
        <f t="shared" si="45"/>
        <v>0</v>
      </c>
      <c r="Q227" s="171">
        <f t="shared" si="45"/>
        <v>0</v>
      </c>
    </row>
    <row r="228" spans="1:17" ht="48" x14ac:dyDescent="0.25">
      <c r="A228" s="121">
        <v>5300</v>
      </c>
      <c r="B228" s="217" t="s">
        <v>237</v>
      </c>
      <c r="C228" s="218">
        <f t="shared" si="37"/>
        <v>0</v>
      </c>
      <c r="D228" s="99">
        <f>SUM(D229,D230)</f>
        <v>0</v>
      </c>
      <c r="E228" s="99">
        <f>SUM(E229,E230)</f>
        <v>0</v>
      </c>
      <c r="F228" s="99">
        <f>SUM(F229,F230)</f>
        <v>0</v>
      </c>
      <c r="G228" s="99">
        <f>SUM(G229,G230)</f>
        <v>0</v>
      </c>
      <c r="H228" s="219">
        <f t="shared" si="43"/>
        <v>0</v>
      </c>
      <c r="I228" s="99">
        <f>SUM(I229,I230)</f>
        <v>0</v>
      </c>
      <c r="J228" s="99">
        <f>SUM(J229,J230)</f>
        <v>0</v>
      </c>
      <c r="K228" s="99">
        <f>SUM(K229,K230)</f>
        <v>0</v>
      </c>
      <c r="L228" s="187">
        <f>SUM(L229,L230)</f>
        <v>0</v>
      </c>
      <c r="M228" s="219">
        <f t="shared" si="44"/>
        <v>0</v>
      </c>
      <c r="N228" s="99">
        <f>SUM(N229,N230)</f>
        <v>0</v>
      </c>
      <c r="O228" s="99">
        <f>SUM(O229,O230)</f>
        <v>0</v>
      </c>
      <c r="P228" s="99">
        <f>SUM(P229,P230)</f>
        <v>0</v>
      </c>
      <c r="Q228" s="187">
        <f>SUM(Q229,Q230)</f>
        <v>0</v>
      </c>
    </row>
    <row r="229" spans="1:17" ht="24" x14ac:dyDescent="0.25">
      <c r="A229" s="168">
        <v>5310</v>
      </c>
      <c r="B229" s="125" t="s">
        <v>238</v>
      </c>
      <c r="C229" s="216">
        <f t="shared" si="37"/>
        <v>0</v>
      </c>
      <c r="D229" s="180"/>
      <c r="E229" s="180"/>
      <c r="F229" s="180"/>
      <c r="G229" s="181"/>
      <c r="H229" s="133">
        <f t="shared" si="43"/>
        <v>0</v>
      </c>
      <c r="I229" s="180"/>
      <c r="J229" s="180"/>
      <c r="K229" s="180"/>
      <c r="L229" s="182"/>
      <c r="M229" s="133">
        <f t="shared" si="44"/>
        <v>0</v>
      </c>
      <c r="N229" s="169">
        <f>ROUNDUP(I229/$Q$15,0)</f>
        <v>0</v>
      </c>
      <c r="O229" s="169">
        <f>ROUNDUP(J229/$Q$15,0)</f>
        <v>0</v>
      </c>
      <c r="P229" s="169">
        <f>ROUNDUP(K229/$Q$15,0)</f>
        <v>0</v>
      </c>
      <c r="Q229" s="171">
        <f>ROUNDUP(L229/$Q$15,0)</f>
        <v>0</v>
      </c>
    </row>
    <row r="230" spans="1:17" ht="60" x14ac:dyDescent="0.25">
      <c r="A230" s="178">
        <v>5320</v>
      </c>
      <c r="B230" s="89" t="s">
        <v>239</v>
      </c>
      <c r="C230" s="215">
        <f t="shared" si="37"/>
        <v>0</v>
      </c>
      <c r="D230" s="57">
        <f>SUM(D231)</f>
        <v>0</v>
      </c>
      <c r="E230" s="57">
        <f>SUM(E231)</f>
        <v>0</v>
      </c>
      <c r="F230" s="57">
        <f>SUM(F231)</f>
        <v>0</v>
      </c>
      <c r="G230" s="57">
        <f>SUM(G231)</f>
        <v>0</v>
      </c>
      <c r="H230" s="90">
        <f t="shared" si="43"/>
        <v>0</v>
      </c>
      <c r="I230" s="57">
        <f>SUM(I231)</f>
        <v>0</v>
      </c>
      <c r="J230" s="57">
        <f>SUM(J231)</f>
        <v>0</v>
      </c>
      <c r="K230" s="57">
        <f>SUM(K231)</f>
        <v>0</v>
      </c>
      <c r="L230" s="189">
        <f>SUM(L231)</f>
        <v>0</v>
      </c>
      <c r="M230" s="90">
        <f t="shared" si="44"/>
        <v>0</v>
      </c>
      <c r="N230" s="57">
        <f>SUM(N231)</f>
        <v>0</v>
      </c>
      <c r="O230" s="57">
        <f>SUM(O231)</f>
        <v>0</v>
      </c>
      <c r="P230" s="57">
        <f>SUM(P231)</f>
        <v>0</v>
      </c>
      <c r="Q230" s="189">
        <f>SUM(Q231)</f>
        <v>0</v>
      </c>
    </row>
    <row r="231" spans="1:17" ht="48" x14ac:dyDescent="0.25">
      <c r="A231" s="41">
        <v>5321</v>
      </c>
      <c r="B231" s="80" t="s">
        <v>240</v>
      </c>
      <c r="C231" s="216">
        <f t="shared" si="37"/>
        <v>0</v>
      </c>
      <c r="D231" s="83"/>
      <c r="E231" s="83"/>
      <c r="F231" s="83"/>
      <c r="G231" s="172"/>
      <c r="H231" s="133">
        <f t="shared" si="43"/>
        <v>0</v>
      </c>
      <c r="I231" s="83"/>
      <c r="J231" s="83"/>
      <c r="K231" s="83"/>
      <c r="L231" s="173"/>
      <c r="M231" s="133">
        <f t="shared" si="44"/>
        <v>0</v>
      </c>
      <c r="N231" s="107">
        <f>ROUNDUP(I231/$Q$15,0)</f>
        <v>0</v>
      </c>
      <c r="O231" s="107">
        <f>ROUNDUP(J231/$Q$15,0)</f>
        <v>0</v>
      </c>
      <c r="P231" s="107">
        <f>ROUNDUP(K231/$Q$15,0)</f>
        <v>0</v>
      </c>
      <c r="Q231" s="174">
        <f>ROUNDUP(L231/$Q$15,0)</f>
        <v>0</v>
      </c>
    </row>
    <row r="232" spans="1:17" x14ac:dyDescent="0.25">
      <c r="A232" s="160">
        <v>6000</v>
      </c>
      <c r="B232" s="160" t="s">
        <v>241</v>
      </c>
      <c r="C232" s="220">
        <f t="shared" si="37"/>
        <v>130000</v>
      </c>
      <c r="D232" s="162">
        <f>D233+D251+D258</f>
        <v>130000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43"/>
        <v>97140</v>
      </c>
      <c r="I232" s="162">
        <f>I233+I251+I258</f>
        <v>97140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44"/>
        <v>138217</v>
      </c>
      <c r="N232" s="162">
        <f>N233+N251+N258</f>
        <v>138217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 t="shared" si="37"/>
        <v>130000</v>
      </c>
      <c r="D233" s="208">
        <f>SUM(D234,D235,D238,D244,D245,D246)</f>
        <v>130000</v>
      </c>
      <c r="E233" s="208">
        <f>SUM(E234,E235,E238,E244,E245,E246)</f>
        <v>0</v>
      </c>
      <c r="F233" s="208">
        <f>SUM(F234,F235,F238,F244,F245,F246)</f>
        <v>0</v>
      </c>
      <c r="G233" s="208">
        <f>SUM(G234,G235,G238,G244,G245,G246)</f>
        <v>0</v>
      </c>
      <c r="H233" s="207">
        <f t="shared" si="43"/>
        <v>97140</v>
      </c>
      <c r="I233" s="208">
        <f>SUM(I234,I235,I238,I244,I245,I246)</f>
        <v>97140</v>
      </c>
      <c r="J233" s="208">
        <f>SUM(J234,J235,J238,J244,J245,J246)</f>
        <v>0</v>
      </c>
      <c r="K233" s="208">
        <f>SUM(K234,K235,K238,K244,K245,K246)</f>
        <v>0</v>
      </c>
      <c r="L233" s="167">
        <f>SUM(L234,L235,L238,L244,L245,L246)</f>
        <v>0</v>
      </c>
      <c r="M233" s="207">
        <f t="shared" si="44"/>
        <v>138217</v>
      </c>
      <c r="N233" s="208">
        <f>SUM(N234,N235,N238,N244,N245,N246)</f>
        <v>138217</v>
      </c>
      <c r="O233" s="208">
        <f>SUM(O234,O235,O238,O244,O245,O246)</f>
        <v>0</v>
      </c>
      <c r="P233" s="208">
        <f>SUM(P234,P235,P238,P244,P245,P246)</f>
        <v>0</v>
      </c>
      <c r="Q233" s="167">
        <f>SUM(Q234,Q235,Q238,Q244,Q245,Q246)</f>
        <v>0</v>
      </c>
    </row>
    <row r="234" spans="1:17" ht="24" x14ac:dyDescent="0.25">
      <c r="A234" s="185">
        <v>6220</v>
      </c>
      <c r="B234" s="80" t="s">
        <v>243</v>
      </c>
      <c r="C234" s="222">
        <f t="shared" si="37"/>
        <v>0</v>
      </c>
      <c r="D234" s="83"/>
      <c r="E234" s="83"/>
      <c r="F234" s="83"/>
      <c r="G234" s="223"/>
      <c r="H234" s="224">
        <f t="shared" si="43"/>
        <v>0</v>
      </c>
      <c r="I234" s="83"/>
      <c r="J234" s="83"/>
      <c r="K234" s="83"/>
      <c r="L234" s="173"/>
      <c r="M234" s="224">
        <f t="shared" si="44"/>
        <v>0</v>
      </c>
      <c r="N234" s="107">
        <f>ROUNDUP(I234/$Q$15,0)</f>
        <v>0</v>
      </c>
      <c r="O234" s="107">
        <f>ROUNDUP(J234/$Q$15,0)</f>
        <v>0</v>
      </c>
      <c r="P234" s="107">
        <f>ROUNDUP(K234/$Q$15,0)</f>
        <v>0</v>
      </c>
      <c r="Q234" s="174">
        <f>ROUNDUP(L234/$Q$15,0)</f>
        <v>0</v>
      </c>
    </row>
    <row r="235" spans="1:17" ht="24" x14ac:dyDescent="0.25">
      <c r="A235" s="178">
        <v>6240</v>
      </c>
      <c r="B235" s="89" t="s">
        <v>244</v>
      </c>
      <c r="C235" s="215">
        <f t="shared" si="37"/>
        <v>130000</v>
      </c>
      <c r="D235" s="57">
        <f>SUM(D236:D237)</f>
        <v>130000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43"/>
        <v>97140</v>
      </c>
      <c r="I235" s="57">
        <f>SUM(I236:I237)</f>
        <v>97140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44"/>
        <v>138217</v>
      </c>
      <c r="N235" s="57">
        <f>SUM(N236:N237)</f>
        <v>138217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 t="shared" si="37"/>
        <v>0</v>
      </c>
      <c r="D236" s="92"/>
      <c r="E236" s="92"/>
      <c r="F236" s="92"/>
      <c r="G236" s="175"/>
      <c r="H236" s="225">
        <f t="shared" si="43"/>
        <v>0</v>
      </c>
      <c r="I236" s="92"/>
      <c r="J236" s="92"/>
      <c r="K236" s="92"/>
      <c r="L236" s="176"/>
      <c r="M236" s="225">
        <f t="shared" si="44"/>
        <v>0</v>
      </c>
      <c r="N236" s="57">
        <f t="shared" ref="N236:Q237" si="46">ROUNDUP(I236/$Q$15,0)</f>
        <v>0</v>
      </c>
      <c r="O236" s="57">
        <f t="shared" si="46"/>
        <v>0</v>
      </c>
      <c r="P236" s="57">
        <f t="shared" si="46"/>
        <v>0</v>
      </c>
      <c r="Q236" s="177">
        <f t="shared" si="46"/>
        <v>0</v>
      </c>
    </row>
    <row r="237" spans="1:17" x14ac:dyDescent="0.25">
      <c r="A237" s="51">
        <v>6242</v>
      </c>
      <c r="B237" s="89" t="s">
        <v>246</v>
      </c>
      <c r="C237" s="215">
        <f t="shared" si="37"/>
        <v>130000</v>
      </c>
      <c r="D237" s="92">
        <f>30000+30000+30000+40000</f>
        <v>130000</v>
      </c>
      <c r="E237" s="92"/>
      <c r="F237" s="92"/>
      <c r="G237" s="175"/>
      <c r="H237" s="225">
        <f t="shared" si="43"/>
        <v>97140</v>
      </c>
      <c r="I237" s="92">
        <v>97140</v>
      </c>
      <c r="J237" s="92"/>
      <c r="K237" s="92"/>
      <c r="L237" s="176"/>
      <c r="M237" s="225">
        <f t="shared" si="44"/>
        <v>138217</v>
      </c>
      <c r="N237" s="57">
        <f>ROUNDUP(I237/$Q$15,0)-1</f>
        <v>138217</v>
      </c>
      <c r="O237" s="57">
        <f t="shared" si="46"/>
        <v>0</v>
      </c>
      <c r="P237" s="57">
        <f t="shared" si="46"/>
        <v>0</v>
      </c>
      <c r="Q237" s="177">
        <f t="shared" si="46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 t="shared" si="37"/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43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44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 t="shared" si="37"/>
        <v>0</v>
      </c>
      <c r="D239" s="92"/>
      <c r="E239" s="92"/>
      <c r="F239" s="92"/>
      <c r="G239" s="175"/>
      <c r="H239" s="225">
        <f t="shared" si="43"/>
        <v>0</v>
      </c>
      <c r="I239" s="92"/>
      <c r="J239" s="92"/>
      <c r="K239" s="92"/>
      <c r="L239" s="176"/>
      <c r="M239" s="225">
        <f t="shared" si="44"/>
        <v>0</v>
      </c>
      <c r="N239" s="57">
        <f t="shared" ref="N239:Q245" si="47">ROUNDUP(I239/$Q$15,0)</f>
        <v>0</v>
      </c>
      <c r="O239" s="57">
        <f t="shared" si="47"/>
        <v>0</v>
      </c>
      <c r="P239" s="57">
        <f t="shared" si="47"/>
        <v>0</v>
      </c>
      <c r="Q239" s="177">
        <f t="shared" si="47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37"/>
        <v>0</v>
      </c>
      <c r="D240" s="92"/>
      <c r="E240" s="92"/>
      <c r="F240" s="92"/>
      <c r="G240" s="175"/>
      <c r="H240" s="225">
        <f t="shared" si="43"/>
        <v>0</v>
      </c>
      <c r="I240" s="92"/>
      <c r="J240" s="92"/>
      <c r="K240" s="92"/>
      <c r="L240" s="176"/>
      <c r="M240" s="225">
        <f t="shared" si="44"/>
        <v>0</v>
      </c>
      <c r="N240" s="57">
        <f t="shared" si="47"/>
        <v>0</v>
      </c>
      <c r="O240" s="57">
        <f t="shared" si="47"/>
        <v>0</v>
      </c>
      <c r="P240" s="57">
        <f t="shared" si="47"/>
        <v>0</v>
      </c>
      <c r="Q240" s="177">
        <f t="shared" si="47"/>
        <v>0</v>
      </c>
    </row>
    <row r="241" spans="1:17" ht="24" x14ac:dyDescent="0.25">
      <c r="A241" s="51">
        <v>6254</v>
      </c>
      <c r="B241" s="89" t="s">
        <v>250</v>
      </c>
      <c r="C241" s="215">
        <f t="shared" si="37"/>
        <v>0</v>
      </c>
      <c r="D241" s="92"/>
      <c r="E241" s="92"/>
      <c r="F241" s="92"/>
      <c r="G241" s="175"/>
      <c r="H241" s="225">
        <f t="shared" si="43"/>
        <v>0</v>
      </c>
      <c r="I241" s="92"/>
      <c r="J241" s="92"/>
      <c r="K241" s="92"/>
      <c r="L241" s="176"/>
      <c r="M241" s="225">
        <f t="shared" si="44"/>
        <v>0</v>
      </c>
      <c r="N241" s="57">
        <f t="shared" si="47"/>
        <v>0</v>
      </c>
      <c r="O241" s="57">
        <f t="shared" si="47"/>
        <v>0</v>
      </c>
      <c r="P241" s="57">
        <f t="shared" si="47"/>
        <v>0</v>
      </c>
      <c r="Q241" s="177">
        <f t="shared" si="47"/>
        <v>0</v>
      </c>
    </row>
    <row r="242" spans="1:17" ht="24" x14ac:dyDescent="0.25">
      <c r="A242" s="51">
        <v>6255</v>
      </c>
      <c r="B242" s="89" t="s">
        <v>251</v>
      </c>
      <c r="C242" s="215">
        <f t="shared" si="37"/>
        <v>0</v>
      </c>
      <c r="D242" s="92"/>
      <c r="E242" s="92"/>
      <c r="F242" s="92"/>
      <c r="G242" s="175"/>
      <c r="H242" s="225">
        <f t="shared" si="43"/>
        <v>0</v>
      </c>
      <c r="I242" s="92"/>
      <c r="J242" s="92"/>
      <c r="K242" s="92"/>
      <c r="L242" s="176"/>
      <c r="M242" s="225">
        <f t="shared" si="44"/>
        <v>0</v>
      </c>
      <c r="N242" s="57">
        <f t="shared" si="47"/>
        <v>0</v>
      </c>
      <c r="O242" s="57">
        <f t="shared" si="47"/>
        <v>0</v>
      </c>
      <c r="P242" s="57">
        <f t="shared" si="47"/>
        <v>0</v>
      </c>
      <c r="Q242" s="177">
        <f t="shared" si="47"/>
        <v>0</v>
      </c>
    </row>
    <row r="243" spans="1:17" x14ac:dyDescent="0.25">
      <c r="A243" s="51">
        <v>6259</v>
      </c>
      <c r="B243" s="89" t="s">
        <v>252</v>
      </c>
      <c r="C243" s="215">
        <f t="shared" si="37"/>
        <v>0</v>
      </c>
      <c r="D243" s="92"/>
      <c r="E243" s="92"/>
      <c r="F243" s="92"/>
      <c r="G243" s="175"/>
      <c r="H243" s="225">
        <f t="shared" si="43"/>
        <v>0</v>
      </c>
      <c r="I243" s="92"/>
      <c r="J243" s="92"/>
      <c r="K243" s="92"/>
      <c r="L243" s="176"/>
      <c r="M243" s="225">
        <f t="shared" si="44"/>
        <v>0</v>
      </c>
      <c r="N243" s="57">
        <f t="shared" si="47"/>
        <v>0</v>
      </c>
      <c r="O243" s="57">
        <f t="shared" si="47"/>
        <v>0</v>
      </c>
      <c r="P243" s="57">
        <f t="shared" si="47"/>
        <v>0</v>
      </c>
      <c r="Q243" s="177">
        <f t="shared" si="47"/>
        <v>0</v>
      </c>
    </row>
    <row r="244" spans="1:17" ht="24" x14ac:dyDescent="0.25">
      <c r="A244" s="178">
        <v>6260</v>
      </c>
      <c r="B244" s="89" t="s">
        <v>253</v>
      </c>
      <c r="C244" s="215">
        <f t="shared" si="37"/>
        <v>0</v>
      </c>
      <c r="D244" s="92"/>
      <c r="E244" s="92"/>
      <c r="F244" s="92"/>
      <c r="G244" s="175"/>
      <c r="H244" s="225">
        <f t="shared" si="43"/>
        <v>0</v>
      </c>
      <c r="I244" s="92"/>
      <c r="J244" s="92"/>
      <c r="K244" s="92"/>
      <c r="L244" s="176"/>
      <c r="M244" s="225">
        <f t="shared" si="44"/>
        <v>0</v>
      </c>
      <c r="N244" s="57">
        <f t="shared" si="47"/>
        <v>0</v>
      </c>
      <c r="O244" s="57">
        <f t="shared" si="47"/>
        <v>0</v>
      </c>
      <c r="P244" s="57">
        <f t="shared" si="47"/>
        <v>0</v>
      </c>
      <c r="Q244" s="177">
        <f t="shared" si="47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37"/>
        <v>0</v>
      </c>
      <c r="D245" s="92"/>
      <c r="E245" s="92"/>
      <c r="F245" s="92"/>
      <c r="G245" s="175"/>
      <c r="H245" s="225">
        <f t="shared" si="43"/>
        <v>0</v>
      </c>
      <c r="I245" s="92"/>
      <c r="J245" s="92"/>
      <c r="K245" s="92"/>
      <c r="L245" s="176"/>
      <c r="M245" s="225">
        <f t="shared" si="44"/>
        <v>0</v>
      </c>
      <c r="N245" s="57">
        <f t="shared" si="47"/>
        <v>0</v>
      </c>
      <c r="O245" s="57">
        <f t="shared" si="47"/>
        <v>0</v>
      </c>
      <c r="P245" s="57">
        <f t="shared" si="47"/>
        <v>0</v>
      </c>
      <c r="Q245" s="177">
        <f t="shared" si="47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37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227">
        <f>SUM(G247:G250)</f>
        <v>0</v>
      </c>
      <c r="H246" s="226">
        <f t="shared" si="43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99">
        <f>SUM(L247:L250)</f>
        <v>0</v>
      </c>
      <c r="M246" s="226">
        <f t="shared" si="44"/>
        <v>0</v>
      </c>
      <c r="N246" s="107">
        <f>SUM(N247:N250)</f>
        <v>0</v>
      </c>
      <c r="O246" s="107">
        <f>SUM(O247:O250)</f>
        <v>0</v>
      </c>
      <c r="P246" s="107">
        <f>SUM(P247:P250)</f>
        <v>0</v>
      </c>
      <c r="Q246" s="199">
        <f>SUM(Q247:Q250)</f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37"/>
        <v>0</v>
      </c>
      <c r="D247" s="92"/>
      <c r="E247" s="92"/>
      <c r="F247" s="92"/>
      <c r="G247" s="228"/>
      <c r="H247" s="215">
        <f t="shared" si="43"/>
        <v>0</v>
      </c>
      <c r="I247" s="92"/>
      <c r="J247" s="92"/>
      <c r="K247" s="92"/>
      <c r="L247" s="176"/>
      <c r="M247" s="215">
        <f t="shared" si="44"/>
        <v>0</v>
      </c>
      <c r="N247" s="57">
        <f t="shared" ref="N247:Q250" si="48">ROUNDUP(I247/$Q$15,0)</f>
        <v>0</v>
      </c>
      <c r="O247" s="57">
        <f t="shared" si="48"/>
        <v>0</v>
      </c>
      <c r="P247" s="57">
        <f t="shared" si="48"/>
        <v>0</v>
      </c>
      <c r="Q247" s="177">
        <f t="shared" si="48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37"/>
        <v>0</v>
      </c>
      <c r="D248" s="92"/>
      <c r="E248" s="92"/>
      <c r="F248" s="92"/>
      <c r="G248" s="228"/>
      <c r="H248" s="215">
        <f t="shared" si="43"/>
        <v>0</v>
      </c>
      <c r="I248" s="92"/>
      <c r="J248" s="92"/>
      <c r="K248" s="92"/>
      <c r="L248" s="176"/>
      <c r="M248" s="215">
        <f t="shared" si="44"/>
        <v>0</v>
      </c>
      <c r="N248" s="57">
        <f t="shared" si="48"/>
        <v>0</v>
      </c>
      <c r="O248" s="57">
        <f t="shared" si="48"/>
        <v>0</v>
      </c>
      <c r="P248" s="57">
        <f t="shared" si="48"/>
        <v>0</v>
      </c>
      <c r="Q248" s="177">
        <f t="shared" si="48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37"/>
        <v>0</v>
      </c>
      <c r="D249" s="92"/>
      <c r="E249" s="92"/>
      <c r="F249" s="92"/>
      <c r="G249" s="228"/>
      <c r="H249" s="215">
        <f t="shared" si="43"/>
        <v>0</v>
      </c>
      <c r="I249" s="92"/>
      <c r="J249" s="92"/>
      <c r="K249" s="92"/>
      <c r="L249" s="176"/>
      <c r="M249" s="215">
        <f t="shared" si="44"/>
        <v>0</v>
      </c>
      <c r="N249" s="57">
        <f t="shared" si="48"/>
        <v>0</v>
      </c>
      <c r="O249" s="57">
        <f t="shared" si="48"/>
        <v>0</v>
      </c>
      <c r="P249" s="57">
        <f t="shared" si="48"/>
        <v>0</v>
      </c>
      <c r="Q249" s="177">
        <f t="shared" si="48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37"/>
        <v>0</v>
      </c>
      <c r="D250" s="92"/>
      <c r="E250" s="92"/>
      <c r="F250" s="92"/>
      <c r="G250" s="228"/>
      <c r="H250" s="215">
        <f t="shared" si="43"/>
        <v>0</v>
      </c>
      <c r="I250" s="92"/>
      <c r="J250" s="92"/>
      <c r="K250" s="92"/>
      <c r="L250" s="176"/>
      <c r="M250" s="215">
        <f t="shared" si="44"/>
        <v>0</v>
      </c>
      <c r="N250" s="57">
        <f t="shared" si="48"/>
        <v>0</v>
      </c>
      <c r="O250" s="57">
        <f t="shared" si="48"/>
        <v>0</v>
      </c>
      <c r="P250" s="57">
        <f t="shared" si="48"/>
        <v>0</v>
      </c>
      <c r="Q250" s="177">
        <f t="shared" si="48"/>
        <v>0</v>
      </c>
    </row>
    <row r="251" spans="1:17" x14ac:dyDescent="0.25">
      <c r="A251" s="71">
        <v>6300</v>
      </c>
      <c r="B251" s="165" t="s">
        <v>260</v>
      </c>
      <c r="C251" s="197">
        <f t="shared" si="37"/>
        <v>0</v>
      </c>
      <c r="D251" s="78">
        <f>SUM(D252,D256,D257)</f>
        <v>0</v>
      </c>
      <c r="E251" s="78">
        <f>SUM(E252,E256,E257)</f>
        <v>0</v>
      </c>
      <c r="F251" s="78">
        <f>SUM(F252,F256,F257)</f>
        <v>0</v>
      </c>
      <c r="G251" s="78">
        <f>SUM(G252,G256,G257)</f>
        <v>0</v>
      </c>
      <c r="H251" s="72">
        <f t="shared" si="43"/>
        <v>0</v>
      </c>
      <c r="I251" s="78">
        <f>SUM(I252,I256,I257)</f>
        <v>0</v>
      </c>
      <c r="J251" s="78">
        <f>SUM(J252,J256,J257)</f>
        <v>0</v>
      </c>
      <c r="K251" s="78">
        <f>SUM(K252,K256,K257)</f>
        <v>0</v>
      </c>
      <c r="L251" s="187">
        <f>SUM(L252,L256,L257)</f>
        <v>0</v>
      </c>
      <c r="M251" s="72">
        <f t="shared" si="44"/>
        <v>0</v>
      </c>
      <c r="N251" s="78">
        <f>SUM(N252,N256,N257)</f>
        <v>0</v>
      </c>
      <c r="O251" s="78">
        <f>SUM(O252,O256,O257)</f>
        <v>0</v>
      </c>
      <c r="P251" s="78">
        <f>SUM(P252,P256,P257)</f>
        <v>0</v>
      </c>
      <c r="Q251" s="187">
        <f>SUM(Q252,Q256,Q257)</f>
        <v>0</v>
      </c>
    </row>
    <row r="252" spans="1:17" ht="24" x14ac:dyDescent="0.25">
      <c r="A252" s="185">
        <v>6320</v>
      </c>
      <c r="B252" s="80" t="s">
        <v>261</v>
      </c>
      <c r="C252" s="226">
        <f t="shared" si="37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229">
        <f>SUM(G253:G255)</f>
        <v>0</v>
      </c>
      <c r="H252" s="226">
        <f t="shared" si="43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230">
        <f>SUM(L253:L255)</f>
        <v>0</v>
      </c>
      <c r="M252" s="226">
        <f t="shared" si="44"/>
        <v>0</v>
      </c>
      <c r="N252" s="107">
        <f>SUM(N253:N255)</f>
        <v>0</v>
      </c>
      <c r="O252" s="107">
        <f>SUM(O253:O255)</f>
        <v>0</v>
      </c>
      <c r="P252" s="107">
        <f>SUM(P253:P255)</f>
        <v>0</v>
      </c>
      <c r="Q252" s="230">
        <f>SUM(Q253:Q255)</f>
        <v>0</v>
      </c>
    </row>
    <row r="253" spans="1:17" x14ac:dyDescent="0.25">
      <c r="A253" s="51">
        <v>6322</v>
      </c>
      <c r="B253" s="89" t="s">
        <v>262</v>
      </c>
      <c r="C253" s="215">
        <f t="shared" si="37"/>
        <v>0</v>
      </c>
      <c r="D253" s="92"/>
      <c r="E253" s="92"/>
      <c r="F253" s="92"/>
      <c r="G253" s="228"/>
      <c r="H253" s="215">
        <f t="shared" si="43"/>
        <v>0</v>
      </c>
      <c r="I253" s="92"/>
      <c r="J253" s="92"/>
      <c r="K253" s="92"/>
      <c r="L253" s="176"/>
      <c r="M253" s="215">
        <f t="shared" si="44"/>
        <v>0</v>
      </c>
      <c r="N253" s="57">
        <f t="shared" ref="N253:Q257" si="49">ROUNDUP(I253/$Q$15,0)</f>
        <v>0</v>
      </c>
      <c r="O253" s="57">
        <f t="shared" si="49"/>
        <v>0</v>
      </c>
      <c r="P253" s="57">
        <f t="shared" si="49"/>
        <v>0</v>
      </c>
      <c r="Q253" s="177">
        <f t="shared" si="49"/>
        <v>0</v>
      </c>
    </row>
    <row r="254" spans="1:17" ht="24" x14ac:dyDescent="0.25">
      <c r="A254" s="51">
        <v>6323</v>
      </c>
      <c r="B254" s="89" t="s">
        <v>263</v>
      </c>
      <c r="C254" s="215">
        <f t="shared" si="37"/>
        <v>0</v>
      </c>
      <c r="D254" s="92"/>
      <c r="E254" s="92"/>
      <c r="F254" s="92"/>
      <c r="G254" s="228"/>
      <c r="H254" s="215">
        <f t="shared" si="43"/>
        <v>0</v>
      </c>
      <c r="I254" s="92"/>
      <c r="J254" s="92"/>
      <c r="K254" s="92"/>
      <c r="L254" s="176"/>
      <c r="M254" s="215">
        <f t="shared" si="44"/>
        <v>0</v>
      </c>
      <c r="N254" s="57">
        <f t="shared" si="49"/>
        <v>0</v>
      </c>
      <c r="O254" s="57">
        <f t="shared" si="49"/>
        <v>0</v>
      </c>
      <c r="P254" s="57">
        <f t="shared" si="49"/>
        <v>0</v>
      </c>
      <c r="Q254" s="177">
        <f t="shared" si="49"/>
        <v>0</v>
      </c>
    </row>
    <row r="255" spans="1:17" x14ac:dyDescent="0.25">
      <c r="A255" s="41">
        <v>6329</v>
      </c>
      <c r="B255" s="80" t="s">
        <v>264</v>
      </c>
      <c r="C255" s="222">
        <f t="shared" si="37"/>
        <v>0</v>
      </c>
      <c r="D255" s="83"/>
      <c r="E255" s="83"/>
      <c r="F255" s="83"/>
      <c r="G255" s="231"/>
      <c r="H255" s="222">
        <f t="shared" si="43"/>
        <v>0</v>
      </c>
      <c r="I255" s="83"/>
      <c r="J255" s="83"/>
      <c r="K255" s="83"/>
      <c r="L255" s="173"/>
      <c r="M255" s="222">
        <f t="shared" si="44"/>
        <v>0</v>
      </c>
      <c r="N255" s="107">
        <f t="shared" si="49"/>
        <v>0</v>
      </c>
      <c r="O255" s="107">
        <f t="shared" si="49"/>
        <v>0</v>
      </c>
      <c r="P255" s="107">
        <f t="shared" si="49"/>
        <v>0</v>
      </c>
      <c r="Q255" s="174">
        <f t="shared" si="49"/>
        <v>0</v>
      </c>
    </row>
    <row r="256" spans="1:17" ht="24" x14ac:dyDescent="0.25">
      <c r="A256" s="232">
        <v>6330</v>
      </c>
      <c r="B256" s="233" t="s">
        <v>265</v>
      </c>
      <c r="C256" s="226">
        <f t="shared" ref="C256:C301" si="50">SUM(D256:G256)</f>
        <v>0</v>
      </c>
      <c r="D256" s="202"/>
      <c r="E256" s="202"/>
      <c r="F256" s="202"/>
      <c r="G256" s="228"/>
      <c r="H256" s="226">
        <f t="shared" si="43"/>
        <v>0</v>
      </c>
      <c r="I256" s="202"/>
      <c r="J256" s="202"/>
      <c r="K256" s="202"/>
      <c r="L256" s="204"/>
      <c r="M256" s="226">
        <f t="shared" si="44"/>
        <v>0</v>
      </c>
      <c r="N256" s="205">
        <f t="shared" si="49"/>
        <v>0</v>
      </c>
      <c r="O256" s="205">
        <f t="shared" si="49"/>
        <v>0</v>
      </c>
      <c r="P256" s="205">
        <f t="shared" si="49"/>
        <v>0</v>
      </c>
      <c r="Q256" s="206">
        <f t="shared" si="49"/>
        <v>0</v>
      </c>
    </row>
    <row r="257" spans="1:17" x14ac:dyDescent="0.25">
      <c r="A257" s="178">
        <v>6360</v>
      </c>
      <c r="B257" s="89" t="s">
        <v>266</v>
      </c>
      <c r="C257" s="215">
        <f t="shared" si="50"/>
        <v>0</v>
      </c>
      <c r="D257" s="92"/>
      <c r="E257" s="92"/>
      <c r="F257" s="92"/>
      <c r="G257" s="175"/>
      <c r="H257" s="225">
        <f t="shared" si="43"/>
        <v>0</v>
      </c>
      <c r="I257" s="92"/>
      <c r="J257" s="92"/>
      <c r="K257" s="92"/>
      <c r="L257" s="176"/>
      <c r="M257" s="225">
        <f t="shared" si="44"/>
        <v>0</v>
      </c>
      <c r="N257" s="57">
        <f t="shared" si="49"/>
        <v>0</v>
      </c>
      <c r="O257" s="57">
        <f t="shared" si="49"/>
        <v>0</v>
      </c>
      <c r="P257" s="57">
        <f t="shared" si="49"/>
        <v>0</v>
      </c>
      <c r="Q257" s="177">
        <f t="shared" si="49"/>
        <v>0</v>
      </c>
    </row>
    <row r="258" spans="1:17" ht="36" x14ac:dyDescent="0.25">
      <c r="A258" s="71">
        <v>6400</v>
      </c>
      <c r="B258" s="165" t="s">
        <v>267</v>
      </c>
      <c r="C258" s="197">
        <f t="shared" si="50"/>
        <v>0</v>
      </c>
      <c r="D258" s="78">
        <f>SUM(D259,D263)</f>
        <v>0</v>
      </c>
      <c r="E258" s="78">
        <f>SUM(E259,E263)</f>
        <v>0</v>
      </c>
      <c r="F258" s="78">
        <f>SUM(F259,F263)</f>
        <v>0</v>
      </c>
      <c r="G258" s="78">
        <f>SUM(G259,G263)</f>
        <v>0</v>
      </c>
      <c r="H258" s="72">
        <f t="shared" si="43"/>
        <v>0</v>
      </c>
      <c r="I258" s="78">
        <f>SUM(I259,I263)</f>
        <v>0</v>
      </c>
      <c r="J258" s="78">
        <f>SUM(J259,J263)</f>
        <v>0</v>
      </c>
      <c r="K258" s="78">
        <f>SUM(K259,K263)</f>
        <v>0</v>
      </c>
      <c r="L258" s="187">
        <f>SUM(L259,L263)</f>
        <v>0</v>
      </c>
      <c r="M258" s="72">
        <f t="shared" si="44"/>
        <v>0</v>
      </c>
      <c r="N258" s="78">
        <f>SUM(N259,N263)</f>
        <v>0</v>
      </c>
      <c r="O258" s="78">
        <f>SUM(O259,O263)</f>
        <v>0</v>
      </c>
      <c r="P258" s="78">
        <f>SUM(P259,P263)</f>
        <v>0</v>
      </c>
      <c r="Q258" s="187">
        <f>SUM(Q259,Q263)</f>
        <v>0</v>
      </c>
    </row>
    <row r="259" spans="1:17" ht="24" x14ac:dyDescent="0.25">
      <c r="A259" s="185">
        <v>6410</v>
      </c>
      <c r="B259" s="80" t="s">
        <v>268</v>
      </c>
      <c r="C259" s="222">
        <f t="shared" si="50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234">
        <f>SUM(G260:G262)</f>
        <v>0</v>
      </c>
      <c r="H259" s="222">
        <f t="shared" si="43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93">
        <f>SUM(L260:L262)</f>
        <v>0</v>
      </c>
      <c r="M259" s="222">
        <f t="shared" si="44"/>
        <v>0</v>
      </c>
      <c r="N259" s="107">
        <f>SUM(N260:N262)</f>
        <v>0</v>
      </c>
      <c r="O259" s="107">
        <f>SUM(O260:O262)</f>
        <v>0</v>
      </c>
      <c r="P259" s="107">
        <f>SUM(P260:P262)</f>
        <v>0</v>
      </c>
      <c r="Q259" s="193">
        <f>SUM(Q260:Q262)</f>
        <v>0</v>
      </c>
    </row>
    <row r="260" spans="1:17" x14ac:dyDescent="0.25">
      <c r="A260" s="51">
        <v>6411</v>
      </c>
      <c r="B260" s="235" t="s">
        <v>269</v>
      </c>
      <c r="C260" s="215">
        <f t="shared" si="50"/>
        <v>0</v>
      </c>
      <c r="D260" s="92"/>
      <c r="E260" s="92"/>
      <c r="F260" s="92"/>
      <c r="G260" s="175"/>
      <c r="H260" s="225">
        <f t="shared" si="43"/>
        <v>0</v>
      </c>
      <c r="I260" s="92"/>
      <c r="J260" s="92"/>
      <c r="K260" s="92"/>
      <c r="L260" s="176"/>
      <c r="M260" s="225">
        <f t="shared" si="44"/>
        <v>0</v>
      </c>
      <c r="N260" s="57">
        <f t="shared" ref="N260:Q262" si="51">ROUNDUP(I260/$Q$15,0)</f>
        <v>0</v>
      </c>
      <c r="O260" s="57">
        <f t="shared" si="51"/>
        <v>0</v>
      </c>
      <c r="P260" s="57">
        <f t="shared" si="51"/>
        <v>0</v>
      </c>
      <c r="Q260" s="177">
        <f t="shared" si="51"/>
        <v>0</v>
      </c>
    </row>
    <row r="261" spans="1:17" ht="36" x14ac:dyDescent="0.25">
      <c r="A261" s="51">
        <v>6412</v>
      </c>
      <c r="B261" s="89" t="s">
        <v>270</v>
      </c>
      <c r="C261" s="215">
        <f t="shared" si="50"/>
        <v>0</v>
      </c>
      <c r="D261" s="92"/>
      <c r="E261" s="92"/>
      <c r="F261" s="92"/>
      <c r="G261" s="175"/>
      <c r="H261" s="225">
        <f t="shared" si="43"/>
        <v>0</v>
      </c>
      <c r="I261" s="92"/>
      <c r="J261" s="92"/>
      <c r="K261" s="92"/>
      <c r="L261" s="176"/>
      <c r="M261" s="225">
        <f t="shared" si="44"/>
        <v>0</v>
      </c>
      <c r="N261" s="57">
        <f t="shared" si="51"/>
        <v>0</v>
      </c>
      <c r="O261" s="57">
        <f t="shared" si="51"/>
        <v>0</v>
      </c>
      <c r="P261" s="57">
        <f t="shared" si="51"/>
        <v>0</v>
      </c>
      <c r="Q261" s="177">
        <f t="shared" si="51"/>
        <v>0</v>
      </c>
    </row>
    <row r="262" spans="1:17" ht="36" x14ac:dyDescent="0.25">
      <c r="A262" s="51">
        <v>6419</v>
      </c>
      <c r="B262" s="89" t="s">
        <v>271</v>
      </c>
      <c r="C262" s="215">
        <f t="shared" si="50"/>
        <v>0</v>
      </c>
      <c r="D262" s="92"/>
      <c r="E262" s="92"/>
      <c r="F262" s="92"/>
      <c r="G262" s="175"/>
      <c r="H262" s="225">
        <f t="shared" si="43"/>
        <v>0</v>
      </c>
      <c r="I262" s="92"/>
      <c r="J262" s="92"/>
      <c r="K262" s="92"/>
      <c r="L262" s="176"/>
      <c r="M262" s="225">
        <f t="shared" si="44"/>
        <v>0</v>
      </c>
      <c r="N262" s="57">
        <f t="shared" si="51"/>
        <v>0</v>
      </c>
      <c r="O262" s="57">
        <f t="shared" si="51"/>
        <v>0</v>
      </c>
      <c r="P262" s="57">
        <f t="shared" si="51"/>
        <v>0</v>
      </c>
      <c r="Q262" s="177">
        <f t="shared" si="51"/>
        <v>0</v>
      </c>
    </row>
    <row r="263" spans="1:17" ht="36" x14ac:dyDescent="0.25">
      <c r="A263" s="178">
        <v>6420</v>
      </c>
      <c r="B263" s="89" t="s">
        <v>272</v>
      </c>
      <c r="C263" s="215">
        <f t="shared" si="50"/>
        <v>0</v>
      </c>
      <c r="D263" s="57">
        <f>SUM(D264:D266)</f>
        <v>0</v>
      </c>
      <c r="E263" s="57">
        <f>SUM(E264:E266)</f>
        <v>0</v>
      </c>
      <c r="F263" s="57">
        <f>SUM(F264:F266)</f>
        <v>0</v>
      </c>
      <c r="G263" s="236">
        <f>SUM(G264:G266)</f>
        <v>0</v>
      </c>
      <c r="H263" s="215">
        <f t="shared" si="43"/>
        <v>0</v>
      </c>
      <c r="I263" s="57">
        <f>SUM(I264:I266)</f>
        <v>0</v>
      </c>
      <c r="J263" s="57">
        <f>SUM(J264:J266)</f>
        <v>0</v>
      </c>
      <c r="K263" s="57">
        <f>SUM(K264:K266)</f>
        <v>0</v>
      </c>
      <c r="L263" s="189">
        <f>SUM(L264:L266)</f>
        <v>0</v>
      </c>
      <c r="M263" s="215">
        <f t="shared" si="44"/>
        <v>0</v>
      </c>
      <c r="N263" s="57">
        <f>SUM(N264:N266)</f>
        <v>0</v>
      </c>
      <c r="O263" s="57">
        <f>SUM(O264:O266)</f>
        <v>0</v>
      </c>
      <c r="P263" s="57">
        <f>SUM(P264:P266)</f>
        <v>0</v>
      </c>
      <c r="Q263" s="189">
        <f>SUM(Q264:Q266)</f>
        <v>0</v>
      </c>
    </row>
    <row r="264" spans="1:17" x14ac:dyDescent="0.25">
      <c r="A264" s="51">
        <v>6421</v>
      </c>
      <c r="B264" s="89" t="s">
        <v>273</v>
      </c>
      <c r="C264" s="215">
        <f t="shared" si="50"/>
        <v>0</v>
      </c>
      <c r="D264" s="92"/>
      <c r="E264" s="92"/>
      <c r="F264" s="92"/>
      <c r="G264" s="175"/>
      <c r="H264" s="225">
        <f t="shared" si="43"/>
        <v>0</v>
      </c>
      <c r="I264" s="92"/>
      <c r="J264" s="92"/>
      <c r="K264" s="92"/>
      <c r="L264" s="176"/>
      <c r="M264" s="225">
        <f t="shared" si="44"/>
        <v>0</v>
      </c>
      <c r="N264" s="57">
        <f t="shared" ref="N264:Q266" si="52">ROUNDUP(I264/$Q$15,0)</f>
        <v>0</v>
      </c>
      <c r="O264" s="57">
        <f t="shared" si="52"/>
        <v>0</v>
      </c>
      <c r="P264" s="57">
        <f t="shared" si="52"/>
        <v>0</v>
      </c>
      <c r="Q264" s="177">
        <f t="shared" si="52"/>
        <v>0</v>
      </c>
    </row>
    <row r="265" spans="1:17" x14ac:dyDescent="0.25">
      <c r="A265" s="51">
        <v>6422</v>
      </c>
      <c r="B265" s="89" t="s">
        <v>274</v>
      </c>
      <c r="C265" s="215">
        <f t="shared" si="50"/>
        <v>0</v>
      </c>
      <c r="D265" s="92"/>
      <c r="E265" s="92"/>
      <c r="F265" s="92"/>
      <c r="G265" s="175"/>
      <c r="H265" s="225">
        <f t="shared" si="43"/>
        <v>0</v>
      </c>
      <c r="I265" s="92"/>
      <c r="J265" s="92"/>
      <c r="K265" s="92"/>
      <c r="L265" s="176"/>
      <c r="M265" s="225">
        <f t="shared" si="44"/>
        <v>0</v>
      </c>
      <c r="N265" s="57">
        <f t="shared" si="52"/>
        <v>0</v>
      </c>
      <c r="O265" s="57">
        <f t="shared" si="52"/>
        <v>0</v>
      </c>
      <c r="P265" s="57">
        <f t="shared" si="52"/>
        <v>0</v>
      </c>
      <c r="Q265" s="177">
        <f t="shared" si="52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50"/>
        <v>0</v>
      </c>
      <c r="D266" s="92"/>
      <c r="E266" s="92"/>
      <c r="F266" s="92"/>
      <c r="G266" s="175"/>
      <c r="H266" s="225">
        <f t="shared" si="43"/>
        <v>0</v>
      </c>
      <c r="I266" s="92"/>
      <c r="J266" s="92"/>
      <c r="K266" s="92"/>
      <c r="L266" s="176"/>
      <c r="M266" s="225">
        <f t="shared" si="44"/>
        <v>0</v>
      </c>
      <c r="N266" s="57">
        <f t="shared" si="52"/>
        <v>0</v>
      </c>
      <c r="O266" s="57">
        <f t="shared" si="52"/>
        <v>0</v>
      </c>
      <c r="P266" s="57">
        <f t="shared" si="52"/>
        <v>0</v>
      </c>
      <c r="Q266" s="177">
        <f t="shared" si="52"/>
        <v>0</v>
      </c>
    </row>
    <row r="267" spans="1:17" ht="36" x14ac:dyDescent="0.25">
      <c r="A267" s="237">
        <v>7000</v>
      </c>
      <c r="B267" s="237" t="s">
        <v>276</v>
      </c>
      <c r="C267" s="238">
        <f t="shared" si="50"/>
        <v>0</v>
      </c>
      <c r="D267" s="239">
        <f>SUM(D268,D278)</f>
        <v>0</v>
      </c>
      <c r="E267" s="239">
        <f>SUM(E268,E278)</f>
        <v>0</v>
      </c>
      <c r="F267" s="239">
        <f>SUM(F268,F278)</f>
        <v>0</v>
      </c>
      <c r="G267" s="239">
        <f>SUM(G268,G278)</f>
        <v>0</v>
      </c>
      <c r="H267" s="240">
        <f t="shared" si="43"/>
        <v>0</v>
      </c>
      <c r="I267" s="239">
        <f>SUM(I268,I278)</f>
        <v>0</v>
      </c>
      <c r="J267" s="239">
        <f>SUM(J268,J278)</f>
        <v>0</v>
      </c>
      <c r="K267" s="239">
        <f>SUM(K268,K278)</f>
        <v>0</v>
      </c>
      <c r="L267" s="241">
        <f>SUM(L268,L278)</f>
        <v>0</v>
      </c>
      <c r="M267" s="240">
        <f t="shared" si="44"/>
        <v>0</v>
      </c>
      <c r="N267" s="239">
        <f>SUM(N268,N278)</f>
        <v>0</v>
      </c>
      <c r="O267" s="239">
        <f>SUM(O268,O278)</f>
        <v>0</v>
      </c>
      <c r="P267" s="239">
        <f>SUM(P268,P278)</f>
        <v>0</v>
      </c>
      <c r="Q267" s="241">
        <f>SUM(Q268,Q278)</f>
        <v>0</v>
      </c>
    </row>
    <row r="268" spans="1:17" ht="24" x14ac:dyDescent="0.25">
      <c r="A268" s="242">
        <v>7200</v>
      </c>
      <c r="B268" s="165" t="s">
        <v>277</v>
      </c>
      <c r="C268" s="197">
        <f t="shared" si="50"/>
        <v>0</v>
      </c>
      <c r="D268" s="78">
        <f>SUM(D269,D270,D273,D274,D277)</f>
        <v>0</v>
      </c>
      <c r="E268" s="78">
        <f>SUM(E269,E270,E273,E274,E277)</f>
        <v>0</v>
      </c>
      <c r="F268" s="78">
        <f>SUM(F269,F270,F273,F274,F277)</f>
        <v>0</v>
      </c>
      <c r="G268" s="78">
        <f>SUM(G269,G270,G273,G274,G277)</f>
        <v>0</v>
      </c>
      <c r="H268" s="72">
        <f t="shared" si="43"/>
        <v>0</v>
      </c>
      <c r="I268" s="78">
        <f>SUM(I269,I270,I273,I274,I277)</f>
        <v>0</v>
      </c>
      <c r="J268" s="78">
        <f>SUM(J269,J270,J273,J274,J277)</f>
        <v>0</v>
      </c>
      <c r="K268" s="78">
        <f>SUM(K269,K270,K273,K274,K277)</f>
        <v>0</v>
      </c>
      <c r="L268" s="167">
        <f>SUM(L269,L270,L273,L274,L277)</f>
        <v>0</v>
      </c>
      <c r="M268" s="72">
        <f t="shared" si="44"/>
        <v>0</v>
      </c>
      <c r="N268" s="78">
        <f>SUM(N269,N270,N273,N274,N277)</f>
        <v>0</v>
      </c>
      <c r="O268" s="78">
        <f>SUM(O269,O270,O273,O274,O277)</f>
        <v>0</v>
      </c>
      <c r="P268" s="78">
        <f>SUM(P269,P270,P273,P274,P277)</f>
        <v>0</v>
      </c>
      <c r="Q268" s="167">
        <f>SUM(Q269,Q270,Q273,Q274,Q277)</f>
        <v>0</v>
      </c>
    </row>
    <row r="269" spans="1:17" ht="24" x14ac:dyDescent="0.25">
      <c r="A269" s="243">
        <v>7210</v>
      </c>
      <c r="B269" s="80" t="s">
        <v>278</v>
      </c>
      <c r="C269" s="222">
        <f t="shared" si="50"/>
        <v>0</v>
      </c>
      <c r="D269" s="83"/>
      <c r="E269" s="83"/>
      <c r="F269" s="83"/>
      <c r="G269" s="172"/>
      <c r="H269" s="81">
        <f t="shared" si="43"/>
        <v>0</v>
      </c>
      <c r="I269" s="83"/>
      <c r="J269" s="83"/>
      <c r="K269" s="83"/>
      <c r="L269" s="173"/>
      <c r="M269" s="86">
        <f t="shared" si="44"/>
        <v>0</v>
      </c>
      <c r="N269" s="47">
        <f>ROUNDUP(I269/$Q$15,0)</f>
        <v>0</v>
      </c>
      <c r="O269" s="47">
        <f>ROUNDUP(J269/$Q$15,0)</f>
        <v>0</v>
      </c>
      <c r="P269" s="47">
        <f>ROUNDUP(K269/$Q$15,0)</f>
        <v>0</v>
      </c>
      <c r="Q269" s="193">
        <f>ROUNDUP(L269/$Q$15,0)</f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50"/>
        <v>0</v>
      </c>
      <c r="D270" s="107">
        <f>SUM(D271:D272)</f>
        <v>0</v>
      </c>
      <c r="E270" s="107">
        <f>SUM(E271:E272)</f>
        <v>0</v>
      </c>
      <c r="F270" s="107">
        <f>SUM(F271:F272)</f>
        <v>0</v>
      </c>
      <c r="G270" s="107">
        <f>SUM(G271:G272)</f>
        <v>0</v>
      </c>
      <c r="H270" s="81">
        <f t="shared" si="43"/>
        <v>0</v>
      </c>
      <c r="I270" s="107">
        <f>SUM(I271:I272)</f>
        <v>0</v>
      </c>
      <c r="J270" s="107">
        <f>SUM(J271:J272)</f>
        <v>0</v>
      </c>
      <c r="K270" s="107">
        <f>SUM(K271:K272)</f>
        <v>0</v>
      </c>
      <c r="L270" s="174">
        <f>SUM(L271:L272)</f>
        <v>0</v>
      </c>
      <c r="M270" s="95">
        <f t="shared" si="44"/>
        <v>0</v>
      </c>
      <c r="N270" s="57">
        <f>SUM(N271:N272)</f>
        <v>0</v>
      </c>
      <c r="O270" s="57">
        <f>SUM(O271:O272)</f>
        <v>0</v>
      </c>
      <c r="P270" s="57">
        <f>SUM(P271:P272)</f>
        <v>0</v>
      </c>
      <c r="Q270" s="189">
        <f>SUM(Q271:Q272)</f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50"/>
        <v>0</v>
      </c>
      <c r="D271" s="83"/>
      <c r="E271" s="83"/>
      <c r="F271" s="83"/>
      <c r="G271" s="172"/>
      <c r="H271" s="81">
        <f t="shared" si="43"/>
        <v>0</v>
      </c>
      <c r="I271" s="83"/>
      <c r="J271" s="83"/>
      <c r="K271" s="83"/>
      <c r="L271" s="173"/>
      <c r="M271" s="95">
        <f t="shared" si="44"/>
        <v>0</v>
      </c>
      <c r="N271" s="57">
        <f t="shared" ref="N271:Q273" si="53">ROUNDUP(I271/$Q$15,0)</f>
        <v>0</v>
      </c>
      <c r="O271" s="57">
        <f t="shared" si="53"/>
        <v>0</v>
      </c>
      <c r="P271" s="57">
        <f t="shared" si="53"/>
        <v>0</v>
      </c>
      <c r="Q271" s="189">
        <f t="shared" si="53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50"/>
        <v>0</v>
      </c>
      <c r="D272" s="83"/>
      <c r="E272" s="83"/>
      <c r="F272" s="83"/>
      <c r="G272" s="172"/>
      <c r="H272" s="81">
        <f t="shared" si="43"/>
        <v>0</v>
      </c>
      <c r="I272" s="83"/>
      <c r="J272" s="83"/>
      <c r="K272" s="83"/>
      <c r="L272" s="173"/>
      <c r="M272" s="95">
        <f t="shared" si="44"/>
        <v>0</v>
      </c>
      <c r="N272" s="57">
        <f t="shared" si="53"/>
        <v>0</v>
      </c>
      <c r="O272" s="57">
        <f t="shared" si="53"/>
        <v>0</v>
      </c>
      <c r="P272" s="57">
        <f t="shared" si="53"/>
        <v>0</v>
      </c>
      <c r="Q272" s="189">
        <f t="shared" si="53"/>
        <v>0</v>
      </c>
    </row>
    <row r="273" spans="1:17" ht="24" x14ac:dyDescent="0.25">
      <c r="A273" s="246">
        <v>7230</v>
      </c>
      <c r="B273" s="89" t="s">
        <v>282</v>
      </c>
      <c r="C273" s="215">
        <f t="shared" si="50"/>
        <v>0</v>
      </c>
      <c r="D273" s="92"/>
      <c r="E273" s="92"/>
      <c r="F273" s="92"/>
      <c r="G273" s="175"/>
      <c r="H273" s="90">
        <f t="shared" si="43"/>
        <v>0</v>
      </c>
      <c r="I273" s="92"/>
      <c r="J273" s="92"/>
      <c r="K273" s="92"/>
      <c r="L273" s="176"/>
      <c r="M273" s="95">
        <f t="shared" si="44"/>
        <v>0</v>
      </c>
      <c r="N273" s="57">
        <f t="shared" si="53"/>
        <v>0</v>
      </c>
      <c r="O273" s="57">
        <f t="shared" si="53"/>
        <v>0</v>
      </c>
      <c r="P273" s="57">
        <f t="shared" si="53"/>
        <v>0</v>
      </c>
      <c r="Q273" s="189">
        <f t="shared" si="53"/>
        <v>0</v>
      </c>
    </row>
    <row r="274" spans="1:17" ht="24" x14ac:dyDescent="0.25">
      <c r="A274" s="246">
        <v>7240</v>
      </c>
      <c r="B274" s="89" t="s">
        <v>283</v>
      </c>
      <c r="C274" s="215">
        <f t="shared" si="50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43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44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50"/>
        <v>0</v>
      </c>
      <c r="D275" s="92"/>
      <c r="E275" s="92"/>
      <c r="F275" s="92"/>
      <c r="G275" s="175"/>
      <c r="H275" s="90">
        <f t="shared" si="43"/>
        <v>0</v>
      </c>
      <c r="I275" s="92"/>
      <c r="J275" s="92"/>
      <c r="K275" s="92"/>
      <c r="L275" s="176"/>
      <c r="M275" s="95">
        <f t="shared" si="44"/>
        <v>0</v>
      </c>
      <c r="N275" s="57">
        <f t="shared" ref="N275:Q277" si="54">ROUNDUP(I275/$Q$15,0)</f>
        <v>0</v>
      </c>
      <c r="O275" s="57">
        <f t="shared" si="54"/>
        <v>0</v>
      </c>
      <c r="P275" s="57">
        <f t="shared" si="54"/>
        <v>0</v>
      </c>
      <c r="Q275" s="189">
        <f t="shared" si="54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50"/>
        <v>0</v>
      </c>
      <c r="D276" s="92"/>
      <c r="E276" s="92"/>
      <c r="F276" s="92"/>
      <c r="G276" s="175"/>
      <c r="H276" s="90">
        <f t="shared" si="43"/>
        <v>0</v>
      </c>
      <c r="I276" s="92"/>
      <c r="J276" s="92"/>
      <c r="K276" s="92"/>
      <c r="L276" s="176"/>
      <c r="M276" s="95">
        <f t="shared" si="44"/>
        <v>0</v>
      </c>
      <c r="N276" s="57">
        <f t="shared" si="54"/>
        <v>0</v>
      </c>
      <c r="O276" s="57">
        <f t="shared" si="54"/>
        <v>0</v>
      </c>
      <c r="P276" s="57">
        <f t="shared" si="54"/>
        <v>0</v>
      </c>
      <c r="Q276" s="189">
        <f t="shared" si="54"/>
        <v>0</v>
      </c>
    </row>
    <row r="277" spans="1:17" ht="24" x14ac:dyDescent="0.25">
      <c r="A277" s="248">
        <v>7260</v>
      </c>
      <c r="B277" s="80" t="s">
        <v>286</v>
      </c>
      <c r="C277" s="222">
        <f t="shared" si="50"/>
        <v>0</v>
      </c>
      <c r="D277" s="83"/>
      <c r="E277" s="83"/>
      <c r="F277" s="83"/>
      <c r="G277" s="172"/>
      <c r="H277" s="81">
        <f t="shared" si="43"/>
        <v>0</v>
      </c>
      <c r="I277" s="83"/>
      <c r="J277" s="83"/>
      <c r="K277" s="83"/>
      <c r="L277" s="173"/>
      <c r="M277" s="81">
        <f t="shared" si="44"/>
        <v>0</v>
      </c>
      <c r="N277" s="107">
        <f t="shared" si="54"/>
        <v>0</v>
      </c>
      <c r="O277" s="107">
        <f t="shared" si="54"/>
        <v>0</v>
      </c>
      <c r="P277" s="107">
        <f t="shared" si="54"/>
        <v>0</v>
      </c>
      <c r="Q277" s="174">
        <f t="shared" si="54"/>
        <v>0</v>
      </c>
    </row>
    <row r="278" spans="1:17" x14ac:dyDescent="0.25">
      <c r="A278" s="249">
        <v>7700</v>
      </c>
      <c r="B278" s="217" t="s">
        <v>287</v>
      </c>
      <c r="C278" s="218">
        <f t="shared" si="50"/>
        <v>0</v>
      </c>
      <c r="D278" s="99">
        <f>SUM(D279,D282)</f>
        <v>0</v>
      </c>
      <c r="E278" s="99">
        <f>SUM(E279,E282)</f>
        <v>0</v>
      </c>
      <c r="F278" s="99">
        <f>SUM(F279,F282)</f>
        <v>0</v>
      </c>
      <c r="G278" s="99">
        <f>SUM(G279,G282)</f>
        <v>0</v>
      </c>
      <c r="H278" s="219">
        <f t="shared" si="43"/>
        <v>0</v>
      </c>
      <c r="I278" s="99">
        <f>SUM(I279,I282)</f>
        <v>0</v>
      </c>
      <c r="J278" s="99">
        <f>SUM(J279,J282)</f>
        <v>0</v>
      </c>
      <c r="K278" s="99">
        <f>SUM(K279,K282)</f>
        <v>0</v>
      </c>
      <c r="L278" s="187">
        <f>SUM(L279,L282)</f>
        <v>0</v>
      </c>
      <c r="M278" s="219">
        <f t="shared" si="44"/>
        <v>0</v>
      </c>
      <c r="N278" s="99">
        <f>SUM(N279,N282)</f>
        <v>0</v>
      </c>
      <c r="O278" s="99">
        <f>SUM(O279,O282)</f>
        <v>0</v>
      </c>
      <c r="P278" s="99">
        <f>SUM(P279,P282)</f>
        <v>0</v>
      </c>
      <c r="Q278" s="187">
        <f>SUM(Q279,Q282)</f>
        <v>0</v>
      </c>
    </row>
    <row r="279" spans="1:17" ht="24" x14ac:dyDescent="0.25">
      <c r="A279" s="250">
        <v>7710</v>
      </c>
      <c r="B279" s="125" t="s">
        <v>288</v>
      </c>
      <c r="C279" s="216">
        <f t="shared" si="50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43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44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50"/>
        <v>0</v>
      </c>
      <c r="D280" s="92"/>
      <c r="E280" s="92"/>
      <c r="F280" s="92"/>
      <c r="G280" s="175"/>
      <c r="H280" s="90">
        <f t="shared" si="43"/>
        <v>0</v>
      </c>
      <c r="I280" s="92"/>
      <c r="J280" s="92"/>
      <c r="K280" s="92"/>
      <c r="L280" s="176"/>
      <c r="M280" s="90">
        <f t="shared" si="44"/>
        <v>0</v>
      </c>
      <c r="N280" s="57">
        <f t="shared" ref="N280:Q282" si="55">ROUNDUP(I280/$Q$15,0)</f>
        <v>0</v>
      </c>
      <c r="O280" s="57">
        <f t="shared" si="55"/>
        <v>0</v>
      </c>
      <c r="P280" s="57">
        <f t="shared" si="55"/>
        <v>0</v>
      </c>
      <c r="Q280" s="177">
        <f t="shared" si="55"/>
        <v>0</v>
      </c>
    </row>
    <row r="281" spans="1:17" ht="48" x14ac:dyDescent="0.25">
      <c r="A281" s="251">
        <v>7712</v>
      </c>
      <c r="B281" s="233" t="s">
        <v>290</v>
      </c>
      <c r="C281" s="226">
        <f t="shared" si="50"/>
        <v>0</v>
      </c>
      <c r="D281" s="202"/>
      <c r="E281" s="202"/>
      <c r="F281" s="202"/>
      <c r="G281" s="252"/>
      <c r="H281" s="198">
        <f t="shared" si="43"/>
        <v>0</v>
      </c>
      <c r="I281" s="202"/>
      <c r="J281" s="202"/>
      <c r="K281" s="202"/>
      <c r="L281" s="204"/>
      <c r="M281" s="198">
        <f t="shared" si="44"/>
        <v>0</v>
      </c>
      <c r="N281" s="205">
        <f t="shared" si="55"/>
        <v>0</v>
      </c>
      <c r="O281" s="205">
        <f t="shared" si="55"/>
        <v>0</v>
      </c>
      <c r="P281" s="205">
        <f t="shared" si="55"/>
        <v>0</v>
      </c>
      <c r="Q281" s="206">
        <f t="shared" si="55"/>
        <v>0</v>
      </c>
    </row>
    <row r="282" spans="1:17" x14ac:dyDescent="0.2">
      <c r="A282" s="253">
        <v>7720</v>
      </c>
      <c r="B282" s="254" t="s">
        <v>291</v>
      </c>
      <c r="C282" s="226">
        <f t="shared" si="50"/>
        <v>0</v>
      </c>
      <c r="D282" s="255"/>
      <c r="E282" s="255"/>
      <c r="F282" s="255"/>
      <c r="G282" s="256"/>
      <c r="H282" s="198">
        <f t="shared" si="43"/>
        <v>0</v>
      </c>
      <c r="I282" s="255"/>
      <c r="J282" s="255"/>
      <c r="K282" s="255"/>
      <c r="L282" s="257"/>
      <c r="M282" s="198">
        <f t="shared" si="44"/>
        <v>0</v>
      </c>
      <c r="N282" s="99">
        <f t="shared" si="55"/>
        <v>0</v>
      </c>
      <c r="O282" s="99">
        <f t="shared" si="55"/>
        <v>0</v>
      </c>
      <c r="P282" s="99">
        <f t="shared" si="55"/>
        <v>0</v>
      </c>
      <c r="Q282" s="258">
        <f t="shared" si="55"/>
        <v>0</v>
      </c>
    </row>
    <row r="283" spans="1:17" ht="36" x14ac:dyDescent="0.25">
      <c r="A283" s="259">
        <v>8000</v>
      </c>
      <c r="B283" s="260" t="s">
        <v>292</v>
      </c>
      <c r="C283" s="261">
        <f t="shared" si="50"/>
        <v>0</v>
      </c>
      <c r="D283" s="262">
        <f>SUM(D284:D286)</f>
        <v>0</v>
      </c>
      <c r="E283" s="262">
        <f>SUM(E284:E286)</f>
        <v>0</v>
      </c>
      <c r="F283" s="262">
        <f>SUM(F284:F286)</f>
        <v>0</v>
      </c>
      <c r="G283" s="262">
        <f>SUM(G284:G286)</f>
        <v>0</v>
      </c>
      <c r="H283" s="261">
        <f t="shared" si="43"/>
        <v>0</v>
      </c>
      <c r="I283" s="262">
        <f>SUM(I284:I286)</f>
        <v>0</v>
      </c>
      <c r="J283" s="262">
        <f>SUM(J284:J286)</f>
        <v>0</v>
      </c>
      <c r="K283" s="262">
        <f>SUM(K284:K286)</f>
        <v>0</v>
      </c>
      <c r="L283" s="263">
        <f>SUM(L284:L286)</f>
        <v>0</v>
      </c>
      <c r="M283" s="261">
        <f t="shared" si="44"/>
        <v>0</v>
      </c>
      <c r="N283" s="262">
        <f>SUM(N284:N286)</f>
        <v>0</v>
      </c>
      <c r="O283" s="262">
        <f>SUM(O284:O286)</f>
        <v>0</v>
      </c>
      <c r="P283" s="262">
        <f>SUM(P284:P286)</f>
        <v>0</v>
      </c>
      <c r="Q283" s="263">
        <f>SUM(Q284:Q286)</f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50"/>
        <v>0</v>
      </c>
      <c r="D284" s="180"/>
      <c r="E284" s="180"/>
      <c r="F284" s="180"/>
      <c r="G284" s="181"/>
      <c r="H284" s="81">
        <f t="shared" si="43"/>
        <v>0</v>
      </c>
      <c r="I284" s="180"/>
      <c r="J284" s="180"/>
      <c r="K284" s="180"/>
      <c r="L284" s="182"/>
      <c r="M284" s="81">
        <f t="shared" si="44"/>
        <v>0</v>
      </c>
      <c r="N284" s="169">
        <f t="shared" ref="N284:Q286" si="56">ROUNDUP(I284/$Q$15,0)</f>
        <v>0</v>
      </c>
      <c r="O284" s="169">
        <f t="shared" si="56"/>
        <v>0</v>
      </c>
      <c r="P284" s="169">
        <f t="shared" si="56"/>
        <v>0</v>
      </c>
      <c r="Q284" s="171">
        <f t="shared" si="56"/>
        <v>0</v>
      </c>
    </row>
    <row r="285" spans="1:17" ht="24" x14ac:dyDescent="0.25">
      <c r="A285" s="265">
        <v>8600</v>
      </c>
      <c r="B285" s="89" t="s">
        <v>294</v>
      </c>
      <c r="C285" s="226">
        <f t="shared" si="50"/>
        <v>0</v>
      </c>
      <c r="D285" s="92"/>
      <c r="E285" s="92"/>
      <c r="F285" s="92"/>
      <c r="G285" s="175"/>
      <c r="H285" s="198">
        <f t="shared" si="43"/>
        <v>0</v>
      </c>
      <c r="I285" s="92"/>
      <c r="J285" s="92"/>
      <c r="K285" s="92"/>
      <c r="L285" s="176"/>
      <c r="M285" s="198">
        <f t="shared" si="44"/>
        <v>0</v>
      </c>
      <c r="N285" s="57">
        <f t="shared" si="56"/>
        <v>0</v>
      </c>
      <c r="O285" s="57">
        <f t="shared" si="56"/>
        <v>0</v>
      </c>
      <c r="P285" s="57">
        <f t="shared" si="56"/>
        <v>0</v>
      </c>
      <c r="Q285" s="177">
        <f t="shared" si="56"/>
        <v>0</v>
      </c>
    </row>
    <row r="286" spans="1:17" ht="48" x14ac:dyDescent="0.25">
      <c r="A286" s="266">
        <v>8900</v>
      </c>
      <c r="B286" s="233" t="s">
        <v>295</v>
      </c>
      <c r="C286" s="226">
        <f t="shared" si="50"/>
        <v>0</v>
      </c>
      <c r="D286" s="202"/>
      <c r="E286" s="202"/>
      <c r="F286" s="202"/>
      <c r="G286" s="252"/>
      <c r="H286" s="198">
        <f t="shared" si="43"/>
        <v>0</v>
      </c>
      <c r="I286" s="202"/>
      <c r="J286" s="202"/>
      <c r="K286" s="202"/>
      <c r="L286" s="204"/>
      <c r="M286" s="198">
        <f t="shared" si="44"/>
        <v>0</v>
      </c>
      <c r="N286" s="205">
        <f t="shared" si="56"/>
        <v>0</v>
      </c>
      <c r="O286" s="205">
        <f t="shared" si="56"/>
        <v>0</v>
      </c>
      <c r="P286" s="205">
        <f t="shared" si="56"/>
        <v>0</v>
      </c>
      <c r="Q286" s="206">
        <f t="shared" si="56"/>
        <v>0</v>
      </c>
    </row>
    <row r="287" spans="1:17" x14ac:dyDescent="0.25">
      <c r="A287" s="259">
        <v>9000</v>
      </c>
      <c r="B287" s="260" t="s">
        <v>296</v>
      </c>
      <c r="C287" s="267">
        <f t="shared" si="50"/>
        <v>0</v>
      </c>
      <c r="D287" s="262">
        <f>SUM(D288)</f>
        <v>0</v>
      </c>
      <c r="E287" s="262">
        <f>SUM(E288)</f>
        <v>0</v>
      </c>
      <c r="F287" s="262">
        <f>SUM(F288)</f>
        <v>0</v>
      </c>
      <c r="G287" s="262">
        <f>SUM(G288)</f>
        <v>0</v>
      </c>
      <c r="H287" s="268">
        <f t="shared" si="43"/>
        <v>0</v>
      </c>
      <c r="I287" s="262">
        <f>SUM(I288)</f>
        <v>0</v>
      </c>
      <c r="J287" s="262">
        <f>SUM(J288)</f>
        <v>0</v>
      </c>
      <c r="K287" s="262">
        <f>SUM(K288)</f>
        <v>0</v>
      </c>
      <c r="L287" s="263">
        <f>SUM(L288)</f>
        <v>0</v>
      </c>
      <c r="M287" s="268">
        <f t="shared" si="44"/>
        <v>0</v>
      </c>
      <c r="N287" s="262">
        <f>SUM(N288)</f>
        <v>0</v>
      </c>
      <c r="O287" s="262">
        <f>SUM(O288)</f>
        <v>0</v>
      </c>
      <c r="P287" s="262">
        <f>SUM(P288)</f>
        <v>0</v>
      </c>
      <c r="Q287" s="263">
        <f>SUM(Q288)</f>
        <v>0</v>
      </c>
    </row>
    <row r="288" spans="1:17" ht="24" x14ac:dyDescent="0.25">
      <c r="A288" s="269">
        <v>9200</v>
      </c>
      <c r="B288" s="196" t="s">
        <v>297</v>
      </c>
      <c r="C288" s="221">
        <f t="shared" si="50"/>
        <v>0</v>
      </c>
      <c r="D288" s="208">
        <f>SUM(D289,D290,D293,D294,D298)</f>
        <v>0</v>
      </c>
      <c r="E288" s="208">
        <f>SUM(E289,E290,E293,E294,E298)</f>
        <v>0</v>
      </c>
      <c r="F288" s="208">
        <f>SUM(F289,F290,F293,F294,F298)</f>
        <v>0</v>
      </c>
      <c r="G288" s="208">
        <f>SUM(G289,G290,G293,G294,G298)</f>
        <v>0</v>
      </c>
      <c r="H288" s="207">
        <f t="shared" ref="H288:H301" si="57">SUM(I288:L288)</f>
        <v>0</v>
      </c>
      <c r="I288" s="208">
        <f>SUM(I289,I290,I293,I294,I298)</f>
        <v>0</v>
      </c>
      <c r="J288" s="208">
        <f>SUM(J289,J290,J293,J294,J298)</f>
        <v>0</v>
      </c>
      <c r="K288" s="208">
        <f>SUM(K289,K290,K293,K294,K298)</f>
        <v>0</v>
      </c>
      <c r="L288" s="167">
        <f>SUM(L289,L290,L293,L294,L298)</f>
        <v>0</v>
      </c>
      <c r="M288" s="207">
        <f t="shared" ref="M288:M301" si="58">SUM(N288:Q288)</f>
        <v>0</v>
      </c>
      <c r="N288" s="208">
        <f>SUM(N289,N290,N293,N294,N298)</f>
        <v>0</v>
      </c>
      <c r="O288" s="208">
        <f>SUM(O289,O290,O293,O294,O298)</f>
        <v>0</v>
      </c>
      <c r="P288" s="208">
        <f>SUM(P289,P290,P293,P294,P298)</f>
        <v>0</v>
      </c>
      <c r="Q288" s="167">
        <f>SUM(Q289,Q290,Q293,Q294,Q298)</f>
        <v>0</v>
      </c>
    </row>
    <row r="289" spans="1:17" ht="24" x14ac:dyDescent="0.25">
      <c r="A289" s="250">
        <v>9230</v>
      </c>
      <c r="B289" s="125" t="s">
        <v>298</v>
      </c>
      <c r="C289" s="222">
        <f t="shared" si="50"/>
        <v>0</v>
      </c>
      <c r="D289" s="180"/>
      <c r="E289" s="180"/>
      <c r="F289" s="180"/>
      <c r="G289" s="181"/>
      <c r="H289" s="81">
        <f t="shared" si="57"/>
        <v>0</v>
      </c>
      <c r="I289" s="180"/>
      <c r="J289" s="180"/>
      <c r="K289" s="180"/>
      <c r="L289" s="182"/>
      <c r="M289" s="81">
        <f t="shared" si="58"/>
        <v>0</v>
      </c>
      <c r="N289" s="169">
        <f>ROUNDUP(I289/$Q$15,0)</f>
        <v>0</v>
      </c>
      <c r="O289" s="169">
        <f>ROUNDUP(J289/$Q$15,0)</f>
        <v>0</v>
      </c>
      <c r="P289" s="169">
        <f>ROUNDUP(K289/$Q$15,0)</f>
        <v>0</v>
      </c>
      <c r="Q289" s="171">
        <f>ROUNDUP(L289/$Q$15,0)</f>
        <v>0</v>
      </c>
    </row>
    <row r="290" spans="1:17" ht="36" x14ac:dyDescent="0.25">
      <c r="A290" s="246">
        <v>9240</v>
      </c>
      <c r="B290" s="89" t="s">
        <v>299</v>
      </c>
      <c r="C290" s="226">
        <f t="shared" si="50"/>
        <v>0</v>
      </c>
      <c r="D290" s="57">
        <f>SUM(D291:D292)</f>
        <v>0</v>
      </c>
      <c r="E290" s="57">
        <f>SUM(E291:E292)</f>
        <v>0</v>
      </c>
      <c r="F290" s="57">
        <f>SUM(F291:F292)</f>
        <v>0</v>
      </c>
      <c r="G290" s="57">
        <f>SUM(G291:G292)</f>
        <v>0</v>
      </c>
      <c r="H290" s="198">
        <f t="shared" si="57"/>
        <v>0</v>
      </c>
      <c r="I290" s="57">
        <f>SUM(I291:I292)</f>
        <v>0</v>
      </c>
      <c r="J290" s="57">
        <f>SUM(J291:J292)</f>
        <v>0</v>
      </c>
      <c r="K290" s="57">
        <f>SUM(K291:K292)</f>
        <v>0</v>
      </c>
      <c r="L290" s="189">
        <f>SUM(L291:L292)</f>
        <v>0</v>
      </c>
      <c r="M290" s="198">
        <f t="shared" si="58"/>
        <v>0</v>
      </c>
      <c r="N290" s="57">
        <f>SUM(N291:N292)</f>
        <v>0</v>
      </c>
      <c r="O290" s="57">
        <f>SUM(O291:O292)</f>
        <v>0</v>
      </c>
      <c r="P290" s="57">
        <f>SUM(P291:P292)</f>
        <v>0</v>
      </c>
      <c r="Q290" s="189">
        <f>SUM(Q291:Q292)</f>
        <v>0</v>
      </c>
    </row>
    <row r="291" spans="1:17" ht="36" x14ac:dyDescent="0.25">
      <c r="A291" s="247">
        <v>9241</v>
      </c>
      <c r="B291" s="89" t="s">
        <v>300</v>
      </c>
      <c r="C291" s="226">
        <f t="shared" si="50"/>
        <v>0</v>
      </c>
      <c r="D291" s="92"/>
      <c r="E291" s="92"/>
      <c r="F291" s="92"/>
      <c r="G291" s="175"/>
      <c r="H291" s="198">
        <f t="shared" si="57"/>
        <v>0</v>
      </c>
      <c r="I291" s="92"/>
      <c r="J291" s="92"/>
      <c r="K291" s="92"/>
      <c r="L291" s="176"/>
      <c r="M291" s="198">
        <f t="shared" si="58"/>
        <v>0</v>
      </c>
      <c r="N291" s="57">
        <f t="shared" ref="N291:Q293" si="59">ROUNDUP(I291/$Q$15,0)</f>
        <v>0</v>
      </c>
      <c r="O291" s="57">
        <f t="shared" si="59"/>
        <v>0</v>
      </c>
      <c r="P291" s="57">
        <f t="shared" si="59"/>
        <v>0</v>
      </c>
      <c r="Q291" s="177">
        <f t="shared" si="59"/>
        <v>0</v>
      </c>
    </row>
    <row r="292" spans="1:17" ht="36" x14ac:dyDescent="0.25">
      <c r="A292" s="247">
        <v>9242</v>
      </c>
      <c r="B292" s="89" t="s">
        <v>301</v>
      </c>
      <c r="C292" s="226">
        <f t="shared" si="50"/>
        <v>0</v>
      </c>
      <c r="D292" s="92"/>
      <c r="E292" s="92"/>
      <c r="F292" s="92"/>
      <c r="G292" s="175"/>
      <c r="H292" s="198">
        <f t="shared" si="57"/>
        <v>0</v>
      </c>
      <c r="I292" s="92"/>
      <c r="J292" s="92"/>
      <c r="K292" s="92"/>
      <c r="L292" s="176"/>
      <c r="M292" s="198">
        <f t="shared" si="58"/>
        <v>0</v>
      </c>
      <c r="N292" s="57">
        <f t="shared" si="59"/>
        <v>0</v>
      </c>
      <c r="O292" s="57">
        <f t="shared" si="59"/>
        <v>0</v>
      </c>
      <c r="P292" s="57">
        <f t="shared" si="59"/>
        <v>0</v>
      </c>
      <c r="Q292" s="177">
        <f t="shared" si="59"/>
        <v>0</v>
      </c>
    </row>
    <row r="293" spans="1:17" ht="24" x14ac:dyDescent="0.25">
      <c r="A293" s="246">
        <v>9250</v>
      </c>
      <c r="B293" s="89" t="s">
        <v>302</v>
      </c>
      <c r="C293" s="226">
        <f t="shared" si="50"/>
        <v>0</v>
      </c>
      <c r="D293" s="92"/>
      <c r="E293" s="92"/>
      <c r="F293" s="92"/>
      <c r="G293" s="175"/>
      <c r="H293" s="198">
        <f t="shared" si="57"/>
        <v>0</v>
      </c>
      <c r="I293" s="92"/>
      <c r="J293" s="92"/>
      <c r="K293" s="92"/>
      <c r="L293" s="176"/>
      <c r="M293" s="198">
        <f t="shared" si="58"/>
        <v>0</v>
      </c>
      <c r="N293" s="57">
        <f t="shared" si="59"/>
        <v>0</v>
      </c>
      <c r="O293" s="57">
        <f t="shared" si="59"/>
        <v>0</v>
      </c>
      <c r="P293" s="57">
        <f t="shared" si="59"/>
        <v>0</v>
      </c>
      <c r="Q293" s="177">
        <f t="shared" si="59"/>
        <v>0</v>
      </c>
    </row>
    <row r="294" spans="1:17" ht="24" x14ac:dyDescent="0.25">
      <c r="A294" s="246">
        <v>9260</v>
      </c>
      <c r="B294" s="89" t="s">
        <v>303</v>
      </c>
      <c r="C294" s="226">
        <f t="shared" si="50"/>
        <v>0</v>
      </c>
      <c r="D294" s="57">
        <f>SUM(D295:D297)</f>
        <v>0</v>
      </c>
      <c r="E294" s="57">
        <f>SUM(E295:E297)</f>
        <v>0</v>
      </c>
      <c r="F294" s="57">
        <f>SUM(F295:F297)</f>
        <v>0</v>
      </c>
      <c r="G294" s="57">
        <f>SUM(G295:G297)</f>
        <v>0</v>
      </c>
      <c r="H294" s="198">
        <f t="shared" si="57"/>
        <v>0</v>
      </c>
      <c r="I294" s="57">
        <f>SUM(I295:I297)</f>
        <v>0</v>
      </c>
      <c r="J294" s="57">
        <f>SUM(J295:J297)</f>
        <v>0</v>
      </c>
      <c r="K294" s="57">
        <f>SUM(K295:K297)</f>
        <v>0</v>
      </c>
      <c r="L294" s="189">
        <f>SUM(L295:L297)</f>
        <v>0</v>
      </c>
      <c r="M294" s="198">
        <f t="shared" si="58"/>
        <v>0</v>
      </c>
      <c r="N294" s="57">
        <f>SUM(N295:N297)</f>
        <v>0</v>
      </c>
      <c r="O294" s="57">
        <f>SUM(O295:O297)</f>
        <v>0</v>
      </c>
      <c r="P294" s="57">
        <f>SUM(P295:P297)</f>
        <v>0</v>
      </c>
      <c r="Q294" s="189">
        <f>SUM(Q295:Q297)</f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50"/>
        <v>0</v>
      </c>
      <c r="D295" s="92"/>
      <c r="E295" s="92"/>
      <c r="F295" s="92"/>
      <c r="G295" s="175"/>
      <c r="H295" s="198">
        <f t="shared" si="57"/>
        <v>0</v>
      </c>
      <c r="I295" s="92"/>
      <c r="J295" s="92"/>
      <c r="K295" s="92"/>
      <c r="L295" s="176"/>
      <c r="M295" s="198">
        <f t="shared" si="58"/>
        <v>0</v>
      </c>
      <c r="N295" s="57">
        <f t="shared" ref="N295:Q298" si="60">ROUNDUP(I295/$Q$15,0)</f>
        <v>0</v>
      </c>
      <c r="O295" s="57">
        <f t="shared" si="60"/>
        <v>0</v>
      </c>
      <c r="P295" s="57">
        <f t="shared" si="60"/>
        <v>0</v>
      </c>
      <c r="Q295" s="177">
        <f t="shared" si="60"/>
        <v>0</v>
      </c>
    </row>
    <row r="296" spans="1:17" ht="48" x14ac:dyDescent="0.25">
      <c r="A296" s="247">
        <v>9262</v>
      </c>
      <c r="B296" s="89" t="s">
        <v>305</v>
      </c>
      <c r="C296" s="226">
        <f t="shared" si="50"/>
        <v>0</v>
      </c>
      <c r="D296" s="92"/>
      <c r="E296" s="92"/>
      <c r="F296" s="92"/>
      <c r="G296" s="175"/>
      <c r="H296" s="198">
        <f t="shared" si="57"/>
        <v>0</v>
      </c>
      <c r="I296" s="92"/>
      <c r="J296" s="92"/>
      <c r="K296" s="92"/>
      <c r="L296" s="176"/>
      <c r="M296" s="198">
        <f t="shared" si="58"/>
        <v>0</v>
      </c>
      <c r="N296" s="57">
        <f t="shared" si="60"/>
        <v>0</v>
      </c>
      <c r="O296" s="57">
        <f t="shared" si="60"/>
        <v>0</v>
      </c>
      <c r="P296" s="57">
        <f t="shared" si="60"/>
        <v>0</v>
      </c>
      <c r="Q296" s="177">
        <f t="shared" si="60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50"/>
        <v>0</v>
      </c>
      <c r="D297" s="92"/>
      <c r="E297" s="92"/>
      <c r="F297" s="92"/>
      <c r="G297" s="175"/>
      <c r="H297" s="198">
        <f t="shared" si="57"/>
        <v>0</v>
      </c>
      <c r="I297" s="92"/>
      <c r="J297" s="92"/>
      <c r="K297" s="92"/>
      <c r="L297" s="176"/>
      <c r="M297" s="198">
        <f t="shared" si="58"/>
        <v>0</v>
      </c>
      <c r="N297" s="57">
        <f t="shared" si="60"/>
        <v>0</v>
      </c>
      <c r="O297" s="57">
        <f t="shared" si="60"/>
        <v>0</v>
      </c>
      <c r="P297" s="57">
        <f t="shared" si="60"/>
        <v>0</v>
      </c>
      <c r="Q297" s="177">
        <f t="shared" si="60"/>
        <v>0</v>
      </c>
    </row>
    <row r="298" spans="1:17" ht="60" x14ac:dyDescent="0.25">
      <c r="A298" s="246">
        <v>9270</v>
      </c>
      <c r="B298" s="89" t="s">
        <v>307</v>
      </c>
      <c r="C298" s="226">
        <f t="shared" si="50"/>
        <v>0</v>
      </c>
      <c r="D298" s="92"/>
      <c r="E298" s="92"/>
      <c r="F298" s="92"/>
      <c r="G298" s="175"/>
      <c r="H298" s="198">
        <f t="shared" si="57"/>
        <v>0</v>
      </c>
      <c r="I298" s="92"/>
      <c r="J298" s="92"/>
      <c r="K298" s="92"/>
      <c r="L298" s="176"/>
      <c r="M298" s="198">
        <f t="shared" si="58"/>
        <v>0</v>
      </c>
      <c r="N298" s="57">
        <f t="shared" si="60"/>
        <v>0</v>
      </c>
      <c r="O298" s="57">
        <f t="shared" si="60"/>
        <v>0</v>
      </c>
      <c r="P298" s="57">
        <f t="shared" si="60"/>
        <v>0</v>
      </c>
      <c r="Q298" s="177">
        <f t="shared" si="60"/>
        <v>0</v>
      </c>
    </row>
    <row r="299" spans="1:17" x14ac:dyDescent="0.25">
      <c r="A299" s="235"/>
      <c r="B299" s="89" t="s">
        <v>308</v>
      </c>
      <c r="C299" s="215">
        <f t="shared" si="50"/>
        <v>0</v>
      </c>
      <c r="D299" s="57">
        <f>SUM(D300:D301)</f>
        <v>0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57"/>
        <v>0</v>
      </c>
      <c r="I299" s="57">
        <f>SUM(I300:I301)</f>
        <v>0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58"/>
        <v>0</v>
      </c>
      <c r="N299" s="57">
        <f>SUM(N300:N301)</f>
        <v>0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50"/>
        <v>0</v>
      </c>
      <c r="D300" s="92"/>
      <c r="E300" s="92"/>
      <c r="F300" s="92"/>
      <c r="G300" s="175"/>
      <c r="H300" s="90">
        <f t="shared" si="57"/>
        <v>0</v>
      </c>
      <c r="I300" s="92"/>
      <c r="J300" s="92"/>
      <c r="K300" s="92"/>
      <c r="L300" s="176"/>
      <c r="M300" s="90">
        <f t="shared" si="58"/>
        <v>0</v>
      </c>
      <c r="N300" s="57">
        <f t="shared" ref="N300:Q301" si="61">ROUNDUP(I300/$Q$15,0)</f>
        <v>0</v>
      </c>
      <c r="O300" s="57">
        <f t="shared" si="61"/>
        <v>0</v>
      </c>
      <c r="P300" s="57">
        <f t="shared" si="61"/>
        <v>0</v>
      </c>
      <c r="Q300" s="177">
        <f t="shared" si="61"/>
        <v>0</v>
      </c>
    </row>
    <row r="301" spans="1:17" x14ac:dyDescent="0.25">
      <c r="A301" s="270"/>
      <c r="B301" s="271" t="s">
        <v>35</v>
      </c>
      <c r="C301" s="222">
        <f t="shared" si="50"/>
        <v>0</v>
      </c>
      <c r="D301" s="83">
        <f>D21-D51</f>
        <v>0</v>
      </c>
      <c r="E301" s="83"/>
      <c r="F301" s="83"/>
      <c r="G301" s="172"/>
      <c r="H301" s="81">
        <f t="shared" si="57"/>
        <v>0</v>
      </c>
      <c r="I301" s="83"/>
      <c r="J301" s="83"/>
      <c r="K301" s="83"/>
      <c r="L301" s="173"/>
      <c r="M301" s="81">
        <f t="shared" si="58"/>
        <v>0</v>
      </c>
      <c r="N301" s="107">
        <f t="shared" si="61"/>
        <v>0</v>
      </c>
      <c r="O301" s="107">
        <f t="shared" si="61"/>
        <v>0</v>
      </c>
      <c r="P301" s="107">
        <f t="shared" si="61"/>
        <v>0</v>
      </c>
      <c r="Q301" s="174">
        <f t="shared" si="61"/>
        <v>0</v>
      </c>
    </row>
    <row r="302" spans="1:17" x14ac:dyDescent="0.25">
      <c r="A302" s="272"/>
      <c r="B302" s="273" t="s">
        <v>309</v>
      </c>
      <c r="C302" s="274">
        <f t="shared" ref="C302:Q302" si="62">SUM(C299,C287,C283,C267,C232,C193,C185,C171,C74,C53)</f>
        <v>179807</v>
      </c>
      <c r="D302" s="274">
        <f t="shared" si="62"/>
        <v>179807</v>
      </c>
      <c r="E302" s="274">
        <f t="shared" si="62"/>
        <v>0</v>
      </c>
      <c r="F302" s="274">
        <f t="shared" si="62"/>
        <v>0</v>
      </c>
      <c r="G302" s="275">
        <f t="shared" si="62"/>
        <v>0</v>
      </c>
      <c r="H302" s="276">
        <f t="shared" si="62"/>
        <v>139229</v>
      </c>
      <c r="I302" s="274">
        <f t="shared" si="62"/>
        <v>139229</v>
      </c>
      <c r="J302" s="274">
        <f t="shared" si="62"/>
        <v>0</v>
      </c>
      <c r="K302" s="274">
        <f t="shared" si="62"/>
        <v>0</v>
      </c>
      <c r="L302" s="167">
        <f t="shared" si="62"/>
        <v>0</v>
      </c>
      <c r="M302" s="276">
        <f t="shared" si="62"/>
        <v>198106</v>
      </c>
      <c r="N302" s="274">
        <f t="shared" si="62"/>
        <v>198106</v>
      </c>
      <c r="O302" s="274">
        <f t="shared" si="62"/>
        <v>0</v>
      </c>
      <c r="P302" s="274">
        <f t="shared" si="62"/>
        <v>0</v>
      </c>
      <c r="Q302" s="167">
        <f t="shared" si="62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1012" t="s">
        <v>310</v>
      </c>
      <c r="B304" s="1013"/>
      <c r="C304" s="279">
        <f>SUM(D304:G304)</f>
        <v>0</v>
      </c>
      <c r="D304" s="280">
        <f>SUM(D25,D26,D42)-D51</f>
        <v>0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-12090</v>
      </c>
      <c r="I304" s="280">
        <f>SUM(I25,I26,I42)-I51</f>
        <v>-12090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-17203</v>
      </c>
      <c r="N304" s="280">
        <f>SUM(N25,N26,N42)-N51</f>
        <v>-17203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1012" t="s">
        <v>311</v>
      </c>
      <c r="B306" s="1013"/>
      <c r="C306" s="279">
        <f t="shared" ref="C306:Q306" si="63">SUM(C307,C309)-C317+C319</f>
        <v>0</v>
      </c>
      <c r="D306" s="280">
        <f t="shared" si="63"/>
        <v>0</v>
      </c>
      <c r="E306" s="280">
        <f t="shared" si="63"/>
        <v>0</v>
      </c>
      <c r="F306" s="280">
        <f t="shared" si="63"/>
        <v>0</v>
      </c>
      <c r="G306" s="281">
        <f t="shared" si="63"/>
        <v>0</v>
      </c>
      <c r="H306" s="284">
        <f t="shared" si="63"/>
        <v>12090</v>
      </c>
      <c r="I306" s="280">
        <f t="shared" si="63"/>
        <v>12090</v>
      </c>
      <c r="J306" s="280">
        <f t="shared" si="63"/>
        <v>0</v>
      </c>
      <c r="K306" s="280">
        <f t="shared" si="63"/>
        <v>0</v>
      </c>
      <c r="L306" s="285">
        <f t="shared" si="63"/>
        <v>0</v>
      </c>
      <c r="M306" s="284">
        <f t="shared" si="63"/>
        <v>17203</v>
      </c>
      <c r="N306" s="280">
        <f t="shared" si="63"/>
        <v>17203</v>
      </c>
      <c r="O306" s="280">
        <f t="shared" si="63"/>
        <v>0</v>
      </c>
      <c r="P306" s="280">
        <f t="shared" si="63"/>
        <v>0</v>
      </c>
      <c r="Q306" s="285">
        <f t="shared" si="63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64">C22-C299</f>
        <v>0</v>
      </c>
      <c r="D307" s="280">
        <f t="shared" si="64"/>
        <v>0</v>
      </c>
      <c r="E307" s="280">
        <f t="shared" si="64"/>
        <v>0</v>
      </c>
      <c r="F307" s="280">
        <f t="shared" si="64"/>
        <v>0</v>
      </c>
      <c r="G307" s="287">
        <f t="shared" si="64"/>
        <v>0</v>
      </c>
      <c r="H307" s="284">
        <f t="shared" si="64"/>
        <v>12090</v>
      </c>
      <c r="I307" s="280">
        <f t="shared" si="64"/>
        <v>12090</v>
      </c>
      <c r="J307" s="280">
        <f t="shared" si="64"/>
        <v>0</v>
      </c>
      <c r="K307" s="280">
        <f t="shared" si="64"/>
        <v>0</v>
      </c>
      <c r="L307" s="285">
        <f t="shared" si="64"/>
        <v>0</v>
      </c>
      <c r="M307" s="284">
        <f t="shared" si="64"/>
        <v>17203</v>
      </c>
      <c r="N307" s="280">
        <f t="shared" si="64"/>
        <v>17203</v>
      </c>
      <c r="O307" s="280">
        <f t="shared" si="64"/>
        <v>0</v>
      </c>
      <c r="P307" s="280">
        <f t="shared" si="64"/>
        <v>0</v>
      </c>
      <c r="Q307" s="285">
        <f t="shared" si="64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65">SUM(C310,C312,C314)-SUM(C311,C313,C315)</f>
        <v>0</v>
      </c>
      <c r="D309" s="280">
        <f t="shared" si="65"/>
        <v>0</v>
      </c>
      <c r="E309" s="280">
        <f t="shared" si="65"/>
        <v>0</v>
      </c>
      <c r="F309" s="280">
        <f t="shared" si="65"/>
        <v>0</v>
      </c>
      <c r="G309" s="287">
        <f t="shared" si="65"/>
        <v>0</v>
      </c>
      <c r="H309" s="284">
        <f t="shared" si="65"/>
        <v>0</v>
      </c>
      <c r="I309" s="280">
        <f t="shared" si="65"/>
        <v>0</v>
      </c>
      <c r="J309" s="280">
        <f t="shared" si="65"/>
        <v>0</v>
      </c>
      <c r="K309" s="280">
        <f t="shared" si="65"/>
        <v>0</v>
      </c>
      <c r="L309" s="285">
        <f t="shared" si="65"/>
        <v>0</v>
      </c>
      <c r="M309" s="284">
        <f t="shared" si="65"/>
        <v>0</v>
      </c>
      <c r="N309" s="280">
        <f t="shared" si="65"/>
        <v>0</v>
      </c>
      <c r="O309" s="280">
        <f t="shared" si="65"/>
        <v>0</v>
      </c>
      <c r="P309" s="280">
        <f t="shared" si="65"/>
        <v>0</v>
      </c>
      <c r="Q309" s="285">
        <f t="shared" si="65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66">SUM(D310:G310)</f>
        <v>0</v>
      </c>
      <c r="D310" s="104"/>
      <c r="E310" s="104"/>
      <c r="F310" s="104"/>
      <c r="G310" s="290"/>
      <c r="H310" s="103">
        <f t="shared" ref="H310:H315" si="67">SUM(I310:L310)</f>
        <v>0</v>
      </c>
      <c r="I310" s="104"/>
      <c r="J310" s="104"/>
      <c r="K310" s="104"/>
      <c r="L310" s="291"/>
      <c r="M310" s="103">
        <f t="shared" ref="M310:M315" si="68">SUM(N310:Q310)</f>
        <v>0</v>
      </c>
      <c r="N310" s="47">
        <f t="shared" ref="N310:Q315" si="69">ROUNDUP(I310/$Q$15,0)</f>
        <v>0</v>
      </c>
      <c r="O310" s="47">
        <f t="shared" si="69"/>
        <v>0</v>
      </c>
      <c r="P310" s="47">
        <f t="shared" si="69"/>
        <v>0</v>
      </c>
      <c r="Q310" s="292">
        <f t="shared" si="69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66"/>
        <v>0</v>
      </c>
      <c r="D311" s="92"/>
      <c r="E311" s="92"/>
      <c r="F311" s="92"/>
      <c r="G311" s="175"/>
      <c r="H311" s="90">
        <f t="shared" si="67"/>
        <v>0</v>
      </c>
      <c r="I311" s="92"/>
      <c r="J311" s="92"/>
      <c r="K311" s="92"/>
      <c r="L311" s="176"/>
      <c r="M311" s="90">
        <f t="shared" si="68"/>
        <v>0</v>
      </c>
      <c r="N311" s="57">
        <f t="shared" si="69"/>
        <v>0</v>
      </c>
      <c r="O311" s="57">
        <f t="shared" si="69"/>
        <v>0</v>
      </c>
      <c r="P311" s="57">
        <f t="shared" si="69"/>
        <v>0</v>
      </c>
      <c r="Q311" s="177">
        <f t="shared" si="69"/>
        <v>0</v>
      </c>
    </row>
    <row r="312" spans="1:17" x14ac:dyDescent="0.25">
      <c r="A312" s="235" t="s">
        <v>320</v>
      </c>
      <c r="B312" s="50" t="s">
        <v>321</v>
      </c>
      <c r="C312" s="90">
        <f t="shared" si="66"/>
        <v>0</v>
      </c>
      <c r="D312" s="92"/>
      <c r="E312" s="92"/>
      <c r="F312" s="92"/>
      <c r="G312" s="175"/>
      <c r="H312" s="90">
        <f t="shared" si="67"/>
        <v>0</v>
      </c>
      <c r="I312" s="92"/>
      <c r="J312" s="92"/>
      <c r="K312" s="92"/>
      <c r="L312" s="176"/>
      <c r="M312" s="90">
        <f t="shared" si="68"/>
        <v>0</v>
      </c>
      <c r="N312" s="57">
        <f t="shared" si="69"/>
        <v>0</v>
      </c>
      <c r="O312" s="57">
        <f t="shared" si="69"/>
        <v>0</v>
      </c>
      <c r="P312" s="57">
        <f t="shared" si="69"/>
        <v>0</v>
      </c>
      <c r="Q312" s="177">
        <f t="shared" si="69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66"/>
        <v>0</v>
      </c>
      <c r="D313" s="92"/>
      <c r="E313" s="92"/>
      <c r="F313" s="92"/>
      <c r="G313" s="175"/>
      <c r="H313" s="90">
        <f t="shared" si="67"/>
        <v>0</v>
      </c>
      <c r="I313" s="92"/>
      <c r="J313" s="92"/>
      <c r="K313" s="92"/>
      <c r="L313" s="176"/>
      <c r="M313" s="90">
        <f t="shared" si="68"/>
        <v>0</v>
      </c>
      <c r="N313" s="57">
        <f t="shared" si="69"/>
        <v>0</v>
      </c>
      <c r="O313" s="57">
        <f t="shared" si="69"/>
        <v>0</v>
      </c>
      <c r="P313" s="57">
        <f t="shared" si="69"/>
        <v>0</v>
      </c>
      <c r="Q313" s="177">
        <f t="shared" si="69"/>
        <v>0</v>
      </c>
    </row>
    <row r="314" spans="1:17" x14ac:dyDescent="0.25">
      <c r="A314" s="235" t="s">
        <v>324</v>
      </c>
      <c r="B314" s="50" t="s">
        <v>325</v>
      </c>
      <c r="C314" s="90">
        <f t="shared" si="66"/>
        <v>0</v>
      </c>
      <c r="D314" s="92"/>
      <c r="E314" s="92"/>
      <c r="F314" s="92"/>
      <c r="G314" s="175"/>
      <c r="H314" s="90">
        <f t="shared" si="67"/>
        <v>0</v>
      </c>
      <c r="I314" s="92"/>
      <c r="J314" s="92"/>
      <c r="K314" s="92"/>
      <c r="L314" s="176"/>
      <c r="M314" s="90">
        <f t="shared" si="68"/>
        <v>0</v>
      </c>
      <c r="N314" s="57">
        <f t="shared" si="69"/>
        <v>0</v>
      </c>
      <c r="O314" s="57">
        <f t="shared" si="69"/>
        <v>0</v>
      </c>
      <c r="P314" s="57">
        <f t="shared" si="69"/>
        <v>0</v>
      </c>
      <c r="Q314" s="177">
        <f t="shared" si="69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66"/>
        <v>0</v>
      </c>
      <c r="D315" s="202"/>
      <c r="E315" s="202"/>
      <c r="F315" s="202"/>
      <c r="G315" s="252"/>
      <c r="H315" s="198">
        <f t="shared" si="67"/>
        <v>0</v>
      </c>
      <c r="I315" s="202"/>
      <c r="J315" s="202"/>
      <c r="K315" s="202"/>
      <c r="L315" s="204"/>
      <c r="M315" s="198">
        <f t="shared" si="68"/>
        <v>0</v>
      </c>
      <c r="N315" s="205">
        <f t="shared" si="69"/>
        <v>0</v>
      </c>
      <c r="O315" s="205">
        <f t="shared" si="69"/>
        <v>0</v>
      </c>
      <c r="P315" s="205">
        <f t="shared" si="69"/>
        <v>0</v>
      </c>
      <c r="Q315" s="206">
        <f t="shared" si="69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>ROUNDUP(I317/$Q$15,0)</f>
        <v>0</v>
      </c>
      <c r="O317" s="280">
        <f>ROUNDUP(J317/$Q$15,0)</f>
        <v>0</v>
      </c>
      <c r="P317" s="280">
        <f>ROUNDUP(K317/$Q$15,0)</f>
        <v>0</v>
      </c>
      <c r="Q317" s="285">
        <f>ROUNDUP(L317/$Q$15,0)</f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939">
        <f>SUM(N319:Q319)</f>
        <v>0</v>
      </c>
      <c r="N319" s="208">
        <f>ROUNDUP(I319/$Q$15,0)</f>
        <v>0</v>
      </c>
      <c r="O319" s="208">
        <f>ROUNDUP(J319/$Q$15,0)</f>
        <v>0</v>
      </c>
      <c r="P319" s="208">
        <f>ROUNDUP(K319/$Q$15,0)</f>
        <v>0</v>
      </c>
      <c r="Q319" s="278">
        <f>ROUNDUP(L319/$Q$15,0)</f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1014"/>
      <c r="N320" s="1015"/>
      <c r="O320" s="1015"/>
      <c r="P320" s="1015"/>
      <c r="Q320" s="1016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1014"/>
      <c r="N321" s="1015"/>
      <c r="O321" s="1015"/>
      <c r="P321" s="1015"/>
      <c r="Q321" s="1016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1014"/>
      <c r="N322" s="1015"/>
      <c r="O322" s="1015"/>
      <c r="P322" s="1015"/>
      <c r="Q322" s="1016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1014"/>
      <c r="N323" s="1015"/>
      <c r="O323" s="1015"/>
      <c r="P323" s="1015"/>
      <c r="Q323" s="1016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1014"/>
      <c r="N324" s="1015"/>
      <c r="O324" s="1015"/>
      <c r="P324" s="1015"/>
      <c r="Q324" s="1016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1014"/>
      <c r="N325" s="1015"/>
      <c r="O325" s="1015"/>
      <c r="P325" s="1015"/>
      <c r="Q325" s="1016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1017"/>
      <c r="N326" s="1018"/>
      <c r="O326" s="1018"/>
      <c r="P326" s="1018"/>
      <c r="Q326" s="1019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45"/>
  <sheetViews>
    <sheetView zoomScaleNormal="100" zoomScalePageLayoutView="80" workbookViewId="0">
      <selection activeCell="B328" sqref="B328"/>
    </sheetView>
  </sheetViews>
  <sheetFormatPr defaultRowHeight="12" x14ac:dyDescent="0.25"/>
  <cols>
    <col min="1" max="1" width="10.85546875" style="310" customWidth="1"/>
    <col min="2" max="2" width="28" style="310" customWidth="1"/>
    <col min="3" max="3" width="9.7109375" style="310" hidden="1" customWidth="1"/>
    <col min="4" max="4" width="9.5703125" style="310" hidden="1" customWidth="1"/>
    <col min="5" max="6" width="8.7109375" style="310" hidden="1" customWidth="1"/>
    <col min="7" max="7" width="8.28515625" style="310" hidden="1" customWidth="1"/>
    <col min="8" max="11" width="8.7109375" style="310" hidden="1" customWidth="1"/>
    <col min="12" max="12" width="7.5703125" style="310" hidden="1" customWidth="1"/>
    <col min="13" max="16384" width="9.140625" style="1"/>
  </cols>
  <sheetData>
    <row r="1" spans="1:17" x14ac:dyDescent="0.25">
      <c r="A1" s="987"/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</row>
    <row r="2" spans="1:17" ht="18" customHeight="1" x14ac:dyDescent="0.25">
      <c r="A2" s="989" t="s">
        <v>0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</row>
    <row r="3" spans="1:17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991"/>
      <c r="M3" s="991"/>
      <c r="N3" s="991"/>
      <c r="O3" s="991"/>
      <c r="P3" s="991"/>
      <c r="Q3" s="992"/>
    </row>
    <row r="4" spans="1:17" ht="12.75" x14ac:dyDescent="0.25">
      <c r="A4" s="5" t="s">
        <v>1</v>
      </c>
      <c r="B4" s="6"/>
      <c r="C4" s="993" t="s">
        <v>2</v>
      </c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</row>
    <row r="5" spans="1:17" ht="12.75" x14ac:dyDescent="0.25">
      <c r="A5" s="5" t="s">
        <v>3</v>
      </c>
      <c r="B5" s="6"/>
      <c r="C5" s="993" t="s">
        <v>4</v>
      </c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</row>
    <row r="6" spans="1:17" ht="12.75" customHeight="1" x14ac:dyDescent="0.25">
      <c r="A6" s="2" t="s">
        <v>5</v>
      </c>
      <c r="B6" s="3"/>
      <c r="C6" s="984" t="s">
        <v>6</v>
      </c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986"/>
    </row>
    <row r="7" spans="1:17" ht="12.75" customHeight="1" x14ac:dyDescent="0.25">
      <c r="A7" s="2" t="s">
        <v>7</v>
      </c>
      <c r="B7" s="3"/>
      <c r="C7" s="984" t="s">
        <v>336</v>
      </c>
      <c r="D7" s="985"/>
      <c r="E7" s="985"/>
      <c r="F7" s="985"/>
      <c r="G7" s="985"/>
      <c r="H7" s="985"/>
      <c r="I7" s="985"/>
      <c r="J7" s="985"/>
      <c r="K7" s="985"/>
      <c r="L7" s="985"/>
      <c r="M7" s="985"/>
      <c r="N7" s="985"/>
      <c r="O7" s="985"/>
      <c r="P7" s="985"/>
      <c r="Q7" s="986"/>
    </row>
    <row r="8" spans="1:17" ht="24" customHeight="1" x14ac:dyDescent="0.25">
      <c r="A8" s="2" t="s">
        <v>9</v>
      </c>
      <c r="B8" s="3"/>
      <c r="C8" s="994" t="s">
        <v>337</v>
      </c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6"/>
    </row>
    <row r="9" spans="1:17" ht="12.75" customHeight="1" x14ac:dyDescent="0.25">
      <c r="A9" s="7" t="s">
        <v>11</v>
      </c>
      <c r="B9" s="3"/>
      <c r="C9" s="984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6"/>
    </row>
    <row r="10" spans="1:17" ht="12.75" customHeight="1" x14ac:dyDescent="0.25">
      <c r="A10" s="2"/>
      <c r="B10" s="3" t="s">
        <v>12</v>
      </c>
      <c r="C10" s="984"/>
      <c r="D10" s="985"/>
      <c r="E10" s="985"/>
      <c r="F10" s="985"/>
      <c r="G10" s="985"/>
      <c r="H10" s="985"/>
      <c r="I10" s="985"/>
      <c r="J10" s="985"/>
      <c r="K10" s="985"/>
      <c r="L10" s="985"/>
      <c r="M10" s="985"/>
      <c r="N10" s="985"/>
      <c r="O10" s="985"/>
      <c r="P10" s="985"/>
      <c r="Q10" s="986"/>
    </row>
    <row r="11" spans="1:17" ht="12.75" customHeight="1" x14ac:dyDescent="0.25">
      <c r="A11" s="2"/>
      <c r="B11" s="3" t="s">
        <v>13</v>
      </c>
      <c r="C11" s="984"/>
      <c r="D11" s="985"/>
      <c r="E11" s="985"/>
      <c r="F11" s="985"/>
      <c r="G11" s="985"/>
      <c r="H11" s="985"/>
      <c r="I11" s="985"/>
      <c r="J11" s="985"/>
      <c r="K11" s="985"/>
      <c r="L11" s="985"/>
      <c r="M11" s="985"/>
      <c r="N11" s="985"/>
      <c r="O11" s="985"/>
      <c r="P11" s="985"/>
      <c r="Q11" s="986"/>
    </row>
    <row r="12" spans="1:17" ht="12.75" customHeight="1" x14ac:dyDescent="0.25">
      <c r="A12" s="2"/>
      <c r="B12" s="3" t="s">
        <v>14</v>
      </c>
      <c r="C12" s="984" t="s">
        <v>338</v>
      </c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6"/>
    </row>
    <row r="13" spans="1:17" ht="12.75" customHeight="1" x14ac:dyDescent="0.25">
      <c r="A13" s="2"/>
      <c r="B13" s="3" t="s">
        <v>16</v>
      </c>
      <c r="C13" s="984"/>
      <c r="D13" s="985"/>
      <c r="E13" s="985"/>
      <c r="F13" s="985"/>
      <c r="G13" s="985"/>
      <c r="H13" s="985"/>
      <c r="I13" s="985"/>
      <c r="J13" s="985"/>
      <c r="K13" s="985"/>
      <c r="L13" s="985"/>
      <c r="M13" s="985"/>
      <c r="N13" s="985"/>
      <c r="O13" s="985"/>
      <c r="P13" s="985"/>
      <c r="Q13" s="986"/>
    </row>
    <row r="14" spans="1:17" ht="12.75" customHeight="1" x14ac:dyDescent="0.25">
      <c r="A14" s="2"/>
      <c r="B14" s="3" t="s">
        <v>17</v>
      </c>
      <c r="C14" s="984"/>
      <c r="D14" s="985"/>
      <c r="E14" s="985"/>
      <c r="F14" s="985"/>
      <c r="G14" s="985"/>
      <c r="H14" s="985"/>
      <c r="I14" s="985"/>
      <c r="J14" s="985"/>
      <c r="K14" s="985"/>
      <c r="L14" s="985"/>
      <c r="M14" s="985"/>
      <c r="N14" s="985"/>
      <c r="O14" s="985"/>
      <c r="P14" s="985"/>
      <c r="Q14" s="986"/>
    </row>
    <row r="15" spans="1:17" ht="12.75" customHeight="1" x14ac:dyDescent="0.25">
      <c r="A15" s="8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997" t="s">
        <v>18</v>
      </c>
      <c r="P15" s="997"/>
      <c r="Q15" s="13" t="s">
        <v>19</v>
      </c>
    </row>
    <row r="16" spans="1:17" s="14" customFormat="1" ht="12.75" customHeight="1" x14ac:dyDescent="0.25">
      <c r="A16" s="998" t="s">
        <v>20</v>
      </c>
      <c r="B16" s="1001" t="s">
        <v>21</v>
      </c>
      <c r="C16" s="1003" t="s">
        <v>22</v>
      </c>
      <c r="D16" s="1004"/>
      <c r="E16" s="1004"/>
      <c r="F16" s="1004"/>
      <c r="G16" s="1005"/>
      <c r="H16" s="1003" t="s">
        <v>23</v>
      </c>
      <c r="I16" s="1004"/>
      <c r="J16" s="1004"/>
      <c r="K16" s="1004"/>
      <c r="L16" s="1006"/>
      <c r="M16" s="1003" t="s">
        <v>24</v>
      </c>
      <c r="N16" s="1004"/>
      <c r="O16" s="1004"/>
      <c r="P16" s="1004"/>
      <c r="Q16" s="1006"/>
    </row>
    <row r="17" spans="1:17" s="14" customFormat="1" ht="12.75" customHeight="1" x14ac:dyDescent="0.25">
      <c r="A17" s="999"/>
      <c r="B17" s="1002"/>
      <c r="C17" s="1007" t="s">
        <v>25</v>
      </c>
      <c r="D17" s="1008" t="s">
        <v>26</v>
      </c>
      <c r="E17" s="1024" t="s">
        <v>27</v>
      </c>
      <c r="F17" s="1020" t="s">
        <v>28</v>
      </c>
      <c r="G17" s="1027" t="s">
        <v>29</v>
      </c>
      <c r="H17" s="1007" t="s">
        <v>25</v>
      </c>
      <c r="I17" s="1008" t="s">
        <v>26</v>
      </c>
      <c r="J17" s="1024" t="s">
        <v>27</v>
      </c>
      <c r="K17" s="1020" t="s">
        <v>28</v>
      </c>
      <c r="L17" s="1010" t="s">
        <v>29</v>
      </c>
      <c r="M17" s="1007" t="s">
        <v>25</v>
      </c>
      <c r="N17" s="1008" t="s">
        <v>26</v>
      </c>
      <c r="O17" s="1024" t="s">
        <v>27</v>
      </c>
      <c r="P17" s="1020" t="s">
        <v>28</v>
      </c>
      <c r="Q17" s="1010" t="s">
        <v>29</v>
      </c>
    </row>
    <row r="18" spans="1:17" s="15" customFormat="1" ht="61.5" customHeight="1" thickBot="1" x14ac:dyDescent="0.3">
      <c r="A18" s="1000"/>
      <c r="B18" s="1002"/>
      <c r="C18" s="1007"/>
      <c r="D18" s="1009"/>
      <c r="E18" s="1026"/>
      <c r="F18" s="1021"/>
      <c r="G18" s="1027"/>
      <c r="H18" s="1022"/>
      <c r="I18" s="1023"/>
      <c r="J18" s="1025"/>
      <c r="K18" s="1021"/>
      <c r="L18" s="1011"/>
      <c r="M18" s="1022"/>
      <c r="N18" s="1023"/>
      <c r="O18" s="1025"/>
      <c r="P18" s="1021"/>
      <c r="Q18" s="1011"/>
    </row>
    <row r="19" spans="1:17" s="15" customFormat="1" ht="9.75" customHeight="1" thickTop="1" x14ac:dyDescent="0.25">
      <c r="A19" s="16" t="s">
        <v>30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  <c r="M19" s="17">
        <v>13</v>
      </c>
      <c r="N19" s="18">
        <v>14</v>
      </c>
      <c r="O19" s="18">
        <v>15</v>
      </c>
      <c r="P19" s="18">
        <v>16</v>
      </c>
      <c r="Q19" s="20">
        <v>17</v>
      </c>
    </row>
    <row r="20" spans="1:17" s="27" customFormat="1" x14ac:dyDescent="0.25">
      <c r="A20" s="21"/>
      <c r="B20" s="22" t="s">
        <v>31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  <c r="M20" s="23"/>
      <c r="N20" s="24"/>
      <c r="O20" s="24"/>
      <c r="P20" s="24"/>
      <c r="Q20" s="26"/>
    </row>
    <row r="21" spans="1:17" s="27" customFormat="1" ht="32.25" customHeight="1" thickBot="1" x14ac:dyDescent="0.3">
      <c r="A21" s="28"/>
      <c r="B21" s="29" t="s">
        <v>32</v>
      </c>
      <c r="C21" s="30">
        <f t="shared" ref="C21:C47" si="0">SUM(D21:G21)</f>
        <v>3567524</v>
      </c>
      <c r="D21" s="31">
        <f>SUM(D22,D25,D26,D42,D43)</f>
        <v>3567524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 t="shared" ref="H21:H47" si="1">SUM(I21:L21)</f>
        <v>3567524</v>
      </c>
      <c r="I21" s="31">
        <f>SUM(I22,I25,I26,I42,I43)</f>
        <v>3567524</v>
      </c>
      <c r="J21" s="31">
        <f>SUM(J22,J25,J43)</f>
        <v>0</v>
      </c>
      <c r="K21" s="31">
        <f>SUM(K22,K27,K43)</f>
        <v>0</v>
      </c>
      <c r="L21" s="33">
        <f>SUM(L22,L45)</f>
        <v>0</v>
      </c>
      <c r="M21" s="30">
        <f t="shared" ref="M21:M47" si="2">SUM(N21:Q21)</f>
        <v>5076130</v>
      </c>
      <c r="N21" s="31">
        <f>SUM(N22,N25,N26,N42,N43)</f>
        <v>5076130</v>
      </c>
      <c r="O21" s="31">
        <f>SUM(O22,O25,O43)</f>
        <v>0</v>
      </c>
      <c r="P21" s="31">
        <f>SUM(P22,P27,P43)</f>
        <v>0</v>
      </c>
      <c r="Q21" s="33">
        <f>SUM(Q22,Q45)</f>
        <v>0</v>
      </c>
    </row>
    <row r="22" spans="1:17" ht="21.75" customHeight="1" thickTop="1" x14ac:dyDescent="0.25">
      <c r="A22" s="34"/>
      <c r="B22" s="35" t="s">
        <v>33</v>
      </c>
      <c r="C22" s="36">
        <f t="shared" si="0"/>
        <v>2123</v>
      </c>
      <c r="D22" s="37">
        <f>SUM(D23:D24)</f>
        <v>2123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si="1"/>
        <v>2123</v>
      </c>
      <c r="I22" s="37">
        <f>SUM(I23:I24)</f>
        <v>2123</v>
      </c>
      <c r="J22" s="37">
        <f>SUM(J23:J24)</f>
        <v>0</v>
      </c>
      <c r="K22" s="37">
        <f>SUM(K23:K24)</f>
        <v>0</v>
      </c>
      <c r="L22" s="39">
        <f>SUM(L23:L24)</f>
        <v>0</v>
      </c>
      <c r="M22" s="36">
        <f t="shared" si="2"/>
        <v>3021</v>
      </c>
      <c r="N22" s="37">
        <f>SUM(N23:N24)</f>
        <v>3021</v>
      </c>
      <c r="O22" s="37">
        <f>SUM(O23:O24)</f>
        <v>0</v>
      </c>
      <c r="P22" s="37">
        <f>SUM(P23:P24)</f>
        <v>0</v>
      </c>
      <c r="Q22" s="39">
        <f>SUM(Q23:Q24)</f>
        <v>0</v>
      </c>
    </row>
    <row r="23" spans="1:17" x14ac:dyDescent="0.25">
      <c r="A23" s="40"/>
      <c r="B23" s="41" t="s">
        <v>34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  <c r="M23" s="46">
        <f t="shared" si="2"/>
        <v>0</v>
      </c>
      <c r="N23" s="47">
        <f t="shared" ref="N23:Q24" si="3">ROUND(I23/$Q$15,0)</f>
        <v>0</v>
      </c>
      <c r="O23" s="48">
        <f t="shared" si="3"/>
        <v>0</v>
      </c>
      <c r="P23" s="48">
        <f t="shared" si="3"/>
        <v>0</v>
      </c>
      <c r="Q23" s="49">
        <f t="shared" si="3"/>
        <v>0</v>
      </c>
    </row>
    <row r="24" spans="1:17" x14ac:dyDescent="0.25">
      <c r="A24" s="50"/>
      <c r="B24" s="51" t="s">
        <v>35</v>
      </c>
      <c r="C24" s="52">
        <f t="shared" si="0"/>
        <v>2123</v>
      </c>
      <c r="D24" s="53">
        <f>2246+68-191</f>
        <v>2123</v>
      </c>
      <c r="E24" s="53"/>
      <c r="F24" s="53"/>
      <c r="G24" s="54"/>
      <c r="H24" s="52">
        <f t="shared" si="1"/>
        <v>2123</v>
      </c>
      <c r="I24" s="53">
        <v>2123</v>
      </c>
      <c r="J24" s="53"/>
      <c r="K24" s="53"/>
      <c r="L24" s="55"/>
      <c r="M24" s="56">
        <f t="shared" si="2"/>
        <v>3021</v>
      </c>
      <c r="N24" s="57">
        <f t="shared" si="3"/>
        <v>3021</v>
      </c>
      <c r="O24" s="58">
        <f t="shared" si="3"/>
        <v>0</v>
      </c>
      <c r="P24" s="58">
        <f t="shared" si="3"/>
        <v>0</v>
      </c>
      <c r="Q24" s="59">
        <f t="shared" si="3"/>
        <v>0</v>
      </c>
    </row>
    <row r="25" spans="1:17" s="27" customFormat="1" ht="24.75" thickBot="1" x14ac:dyDescent="0.3">
      <c r="A25" s="60">
        <v>21700</v>
      </c>
      <c r="B25" s="60" t="s">
        <v>36</v>
      </c>
      <c r="C25" s="61">
        <f t="shared" si="0"/>
        <v>1562663</v>
      </c>
      <c r="D25" s="62">
        <v>1562663</v>
      </c>
      <c r="E25" s="62"/>
      <c r="F25" s="63" t="s">
        <v>37</v>
      </c>
      <c r="G25" s="64" t="s">
        <v>37</v>
      </c>
      <c r="H25" s="61">
        <f t="shared" si="1"/>
        <v>1562663</v>
      </c>
      <c r="I25" s="62">
        <f>453083+191+1109389</f>
        <v>1562663</v>
      </c>
      <c r="J25" s="62"/>
      <c r="K25" s="63" t="s">
        <v>37</v>
      </c>
      <c r="L25" s="65" t="s">
        <v>37</v>
      </c>
      <c r="M25" s="66">
        <f t="shared" si="2"/>
        <v>2223470</v>
      </c>
      <c r="N25" s="67">
        <f>ROUND(I25/$Q$15,0)+1</f>
        <v>2223470</v>
      </c>
      <c r="O25" s="68">
        <f>ROUND(J25/$Q$15,0)</f>
        <v>0</v>
      </c>
      <c r="P25" s="69" t="s">
        <v>37</v>
      </c>
      <c r="Q25" s="70" t="s">
        <v>37</v>
      </c>
    </row>
    <row r="26" spans="1:17" s="27" customFormat="1" ht="24.75" thickTop="1" x14ac:dyDescent="0.25">
      <c r="A26" s="71"/>
      <c r="B26" s="71" t="s">
        <v>38</v>
      </c>
      <c r="C26" s="72">
        <f t="shared" si="0"/>
        <v>2002738</v>
      </c>
      <c r="D26" s="73">
        <f>757924+355990+616615+272209</f>
        <v>2002738</v>
      </c>
      <c r="E26" s="74" t="s">
        <v>37</v>
      </c>
      <c r="F26" s="74" t="s">
        <v>37</v>
      </c>
      <c r="G26" s="75" t="s">
        <v>37</v>
      </c>
      <c r="H26" s="72">
        <f t="shared" si="1"/>
        <v>2002738</v>
      </c>
      <c r="I26" s="76">
        <v>2002738</v>
      </c>
      <c r="J26" s="74" t="s">
        <v>37</v>
      </c>
      <c r="K26" s="74" t="s">
        <v>37</v>
      </c>
      <c r="L26" s="77" t="s">
        <v>37</v>
      </c>
      <c r="M26" s="72">
        <f t="shared" si="2"/>
        <v>2849639</v>
      </c>
      <c r="N26" s="74">
        <f>ROUND(I26/$Q$15,0)</f>
        <v>2849639</v>
      </c>
      <c r="O26" s="74" t="s">
        <v>37</v>
      </c>
      <c r="P26" s="74" t="s">
        <v>37</v>
      </c>
      <c r="Q26" s="77" t="s">
        <v>37</v>
      </c>
    </row>
    <row r="27" spans="1:17" s="27" customFormat="1" ht="36" x14ac:dyDescent="0.25">
      <c r="A27" s="71">
        <v>21300</v>
      </c>
      <c r="B27" s="71" t="s">
        <v>39</v>
      </c>
      <c r="C27" s="72">
        <f t="shared" si="0"/>
        <v>0</v>
      </c>
      <c r="D27" s="74" t="s">
        <v>37</v>
      </c>
      <c r="E27" s="74" t="s">
        <v>37</v>
      </c>
      <c r="F27" s="78">
        <f>SUM(F28,F32,F34,F37)</f>
        <v>0</v>
      </c>
      <c r="G27" s="75" t="s">
        <v>37</v>
      </c>
      <c r="H27" s="72">
        <f t="shared" si="1"/>
        <v>0</v>
      </c>
      <c r="I27" s="74" t="s">
        <v>37</v>
      </c>
      <c r="J27" s="74" t="s">
        <v>37</v>
      </c>
      <c r="K27" s="78">
        <f>SUM(K28,K32,K34,K37)</f>
        <v>0</v>
      </c>
      <c r="L27" s="77" t="s">
        <v>37</v>
      </c>
      <c r="M27" s="72">
        <f t="shared" si="2"/>
        <v>0</v>
      </c>
      <c r="N27" s="74" t="s">
        <v>37</v>
      </c>
      <c r="O27" s="74" t="s">
        <v>37</v>
      </c>
      <c r="P27" s="78">
        <f>SUM(P28,P32,P34,P37)</f>
        <v>0</v>
      </c>
      <c r="Q27" s="77" t="s">
        <v>37</v>
      </c>
    </row>
    <row r="28" spans="1:17" s="27" customFormat="1" ht="24" x14ac:dyDescent="0.25">
      <c r="A28" s="79">
        <v>21350</v>
      </c>
      <c r="B28" s="71" t="s">
        <v>40</v>
      </c>
      <c r="C28" s="72">
        <f t="shared" si="0"/>
        <v>0</v>
      </c>
      <c r="D28" s="74" t="s">
        <v>37</v>
      </c>
      <c r="E28" s="74" t="s">
        <v>37</v>
      </c>
      <c r="F28" s="78">
        <f>SUM(F29:F31)</f>
        <v>0</v>
      </c>
      <c r="G28" s="75" t="s">
        <v>37</v>
      </c>
      <c r="H28" s="72">
        <f t="shared" si="1"/>
        <v>0</v>
      </c>
      <c r="I28" s="74" t="s">
        <v>37</v>
      </c>
      <c r="J28" s="74" t="s">
        <v>37</v>
      </c>
      <c r="K28" s="78">
        <f>SUM(K29:K31)</f>
        <v>0</v>
      </c>
      <c r="L28" s="77" t="s">
        <v>37</v>
      </c>
      <c r="M28" s="72">
        <f t="shared" si="2"/>
        <v>0</v>
      </c>
      <c r="N28" s="74" t="s">
        <v>37</v>
      </c>
      <c r="O28" s="74" t="s">
        <v>37</v>
      </c>
      <c r="P28" s="78">
        <f>SUM(P29:P31)</f>
        <v>0</v>
      </c>
      <c r="Q28" s="77" t="s">
        <v>37</v>
      </c>
    </row>
    <row r="29" spans="1:17" x14ac:dyDescent="0.25">
      <c r="A29" s="40">
        <v>21351</v>
      </c>
      <c r="B29" s="80" t="s">
        <v>41</v>
      </c>
      <c r="C29" s="81">
        <f t="shared" si="0"/>
        <v>0</v>
      </c>
      <c r="D29" s="82" t="s">
        <v>37</v>
      </c>
      <c r="E29" s="82" t="s">
        <v>37</v>
      </c>
      <c r="F29" s="83"/>
      <c r="G29" s="84" t="s">
        <v>37</v>
      </c>
      <c r="H29" s="81">
        <f t="shared" si="1"/>
        <v>0</v>
      </c>
      <c r="I29" s="82" t="s">
        <v>37</v>
      </c>
      <c r="J29" s="82" t="s">
        <v>37</v>
      </c>
      <c r="K29" s="83"/>
      <c r="L29" s="85" t="s">
        <v>37</v>
      </c>
      <c r="M29" s="86">
        <f t="shared" si="2"/>
        <v>0</v>
      </c>
      <c r="N29" s="87" t="s">
        <v>37</v>
      </c>
      <c r="O29" s="87" t="s">
        <v>37</v>
      </c>
      <c r="P29" s="47">
        <f>ROUND(K29/$Q$15,0)</f>
        <v>0</v>
      </c>
      <c r="Q29" s="88" t="s">
        <v>37</v>
      </c>
    </row>
    <row r="30" spans="1:17" x14ac:dyDescent="0.25">
      <c r="A30" s="50">
        <v>21352</v>
      </c>
      <c r="B30" s="89" t="s">
        <v>42</v>
      </c>
      <c r="C30" s="90">
        <f t="shared" si="0"/>
        <v>0</v>
      </c>
      <c r="D30" s="91" t="s">
        <v>37</v>
      </c>
      <c r="E30" s="91" t="s">
        <v>37</v>
      </c>
      <c r="F30" s="92"/>
      <c r="G30" s="93" t="s">
        <v>37</v>
      </c>
      <c r="H30" s="90">
        <f t="shared" si="1"/>
        <v>0</v>
      </c>
      <c r="I30" s="91" t="s">
        <v>37</v>
      </c>
      <c r="J30" s="91" t="s">
        <v>37</v>
      </c>
      <c r="K30" s="92"/>
      <c r="L30" s="94" t="s">
        <v>37</v>
      </c>
      <c r="M30" s="95">
        <f t="shared" si="2"/>
        <v>0</v>
      </c>
      <c r="N30" s="91" t="s">
        <v>37</v>
      </c>
      <c r="O30" s="91" t="s">
        <v>37</v>
      </c>
      <c r="P30" s="57">
        <f>ROUND(K30/$Q$15,0)</f>
        <v>0</v>
      </c>
      <c r="Q30" s="96" t="s">
        <v>37</v>
      </c>
    </row>
    <row r="31" spans="1:17" ht="24" x14ac:dyDescent="0.25">
      <c r="A31" s="50">
        <v>21359</v>
      </c>
      <c r="B31" s="89" t="s">
        <v>43</v>
      </c>
      <c r="C31" s="90">
        <f t="shared" si="0"/>
        <v>0</v>
      </c>
      <c r="D31" s="91" t="s">
        <v>37</v>
      </c>
      <c r="E31" s="91" t="s">
        <v>37</v>
      </c>
      <c r="F31" s="92"/>
      <c r="G31" s="93" t="s">
        <v>37</v>
      </c>
      <c r="H31" s="90">
        <f t="shared" si="1"/>
        <v>0</v>
      </c>
      <c r="I31" s="91" t="s">
        <v>37</v>
      </c>
      <c r="J31" s="91" t="s">
        <v>37</v>
      </c>
      <c r="K31" s="92"/>
      <c r="L31" s="94" t="s">
        <v>37</v>
      </c>
      <c r="M31" s="95">
        <f t="shared" si="2"/>
        <v>0</v>
      </c>
      <c r="N31" s="91" t="s">
        <v>37</v>
      </c>
      <c r="O31" s="91" t="s">
        <v>37</v>
      </c>
      <c r="P31" s="57">
        <f>ROUND(K31/$Q$15,0)</f>
        <v>0</v>
      </c>
      <c r="Q31" s="96" t="s">
        <v>37</v>
      </c>
    </row>
    <row r="32" spans="1:17" s="27" customFormat="1" ht="36" x14ac:dyDescent="0.25">
      <c r="A32" s="79">
        <v>21370</v>
      </c>
      <c r="B32" s="71" t="s">
        <v>44</v>
      </c>
      <c r="C32" s="72">
        <f t="shared" si="0"/>
        <v>0</v>
      </c>
      <c r="D32" s="74" t="s">
        <v>37</v>
      </c>
      <c r="E32" s="74" t="s">
        <v>37</v>
      </c>
      <c r="F32" s="78">
        <f>SUM(F33)</f>
        <v>0</v>
      </c>
      <c r="G32" s="75" t="s">
        <v>37</v>
      </c>
      <c r="H32" s="72">
        <f t="shared" si="1"/>
        <v>0</v>
      </c>
      <c r="I32" s="74" t="s">
        <v>37</v>
      </c>
      <c r="J32" s="74" t="s">
        <v>37</v>
      </c>
      <c r="K32" s="78">
        <f>SUM(K33)</f>
        <v>0</v>
      </c>
      <c r="L32" s="77" t="s">
        <v>37</v>
      </c>
      <c r="M32" s="97">
        <f t="shared" si="2"/>
        <v>0</v>
      </c>
      <c r="N32" s="98" t="s">
        <v>37</v>
      </c>
      <c r="O32" s="98" t="s">
        <v>37</v>
      </c>
      <c r="P32" s="99">
        <f>SUM(P33)</f>
        <v>0</v>
      </c>
      <c r="Q32" s="100" t="s">
        <v>37</v>
      </c>
    </row>
    <row r="33" spans="1:17" ht="36" x14ac:dyDescent="0.25">
      <c r="A33" s="101">
        <v>21379</v>
      </c>
      <c r="B33" s="102" t="s">
        <v>45</v>
      </c>
      <c r="C33" s="103">
        <f t="shared" si="0"/>
        <v>0</v>
      </c>
      <c r="D33" s="87" t="s">
        <v>37</v>
      </c>
      <c r="E33" s="87" t="s">
        <v>37</v>
      </c>
      <c r="F33" s="104"/>
      <c r="G33" s="105" t="s">
        <v>37</v>
      </c>
      <c r="H33" s="103">
        <f t="shared" si="1"/>
        <v>0</v>
      </c>
      <c r="I33" s="87" t="s">
        <v>37</v>
      </c>
      <c r="J33" s="87" t="s">
        <v>37</v>
      </c>
      <c r="K33" s="104"/>
      <c r="L33" s="106" t="s">
        <v>37</v>
      </c>
      <c r="M33" s="103">
        <f t="shared" si="2"/>
        <v>0</v>
      </c>
      <c r="N33" s="87" t="s">
        <v>37</v>
      </c>
      <c r="O33" s="87" t="s">
        <v>37</v>
      </c>
      <c r="P33" s="47">
        <f>ROUND(K33/$Q$15,0)</f>
        <v>0</v>
      </c>
      <c r="Q33" s="106" t="s">
        <v>37</v>
      </c>
    </row>
    <row r="34" spans="1:17" s="27" customFormat="1" x14ac:dyDescent="0.25">
      <c r="A34" s="79">
        <v>21380</v>
      </c>
      <c r="B34" s="71" t="s">
        <v>46</v>
      </c>
      <c r="C34" s="72">
        <f t="shared" si="0"/>
        <v>0</v>
      </c>
      <c r="D34" s="74" t="s">
        <v>37</v>
      </c>
      <c r="E34" s="74" t="s">
        <v>37</v>
      </c>
      <c r="F34" s="78">
        <f>SUM(F35:F36)</f>
        <v>0</v>
      </c>
      <c r="G34" s="75" t="s">
        <v>37</v>
      </c>
      <c r="H34" s="72">
        <f t="shared" si="1"/>
        <v>0</v>
      </c>
      <c r="I34" s="74" t="s">
        <v>37</v>
      </c>
      <c r="J34" s="74" t="s">
        <v>37</v>
      </c>
      <c r="K34" s="78">
        <f>SUM(K35:K36)</f>
        <v>0</v>
      </c>
      <c r="L34" s="77" t="s">
        <v>37</v>
      </c>
      <c r="M34" s="72">
        <f t="shared" si="2"/>
        <v>0</v>
      </c>
      <c r="N34" s="74" t="s">
        <v>37</v>
      </c>
      <c r="O34" s="74" t="s">
        <v>37</v>
      </c>
      <c r="P34" s="78">
        <f>SUM(P35:P36)</f>
        <v>0</v>
      </c>
      <c r="Q34" s="77" t="s">
        <v>37</v>
      </c>
    </row>
    <row r="35" spans="1:17" x14ac:dyDescent="0.25">
      <c r="A35" s="41">
        <v>21381</v>
      </c>
      <c r="B35" s="80" t="s">
        <v>47</v>
      </c>
      <c r="C35" s="81">
        <f t="shared" si="0"/>
        <v>0</v>
      </c>
      <c r="D35" s="82" t="s">
        <v>37</v>
      </c>
      <c r="E35" s="82" t="s">
        <v>37</v>
      </c>
      <c r="F35" s="83"/>
      <c r="G35" s="84" t="s">
        <v>37</v>
      </c>
      <c r="H35" s="81">
        <f t="shared" si="1"/>
        <v>0</v>
      </c>
      <c r="I35" s="82" t="s">
        <v>37</v>
      </c>
      <c r="J35" s="82" t="s">
        <v>37</v>
      </c>
      <c r="K35" s="83"/>
      <c r="L35" s="85" t="s">
        <v>37</v>
      </c>
      <c r="M35" s="81">
        <f t="shared" si="2"/>
        <v>0</v>
      </c>
      <c r="N35" s="82" t="s">
        <v>37</v>
      </c>
      <c r="O35" s="82" t="s">
        <v>37</v>
      </c>
      <c r="P35" s="107">
        <f>ROUND(K35/$Q$15,0)</f>
        <v>0</v>
      </c>
      <c r="Q35" s="85" t="s">
        <v>37</v>
      </c>
    </row>
    <row r="36" spans="1:17" ht="24" x14ac:dyDescent="0.25">
      <c r="A36" s="51">
        <v>21383</v>
      </c>
      <c r="B36" s="89" t="s">
        <v>48</v>
      </c>
      <c r="C36" s="90">
        <f t="shared" si="0"/>
        <v>0</v>
      </c>
      <c r="D36" s="91" t="s">
        <v>37</v>
      </c>
      <c r="E36" s="91" t="s">
        <v>37</v>
      </c>
      <c r="F36" s="92"/>
      <c r="G36" s="93" t="s">
        <v>37</v>
      </c>
      <c r="H36" s="90">
        <f t="shared" si="1"/>
        <v>0</v>
      </c>
      <c r="I36" s="91" t="s">
        <v>37</v>
      </c>
      <c r="J36" s="91" t="s">
        <v>37</v>
      </c>
      <c r="K36" s="92"/>
      <c r="L36" s="94" t="s">
        <v>37</v>
      </c>
      <c r="M36" s="90">
        <f t="shared" si="2"/>
        <v>0</v>
      </c>
      <c r="N36" s="91" t="s">
        <v>37</v>
      </c>
      <c r="O36" s="91" t="s">
        <v>37</v>
      </c>
      <c r="P36" s="57">
        <f>ROUND(K36/$Q$15,0)</f>
        <v>0</v>
      </c>
      <c r="Q36" s="94" t="s">
        <v>37</v>
      </c>
    </row>
    <row r="37" spans="1:17" s="27" customFormat="1" ht="24" x14ac:dyDescent="0.25">
      <c r="A37" s="79">
        <v>21390</v>
      </c>
      <c r="B37" s="71" t="s">
        <v>49</v>
      </c>
      <c r="C37" s="72">
        <f t="shared" si="0"/>
        <v>0</v>
      </c>
      <c r="D37" s="74" t="s">
        <v>37</v>
      </c>
      <c r="E37" s="74" t="s">
        <v>37</v>
      </c>
      <c r="F37" s="78">
        <f>SUM(F38:F41)</f>
        <v>0</v>
      </c>
      <c r="G37" s="75" t="s">
        <v>37</v>
      </c>
      <c r="H37" s="72">
        <f t="shared" si="1"/>
        <v>0</v>
      </c>
      <c r="I37" s="74" t="s">
        <v>37</v>
      </c>
      <c r="J37" s="74" t="s">
        <v>37</v>
      </c>
      <c r="K37" s="78">
        <f>SUM(K38:K41)</f>
        <v>0</v>
      </c>
      <c r="L37" s="77" t="s">
        <v>37</v>
      </c>
      <c r="M37" s="72">
        <f t="shared" si="2"/>
        <v>0</v>
      </c>
      <c r="N37" s="74" t="s">
        <v>37</v>
      </c>
      <c r="O37" s="74" t="s">
        <v>37</v>
      </c>
      <c r="P37" s="78">
        <f>SUM(P38:P41)</f>
        <v>0</v>
      </c>
      <c r="Q37" s="77" t="s">
        <v>37</v>
      </c>
    </row>
    <row r="38" spans="1:17" ht="24" x14ac:dyDescent="0.25">
      <c r="A38" s="41">
        <v>21391</v>
      </c>
      <c r="B38" s="80" t="s">
        <v>50</v>
      </c>
      <c r="C38" s="81">
        <f t="shared" si="0"/>
        <v>0</v>
      </c>
      <c r="D38" s="82" t="s">
        <v>37</v>
      </c>
      <c r="E38" s="82" t="s">
        <v>37</v>
      </c>
      <c r="F38" s="83"/>
      <c r="G38" s="84" t="s">
        <v>37</v>
      </c>
      <c r="H38" s="81">
        <f t="shared" si="1"/>
        <v>0</v>
      </c>
      <c r="I38" s="82" t="s">
        <v>37</v>
      </c>
      <c r="J38" s="82" t="s">
        <v>37</v>
      </c>
      <c r="K38" s="83"/>
      <c r="L38" s="85" t="s">
        <v>37</v>
      </c>
      <c r="M38" s="81">
        <f t="shared" si="2"/>
        <v>0</v>
      </c>
      <c r="N38" s="82" t="s">
        <v>37</v>
      </c>
      <c r="O38" s="82" t="s">
        <v>37</v>
      </c>
      <c r="P38" s="107">
        <f>ROUND(K38/$Q$15,0)</f>
        <v>0</v>
      </c>
      <c r="Q38" s="85" t="s">
        <v>37</v>
      </c>
    </row>
    <row r="39" spans="1:17" x14ac:dyDescent="0.25">
      <c r="A39" s="51">
        <v>21393</v>
      </c>
      <c r="B39" s="89" t="s">
        <v>51</v>
      </c>
      <c r="C39" s="90">
        <f t="shared" si="0"/>
        <v>0</v>
      </c>
      <c r="D39" s="91" t="s">
        <v>37</v>
      </c>
      <c r="E39" s="91" t="s">
        <v>37</v>
      </c>
      <c r="F39" s="92"/>
      <c r="G39" s="93" t="s">
        <v>37</v>
      </c>
      <c r="H39" s="90">
        <f t="shared" si="1"/>
        <v>0</v>
      </c>
      <c r="I39" s="91" t="s">
        <v>37</v>
      </c>
      <c r="J39" s="91" t="s">
        <v>37</v>
      </c>
      <c r="K39" s="92"/>
      <c r="L39" s="94" t="s">
        <v>37</v>
      </c>
      <c r="M39" s="90">
        <f t="shared" si="2"/>
        <v>0</v>
      </c>
      <c r="N39" s="91" t="s">
        <v>37</v>
      </c>
      <c r="O39" s="91" t="s">
        <v>37</v>
      </c>
      <c r="P39" s="57">
        <f>ROUND(K39/$Q$15,0)</f>
        <v>0</v>
      </c>
      <c r="Q39" s="94" t="s">
        <v>37</v>
      </c>
    </row>
    <row r="40" spans="1:17" x14ac:dyDescent="0.25">
      <c r="A40" s="51">
        <v>21395</v>
      </c>
      <c r="B40" s="89" t="s">
        <v>52</v>
      </c>
      <c r="C40" s="90">
        <f t="shared" si="0"/>
        <v>0</v>
      </c>
      <c r="D40" s="91" t="s">
        <v>37</v>
      </c>
      <c r="E40" s="91" t="s">
        <v>37</v>
      </c>
      <c r="F40" s="92"/>
      <c r="G40" s="93" t="s">
        <v>37</v>
      </c>
      <c r="H40" s="90">
        <f t="shared" si="1"/>
        <v>0</v>
      </c>
      <c r="I40" s="91" t="s">
        <v>37</v>
      </c>
      <c r="J40" s="91" t="s">
        <v>37</v>
      </c>
      <c r="K40" s="92"/>
      <c r="L40" s="94" t="s">
        <v>37</v>
      </c>
      <c r="M40" s="90">
        <f t="shared" si="2"/>
        <v>0</v>
      </c>
      <c r="N40" s="91" t="s">
        <v>37</v>
      </c>
      <c r="O40" s="91" t="s">
        <v>37</v>
      </c>
      <c r="P40" s="57">
        <f>ROUND(K40/$Q$15,0)</f>
        <v>0</v>
      </c>
      <c r="Q40" s="94" t="s">
        <v>37</v>
      </c>
    </row>
    <row r="41" spans="1:17" ht="24" x14ac:dyDescent="0.25">
      <c r="A41" s="51">
        <v>21399</v>
      </c>
      <c r="B41" s="89" t="s">
        <v>53</v>
      </c>
      <c r="C41" s="90">
        <f t="shared" si="0"/>
        <v>0</v>
      </c>
      <c r="D41" s="91" t="s">
        <v>37</v>
      </c>
      <c r="E41" s="91" t="s">
        <v>37</v>
      </c>
      <c r="F41" s="92"/>
      <c r="G41" s="93" t="s">
        <v>37</v>
      </c>
      <c r="H41" s="90">
        <f t="shared" si="1"/>
        <v>0</v>
      </c>
      <c r="I41" s="91" t="s">
        <v>37</v>
      </c>
      <c r="J41" s="91" t="s">
        <v>37</v>
      </c>
      <c r="K41" s="92"/>
      <c r="L41" s="94" t="s">
        <v>37</v>
      </c>
      <c r="M41" s="90">
        <f t="shared" si="2"/>
        <v>0</v>
      </c>
      <c r="N41" s="91" t="s">
        <v>37</v>
      </c>
      <c r="O41" s="91" t="s">
        <v>37</v>
      </c>
      <c r="P41" s="57">
        <f>ROUND(K41/$Q$15,0)</f>
        <v>0</v>
      </c>
      <c r="Q41" s="94" t="s">
        <v>37</v>
      </c>
    </row>
    <row r="42" spans="1:17" s="27" customFormat="1" ht="24" x14ac:dyDescent="0.25">
      <c r="A42" s="79">
        <v>21420</v>
      </c>
      <c r="B42" s="71" t="s">
        <v>54</v>
      </c>
      <c r="C42" s="72">
        <f t="shared" si="0"/>
        <v>0</v>
      </c>
      <c r="D42" s="73"/>
      <c r="E42" s="74" t="s">
        <v>37</v>
      </c>
      <c r="F42" s="74" t="s">
        <v>37</v>
      </c>
      <c r="G42" s="75" t="s">
        <v>37</v>
      </c>
      <c r="H42" s="108">
        <f t="shared" si="1"/>
        <v>0</v>
      </c>
      <c r="I42" s="73"/>
      <c r="J42" s="74" t="s">
        <v>37</v>
      </c>
      <c r="K42" s="74" t="s">
        <v>37</v>
      </c>
      <c r="L42" s="77" t="s">
        <v>37</v>
      </c>
      <c r="M42" s="108">
        <f t="shared" si="2"/>
        <v>0</v>
      </c>
      <c r="N42" s="109">
        <f>ROUND(I42/$Q$15,0)</f>
        <v>0</v>
      </c>
      <c r="O42" s="74" t="s">
        <v>37</v>
      </c>
      <c r="P42" s="74" t="s">
        <v>37</v>
      </c>
      <c r="Q42" s="77" t="s">
        <v>37</v>
      </c>
    </row>
    <row r="43" spans="1:17" s="27" customFormat="1" ht="24" x14ac:dyDescent="0.25">
      <c r="A43" s="110">
        <v>21490</v>
      </c>
      <c r="B43" s="111" t="s">
        <v>55</v>
      </c>
      <c r="C43" s="72">
        <f t="shared" si="0"/>
        <v>0</v>
      </c>
      <c r="D43" s="112">
        <f>D44</f>
        <v>0</v>
      </c>
      <c r="E43" s="112">
        <f>E44</f>
        <v>0</v>
      </c>
      <c r="F43" s="112">
        <f>F44</f>
        <v>0</v>
      </c>
      <c r="G43" s="75" t="s">
        <v>37</v>
      </c>
      <c r="H43" s="108">
        <f t="shared" si="1"/>
        <v>0</v>
      </c>
      <c r="I43" s="112">
        <f>I44</f>
        <v>0</v>
      </c>
      <c r="J43" s="112">
        <f>J44</f>
        <v>0</v>
      </c>
      <c r="K43" s="112">
        <f>K44</f>
        <v>0</v>
      </c>
      <c r="L43" s="77" t="s">
        <v>37</v>
      </c>
      <c r="M43" s="113">
        <f t="shared" si="2"/>
        <v>0</v>
      </c>
      <c r="N43" s="112">
        <f>N44</f>
        <v>0</v>
      </c>
      <c r="O43" s="112">
        <f>O44</f>
        <v>0</v>
      </c>
      <c r="P43" s="112">
        <f>P44</f>
        <v>0</v>
      </c>
      <c r="Q43" s="77" t="s">
        <v>37</v>
      </c>
    </row>
    <row r="44" spans="1:17" s="27" customFormat="1" ht="24" x14ac:dyDescent="0.25">
      <c r="A44" s="51">
        <v>21499</v>
      </c>
      <c r="B44" s="89" t="s">
        <v>56</v>
      </c>
      <c r="C44" s="103">
        <f t="shared" si="0"/>
        <v>0</v>
      </c>
      <c r="D44" s="114"/>
      <c r="E44" s="115"/>
      <c r="F44" s="115"/>
      <c r="G44" s="116" t="s">
        <v>37</v>
      </c>
      <c r="H44" s="117">
        <f t="shared" si="1"/>
        <v>0</v>
      </c>
      <c r="I44" s="43"/>
      <c r="J44" s="118"/>
      <c r="K44" s="118"/>
      <c r="L44" s="88" t="s">
        <v>37</v>
      </c>
      <c r="M44" s="46">
        <f t="shared" si="2"/>
        <v>0</v>
      </c>
      <c r="N44" s="119">
        <f>ROUND(I44/$Q$15,0)</f>
        <v>0</v>
      </c>
      <c r="O44" s="82">
        <f>ROUND(J44/$Q$15,0)</f>
        <v>0</v>
      </c>
      <c r="P44" s="82">
        <f>ROUND(K44/$Q$15,0)</f>
        <v>0</v>
      </c>
      <c r="Q44" s="88" t="s">
        <v>37</v>
      </c>
    </row>
    <row r="45" spans="1:17" ht="24" x14ac:dyDescent="0.25">
      <c r="A45" s="120">
        <v>23000</v>
      </c>
      <c r="B45" s="121" t="s">
        <v>57</v>
      </c>
      <c r="C45" s="122">
        <f t="shared" si="0"/>
        <v>0</v>
      </c>
      <c r="D45" s="74" t="s">
        <v>37</v>
      </c>
      <c r="E45" s="74" t="s">
        <v>37</v>
      </c>
      <c r="F45" s="74" t="s">
        <v>37</v>
      </c>
      <c r="G45" s="109">
        <f>SUM(G46:G47)</f>
        <v>0</v>
      </c>
      <c r="H45" s="122">
        <f t="shared" si="1"/>
        <v>0</v>
      </c>
      <c r="I45" s="98" t="s">
        <v>37</v>
      </c>
      <c r="J45" s="98" t="s">
        <v>37</v>
      </c>
      <c r="K45" s="98" t="s">
        <v>37</v>
      </c>
      <c r="L45" s="123">
        <f>SUM(L46:L47)</f>
        <v>0</v>
      </c>
      <c r="M45" s="122">
        <f t="shared" si="2"/>
        <v>0</v>
      </c>
      <c r="N45" s="98" t="s">
        <v>37</v>
      </c>
      <c r="O45" s="98" t="s">
        <v>37</v>
      </c>
      <c r="P45" s="98" t="s">
        <v>37</v>
      </c>
      <c r="Q45" s="123">
        <f>SUM(Q46:Q47)</f>
        <v>0</v>
      </c>
    </row>
    <row r="46" spans="1:17" ht="24" x14ac:dyDescent="0.25">
      <c r="A46" s="124">
        <v>23410</v>
      </c>
      <c r="B46" s="125" t="s">
        <v>58</v>
      </c>
      <c r="C46" s="126">
        <f t="shared" si="0"/>
        <v>0</v>
      </c>
      <c r="D46" s="127" t="s">
        <v>37</v>
      </c>
      <c r="E46" s="127" t="s">
        <v>37</v>
      </c>
      <c r="F46" s="127" t="s">
        <v>37</v>
      </c>
      <c r="G46" s="128"/>
      <c r="H46" s="126">
        <f t="shared" si="1"/>
        <v>0</v>
      </c>
      <c r="I46" s="127" t="s">
        <v>37</v>
      </c>
      <c r="J46" s="127" t="s">
        <v>37</v>
      </c>
      <c r="K46" s="127" t="s">
        <v>37</v>
      </c>
      <c r="L46" s="129"/>
      <c r="M46" s="126">
        <f t="shared" si="2"/>
        <v>0</v>
      </c>
      <c r="N46" s="127" t="s">
        <v>37</v>
      </c>
      <c r="O46" s="127" t="s">
        <v>37</v>
      </c>
      <c r="P46" s="127" t="s">
        <v>37</v>
      </c>
      <c r="Q46" s="130">
        <f>ROUND(L46/$Q$15,0)</f>
        <v>0</v>
      </c>
    </row>
    <row r="47" spans="1:17" ht="24" x14ac:dyDescent="0.25">
      <c r="A47" s="124">
        <v>23510</v>
      </c>
      <c r="B47" s="125" t="s">
        <v>59</v>
      </c>
      <c r="C47" s="131">
        <f t="shared" si="0"/>
        <v>0</v>
      </c>
      <c r="D47" s="127" t="s">
        <v>37</v>
      </c>
      <c r="E47" s="127" t="s">
        <v>37</v>
      </c>
      <c r="F47" s="127" t="s">
        <v>37</v>
      </c>
      <c r="G47" s="128"/>
      <c r="H47" s="131">
        <f t="shared" si="1"/>
        <v>0</v>
      </c>
      <c r="I47" s="127" t="s">
        <v>37</v>
      </c>
      <c r="J47" s="127" t="s">
        <v>37</v>
      </c>
      <c r="K47" s="127" t="s">
        <v>37</v>
      </c>
      <c r="L47" s="129"/>
      <c r="M47" s="131">
        <f t="shared" si="2"/>
        <v>0</v>
      </c>
      <c r="N47" s="127" t="s">
        <v>37</v>
      </c>
      <c r="O47" s="127" t="s">
        <v>37</v>
      </c>
      <c r="P47" s="127" t="s">
        <v>37</v>
      </c>
      <c r="Q47" s="130">
        <f>ROUND(L47/$Q$15,0)</f>
        <v>0</v>
      </c>
    </row>
    <row r="48" spans="1:17" x14ac:dyDescent="0.25">
      <c r="A48" s="132"/>
      <c r="B48" s="125"/>
      <c r="C48" s="133"/>
      <c r="D48" s="134"/>
      <c r="E48" s="134"/>
      <c r="F48" s="135"/>
      <c r="G48" s="128"/>
      <c r="H48" s="136"/>
      <c r="I48" s="134"/>
      <c r="J48" s="134"/>
      <c r="K48" s="135"/>
      <c r="L48" s="129"/>
      <c r="M48" s="133"/>
      <c r="N48" s="127"/>
      <c r="O48" s="127"/>
      <c r="P48" s="137"/>
      <c r="Q48" s="130"/>
    </row>
    <row r="49" spans="1:17" s="27" customFormat="1" x14ac:dyDescent="0.25">
      <c r="A49" s="138"/>
      <c r="B49" s="139" t="s">
        <v>60</v>
      </c>
      <c r="C49" s="140"/>
      <c r="D49" s="141"/>
      <c r="E49" s="141"/>
      <c r="F49" s="141"/>
      <c r="G49" s="142"/>
      <c r="H49" s="140"/>
      <c r="I49" s="141"/>
      <c r="J49" s="141"/>
      <c r="K49" s="141"/>
      <c r="L49" s="143"/>
      <c r="M49" s="140"/>
      <c r="N49" s="141"/>
      <c r="O49" s="141"/>
      <c r="P49" s="141"/>
      <c r="Q49" s="143"/>
    </row>
    <row r="50" spans="1:17" s="27" customFormat="1" ht="12.75" thickBot="1" x14ac:dyDescent="0.3">
      <c r="A50" s="144"/>
      <c r="B50" s="28" t="s">
        <v>61</v>
      </c>
      <c r="C50" s="145">
        <f t="shared" ref="C50:C113" si="4">SUM(D50:G50)</f>
        <v>3567524</v>
      </c>
      <c r="D50" s="146">
        <f>SUM(D51,D299)</f>
        <v>3567524</v>
      </c>
      <c r="E50" s="146">
        <f>SUM(E51,E299)</f>
        <v>0</v>
      </c>
      <c r="F50" s="146">
        <f>SUM(F51,F299)</f>
        <v>0</v>
      </c>
      <c r="G50" s="147">
        <f>SUM(G51,G299)</f>
        <v>0</v>
      </c>
      <c r="H50" s="145">
        <f t="shared" ref="H50:H81" si="5">SUM(I50:L50)</f>
        <v>3567524</v>
      </c>
      <c r="I50" s="146">
        <f>SUM(I51,I299)</f>
        <v>3567524</v>
      </c>
      <c r="J50" s="146">
        <f>SUM(J51,J299)</f>
        <v>0</v>
      </c>
      <c r="K50" s="146">
        <f>SUM(K51,K299)</f>
        <v>0</v>
      </c>
      <c r="L50" s="148">
        <f>SUM(L51,L299)</f>
        <v>0</v>
      </c>
      <c r="M50" s="145">
        <f t="shared" ref="M50:M81" si="6">SUM(N50:Q50)</f>
        <v>5076130</v>
      </c>
      <c r="N50" s="146">
        <f>SUM(N51,N299)</f>
        <v>5076130</v>
      </c>
      <c r="O50" s="146">
        <f>SUM(O51,O299)</f>
        <v>0</v>
      </c>
      <c r="P50" s="146">
        <f>SUM(P51,P299)</f>
        <v>0</v>
      </c>
      <c r="Q50" s="148">
        <f>SUM(Q51,Q299)</f>
        <v>0</v>
      </c>
    </row>
    <row r="51" spans="1:17" s="27" customFormat="1" ht="36.75" thickTop="1" x14ac:dyDescent="0.25">
      <c r="A51" s="149"/>
      <c r="B51" s="150" t="s">
        <v>62</v>
      </c>
      <c r="C51" s="151">
        <f t="shared" si="4"/>
        <v>3017107</v>
      </c>
      <c r="D51" s="152">
        <f>SUM(D52,D192)</f>
        <v>3017107</v>
      </c>
      <c r="E51" s="152">
        <f>SUM(E52,E192)</f>
        <v>0</v>
      </c>
      <c r="F51" s="152">
        <f>SUM(F52,F192)</f>
        <v>0</v>
      </c>
      <c r="G51" s="153">
        <f>SUM(G52,G192)</f>
        <v>0</v>
      </c>
      <c r="H51" s="151">
        <f t="shared" si="5"/>
        <v>3017107</v>
      </c>
      <c r="I51" s="152">
        <f>SUM(I52,I192)</f>
        <v>3017107</v>
      </c>
      <c r="J51" s="152">
        <f>SUM(J52,J192)</f>
        <v>0</v>
      </c>
      <c r="K51" s="152">
        <f>SUM(K52,K192)</f>
        <v>0</v>
      </c>
      <c r="L51" s="154">
        <f>SUM(L52,L192)</f>
        <v>0</v>
      </c>
      <c r="M51" s="151">
        <f t="shared" si="6"/>
        <v>4292957</v>
      </c>
      <c r="N51" s="152">
        <f>SUM(N52,N192)</f>
        <v>4292957</v>
      </c>
      <c r="O51" s="152">
        <f>SUM(O52,O192)</f>
        <v>0</v>
      </c>
      <c r="P51" s="152">
        <f>SUM(P52,P192)</f>
        <v>0</v>
      </c>
      <c r="Q51" s="154">
        <f>SUM(Q52,Q192)</f>
        <v>0</v>
      </c>
    </row>
    <row r="52" spans="1:17" s="27" customFormat="1" ht="24" x14ac:dyDescent="0.25">
      <c r="A52" s="155"/>
      <c r="B52" s="21" t="s">
        <v>63</v>
      </c>
      <c r="C52" s="156">
        <f t="shared" si="4"/>
        <v>0</v>
      </c>
      <c r="D52" s="157">
        <f>SUM(D53,D74,D171,D185)</f>
        <v>0</v>
      </c>
      <c r="E52" s="157">
        <f>SUM(E53,E74,E171,E185)</f>
        <v>0</v>
      </c>
      <c r="F52" s="157">
        <f>SUM(F53,F74,F171,F185)</f>
        <v>0</v>
      </c>
      <c r="G52" s="158">
        <f>SUM(G53,G74,G171,G185)</f>
        <v>0</v>
      </c>
      <c r="H52" s="156">
        <f t="shared" si="5"/>
        <v>0</v>
      </c>
      <c r="I52" s="157">
        <f>SUM(I53,I74,I171,I185)</f>
        <v>0</v>
      </c>
      <c r="J52" s="157">
        <f>SUM(J53,J74,J171,J185)</f>
        <v>0</v>
      </c>
      <c r="K52" s="157">
        <f>SUM(K53,K74,K171,K185)</f>
        <v>0</v>
      </c>
      <c r="L52" s="159">
        <f>SUM(L53,L74,L171,L185)</f>
        <v>0</v>
      </c>
      <c r="M52" s="156">
        <f t="shared" si="6"/>
        <v>0</v>
      </c>
      <c r="N52" s="157">
        <f>SUM(N53,N74,N171,N185)</f>
        <v>0</v>
      </c>
      <c r="O52" s="157">
        <f>SUM(O53,O74,O171,O185)</f>
        <v>0</v>
      </c>
      <c r="P52" s="157">
        <f>SUM(P53,P74,P171,P185)</f>
        <v>0</v>
      </c>
      <c r="Q52" s="159">
        <f>SUM(Q53,Q74,Q171,Q185)</f>
        <v>0</v>
      </c>
    </row>
    <row r="53" spans="1:17" s="27" customFormat="1" x14ac:dyDescent="0.25">
      <c r="A53" s="160">
        <v>1000</v>
      </c>
      <c r="B53" s="160" t="s">
        <v>64</v>
      </c>
      <c r="C53" s="161">
        <f t="shared" si="4"/>
        <v>0</v>
      </c>
      <c r="D53" s="162">
        <f>SUM(D54,D67)</f>
        <v>0</v>
      </c>
      <c r="E53" s="162">
        <f>SUM(E54,E67)</f>
        <v>0</v>
      </c>
      <c r="F53" s="162">
        <f>SUM(F54,F67)</f>
        <v>0</v>
      </c>
      <c r="G53" s="163">
        <f>SUM(G54,G67)</f>
        <v>0</v>
      </c>
      <c r="H53" s="161">
        <f t="shared" si="5"/>
        <v>0</v>
      </c>
      <c r="I53" s="162">
        <f>SUM(I54,I67)</f>
        <v>0</v>
      </c>
      <c r="J53" s="162">
        <f>SUM(J54,J67)</f>
        <v>0</v>
      </c>
      <c r="K53" s="162">
        <f>SUM(K54,K67)</f>
        <v>0</v>
      </c>
      <c r="L53" s="164">
        <f>SUM(L54,L67)</f>
        <v>0</v>
      </c>
      <c r="M53" s="161">
        <f t="shared" si="6"/>
        <v>0</v>
      </c>
      <c r="N53" s="162">
        <f>SUM(N54,N67)</f>
        <v>0</v>
      </c>
      <c r="O53" s="162">
        <f>SUM(O54,O67)</f>
        <v>0</v>
      </c>
      <c r="P53" s="162">
        <f>SUM(P54,P67)</f>
        <v>0</v>
      </c>
      <c r="Q53" s="164">
        <f>SUM(Q54,Q67)</f>
        <v>0</v>
      </c>
    </row>
    <row r="54" spans="1:17" x14ac:dyDescent="0.25">
      <c r="A54" s="71">
        <v>1100</v>
      </c>
      <c r="B54" s="165" t="s">
        <v>65</v>
      </c>
      <c r="C54" s="72">
        <f t="shared" si="4"/>
        <v>0</v>
      </c>
      <c r="D54" s="78">
        <f>SUM(D55,D58,D66)</f>
        <v>0</v>
      </c>
      <c r="E54" s="78">
        <f>SUM(E55,E58,E66)</f>
        <v>0</v>
      </c>
      <c r="F54" s="78">
        <f>SUM(F55,F58,F66)</f>
        <v>0</v>
      </c>
      <c r="G54" s="166">
        <f>SUM(G55,G58,G66)</f>
        <v>0</v>
      </c>
      <c r="H54" s="72">
        <f t="shared" si="5"/>
        <v>0</v>
      </c>
      <c r="I54" s="78">
        <f>SUM(I55,I58,I66)</f>
        <v>0</v>
      </c>
      <c r="J54" s="78">
        <f>SUM(J55,J58,J66)</f>
        <v>0</v>
      </c>
      <c r="K54" s="78">
        <f>SUM(K55,K58,K66)</f>
        <v>0</v>
      </c>
      <c r="L54" s="167">
        <f>SUM(L55,L58,L66)</f>
        <v>0</v>
      </c>
      <c r="M54" s="72">
        <f t="shared" si="6"/>
        <v>0</v>
      </c>
      <c r="N54" s="78">
        <f>SUM(N55,N58,N66)</f>
        <v>0</v>
      </c>
      <c r="O54" s="78">
        <f>SUM(O55,O58,O66)</f>
        <v>0</v>
      </c>
      <c r="P54" s="78">
        <f>SUM(P55,P58,P66)</f>
        <v>0</v>
      </c>
      <c r="Q54" s="167">
        <f>SUM(Q55,Q58,Q66)</f>
        <v>0</v>
      </c>
    </row>
    <row r="55" spans="1:17" x14ac:dyDescent="0.25">
      <c r="A55" s="168">
        <v>1110</v>
      </c>
      <c r="B55" s="125" t="s">
        <v>66</v>
      </c>
      <c r="C55" s="133">
        <f t="shared" si="4"/>
        <v>0</v>
      </c>
      <c r="D55" s="169">
        <f>SUM(D56:D57)</f>
        <v>0</v>
      </c>
      <c r="E55" s="169">
        <f>SUM(E56:E57)</f>
        <v>0</v>
      </c>
      <c r="F55" s="169">
        <f>SUM(F56:F57)</f>
        <v>0</v>
      </c>
      <c r="G55" s="170">
        <f>SUM(G56:G57)</f>
        <v>0</v>
      </c>
      <c r="H55" s="133">
        <f t="shared" si="5"/>
        <v>0</v>
      </c>
      <c r="I55" s="169">
        <f>SUM(I56:I57)</f>
        <v>0</v>
      </c>
      <c r="J55" s="169">
        <f>SUM(J56:J57)</f>
        <v>0</v>
      </c>
      <c r="K55" s="169">
        <f>SUM(K56:K57)</f>
        <v>0</v>
      </c>
      <c r="L55" s="171">
        <f>SUM(L56:L57)</f>
        <v>0</v>
      </c>
      <c r="M55" s="133">
        <f t="shared" si="6"/>
        <v>0</v>
      </c>
      <c r="N55" s="169">
        <f>SUM(N56:N57)</f>
        <v>0</v>
      </c>
      <c r="O55" s="169">
        <f>SUM(O56:O57)</f>
        <v>0</v>
      </c>
      <c r="P55" s="169">
        <f>SUM(P56:P57)</f>
        <v>0</v>
      </c>
      <c r="Q55" s="171">
        <f>SUM(Q56:Q57)</f>
        <v>0</v>
      </c>
    </row>
    <row r="56" spans="1:17" x14ac:dyDescent="0.25">
      <c r="A56" s="41">
        <v>1111</v>
      </c>
      <c r="B56" s="80" t="s">
        <v>67</v>
      </c>
      <c r="C56" s="81">
        <f t="shared" si="4"/>
        <v>0</v>
      </c>
      <c r="D56" s="83"/>
      <c r="E56" s="83"/>
      <c r="F56" s="83"/>
      <c r="G56" s="172"/>
      <c r="H56" s="81">
        <f t="shared" si="5"/>
        <v>0</v>
      </c>
      <c r="I56" s="83"/>
      <c r="J56" s="83"/>
      <c r="K56" s="83"/>
      <c r="L56" s="173"/>
      <c r="M56" s="81">
        <f t="shared" si="6"/>
        <v>0</v>
      </c>
      <c r="N56" s="57">
        <f t="shared" ref="N56:Q57" si="7">ROUNDUP(I56/$Q$15,0)</f>
        <v>0</v>
      </c>
      <c r="O56" s="107">
        <f t="shared" si="7"/>
        <v>0</v>
      </c>
      <c r="P56" s="107">
        <f t="shared" si="7"/>
        <v>0</v>
      </c>
      <c r="Q56" s="174">
        <f t="shared" si="7"/>
        <v>0</v>
      </c>
    </row>
    <row r="57" spans="1:17" ht="24" customHeight="1" x14ac:dyDescent="0.25">
      <c r="A57" s="51">
        <v>1119</v>
      </c>
      <c r="B57" s="89" t="s">
        <v>68</v>
      </c>
      <c r="C57" s="90">
        <f t="shared" si="4"/>
        <v>0</v>
      </c>
      <c r="D57" s="92"/>
      <c r="E57" s="92"/>
      <c r="F57" s="92"/>
      <c r="G57" s="175"/>
      <c r="H57" s="90">
        <f t="shared" si="5"/>
        <v>0</v>
      </c>
      <c r="I57" s="92"/>
      <c r="J57" s="92"/>
      <c r="K57" s="92"/>
      <c r="L57" s="176"/>
      <c r="M57" s="90">
        <f t="shared" si="6"/>
        <v>0</v>
      </c>
      <c r="N57" s="57">
        <f t="shared" si="7"/>
        <v>0</v>
      </c>
      <c r="O57" s="57">
        <f t="shared" si="7"/>
        <v>0</v>
      </c>
      <c r="P57" s="57">
        <f t="shared" si="7"/>
        <v>0</v>
      </c>
      <c r="Q57" s="177">
        <f t="shared" si="7"/>
        <v>0</v>
      </c>
    </row>
    <row r="58" spans="1:17" ht="23.25" customHeight="1" x14ac:dyDescent="0.25">
      <c r="A58" s="178">
        <v>1140</v>
      </c>
      <c r="B58" s="89" t="s">
        <v>69</v>
      </c>
      <c r="C58" s="90">
        <f t="shared" si="4"/>
        <v>0</v>
      </c>
      <c r="D58" s="57">
        <f>SUM(D59:D65)</f>
        <v>0</v>
      </c>
      <c r="E58" s="57">
        <f>SUM(E59:E65)</f>
        <v>0</v>
      </c>
      <c r="F58" s="57">
        <f>SUM(F59:F65)</f>
        <v>0</v>
      </c>
      <c r="G58" s="179">
        <f>SUM(G59:G65)</f>
        <v>0</v>
      </c>
      <c r="H58" s="90">
        <f t="shared" si="5"/>
        <v>0</v>
      </c>
      <c r="I58" s="57">
        <f>SUM(I59:I65)</f>
        <v>0</v>
      </c>
      <c r="J58" s="57">
        <f>SUM(J59:J65)</f>
        <v>0</v>
      </c>
      <c r="K58" s="57">
        <f>SUM(K59:K65)</f>
        <v>0</v>
      </c>
      <c r="L58" s="177">
        <f>SUM(L59:L65)</f>
        <v>0</v>
      </c>
      <c r="M58" s="90">
        <f t="shared" si="6"/>
        <v>0</v>
      </c>
      <c r="N58" s="57">
        <f>SUM(N59:N65)</f>
        <v>0</v>
      </c>
      <c r="O58" s="57">
        <f>SUM(O59:O65)</f>
        <v>0</v>
      </c>
      <c r="P58" s="57">
        <f>SUM(P59:P65)</f>
        <v>0</v>
      </c>
      <c r="Q58" s="177">
        <f>SUM(Q59:Q65)</f>
        <v>0</v>
      </c>
    </row>
    <row r="59" spans="1:17" x14ac:dyDescent="0.25">
      <c r="A59" s="51">
        <v>1141</v>
      </c>
      <c r="B59" s="89" t="s">
        <v>70</v>
      </c>
      <c r="C59" s="90">
        <f t="shared" si="4"/>
        <v>0</v>
      </c>
      <c r="D59" s="92"/>
      <c r="E59" s="92"/>
      <c r="F59" s="92"/>
      <c r="G59" s="175"/>
      <c r="H59" s="90">
        <f t="shared" si="5"/>
        <v>0</v>
      </c>
      <c r="I59" s="92"/>
      <c r="J59" s="92"/>
      <c r="K59" s="92"/>
      <c r="L59" s="176"/>
      <c r="M59" s="90">
        <f t="shared" si="6"/>
        <v>0</v>
      </c>
      <c r="N59" s="57">
        <f t="shared" ref="N59:Q66" si="8">ROUNDUP(I59/$Q$15,0)</f>
        <v>0</v>
      </c>
      <c r="O59" s="57">
        <f t="shared" si="8"/>
        <v>0</v>
      </c>
      <c r="P59" s="57">
        <f t="shared" si="8"/>
        <v>0</v>
      </c>
      <c r="Q59" s="177">
        <f t="shared" si="8"/>
        <v>0</v>
      </c>
    </row>
    <row r="60" spans="1:17" ht="24.75" customHeight="1" x14ac:dyDescent="0.25">
      <c r="A60" s="51">
        <v>1142</v>
      </c>
      <c r="B60" s="89" t="s">
        <v>71</v>
      </c>
      <c r="C60" s="90">
        <f t="shared" si="4"/>
        <v>0</v>
      </c>
      <c r="D60" s="92"/>
      <c r="E60" s="92"/>
      <c r="F60" s="92"/>
      <c r="G60" s="175"/>
      <c r="H60" s="90">
        <f t="shared" si="5"/>
        <v>0</v>
      </c>
      <c r="I60" s="92"/>
      <c r="J60" s="92"/>
      <c r="K60" s="92"/>
      <c r="L60" s="176"/>
      <c r="M60" s="90">
        <f t="shared" si="6"/>
        <v>0</v>
      </c>
      <c r="N60" s="57">
        <f t="shared" si="8"/>
        <v>0</v>
      </c>
      <c r="O60" s="57">
        <f t="shared" si="8"/>
        <v>0</v>
      </c>
      <c r="P60" s="57">
        <f t="shared" si="8"/>
        <v>0</v>
      </c>
      <c r="Q60" s="177">
        <f t="shared" si="8"/>
        <v>0</v>
      </c>
    </row>
    <row r="61" spans="1:17" ht="24" x14ac:dyDescent="0.25">
      <c r="A61" s="51">
        <v>1145</v>
      </c>
      <c r="B61" s="89" t="s">
        <v>72</v>
      </c>
      <c r="C61" s="90">
        <f t="shared" si="4"/>
        <v>0</v>
      </c>
      <c r="D61" s="92"/>
      <c r="E61" s="92"/>
      <c r="F61" s="92"/>
      <c r="G61" s="175"/>
      <c r="H61" s="90">
        <f t="shared" si="5"/>
        <v>0</v>
      </c>
      <c r="I61" s="92"/>
      <c r="J61" s="92"/>
      <c r="K61" s="92"/>
      <c r="L61" s="176"/>
      <c r="M61" s="90">
        <f t="shared" si="6"/>
        <v>0</v>
      </c>
      <c r="N61" s="57">
        <f t="shared" si="8"/>
        <v>0</v>
      </c>
      <c r="O61" s="57">
        <f t="shared" si="8"/>
        <v>0</v>
      </c>
      <c r="P61" s="57">
        <f t="shared" si="8"/>
        <v>0</v>
      </c>
      <c r="Q61" s="177">
        <f t="shared" si="8"/>
        <v>0</v>
      </c>
    </row>
    <row r="62" spans="1:17" ht="27.75" customHeight="1" x14ac:dyDescent="0.25">
      <c r="A62" s="51">
        <v>1146</v>
      </c>
      <c r="B62" s="89" t="s">
        <v>73</v>
      </c>
      <c r="C62" s="90">
        <f t="shared" si="4"/>
        <v>0</v>
      </c>
      <c r="D62" s="92"/>
      <c r="E62" s="92"/>
      <c r="F62" s="92"/>
      <c r="G62" s="175"/>
      <c r="H62" s="90">
        <f t="shared" si="5"/>
        <v>0</v>
      </c>
      <c r="I62" s="92"/>
      <c r="J62" s="92"/>
      <c r="K62" s="92"/>
      <c r="L62" s="176"/>
      <c r="M62" s="90">
        <f t="shared" si="6"/>
        <v>0</v>
      </c>
      <c r="N62" s="57">
        <f t="shared" si="8"/>
        <v>0</v>
      </c>
      <c r="O62" s="57">
        <f t="shared" si="8"/>
        <v>0</v>
      </c>
      <c r="P62" s="57">
        <f t="shared" si="8"/>
        <v>0</v>
      </c>
      <c r="Q62" s="177">
        <f t="shared" si="8"/>
        <v>0</v>
      </c>
    </row>
    <row r="63" spans="1:17" x14ac:dyDescent="0.25">
      <c r="A63" s="51">
        <v>1147</v>
      </c>
      <c r="B63" s="89" t="s">
        <v>74</v>
      </c>
      <c r="C63" s="90">
        <f t="shared" si="4"/>
        <v>0</v>
      </c>
      <c r="D63" s="92"/>
      <c r="E63" s="92"/>
      <c r="F63" s="92"/>
      <c r="G63" s="175"/>
      <c r="H63" s="90">
        <f t="shared" si="5"/>
        <v>0</v>
      </c>
      <c r="I63" s="92"/>
      <c r="J63" s="92"/>
      <c r="K63" s="92"/>
      <c r="L63" s="176"/>
      <c r="M63" s="90">
        <f t="shared" si="6"/>
        <v>0</v>
      </c>
      <c r="N63" s="57">
        <f t="shared" si="8"/>
        <v>0</v>
      </c>
      <c r="O63" s="57">
        <f t="shared" si="8"/>
        <v>0</v>
      </c>
      <c r="P63" s="57">
        <f t="shared" si="8"/>
        <v>0</v>
      </c>
      <c r="Q63" s="177">
        <f t="shared" si="8"/>
        <v>0</v>
      </c>
    </row>
    <row r="64" spans="1:17" ht="24" x14ac:dyDescent="0.25">
      <c r="A64" s="51">
        <v>1148</v>
      </c>
      <c r="B64" s="89" t="s">
        <v>75</v>
      </c>
      <c r="C64" s="90">
        <f t="shared" si="4"/>
        <v>0</v>
      </c>
      <c r="D64" s="92"/>
      <c r="E64" s="92"/>
      <c r="F64" s="92"/>
      <c r="G64" s="175"/>
      <c r="H64" s="90">
        <f t="shared" si="5"/>
        <v>0</v>
      </c>
      <c r="I64" s="92"/>
      <c r="J64" s="92"/>
      <c r="K64" s="92"/>
      <c r="L64" s="176"/>
      <c r="M64" s="90">
        <f t="shared" si="6"/>
        <v>0</v>
      </c>
      <c r="N64" s="57">
        <f t="shared" si="8"/>
        <v>0</v>
      </c>
      <c r="O64" s="57">
        <f t="shared" si="8"/>
        <v>0</v>
      </c>
      <c r="P64" s="57">
        <f t="shared" si="8"/>
        <v>0</v>
      </c>
      <c r="Q64" s="177">
        <f t="shared" si="8"/>
        <v>0</v>
      </c>
    </row>
    <row r="65" spans="1:17" ht="29.25" customHeight="1" x14ac:dyDescent="0.25">
      <c r="A65" s="51">
        <v>1149</v>
      </c>
      <c r="B65" s="89" t="s">
        <v>76</v>
      </c>
      <c r="C65" s="90">
        <f t="shared" si="4"/>
        <v>0</v>
      </c>
      <c r="D65" s="92"/>
      <c r="E65" s="92"/>
      <c r="F65" s="92"/>
      <c r="G65" s="175"/>
      <c r="H65" s="90">
        <f t="shared" si="5"/>
        <v>0</v>
      </c>
      <c r="I65" s="92"/>
      <c r="J65" s="92"/>
      <c r="K65" s="92"/>
      <c r="L65" s="176"/>
      <c r="M65" s="90">
        <f t="shared" si="6"/>
        <v>0</v>
      </c>
      <c r="N65" s="57">
        <f t="shared" si="8"/>
        <v>0</v>
      </c>
      <c r="O65" s="57">
        <f t="shared" si="8"/>
        <v>0</v>
      </c>
      <c r="P65" s="57">
        <f t="shared" si="8"/>
        <v>0</v>
      </c>
      <c r="Q65" s="177">
        <f t="shared" si="8"/>
        <v>0</v>
      </c>
    </row>
    <row r="66" spans="1:17" ht="36" x14ac:dyDescent="0.25">
      <c r="A66" s="168">
        <v>1150</v>
      </c>
      <c r="B66" s="125" t="s">
        <v>77</v>
      </c>
      <c r="C66" s="133">
        <f t="shared" si="4"/>
        <v>0</v>
      </c>
      <c r="D66" s="180"/>
      <c r="E66" s="180"/>
      <c r="F66" s="180"/>
      <c r="G66" s="181"/>
      <c r="H66" s="133">
        <f t="shared" si="5"/>
        <v>0</v>
      </c>
      <c r="I66" s="180"/>
      <c r="J66" s="180"/>
      <c r="K66" s="180"/>
      <c r="L66" s="182"/>
      <c r="M66" s="133">
        <f t="shared" si="6"/>
        <v>0</v>
      </c>
      <c r="N66" s="57">
        <f t="shared" si="8"/>
        <v>0</v>
      </c>
      <c r="O66" s="169">
        <f t="shared" si="8"/>
        <v>0</v>
      </c>
      <c r="P66" s="169">
        <f t="shared" si="8"/>
        <v>0</v>
      </c>
      <c r="Q66" s="171">
        <f t="shared" si="8"/>
        <v>0</v>
      </c>
    </row>
    <row r="67" spans="1:17" ht="36" x14ac:dyDescent="0.25">
      <c r="A67" s="71">
        <v>1200</v>
      </c>
      <c r="B67" s="165" t="s">
        <v>78</v>
      </c>
      <c r="C67" s="72">
        <f t="shared" si="4"/>
        <v>0</v>
      </c>
      <c r="D67" s="78">
        <f>SUM(D68:D69)</f>
        <v>0</v>
      </c>
      <c r="E67" s="78">
        <f>SUM(E68:E69)</f>
        <v>0</v>
      </c>
      <c r="F67" s="78">
        <f>SUM(F68:F69)</f>
        <v>0</v>
      </c>
      <c r="G67" s="183">
        <f>SUM(G68:G69)</f>
        <v>0</v>
      </c>
      <c r="H67" s="72">
        <f t="shared" si="5"/>
        <v>0</v>
      </c>
      <c r="I67" s="78">
        <f>SUM(I68:I69)</f>
        <v>0</v>
      </c>
      <c r="J67" s="78">
        <f>SUM(J68:J69)</f>
        <v>0</v>
      </c>
      <c r="K67" s="78">
        <f>SUM(K68:K69)</f>
        <v>0</v>
      </c>
      <c r="L67" s="184">
        <f>SUM(L68:L69)</f>
        <v>0</v>
      </c>
      <c r="M67" s="72">
        <f t="shared" si="6"/>
        <v>0</v>
      </c>
      <c r="N67" s="78">
        <f>SUM(N68:N69)</f>
        <v>0</v>
      </c>
      <c r="O67" s="78">
        <f>SUM(O68:O69)</f>
        <v>0</v>
      </c>
      <c r="P67" s="78">
        <f>SUM(P68:P69)</f>
        <v>0</v>
      </c>
      <c r="Q67" s="184">
        <f>SUM(Q68:Q69)</f>
        <v>0</v>
      </c>
    </row>
    <row r="68" spans="1:17" ht="24" x14ac:dyDescent="0.25">
      <c r="A68" s="185">
        <v>1210</v>
      </c>
      <c r="B68" s="80" t="s">
        <v>79</v>
      </c>
      <c r="C68" s="81">
        <f t="shared" si="4"/>
        <v>0</v>
      </c>
      <c r="D68" s="83"/>
      <c r="E68" s="83"/>
      <c r="F68" s="83"/>
      <c r="G68" s="172"/>
      <c r="H68" s="81">
        <f t="shared" si="5"/>
        <v>0</v>
      </c>
      <c r="I68" s="83"/>
      <c r="J68" s="83"/>
      <c r="K68" s="83"/>
      <c r="L68" s="173"/>
      <c r="M68" s="81">
        <f t="shared" si="6"/>
        <v>0</v>
      </c>
      <c r="N68" s="107">
        <f>ROUNDUP(I68/$Q$15,0)</f>
        <v>0</v>
      </c>
      <c r="O68" s="107">
        <f>ROUNDUP(J68/$Q$15,0)</f>
        <v>0</v>
      </c>
      <c r="P68" s="107">
        <f>ROUNDUP(K68/$Q$15,0)</f>
        <v>0</v>
      </c>
      <c r="Q68" s="174">
        <f>ROUNDUP(L68/$Q$15,0)</f>
        <v>0</v>
      </c>
    </row>
    <row r="69" spans="1:17" ht="24" x14ac:dyDescent="0.25">
      <c r="A69" s="178">
        <v>1220</v>
      </c>
      <c r="B69" s="89" t="s">
        <v>80</v>
      </c>
      <c r="C69" s="90">
        <f t="shared" si="4"/>
        <v>0</v>
      </c>
      <c r="D69" s="57">
        <f>SUM(D70:D73)</f>
        <v>0</v>
      </c>
      <c r="E69" s="57">
        <f>SUM(E70:E73)</f>
        <v>0</v>
      </c>
      <c r="F69" s="57">
        <f>SUM(F70:F73)</f>
        <v>0</v>
      </c>
      <c r="G69" s="179">
        <f>SUM(G70:G73)</f>
        <v>0</v>
      </c>
      <c r="H69" s="90">
        <f t="shared" si="5"/>
        <v>0</v>
      </c>
      <c r="I69" s="57">
        <f>SUM(I70:I73)</f>
        <v>0</v>
      </c>
      <c r="J69" s="57">
        <f>SUM(J70:J73)</f>
        <v>0</v>
      </c>
      <c r="K69" s="57">
        <f>SUM(K70:K73)</f>
        <v>0</v>
      </c>
      <c r="L69" s="177">
        <f>SUM(L70:L73)</f>
        <v>0</v>
      </c>
      <c r="M69" s="90">
        <f t="shared" si="6"/>
        <v>0</v>
      </c>
      <c r="N69" s="57">
        <f>SUM(N70:N73)</f>
        <v>0</v>
      </c>
      <c r="O69" s="57">
        <f>SUM(O70:O73)</f>
        <v>0</v>
      </c>
      <c r="P69" s="57">
        <f>SUM(P70:P73)</f>
        <v>0</v>
      </c>
      <c r="Q69" s="177">
        <f>SUM(Q70:Q73)</f>
        <v>0</v>
      </c>
    </row>
    <row r="70" spans="1:17" ht="48" x14ac:dyDescent="0.25">
      <c r="A70" s="51">
        <v>1221</v>
      </c>
      <c r="B70" s="89" t="s">
        <v>81</v>
      </c>
      <c r="C70" s="90">
        <f t="shared" si="4"/>
        <v>0</v>
      </c>
      <c r="D70" s="92"/>
      <c r="E70" s="92"/>
      <c r="F70" s="92"/>
      <c r="G70" s="175"/>
      <c r="H70" s="90">
        <f t="shared" si="5"/>
        <v>0</v>
      </c>
      <c r="I70" s="92"/>
      <c r="J70" s="92"/>
      <c r="K70" s="92"/>
      <c r="L70" s="176"/>
      <c r="M70" s="90">
        <f t="shared" si="6"/>
        <v>0</v>
      </c>
      <c r="N70" s="57">
        <f t="shared" ref="N70:Q73" si="9">ROUNDUP(I70/$Q$15,0)</f>
        <v>0</v>
      </c>
      <c r="O70" s="57">
        <f t="shared" si="9"/>
        <v>0</v>
      </c>
      <c r="P70" s="57">
        <f t="shared" si="9"/>
        <v>0</v>
      </c>
      <c r="Q70" s="177">
        <f t="shared" si="9"/>
        <v>0</v>
      </c>
    </row>
    <row r="71" spans="1:17" x14ac:dyDescent="0.25">
      <c r="A71" s="51">
        <v>1223</v>
      </c>
      <c r="B71" s="89" t="s">
        <v>82</v>
      </c>
      <c r="C71" s="90">
        <f t="shared" si="4"/>
        <v>0</v>
      </c>
      <c r="D71" s="92"/>
      <c r="E71" s="92"/>
      <c r="F71" s="92"/>
      <c r="G71" s="175"/>
      <c r="H71" s="90">
        <f t="shared" si="5"/>
        <v>0</v>
      </c>
      <c r="I71" s="92"/>
      <c r="J71" s="92"/>
      <c r="K71" s="92"/>
      <c r="L71" s="176"/>
      <c r="M71" s="90">
        <f t="shared" si="6"/>
        <v>0</v>
      </c>
      <c r="N71" s="57">
        <f t="shared" si="9"/>
        <v>0</v>
      </c>
      <c r="O71" s="57">
        <f t="shared" si="9"/>
        <v>0</v>
      </c>
      <c r="P71" s="57">
        <f t="shared" si="9"/>
        <v>0</v>
      </c>
      <c r="Q71" s="177">
        <f t="shared" si="9"/>
        <v>0</v>
      </c>
    </row>
    <row r="72" spans="1:17" ht="36" x14ac:dyDescent="0.25">
      <c r="A72" s="51">
        <v>1227</v>
      </c>
      <c r="B72" s="89" t="s">
        <v>83</v>
      </c>
      <c r="C72" s="90">
        <f t="shared" si="4"/>
        <v>0</v>
      </c>
      <c r="D72" s="92"/>
      <c r="E72" s="92"/>
      <c r="F72" s="92"/>
      <c r="G72" s="175"/>
      <c r="H72" s="90">
        <f t="shared" si="5"/>
        <v>0</v>
      </c>
      <c r="I72" s="92"/>
      <c r="J72" s="92"/>
      <c r="K72" s="92"/>
      <c r="L72" s="176"/>
      <c r="M72" s="90">
        <f t="shared" si="6"/>
        <v>0</v>
      </c>
      <c r="N72" s="57">
        <f t="shared" si="9"/>
        <v>0</v>
      </c>
      <c r="O72" s="57">
        <f t="shared" si="9"/>
        <v>0</v>
      </c>
      <c r="P72" s="57">
        <f t="shared" si="9"/>
        <v>0</v>
      </c>
      <c r="Q72" s="177">
        <f t="shared" si="9"/>
        <v>0</v>
      </c>
    </row>
    <row r="73" spans="1:17" ht="48" x14ac:dyDescent="0.25">
      <c r="A73" s="51">
        <v>1228</v>
      </c>
      <c r="B73" s="89" t="s">
        <v>84</v>
      </c>
      <c r="C73" s="90">
        <f t="shared" si="4"/>
        <v>0</v>
      </c>
      <c r="D73" s="92"/>
      <c r="E73" s="92"/>
      <c r="F73" s="92"/>
      <c r="G73" s="175"/>
      <c r="H73" s="90">
        <f t="shared" si="5"/>
        <v>0</v>
      </c>
      <c r="I73" s="92"/>
      <c r="J73" s="92"/>
      <c r="K73" s="92"/>
      <c r="L73" s="176"/>
      <c r="M73" s="90">
        <f t="shared" si="6"/>
        <v>0</v>
      </c>
      <c r="N73" s="57">
        <f t="shared" si="9"/>
        <v>0</v>
      </c>
      <c r="O73" s="57">
        <f t="shared" si="9"/>
        <v>0</v>
      </c>
      <c r="P73" s="57">
        <f t="shared" si="9"/>
        <v>0</v>
      </c>
      <c r="Q73" s="177">
        <f t="shared" si="9"/>
        <v>0</v>
      </c>
    </row>
    <row r="74" spans="1:17" ht="15" customHeight="1" x14ac:dyDescent="0.25">
      <c r="A74" s="160">
        <v>2000</v>
      </c>
      <c r="B74" s="160" t="s">
        <v>85</v>
      </c>
      <c r="C74" s="161">
        <f t="shared" si="4"/>
        <v>0</v>
      </c>
      <c r="D74" s="162">
        <f>SUM(D75,D82,D129,D162,D163,D170)</f>
        <v>0</v>
      </c>
      <c r="E74" s="162">
        <f>SUM(E75,E82,E129,E162,E163,E170)</f>
        <v>0</v>
      </c>
      <c r="F74" s="162">
        <f>SUM(F75,F82,F129,F162,F163,F170)</f>
        <v>0</v>
      </c>
      <c r="G74" s="163">
        <f>SUM(G75,G82,G129,G162,G163,G170)</f>
        <v>0</v>
      </c>
      <c r="H74" s="161">
        <f t="shared" si="5"/>
        <v>0</v>
      </c>
      <c r="I74" s="162">
        <f>SUM(I75,I82,I129,I162,I163,I170)</f>
        <v>0</v>
      </c>
      <c r="J74" s="162">
        <f>SUM(J75,J82,J129,J162,J163,J170)</f>
        <v>0</v>
      </c>
      <c r="K74" s="162">
        <f>SUM(K75,K82,K129,K162,K163,K170)</f>
        <v>0</v>
      </c>
      <c r="L74" s="164">
        <f>SUM(L75,L82,L129,L162,L163,L170)</f>
        <v>0</v>
      </c>
      <c r="M74" s="161">
        <f t="shared" si="6"/>
        <v>0</v>
      </c>
      <c r="N74" s="162">
        <f>SUM(N75,N82,N129,N162,N163,N170)</f>
        <v>0</v>
      </c>
      <c r="O74" s="162">
        <f>SUM(O75,O82,O129,O162,O163,O170)</f>
        <v>0</v>
      </c>
      <c r="P74" s="162">
        <f>SUM(P75,P82,P129,P162,P163,P170)</f>
        <v>0</v>
      </c>
      <c r="Q74" s="164">
        <f>SUM(Q75,Q82,Q129,Q162,Q163,Q170)</f>
        <v>0</v>
      </c>
    </row>
    <row r="75" spans="1:17" ht="29.25" customHeight="1" x14ac:dyDescent="0.25">
      <c r="A75" s="71">
        <v>2100</v>
      </c>
      <c r="B75" s="165" t="s">
        <v>86</v>
      </c>
      <c r="C75" s="72">
        <f t="shared" si="4"/>
        <v>0</v>
      </c>
      <c r="D75" s="78">
        <f>SUM(D76,D79)</f>
        <v>0</v>
      </c>
      <c r="E75" s="78">
        <f>SUM(E76,E79)</f>
        <v>0</v>
      </c>
      <c r="F75" s="78">
        <f>SUM(F76,F79)</f>
        <v>0</v>
      </c>
      <c r="G75" s="183">
        <f>SUM(G76,G79)</f>
        <v>0</v>
      </c>
      <c r="H75" s="72">
        <f t="shared" si="5"/>
        <v>0</v>
      </c>
      <c r="I75" s="78">
        <f>SUM(I76,I79)</f>
        <v>0</v>
      </c>
      <c r="J75" s="78">
        <f>SUM(J76,J79)</f>
        <v>0</v>
      </c>
      <c r="K75" s="78">
        <f>SUM(K76,K79)</f>
        <v>0</v>
      </c>
      <c r="L75" s="184">
        <f>SUM(L76,L79)</f>
        <v>0</v>
      </c>
      <c r="M75" s="72">
        <f t="shared" si="6"/>
        <v>0</v>
      </c>
      <c r="N75" s="78">
        <f>SUM(N76,N79)</f>
        <v>0</v>
      </c>
      <c r="O75" s="78">
        <f>SUM(O76,O79)</f>
        <v>0</v>
      </c>
      <c r="P75" s="78">
        <f>SUM(P76,P79)</f>
        <v>0</v>
      </c>
      <c r="Q75" s="184">
        <f>SUM(Q76,Q79)</f>
        <v>0</v>
      </c>
    </row>
    <row r="76" spans="1:17" ht="30" customHeight="1" x14ac:dyDescent="0.25">
      <c r="A76" s="185">
        <v>2110</v>
      </c>
      <c r="B76" s="80" t="s">
        <v>87</v>
      </c>
      <c r="C76" s="81">
        <f t="shared" si="4"/>
        <v>0</v>
      </c>
      <c r="D76" s="107">
        <f>SUM(D77:D78)</f>
        <v>0</v>
      </c>
      <c r="E76" s="107">
        <f>SUM(E77:E78)</f>
        <v>0</v>
      </c>
      <c r="F76" s="107">
        <f>SUM(F77:F78)</f>
        <v>0</v>
      </c>
      <c r="G76" s="186">
        <f>SUM(G77:G78)</f>
        <v>0</v>
      </c>
      <c r="H76" s="81">
        <f t="shared" si="5"/>
        <v>0</v>
      </c>
      <c r="I76" s="107">
        <f>SUM(I77:I78)</f>
        <v>0</v>
      </c>
      <c r="J76" s="107">
        <f>SUM(J77:J78)</f>
        <v>0</v>
      </c>
      <c r="K76" s="107">
        <f>SUM(K77:K78)</f>
        <v>0</v>
      </c>
      <c r="L76" s="174">
        <f>SUM(L77:L78)</f>
        <v>0</v>
      </c>
      <c r="M76" s="81">
        <f t="shared" si="6"/>
        <v>0</v>
      </c>
      <c r="N76" s="107">
        <f>SUM(N77:N78)</f>
        <v>0</v>
      </c>
      <c r="O76" s="107">
        <f>SUM(O77:O78)</f>
        <v>0</v>
      </c>
      <c r="P76" s="107">
        <f>SUM(P77:P78)</f>
        <v>0</v>
      </c>
      <c r="Q76" s="174">
        <f>SUM(Q77:Q78)</f>
        <v>0</v>
      </c>
    </row>
    <row r="77" spans="1:17" x14ac:dyDescent="0.25">
      <c r="A77" s="51">
        <v>2111</v>
      </c>
      <c r="B77" s="89" t="s">
        <v>88</v>
      </c>
      <c r="C77" s="90">
        <f t="shared" si="4"/>
        <v>0</v>
      </c>
      <c r="D77" s="92"/>
      <c r="E77" s="92"/>
      <c r="F77" s="92"/>
      <c r="G77" s="175"/>
      <c r="H77" s="90">
        <f t="shared" si="5"/>
        <v>0</v>
      </c>
      <c r="I77" s="92"/>
      <c r="J77" s="92"/>
      <c r="K77" s="92"/>
      <c r="L77" s="176"/>
      <c r="M77" s="90">
        <f t="shared" si="6"/>
        <v>0</v>
      </c>
      <c r="N77" s="57">
        <f t="shared" ref="N77:Q78" si="10">ROUNDUP(I77/$Q$15,0)</f>
        <v>0</v>
      </c>
      <c r="O77" s="57">
        <f t="shared" si="10"/>
        <v>0</v>
      </c>
      <c r="P77" s="57">
        <f t="shared" si="10"/>
        <v>0</v>
      </c>
      <c r="Q77" s="177">
        <f t="shared" si="10"/>
        <v>0</v>
      </c>
    </row>
    <row r="78" spans="1:17" ht="24" x14ac:dyDescent="0.25">
      <c r="A78" s="51">
        <v>2112</v>
      </c>
      <c r="B78" s="89" t="s">
        <v>89</v>
      </c>
      <c r="C78" s="90">
        <f t="shared" si="4"/>
        <v>0</v>
      </c>
      <c r="D78" s="92"/>
      <c r="E78" s="92"/>
      <c r="F78" s="92"/>
      <c r="G78" s="175"/>
      <c r="H78" s="90">
        <f t="shared" si="5"/>
        <v>0</v>
      </c>
      <c r="I78" s="92"/>
      <c r="J78" s="92"/>
      <c r="K78" s="92"/>
      <c r="L78" s="176"/>
      <c r="M78" s="90">
        <f t="shared" si="6"/>
        <v>0</v>
      </c>
      <c r="N78" s="57">
        <f t="shared" si="10"/>
        <v>0</v>
      </c>
      <c r="O78" s="57">
        <f t="shared" si="10"/>
        <v>0</v>
      </c>
      <c r="P78" s="57">
        <f t="shared" si="10"/>
        <v>0</v>
      </c>
      <c r="Q78" s="177">
        <f t="shared" si="10"/>
        <v>0</v>
      </c>
    </row>
    <row r="79" spans="1:17" ht="29.25" customHeight="1" x14ac:dyDescent="0.25">
      <c r="A79" s="178">
        <v>2120</v>
      </c>
      <c r="B79" s="89" t="s">
        <v>90</v>
      </c>
      <c r="C79" s="90">
        <f t="shared" si="4"/>
        <v>0</v>
      </c>
      <c r="D79" s="57">
        <f>SUM(D80:D81)</f>
        <v>0</v>
      </c>
      <c r="E79" s="57">
        <f>SUM(E80:E81)</f>
        <v>0</v>
      </c>
      <c r="F79" s="57">
        <f>SUM(F80:F81)</f>
        <v>0</v>
      </c>
      <c r="G79" s="179">
        <f>SUM(G80:G81)</f>
        <v>0</v>
      </c>
      <c r="H79" s="90">
        <f t="shared" si="5"/>
        <v>0</v>
      </c>
      <c r="I79" s="57">
        <f>SUM(I80:I81)</f>
        <v>0</v>
      </c>
      <c r="J79" s="57">
        <f>SUM(J80:J81)</f>
        <v>0</v>
      </c>
      <c r="K79" s="57">
        <f>SUM(K80:K81)</f>
        <v>0</v>
      </c>
      <c r="L79" s="177">
        <f>SUM(L80:L81)</f>
        <v>0</v>
      </c>
      <c r="M79" s="90">
        <f t="shared" si="6"/>
        <v>0</v>
      </c>
      <c r="N79" s="57">
        <f>SUM(N80:N81)</f>
        <v>0</v>
      </c>
      <c r="O79" s="57">
        <f>SUM(O80:O81)</f>
        <v>0</v>
      </c>
      <c r="P79" s="57">
        <f>SUM(P80:P81)</f>
        <v>0</v>
      </c>
      <c r="Q79" s="177">
        <f>SUM(Q80:Q81)</f>
        <v>0</v>
      </c>
    </row>
    <row r="80" spans="1:17" x14ac:dyDescent="0.25">
      <c r="A80" s="51">
        <v>2121</v>
      </c>
      <c r="B80" s="89" t="s">
        <v>88</v>
      </c>
      <c r="C80" s="90">
        <f t="shared" si="4"/>
        <v>0</v>
      </c>
      <c r="D80" s="92"/>
      <c r="E80" s="92"/>
      <c r="F80" s="92"/>
      <c r="G80" s="175"/>
      <c r="H80" s="90">
        <f t="shared" si="5"/>
        <v>0</v>
      </c>
      <c r="I80" s="92"/>
      <c r="J80" s="92"/>
      <c r="K80" s="92"/>
      <c r="L80" s="176"/>
      <c r="M80" s="90">
        <f t="shared" si="6"/>
        <v>0</v>
      </c>
      <c r="N80" s="57">
        <f t="shared" ref="N80:Q81" si="11">ROUNDUP(I80/$Q$15,0)</f>
        <v>0</v>
      </c>
      <c r="O80" s="57">
        <f t="shared" si="11"/>
        <v>0</v>
      </c>
      <c r="P80" s="57">
        <f t="shared" si="11"/>
        <v>0</v>
      </c>
      <c r="Q80" s="177">
        <f t="shared" si="11"/>
        <v>0</v>
      </c>
    </row>
    <row r="81" spans="1:17" ht="24" x14ac:dyDescent="0.25">
      <c r="A81" s="51">
        <v>2122</v>
      </c>
      <c r="B81" s="89" t="s">
        <v>89</v>
      </c>
      <c r="C81" s="90">
        <f t="shared" si="4"/>
        <v>0</v>
      </c>
      <c r="D81" s="92"/>
      <c r="E81" s="92"/>
      <c r="F81" s="92"/>
      <c r="G81" s="175"/>
      <c r="H81" s="90">
        <f t="shared" si="5"/>
        <v>0</v>
      </c>
      <c r="I81" s="92"/>
      <c r="J81" s="92"/>
      <c r="K81" s="92"/>
      <c r="L81" s="176"/>
      <c r="M81" s="90">
        <f t="shared" si="6"/>
        <v>0</v>
      </c>
      <c r="N81" s="57">
        <f t="shared" si="11"/>
        <v>0</v>
      </c>
      <c r="O81" s="57">
        <f t="shared" si="11"/>
        <v>0</v>
      </c>
      <c r="P81" s="57">
        <f t="shared" si="11"/>
        <v>0</v>
      </c>
      <c r="Q81" s="177">
        <f t="shared" si="11"/>
        <v>0</v>
      </c>
    </row>
    <row r="82" spans="1:17" x14ac:dyDescent="0.25">
      <c r="A82" s="71">
        <v>2200</v>
      </c>
      <c r="B82" s="165" t="s">
        <v>91</v>
      </c>
      <c r="C82" s="72">
        <f t="shared" si="4"/>
        <v>0</v>
      </c>
      <c r="D82" s="78">
        <f>SUM(D83,D88,D94,D102,D111,D115,D121,D127)</f>
        <v>0</v>
      </c>
      <c r="E82" s="78">
        <f>SUM(E83,E88,E94,E102,E111,E115,E121,E127)</f>
        <v>0</v>
      </c>
      <c r="F82" s="78">
        <f>SUM(F83,F88,F94,F102,F111,F115,F121,F127)</f>
        <v>0</v>
      </c>
      <c r="G82" s="183">
        <f>SUM(G83,G88,G94,G102,G111,G115,G121,G127)</f>
        <v>0</v>
      </c>
      <c r="H82" s="72">
        <f t="shared" ref="H82:H126" si="12">SUM(I82:L82)</f>
        <v>0</v>
      </c>
      <c r="I82" s="78">
        <f>SUM(I83,I88,I94,I102,I111,I115,I121,I127)</f>
        <v>0</v>
      </c>
      <c r="J82" s="78">
        <f>SUM(J83,J88,J94,J102,J111,J115,J121,J127)</f>
        <v>0</v>
      </c>
      <c r="K82" s="78">
        <f>SUM(K83,K88,K94,K102,K111,K115,K121,K127)</f>
        <v>0</v>
      </c>
      <c r="L82" s="187">
        <f>SUM(L83,L88,L94,L102,L111,L115,L121,L127)</f>
        <v>0</v>
      </c>
      <c r="M82" s="72">
        <f t="shared" ref="M82:M126" si="13">SUM(N82:Q82)</f>
        <v>0</v>
      </c>
      <c r="N82" s="78">
        <f>SUM(N83,N88,N94,N102,N111,N115,N121,N127)</f>
        <v>0</v>
      </c>
      <c r="O82" s="78">
        <f>SUM(O83,O88,O94,O102,O111,O115,O121,O127)</f>
        <v>0</v>
      </c>
      <c r="P82" s="78">
        <f>SUM(P83,P88,P94,P102,P111,P115,P121,P127)</f>
        <v>0</v>
      </c>
      <c r="Q82" s="187">
        <f>SUM(Q83,Q88,Q94,Q102,Q111,Q115,Q121,Q127)</f>
        <v>0</v>
      </c>
    </row>
    <row r="83" spans="1:17" ht="24" x14ac:dyDescent="0.25">
      <c r="A83" s="168">
        <v>2210</v>
      </c>
      <c r="B83" s="125" t="s">
        <v>92</v>
      </c>
      <c r="C83" s="133">
        <f t="shared" si="4"/>
        <v>0</v>
      </c>
      <c r="D83" s="169">
        <f>SUM(D84:D87)</f>
        <v>0</v>
      </c>
      <c r="E83" s="169">
        <f>SUM(E84:E87)</f>
        <v>0</v>
      </c>
      <c r="F83" s="169">
        <f>SUM(F84:F87)</f>
        <v>0</v>
      </c>
      <c r="G83" s="169">
        <f>SUM(G84:G87)</f>
        <v>0</v>
      </c>
      <c r="H83" s="133">
        <f t="shared" si="12"/>
        <v>0</v>
      </c>
      <c r="I83" s="169">
        <f>SUM(I84:I87)</f>
        <v>0</v>
      </c>
      <c r="J83" s="169">
        <f>SUM(J84:J87)</f>
        <v>0</v>
      </c>
      <c r="K83" s="169">
        <f>SUM(K84:K87)</f>
        <v>0</v>
      </c>
      <c r="L83" s="171">
        <f>SUM(L84:L87)</f>
        <v>0</v>
      </c>
      <c r="M83" s="133">
        <f t="shared" si="13"/>
        <v>0</v>
      </c>
      <c r="N83" s="169">
        <f>SUM(N84:N87)</f>
        <v>0</v>
      </c>
      <c r="O83" s="169">
        <f>SUM(O84:O87)</f>
        <v>0</v>
      </c>
      <c r="P83" s="169">
        <f>SUM(P84:P87)</f>
        <v>0</v>
      </c>
      <c r="Q83" s="171">
        <f>SUM(Q84:Q87)</f>
        <v>0</v>
      </c>
    </row>
    <row r="84" spans="1:17" ht="24" x14ac:dyDescent="0.25">
      <c r="A84" s="41">
        <v>2211</v>
      </c>
      <c r="B84" s="80" t="s">
        <v>93</v>
      </c>
      <c r="C84" s="81">
        <f t="shared" si="4"/>
        <v>0</v>
      </c>
      <c r="D84" s="83"/>
      <c r="E84" s="83"/>
      <c r="F84" s="83"/>
      <c r="G84" s="172"/>
      <c r="H84" s="81">
        <f t="shared" si="12"/>
        <v>0</v>
      </c>
      <c r="I84" s="83"/>
      <c r="J84" s="83"/>
      <c r="K84" s="83"/>
      <c r="L84" s="173"/>
      <c r="M84" s="81">
        <f t="shared" si="13"/>
        <v>0</v>
      </c>
      <c r="N84" s="107">
        <f t="shared" ref="N84:Q87" si="14">ROUNDUP(I84/$Q$15,0)</f>
        <v>0</v>
      </c>
      <c r="O84" s="107">
        <f t="shared" si="14"/>
        <v>0</v>
      </c>
      <c r="P84" s="107">
        <f t="shared" si="14"/>
        <v>0</v>
      </c>
      <c r="Q84" s="174">
        <f t="shared" si="14"/>
        <v>0</v>
      </c>
    </row>
    <row r="85" spans="1:17" ht="36" x14ac:dyDescent="0.25">
      <c r="A85" s="51">
        <v>2212</v>
      </c>
      <c r="B85" s="89" t="s">
        <v>94</v>
      </c>
      <c r="C85" s="90">
        <f t="shared" si="4"/>
        <v>0</v>
      </c>
      <c r="D85" s="92"/>
      <c r="E85" s="92"/>
      <c r="F85" s="92"/>
      <c r="G85" s="175"/>
      <c r="H85" s="90">
        <f t="shared" si="12"/>
        <v>0</v>
      </c>
      <c r="I85" s="92"/>
      <c r="J85" s="92"/>
      <c r="K85" s="92"/>
      <c r="L85" s="176"/>
      <c r="M85" s="90">
        <f t="shared" si="13"/>
        <v>0</v>
      </c>
      <c r="N85" s="57">
        <f t="shared" si="14"/>
        <v>0</v>
      </c>
      <c r="O85" s="57">
        <f t="shared" si="14"/>
        <v>0</v>
      </c>
      <c r="P85" s="57">
        <f t="shared" si="14"/>
        <v>0</v>
      </c>
      <c r="Q85" s="177">
        <f t="shared" si="14"/>
        <v>0</v>
      </c>
    </row>
    <row r="86" spans="1:17" ht="24" x14ac:dyDescent="0.25">
      <c r="A86" s="51">
        <v>2214</v>
      </c>
      <c r="B86" s="89" t="s">
        <v>95</v>
      </c>
      <c r="C86" s="90">
        <f t="shared" si="4"/>
        <v>0</v>
      </c>
      <c r="D86" s="92"/>
      <c r="E86" s="92"/>
      <c r="F86" s="92"/>
      <c r="G86" s="175"/>
      <c r="H86" s="90">
        <f t="shared" si="12"/>
        <v>0</v>
      </c>
      <c r="I86" s="92"/>
      <c r="J86" s="92"/>
      <c r="K86" s="92"/>
      <c r="L86" s="176"/>
      <c r="M86" s="90">
        <f t="shared" si="13"/>
        <v>0</v>
      </c>
      <c r="N86" s="57">
        <f t="shared" si="14"/>
        <v>0</v>
      </c>
      <c r="O86" s="57">
        <f t="shared" si="14"/>
        <v>0</v>
      </c>
      <c r="P86" s="57">
        <f t="shared" si="14"/>
        <v>0</v>
      </c>
      <c r="Q86" s="177">
        <f t="shared" si="14"/>
        <v>0</v>
      </c>
    </row>
    <row r="87" spans="1:17" x14ac:dyDescent="0.25">
      <c r="A87" s="51">
        <v>2219</v>
      </c>
      <c r="B87" s="89" t="s">
        <v>96</v>
      </c>
      <c r="C87" s="90">
        <f t="shared" si="4"/>
        <v>0</v>
      </c>
      <c r="D87" s="92"/>
      <c r="E87" s="92"/>
      <c r="F87" s="92"/>
      <c r="G87" s="175"/>
      <c r="H87" s="90">
        <f t="shared" si="12"/>
        <v>0</v>
      </c>
      <c r="I87" s="92"/>
      <c r="J87" s="92"/>
      <c r="K87" s="92"/>
      <c r="L87" s="176"/>
      <c r="M87" s="90">
        <f t="shared" si="13"/>
        <v>0</v>
      </c>
      <c r="N87" s="57">
        <f t="shared" si="14"/>
        <v>0</v>
      </c>
      <c r="O87" s="57">
        <f t="shared" si="14"/>
        <v>0</v>
      </c>
      <c r="P87" s="57">
        <f t="shared" si="14"/>
        <v>0</v>
      </c>
      <c r="Q87" s="177">
        <f t="shared" si="14"/>
        <v>0</v>
      </c>
    </row>
    <row r="88" spans="1:17" ht="24" x14ac:dyDescent="0.25">
      <c r="A88" s="178">
        <v>2220</v>
      </c>
      <c r="B88" s="89" t="s">
        <v>97</v>
      </c>
      <c r="C88" s="90">
        <f t="shared" si="4"/>
        <v>0</v>
      </c>
      <c r="D88" s="57">
        <f>SUM(D89:D93)</f>
        <v>0</v>
      </c>
      <c r="E88" s="57">
        <f>SUM(E89:E93)</f>
        <v>0</v>
      </c>
      <c r="F88" s="57">
        <f>SUM(F89:F93)</f>
        <v>0</v>
      </c>
      <c r="G88" s="179">
        <f>SUM(G89:G93)</f>
        <v>0</v>
      </c>
      <c r="H88" s="90">
        <f t="shared" si="12"/>
        <v>0</v>
      </c>
      <c r="I88" s="57">
        <f>SUM(I89:I93)</f>
        <v>0</v>
      </c>
      <c r="J88" s="57">
        <f>SUM(J89:J93)</f>
        <v>0</v>
      </c>
      <c r="K88" s="57">
        <f>SUM(K89:K93)</f>
        <v>0</v>
      </c>
      <c r="L88" s="177">
        <f>SUM(L89:L93)</f>
        <v>0</v>
      </c>
      <c r="M88" s="90">
        <f t="shared" si="13"/>
        <v>0</v>
      </c>
      <c r="N88" s="57">
        <f>SUM(N89:N93)</f>
        <v>0</v>
      </c>
      <c r="O88" s="57">
        <f>SUM(O89:O93)</f>
        <v>0</v>
      </c>
      <c r="P88" s="57">
        <f>SUM(P89:P93)</f>
        <v>0</v>
      </c>
      <c r="Q88" s="177">
        <f>SUM(Q89:Q93)</f>
        <v>0</v>
      </c>
    </row>
    <row r="89" spans="1:17" x14ac:dyDescent="0.25">
      <c r="A89" s="51">
        <v>2221</v>
      </c>
      <c r="B89" s="89" t="s">
        <v>98</v>
      </c>
      <c r="C89" s="90">
        <f t="shared" si="4"/>
        <v>0</v>
      </c>
      <c r="D89" s="92"/>
      <c r="E89" s="92"/>
      <c r="F89" s="92"/>
      <c r="G89" s="175"/>
      <c r="H89" s="90">
        <f t="shared" si="12"/>
        <v>0</v>
      </c>
      <c r="I89" s="92"/>
      <c r="J89" s="92"/>
      <c r="K89" s="92"/>
      <c r="L89" s="176"/>
      <c r="M89" s="90">
        <f t="shared" si="13"/>
        <v>0</v>
      </c>
      <c r="N89" s="57">
        <f t="shared" ref="N89:Q93" si="15">ROUNDUP(I89/$Q$15,0)</f>
        <v>0</v>
      </c>
      <c r="O89" s="57">
        <f t="shared" si="15"/>
        <v>0</v>
      </c>
      <c r="P89" s="57">
        <f t="shared" si="15"/>
        <v>0</v>
      </c>
      <c r="Q89" s="177">
        <f t="shared" si="15"/>
        <v>0</v>
      </c>
    </row>
    <row r="90" spans="1:17" x14ac:dyDescent="0.25">
      <c r="A90" s="51">
        <v>2222</v>
      </c>
      <c r="B90" s="89" t="s">
        <v>99</v>
      </c>
      <c r="C90" s="90">
        <f t="shared" si="4"/>
        <v>0</v>
      </c>
      <c r="D90" s="92"/>
      <c r="E90" s="92"/>
      <c r="F90" s="92"/>
      <c r="G90" s="175"/>
      <c r="H90" s="90">
        <f t="shared" si="12"/>
        <v>0</v>
      </c>
      <c r="I90" s="92"/>
      <c r="J90" s="92"/>
      <c r="K90" s="92"/>
      <c r="L90" s="176"/>
      <c r="M90" s="90">
        <f t="shared" si="13"/>
        <v>0</v>
      </c>
      <c r="N90" s="57">
        <f t="shared" si="15"/>
        <v>0</v>
      </c>
      <c r="O90" s="57">
        <f t="shared" si="15"/>
        <v>0</v>
      </c>
      <c r="P90" s="57">
        <f t="shared" si="15"/>
        <v>0</v>
      </c>
      <c r="Q90" s="177">
        <f t="shared" si="15"/>
        <v>0</v>
      </c>
    </row>
    <row r="91" spans="1:17" x14ac:dyDescent="0.25">
      <c r="A91" s="51">
        <v>2223</v>
      </c>
      <c r="B91" s="89" t="s">
        <v>100</v>
      </c>
      <c r="C91" s="90">
        <f t="shared" si="4"/>
        <v>0</v>
      </c>
      <c r="D91" s="92"/>
      <c r="E91" s="92"/>
      <c r="F91" s="92"/>
      <c r="G91" s="175"/>
      <c r="H91" s="90">
        <f t="shared" si="12"/>
        <v>0</v>
      </c>
      <c r="I91" s="92"/>
      <c r="J91" s="92"/>
      <c r="K91" s="92"/>
      <c r="L91" s="176"/>
      <c r="M91" s="90">
        <f t="shared" si="13"/>
        <v>0</v>
      </c>
      <c r="N91" s="57">
        <f t="shared" si="15"/>
        <v>0</v>
      </c>
      <c r="O91" s="57">
        <f t="shared" si="15"/>
        <v>0</v>
      </c>
      <c r="P91" s="57">
        <f t="shared" si="15"/>
        <v>0</v>
      </c>
      <c r="Q91" s="177">
        <f t="shared" si="15"/>
        <v>0</v>
      </c>
    </row>
    <row r="92" spans="1:17" ht="11.25" customHeight="1" x14ac:dyDescent="0.25">
      <c r="A92" s="51">
        <v>2224</v>
      </c>
      <c r="B92" s="89" t="s">
        <v>101</v>
      </c>
      <c r="C92" s="90">
        <f t="shared" si="4"/>
        <v>0</v>
      </c>
      <c r="D92" s="92"/>
      <c r="E92" s="92"/>
      <c r="F92" s="92"/>
      <c r="G92" s="175"/>
      <c r="H92" s="90">
        <f t="shared" si="12"/>
        <v>0</v>
      </c>
      <c r="I92" s="92"/>
      <c r="J92" s="92"/>
      <c r="K92" s="92"/>
      <c r="L92" s="176"/>
      <c r="M92" s="90">
        <f t="shared" si="13"/>
        <v>0</v>
      </c>
      <c r="N92" s="57">
        <f t="shared" si="15"/>
        <v>0</v>
      </c>
      <c r="O92" s="57">
        <f t="shared" si="15"/>
        <v>0</v>
      </c>
      <c r="P92" s="57">
        <f t="shared" si="15"/>
        <v>0</v>
      </c>
      <c r="Q92" s="177">
        <f t="shared" si="15"/>
        <v>0</v>
      </c>
    </row>
    <row r="93" spans="1:17" ht="24" x14ac:dyDescent="0.25">
      <c r="A93" s="51">
        <v>2229</v>
      </c>
      <c r="B93" s="89" t="s">
        <v>102</v>
      </c>
      <c r="C93" s="90">
        <f t="shared" si="4"/>
        <v>0</v>
      </c>
      <c r="D93" s="92"/>
      <c r="E93" s="92"/>
      <c r="F93" s="92"/>
      <c r="G93" s="175"/>
      <c r="H93" s="90">
        <f t="shared" si="12"/>
        <v>0</v>
      </c>
      <c r="I93" s="92"/>
      <c r="J93" s="92"/>
      <c r="K93" s="92"/>
      <c r="L93" s="176"/>
      <c r="M93" s="90">
        <f t="shared" si="13"/>
        <v>0</v>
      </c>
      <c r="N93" s="57">
        <f t="shared" si="15"/>
        <v>0</v>
      </c>
      <c r="O93" s="57">
        <f t="shared" si="15"/>
        <v>0</v>
      </c>
      <c r="P93" s="57">
        <f t="shared" si="15"/>
        <v>0</v>
      </c>
      <c r="Q93" s="177">
        <f t="shared" si="15"/>
        <v>0</v>
      </c>
    </row>
    <row r="94" spans="1:17" ht="36" x14ac:dyDescent="0.25">
      <c r="A94" s="178">
        <v>2230</v>
      </c>
      <c r="B94" s="89" t="s">
        <v>103</v>
      </c>
      <c r="C94" s="90">
        <f t="shared" si="4"/>
        <v>0</v>
      </c>
      <c r="D94" s="57">
        <f>SUM(D95:D101)</f>
        <v>0</v>
      </c>
      <c r="E94" s="57">
        <f>SUM(E95:E101)</f>
        <v>0</v>
      </c>
      <c r="F94" s="57">
        <f>SUM(F95:F101)</f>
        <v>0</v>
      </c>
      <c r="G94" s="179">
        <f>SUM(G95:G101)</f>
        <v>0</v>
      </c>
      <c r="H94" s="90">
        <f t="shared" si="12"/>
        <v>0</v>
      </c>
      <c r="I94" s="57">
        <f>SUM(I95:I101)</f>
        <v>0</v>
      </c>
      <c r="J94" s="57">
        <f>SUM(J95:J101)</f>
        <v>0</v>
      </c>
      <c r="K94" s="57">
        <f>SUM(K95:K101)</f>
        <v>0</v>
      </c>
      <c r="L94" s="177">
        <f>SUM(L95:L101)</f>
        <v>0</v>
      </c>
      <c r="M94" s="90">
        <f t="shared" si="13"/>
        <v>0</v>
      </c>
      <c r="N94" s="57">
        <f>SUM(N95:N101)</f>
        <v>0</v>
      </c>
      <c r="O94" s="57">
        <f>SUM(O95:O101)</f>
        <v>0</v>
      </c>
      <c r="P94" s="57">
        <f>SUM(P95:P101)</f>
        <v>0</v>
      </c>
      <c r="Q94" s="177">
        <f>SUM(Q95:Q101)</f>
        <v>0</v>
      </c>
    </row>
    <row r="95" spans="1:17" ht="36" x14ac:dyDescent="0.25">
      <c r="A95" s="51">
        <v>2231</v>
      </c>
      <c r="B95" s="89" t="s">
        <v>104</v>
      </c>
      <c r="C95" s="90">
        <f t="shared" si="4"/>
        <v>0</v>
      </c>
      <c r="D95" s="92"/>
      <c r="E95" s="92"/>
      <c r="F95" s="92"/>
      <c r="G95" s="175"/>
      <c r="H95" s="90">
        <f t="shared" si="12"/>
        <v>0</v>
      </c>
      <c r="I95" s="92"/>
      <c r="J95" s="92"/>
      <c r="K95" s="92"/>
      <c r="L95" s="176"/>
      <c r="M95" s="90">
        <f t="shared" si="13"/>
        <v>0</v>
      </c>
      <c r="N95" s="57">
        <f t="shared" ref="N95:Q101" si="16">ROUNDUP(I95/$Q$15,0)</f>
        <v>0</v>
      </c>
      <c r="O95" s="57">
        <f t="shared" si="16"/>
        <v>0</v>
      </c>
      <c r="P95" s="57">
        <f t="shared" si="16"/>
        <v>0</v>
      </c>
      <c r="Q95" s="177">
        <f t="shared" si="16"/>
        <v>0</v>
      </c>
    </row>
    <row r="96" spans="1:17" ht="36" x14ac:dyDescent="0.25">
      <c r="A96" s="51">
        <v>2232</v>
      </c>
      <c r="B96" s="89" t="s">
        <v>105</v>
      </c>
      <c r="C96" s="90">
        <f t="shared" si="4"/>
        <v>0</v>
      </c>
      <c r="D96" s="92"/>
      <c r="E96" s="92"/>
      <c r="F96" s="92"/>
      <c r="G96" s="175"/>
      <c r="H96" s="90">
        <f t="shared" si="12"/>
        <v>0</v>
      </c>
      <c r="I96" s="92"/>
      <c r="J96" s="92"/>
      <c r="K96" s="92"/>
      <c r="L96" s="176"/>
      <c r="M96" s="90">
        <f t="shared" si="13"/>
        <v>0</v>
      </c>
      <c r="N96" s="57">
        <f t="shared" si="16"/>
        <v>0</v>
      </c>
      <c r="O96" s="57">
        <f t="shared" si="16"/>
        <v>0</v>
      </c>
      <c r="P96" s="57">
        <f t="shared" si="16"/>
        <v>0</v>
      </c>
      <c r="Q96" s="177">
        <f t="shared" si="16"/>
        <v>0</v>
      </c>
    </row>
    <row r="97" spans="1:17" ht="24" x14ac:dyDescent="0.25">
      <c r="A97" s="41">
        <v>2233</v>
      </c>
      <c r="B97" s="80" t="s">
        <v>106</v>
      </c>
      <c r="C97" s="81">
        <f t="shared" si="4"/>
        <v>0</v>
      </c>
      <c r="D97" s="83"/>
      <c r="E97" s="83"/>
      <c r="F97" s="83"/>
      <c r="G97" s="172"/>
      <c r="H97" s="81">
        <f t="shared" si="12"/>
        <v>0</v>
      </c>
      <c r="I97" s="83"/>
      <c r="J97" s="83"/>
      <c r="K97" s="83"/>
      <c r="L97" s="173"/>
      <c r="M97" s="81">
        <f t="shared" si="13"/>
        <v>0</v>
      </c>
      <c r="N97" s="107">
        <f t="shared" si="16"/>
        <v>0</v>
      </c>
      <c r="O97" s="107">
        <f t="shared" si="16"/>
        <v>0</v>
      </c>
      <c r="P97" s="107">
        <f t="shared" si="16"/>
        <v>0</v>
      </c>
      <c r="Q97" s="174">
        <f t="shared" si="16"/>
        <v>0</v>
      </c>
    </row>
    <row r="98" spans="1:17" ht="36" x14ac:dyDescent="0.25">
      <c r="A98" s="51">
        <v>2234</v>
      </c>
      <c r="B98" s="89" t="s">
        <v>107</v>
      </c>
      <c r="C98" s="90">
        <f t="shared" si="4"/>
        <v>0</v>
      </c>
      <c r="D98" s="92"/>
      <c r="E98" s="92"/>
      <c r="F98" s="92"/>
      <c r="G98" s="175"/>
      <c r="H98" s="90">
        <f t="shared" si="12"/>
        <v>0</v>
      </c>
      <c r="I98" s="92"/>
      <c r="J98" s="92"/>
      <c r="K98" s="92"/>
      <c r="L98" s="176"/>
      <c r="M98" s="90">
        <f t="shared" si="13"/>
        <v>0</v>
      </c>
      <c r="N98" s="57">
        <f t="shared" si="16"/>
        <v>0</v>
      </c>
      <c r="O98" s="57">
        <f t="shared" si="16"/>
        <v>0</v>
      </c>
      <c r="P98" s="57">
        <f t="shared" si="16"/>
        <v>0</v>
      </c>
      <c r="Q98" s="177">
        <f t="shared" si="16"/>
        <v>0</v>
      </c>
    </row>
    <row r="99" spans="1:17" ht="24" x14ac:dyDescent="0.25">
      <c r="A99" s="51">
        <v>2235</v>
      </c>
      <c r="B99" s="89" t="s">
        <v>108</v>
      </c>
      <c r="C99" s="90">
        <f t="shared" si="4"/>
        <v>0</v>
      </c>
      <c r="D99" s="92"/>
      <c r="E99" s="92"/>
      <c r="F99" s="92"/>
      <c r="G99" s="175"/>
      <c r="H99" s="90">
        <f t="shared" si="12"/>
        <v>0</v>
      </c>
      <c r="I99" s="92"/>
      <c r="J99" s="92"/>
      <c r="K99" s="92"/>
      <c r="L99" s="176"/>
      <c r="M99" s="90">
        <f t="shared" si="13"/>
        <v>0</v>
      </c>
      <c r="N99" s="57">
        <f t="shared" si="16"/>
        <v>0</v>
      </c>
      <c r="O99" s="57">
        <f t="shared" si="16"/>
        <v>0</v>
      </c>
      <c r="P99" s="57">
        <f t="shared" si="16"/>
        <v>0</v>
      </c>
      <c r="Q99" s="177">
        <f t="shared" si="16"/>
        <v>0</v>
      </c>
    </row>
    <row r="100" spans="1:17" x14ac:dyDescent="0.25">
      <c r="A100" s="51">
        <v>2236</v>
      </c>
      <c r="B100" s="89" t="s">
        <v>109</v>
      </c>
      <c r="C100" s="90">
        <f t="shared" si="4"/>
        <v>0</v>
      </c>
      <c r="D100" s="92"/>
      <c r="E100" s="92"/>
      <c r="F100" s="92"/>
      <c r="G100" s="175"/>
      <c r="H100" s="90">
        <f t="shared" si="12"/>
        <v>0</v>
      </c>
      <c r="I100" s="92"/>
      <c r="J100" s="92"/>
      <c r="K100" s="92"/>
      <c r="L100" s="176"/>
      <c r="M100" s="90">
        <f t="shared" si="13"/>
        <v>0</v>
      </c>
      <c r="N100" s="57">
        <f t="shared" si="16"/>
        <v>0</v>
      </c>
      <c r="O100" s="57">
        <f t="shared" si="16"/>
        <v>0</v>
      </c>
      <c r="P100" s="57">
        <f t="shared" si="16"/>
        <v>0</v>
      </c>
      <c r="Q100" s="177">
        <f t="shared" si="16"/>
        <v>0</v>
      </c>
    </row>
    <row r="101" spans="1:17" ht="24" x14ac:dyDescent="0.25">
      <c r="A101" s="51">
        <v>2239</v>
      </c>
      <c r="B101" s="89" t="s">
        <v>110</v>
      </c>
      <c r="C101" s="90">
        <f t="shared" si="4"/>
        <v>0</v>
      </c>
      <c r="D101" s="92"/>
      <c r="E101" s="92"/>
      <c r="F101" s="92"/>
      <c r="G101" s="175"/>
      <c r="H101" s="90">
        <f t="shared" si="12"/>
        <v>0</v>
      </c>
      <c r="I101" s="92"/>
      <c r="J101" s="92"/>
      <c r="K101" s="92"/>
      <c r="L101" s="176"/>
      <c r="M101" s="90">
        <f t="shared" si="13"/>
        <v>0</v>
      </c>
      <c r="N101" s="57">
        <f t="shared" si="16"/>
        <v>0</v>
      </c>
      <c r="O101" s="57">
        <f t="shared" si="16"/>
        <v>0</v>
      </c>
      <c r="P101" s="57">
        <f t="shared" si="16"/>
        <v>0</v>
      </c>
      <c r="Q101" s="177">
        <f t="shared" si="16"/>
        <v>0</v>
      </c>
    </row>
    <row r="102" spans="1:17" ht="36" x14ac:dyDescent="0.25">
      <c r="A102" s="178">
        <v>2240</v>
      </c>
      <c r="B102" s="89" t="s">
        <v>111</v>
      </c>
      <c r="C102" s="90">
        <f t="shared" si="4"/>
        <v>0</v>
      </c>
      <c r="D102" s="57">
        <f>SUM(D103:D110)</f>
        <v>0</v>
      </c>
      <c r="E102" s="57">
        <f>SUM(E103:E110)</f>
        <v>0</v>
      </c>
      <c r="F102" s="57">
        <f>SUM(F103:F110)</f>
        <v>0</v>
      </c>
      <c r="G102" s="179">
        <f>SUM(G103:G110)</f>
        <v>0</v>
      </c>
      <c r="H102" s="90">
        <f t="shared" si="12"/>
        <v>0</v>
      </c>
      <c r="I102" s="57">
        <f>SUM(I103:I110)</f>
        <v>0</v>
      </c>
      <c r="J102" s="57">
        <f>SUM(J103:J110)</f>
        <v>0</v>
      </c>
      <c r="K102" s="57">
        <f>SUM(K103:K110)</f>
        <v>0</v>
      </c>
      <c r="L102" s="177">
        <f>SUM(L103:L110)</f>
        <v>0</v>
      </c>
      <c r="M102" s="90">
        <f t="shared" si="13"/>
        <v>0</v>
      </c>
      <c r="N102" s="57">
        <f>SUM(N103:N110)</f>
        <v>0</v>
      </c>
      <c r="O102" s="57">
        <f>SUM(O103:O110)</f>
        <v>0</v>
      </c>
      <c r="P102" s="57">
        <f>SUM(P103:P110)</f>
        <v>0</v>
      </c>
      <c r="Q102" s="177">
        <f>SUM(Q103:Q110)</f>
        <v>0</v>
      </c>
    </row>
    <row r="103" spans="1:17" x14ac:dyDescent="0.25">
      <c r="A103" s="51">
        <v>2241</v>
      </c>
      <c r="B103" s="89" t="s">
        <v>112</v>
      </c>
      <c r="C103" s="90">
        <f t="shared" si="4"/>
        <v>0</v>
      </c>
      <c r="D103" s="92"/>
      <c r="E103" s="92"/>
      <c r="F103" s="92"/>
      <c r="G103" s="175"/>
      <c r="H103" s="90">
        <f t="shared" si="12"/>
        <v>0</v>
      </c>
      <c r="I103" s="92"/>
      <c r="J103" s="92"/>
      <c r="K103" s="92"/>
      <c r="L103" s="176"/>
      <c r="M103" s="90">
        <f t="shared" si="13"/>
        <v>0</v>
      </c>
      <c r="N103" s="57">
        <f t="shared" ref="N103:Q110" si="17">ROUNDUP(I103/$Q$15,0)</f>
        <v>0</v>
      </c>
      <c r="O103" s="57">
        <f t="shared" si="17"/>
        <v>0</v>
      </c>
      <c r="P103" s="57">
        <f t="shared" si="17"/>
        <v>0</v>
      </c>
      <c r="Q103" s="177">
        <f t="shared" si="17"/>
        <v>0</v>
      </c>
    </row>
    <row r="104" spans="1:17" ht="24" x14ac:dyDescent="0.25">
      <c r="A104" s="51">
        <v>2242</v>
      </c>
      <c r="B104" s="89" t="s">
        <v>113</v>
      </c>
      <c r="C104" s="90">
        <f t="shared" si="4"/>
        <v>0</v>
      </c>
      <c r="D104" s="92"/>
      <c r="E104" s="92"/>
      <c r="F104" s="92"/>
      <c r="G104" s="175"/>
      <c r="H104" s="90">
        <f t="shared" si="12"/>
        <v>0</v>
      </c>
      <c r="I104" s="92"/>
      <c r="J104" s="92"/>
      <c r="K104" s="92"/>
      <c r="L104" s="176"/>
      <c r="M104" s="90">
        <f t="shared" si="13"/>
        <v>0</v>
      </c>
      <c r="N104" s="57">
        <f t="shared" si="17"/>
        <v>0</v>
      </c>
      <c r="O104" s="57">
        <f t="shared" si="17"/>
        <v>0</v>
      </c>
      <c r="P104" s="57">
        <f t="shared" si="17"/>
        <v>0</v>
      </c>
      <c r="Q104" s="177">
        <f t="shared" si="17"/>
        <v>0</v>
      </c>
    </row>
    <row r="105" spans="1:17" ht="24" x14ac:dyDescent="0.25">
      <c r="A105" s="51">
        <v>2243</v>
      </c>
      <c r="B105" s="89" t="s">
        <v>114</v>
      </c>
      <c r="C105" s="90">
        <f t="shared" si="4"/>
        <v>0</v>
      </c>
      <c r="D105" s="92"/>
      <c r="E105" s="92"/>
      <c r="F105" s="92"/>
      <c r="G105" s="175"/>
      <c r="H105" s="90">
        <f t="shared" si="12"/>
        <v>0</v>
      </c>
      <c r="I105" s="92"/>
      <c r="J105" s="92"/>
      <c r="K105" s="92"/>
      <c r="L105" s="176"/>
      <c r="M105" s="90">
        <f t="shared" si="13"/>
        <v>0</v>
      </c>
      <c r="N105" s="57">
        <f t="shared" si="17"/>
        <v>0</v>
      </c>
      <c r="O105" s="57">
        <f t="shared" si="17"/>
        <v>0</v>
      </c>
      <c r="P105" s="57">
        <f t="shared" si="17"/>
        <v>0</v>
      </c>
      <c r="Q105" s="177">
        <f t="shared" si="17"/>
        <v>0</v>
      </c>
    </row>
    <row r="106" spans="1:17" x14ac:dyDescent="0.25">
      <c r="A106" s="51">
        <v>2244</v>
      </c>
      <c r="B106" s="89" t="s">
        <v>115</v>
      </c>
      <c r="C106" s="90">
        <f t="shared" si="4"/>
        <v>0</v>
      </c>
      <c r="D106" s="92"/>
      <c r="E106" s="92"/>
      <c r="F106" s="92"/>
      <c r="G106" s="175"/>
      <c r="H106" s="90">
        <f t="shared" si="12"/>
        <v>0</v>
      </c>
      <c r="I106" s="92"/>
      <c r="J106" s="92"/>
      <c r="K106" s="92"/>
      <c r="L106" s="176"/>
      <c r="M106" s="90">
        <f t="shared" si="13"/>
        <v>0</v>
      </c>
      <c r="N106" s="57">
        <f t="shared" si="17"/>
        <v>0</v>
      </c>
      <c r="O106" s="57">
        <f t="shared" si="17"/>
        <v>0</v>
      </c>
      <c r="P106" s="57">
        <f t="shared" si="17"/>
        <v>0</v>
      </c>
      <c r="Q106" s="177">
        <f t="shared" si="17"/>
        <v>0</v>
      </c>
    </row>
    <row r="107" spans="1:17" ht="24" x14ac:dyDescent="0.25">
      <c r="A107" s="51">
        <v>2246</v>
      </c>
      <c r="B107" s="89" t="s">
        <v>116</v>
      </c>
      <c r="C107" s="90">
        <f t="shared" si="4"/>
        <v>0</v>
      </c>
      <c r="D107" s="92"/>
      <c r="E107" s="92"/>
      <c r="F107" s="92"/>
      <c r="G107" s="175"/>
      <c r="H107" s="90">
        <f t="shared" si="12"/>
        <v>0</v>
      </c>
      <c r="I107" s="92"/>
      <c r="J107" s="92"/>
      <c r="K107" s="92"/>
      <c r="L107" s="176"/>
      <c r="M107" s="90">
        <f t="shared" si="13"/>
        <v>0</v>
      </c>
      <c r="N107" s="57">
        <f t="shared" si="17"/>
        <v>0</v>
      </c>
      <c r="O107" s="57">
        <f t="shared" si="17"/>
        <v>0</v>
      </c>
      <c r="P107" s="57">
        <f t="shared" si="17"/>
        <v>0</v>
      </c>
      <c r="Q107" s="177">
        <f t="shared" si="17"/>
        <v>0</v>
      </c>
    </row>
    <row r="108" spans="1:17" x14ac:dyDescent="0.25">
      <c r="A108" s="51">
        <v>2247</v>
      </c>
      <c r="B108" s="89" t="s">
        <v>117</v>
      </c>
      <c r="C108" s="90">
        <f t="shared" si="4"/>
        <v>0</v>
      </c>
      <c r="D108" s="92"/>
      <c r="E108" s="92"/>
      <c r="F108" s="92"/>
      <c r="G108" s="175"/>
      <c r="H108" s="90">
        <f t="shared" si="12"/>
        <v>0</v>
      </c>
      <c r="I108" s="92"/>
      <c r="J108" s="92"/>
      <c r="K108" s="92"/>
      <c r="L108" s="176"/>
      <c r="M108" s="90">
        <f t="shared" si="13"/>
        <v>0</v>
      </c>
      <c r="N108" s="57">
        <f t="shared" si="17"/>
        <v>0</v>
      </c>
      <c r="O108" s="57">
        <f t="shared" si="17"/>
        <v>0</v>
      </c>
      <c r="P108" s="57">
        <f t="shared" si="17"/>
        <v>0</v>
      </c>
      <c r="Q108" s="177">
        <f t="shared" si="17"/>
        <v>0</v>
      </c>
    </row>
    <row r="109" spans="1:17" ht="24" x14ac:dyDescent="0.25">
      <c r="A109" s="51">
        <v>2248</v>
      </c>
      <c r="B109" s="89" t="s">
        <v>118</v>
      </c>
      <c r="C109" s="90">
        <f t="shared" si="4"/>
        <v>0</v>
      </c>
      <c r="D109" s="92"/>
      <c r="E109" s="92"/>
      <c r="F109" s="92"/>
      <c r="G109" s="175"/>
      <c r="H109" s="90">
        <f t="shared" si="12"/>
        <v>0</v>
      </c>
      <c r="I109" s="92"/>
      <c r="J109" s="92"/>
      <c r="K109" s="92"/>
      <c r="L109" s="176"/>
      <c r="M109" s="90">
        <f t="shared" si="13"/>
        <v>0</v>
      </c>
      <c r="N109" s="57">
        <f t="shared" si="17"/>
        <v>0</v>
      </c>
      <c r="O109" s="57">
        <f t="shared" si="17"/>
        <v>0</v>
      </c>
      <c r="P109" s="57">
        <f t="shared" si="17"/>
        <v>0</v>
      </c>
      <c r="Q109" s="177">
        <f t="shared" si="17"/>
        <v>0</v>
      </c>
    </row>
    <row r="110" spans="1:17" ht="24" x14ac:dyDescent="0.25">
      <c r="A110" s="51">
        <v>2249</v>
      </c>
      <c r="B110" s="89" t="s">
        <v>119</v>
      </c>
      <c r="C110" s="90">
        <f t="shared" si="4"/>
        <v>0</v>
      </c>
      <c r="D110" s="92"/>
      <c r="E110" s="92"/>
      <c r="F110" s="92"/>
      <c r="G110" s="175"/>
      <c r="H110" s="90">
        <f t="shared" si="12"/>
        <v>0</v>
      </c>
      <c r="I110" s="92"/>
      <c r="J110" s="92"/>
      <c r="K110" s="92"/>
      <c r="L110" s="176"/>
      <c r="M110" s="90">
        <f t="shared" si="13"/>
        <v>0</v>
      </c>
      <c r="N110" s="57">
        <f t="shared" si="17"/>
        <v>0</v>
      </c>
      <c r="O110" s="57">
        <f t="shared" si="17"/>
        <v>0</v>
      </c>
      <c r="P110" s="57">
        <f t="shared" si="17"/>
        <v>0</v>
      </c>
      <c r="Q110" s="177">
        <f t="shared" si="17"/>
        <v>0</v>
      </c>
    </row>
    <row r="111" spans="1:17" x14ac:dyDescent="0.25">
      <c r="A111" s="178">
        <v>2250</v>
      </c>
      <c r="B111" s="89" t="s">
        <v>120</v>
      </c>
      <c r="C111" s="90">
        <f t="shared" si="4"/>
        <v>0</v>
      </c>
      <c r="D111" s="57">
        <f>SUM(D112:D114)</f>
        <v>0</v>
      </c>
      <c r="E111" s="57">
        <f>SUM(E112:E114)</f>
        <v>0</v>
      </c>
      <c r="F111" s="57">
        <f>SUM(F112:F114)</f>
        <v>0</v>
      </c>
      <c r="G111" s="188">
        <f>SUM(G112:G114)</f>
        <v>0</v>
      </c>
      <c r="H111" s="90">
        <f t="shared" si="12"/>
        <v>0</v>
      </c>
      <c r="I111" s="57">
        <f>SUM(I112:I114)</f>
        <v>0</v>
      </c>
      <c r="J111" s="57">
        <f>SUM(J112:J114)</f>
        <v>0</v>
      </c>
      <c r="K111" s="57">
        <f>SUM(K112:K114)</f>
        <v>0</v>
      </c>
      <c r="L111" s="177">
        <f>SUM(L112:L114)</f>
        <v>0</v>
      </c>
      <c r="M111" s="90">
        <f t="shared" si="13"/>
        <v>0</v>
      </c>
      <c r="N111" s="57">
        <f>SUM(N112:N114)</f>
        <v>0</v>
      </c>
      <c r="O111" s="57">
        <f>SUM(O112:O114)</f>
        <v>0</v>
      </c>
      <c r="P111" s="57">
        <f>SUM(P112:P114)</f>
        <v>0</v>
      </c>
      <c r="Q111" s="177">
        <f>SUM(Q112:Q114)</f>
        <v>0</v>
      </c>
    </row>
    <row r="112" spans="1:17" x14ac:dyDescent="0.25">
      <c r="A112" s="51">
        <v>2251</v>
      </c>
      <c r="B112" s="89" t="s">
        <v>121</v>
      </c>
      <c r="C112" s="90">
        <f t="shared" si="4"/>
        <v>0</v>
      </c>
      <c r="D112" s="92"/>
      <c r="E112" s="92"/>
      <c r="F112" s="92"/>
      <c r="G112" s="175"/>
      <c r="H112" s="90">
        <f t="shared" si="12"/>
        <v>0</v>
      </c>
      <c r="I112" s="92"/>
      <c r="J112" s="92"/>
      <c r="K112" s="92"/>
      <c r="L112" s="176"/>
      <c r="M112" s="90">
        <f t="shared" si="13"/>
        <v>0</v>
      </c>
      <c r="N112" s="57">
        <f t="shared" ref="N112:Q114" si="18">ROUNDUP(I112/$Q$15,0)</f>
        <v>0</v>
      </c>
      <c r="O112" s="57">
        <f t="shared" si="18"/>
        <v>0</v>
      </c>
      <c r="P112" s="57">
        <f t="shared" si="18"/>
        <v>0</v>
      </c>
      <c r="Q112" s="177">
        <f t="shared" si="18"/>
        <v>0</v>
      </c>
    </row>
    <row r="113" spans="1:17" ht="24" x14ac:dyDescent="0.25">
      <c r="A113" s="51">
        <v>2252</v>
      </c>
      <c r="B113" s="89" t="s">
        <v>122</v>
      </c>
      <c r="C113" s="90">
        <f t="shared" si="4"/>
        <v>0</v>
      </c>
      <c r="D113" s="92"/>
      <c r="E113" s="92"/>
      <c r="F113" s="92"/>
      <c r="G113" s="175"/>
      <c r="H113" s="90">
        <f t="shared" si="12"/>
        <v>0</v>
      </c>
      <c r="I113" s="92"/>
      <c r="J113" s="92"/>
      <c r="K113" s="92"/>
      <c r="L113" s="176"/>
      <c r="M113" s="90">
        <f t="shared" si="13"/>
        <v>0</v>
      </c>
      <c r="N113" s="57">
        <f t="shared" si="18"/>
        <v>0</v>
      </c>
      <c r="O113" s="57">
        <f t="shared" si="18"/>
        <v>0</v>
      </c>
      <c r="P113" s="57">
        <f t="shared" si="18"/>
        <v>0</v>
      </c>
      <c r="Q113" s="177">
        <f t="shared" si="18"/>
        <v>0</v>
      </c>
    </row>
    <row r="114" spans="1:17" ht="24" x14ac:dyDescent="0.25">
      <c r="A114" s="51">
        <v>2259</v>
      </c>
      <c r="B114" s="89" t="s">
        <v>123</v>
      </c>
      <c r="C114" s="90">
        <f t="shared" ref="C114:C126" si="19">SUM(D114:G114)</f>
        <v>0</v>
      </c>
      <c r="D114" s="92"/>
      <c r="E114" s="92"/>
      <c r="F114" s="92"/>
      <c r="G114" s="175"/>
      <c r="H114" s="90">
        <f t="shared" si="12"/>
        <v>0</v>
      </c>
      <c r="I114" s="92"/>
      <c r="J114" s="92"/>
      <c r="K114" s="92"/>
      <c r="L114" s="176"/>
      <c r="M114" s="90">
        <f t="shared" si="13"/>
        <v>0</v>
      </c>
      <c r="N114" s="57">
        <f t="shared" si="18"/>
        <v>0</v>
      </c>
      <c r="O114" s="57">
        <f t="shared" si="18"/>
        <v>0</v>
      </c>
      <c r="P114" s="57">
        <f t="shared" si="18"/>
        <v>0</v>
      </c>
      <c r="Q114" s="177">
        <f t="shared" si="18"/>
        <v>0</v>
      </c>
    </row>
    <row r="115" spans="1:17" x14ac:dyDescent="0.25">
      <c r="A115" s="178">
        <v>2260</v>
      </c>
      <c r="B115" s="89" t="s">
        <v>124</v>
      </c>
      <c r="C115" s="90">
        <f t="shared" si="19"/>
        <v>0</v>
      </c>
      <c r="D115" s="57">
        <f>SUM(D116:D120)</f>
        <v>0</v>
      </c>
      <c r="E115" s="57">
        <f>SUM(E116:E120)</f>
        <v>0</v>
      </c>
      <c r="F115" s="57">
        <f>SUM(F116:F120)</f>
        <v>0</v>
      </c>
      <c r="G115" s="179">
        <f>SUM(G116:G120)</f>
        <v>0</v>
      </c>
      <c r="H115" s="90">
        <f t="shared" si="12"/>
        <v>0</v>
      </c>
      <c r="I115" s="57">
        <f>SUM(I116:I120)</f>
        <v>0</v>
      </c>
      <c r="J115" s="57">
        <f>SUM(J116:J120)</f>
        <v>0</v>
      </c>
      <c r="K115" s="57">
        <f>SUM(K116:K120)</f>
        <v>0</v>
      </c>
      <c r="L115" s="177">
        <f>SUM(L116:L120)</f>
        <v>0</v>
      </c>
      <c r="M115" s="90">
        <f t="shared" si="13"/>
        <v>0</v>
      </c>
      <c r="N115" s="57">
        <f>SUM(N116:N120)</f>
        <v>0</v>
      </c>
      <c r="O115" s="57">
        <f>SUM(O116:O120)</f>
        <v>0</v>
      </c>
      <c r="P115" s="57">
        <f>SUM(P116:P120)</f>
        <v>0</v>
      </c>
      <c r="Q115" s="177">
        <f>SUM(Q116:Q120)</f>
        <v>0</v>
      </c>
    </row>
    <row r="116" spans="1:17" x14ac:dyDescent="0.25">
      <c r="A116" s="51">
        <v>2261</v>
      </c>
      <c r="B116" s="89" t="s">
        <v>125</v>
      </c>
      <c r="C116" s="90">
        <f t="shared" si="19"/>
        <v>0</v>
      </c>
      <c r="D116" s="92"/>
      <c r="E116" s="92"/>
      <c r="F116" s="92"/>
      <c r="G116" s="175"/>
      <c r="H116" s="90">
        <f t="shared" si="12"/>
        <v>0</v>
      </c>
      <c r="I116" s="92"/>
      <c r="J116" s="92"/>
      <c r="K116" s="92"/>
      <c r="L116" s="176"/>
      <c r="M116" s="90">
        <f t="shared" si="13"/>
        <v>0</v>
      </c>
      <c r="N116" s="57">
        <f t="shared" ref="N116:Q120" si="20">ROUNDUP(I116/$Q$15,0)</f>
        <v>0</v>
      </c>
      <c r="O116" s="57">
        <f t="shared" si="20"/>
        <v>0</v>
      </c>
      <c r="P116" s="57">
        <f t="shared" si="20"/>
        <v>0</v>
      </c>
      <c r="Q116" s="177">
        <f t="shared" si="20"/>
        <v>0</v>
      </c>
    </row>
    <row r="117" spans="1:17" x14ac:dyDescent="0.25">
      <c r="A117" s="51">
        <v>2262</v>
      </c>
      <c r="B117" s="89" t="s">
        <v>126</v>
      </c>
      <c r="C117" s="90">
        <f t="shared" si="19"/>
        <v>0</v>
      </c>
      <c r="D117" s="92"/>
      <c r="E117" s="92"/>
      <c r="F117" s="92"/>
      <c r="G117" s="175"/>
      <c r="H117" s="90">
        <f t="shared" si="12"/>
        <v>0</v>
      </c>
      <c r="I117" s="92"/>
      <c r="J117" s="92"/>
      <c r="K117" s="92"/>
      <c r="L117" s="176"/>
      <c r="M117" s="90">
        <f t="shared" si="13"/>
        <v>0</v>
      </c>
      <c r="N117" s="57">
        <f t="shared" si="20"/>
        <v>0</v>
      </c>
      <c r="O117" s="57">
        <f t="shared" si="20"/>
        <v>0</v>
      </c>
      <c r="P117" s="57">
        <f t="shared" si="20"/>
        <v>0</v>
      </c>
      <c r="Q117" s="177">
        <f t="shared" si="20"/>
        <v>0</v>
      </c>
    </row>
    <row r="118" spans="1:17" x14ac:dyDescent="0.25">
      <c r="A118" s="51">
        <v>2263</v>
      </c>
      <c r="B118" s="89" t="s">
        <v>127</v>
      </c>
      <c r="C118" s="90">
        <f t="shared" si="19"/>
        <v>0</v>
      </c>
      <c r="D118" s="92"/>
      <c r="E118" s="92"/>
      <c r="F118" s="92"/>
      <c r="G118" s="175"/>
      <c r="H118" s="90">
        <f t="shared" si="12"/>
        <v>0</v>
      </c>
      <c r="I118" s="92"/>
      <c r="J118" s="92"/>
      <c r="K118" s="92"/>
      <c r="L118" s="176"/>
      <c r="M118" s="90">
        <f t="shared" si="13"/>
        <v>0</v>
      </c>
      <c r="N118" s="57">
        <f t="shared" si="20"/>
        <v>0</v>
      </c>
      <c r="O118" s="57">
        <f t="shared" si="20"/>
        <v>0</v>
      </c>
      <c r="P118" s="57">
        <f t="shared" si="20"/>
        <v>0</v>
      </c>
      <c r="Q118" s="177">
        <f t="shared" si="20"/>
        <v>0</v>
      </c>
    </row>
    <row r="119" spans="1:17" x14ac:dyDescent="0.25">
      <c r="A119" s="51">
        <v>2264</v>
      </c>
      <c r="B119" s="89" t="s">
        <v>128</v>
      </c>
      <c r="C119" s="90">
        <f t="shared" si="19"/>
        <v>0</v>
      </c>
      <c r="D119" s="92"/>
      <c r="E119" s="92"/>
      <c r="F119" s="92"/>
      <c r="G119" s="175"/>
      <c r="H119" s="90">
        <f t="shared" si="12"/>
        <v>0</v>
      </c>
      <c r="I119" s="92"/>
      <c r="J119" s="92"/>
      <c r="K119" s="92"/>
      <c r="L119" s="176"/>
      <c r="M119" s="90">
        <f t="shared" si="13"/>
        <v>0</v>
      </c>
      <c r="N119" s="57">
        <f t="shared" si="20"/>
        <v>0</v>
      </c>
      <c r="O119" s="57">
        <f t="shared" si="20"/>
        <v>0</v>
      </c>
      <c r="P119" s="57">
        <f t="shared" si="20"/>
        <v>0</v>
      </c>
      <c r="Q119" s="177">
        <f t="shared" si="20"/>
        <v>0</v>
      </c>
    </row>
    <row r="120" spans="1:17" x14ac:dyDescent="0.25">
      <c r="A120" s="51">
        <v>2269</v>
      </c>
      <c r="B120" s="89" t="s">
        <v>129</v>
      </c>
      <c r="C120" s="90">
        <f t="shared" si="19"/>
        <v>0</v>
      </c>
      <c r="D120" s="92"/>
      <c r="E120" s="92"/>
      <c r="F120" s="92"/>
      <c r="G120" s="175"/>
      <c r="H120" s="90">
        <f t="shared" si="12"/>
        <v>0</v>
      </c>
      <c r="I120" s="92"/>
      <c r="J120" s="92"/>
      <c r="K120" s="92"/>
      <c r="L120" s="176"/>
      <c r="M120" s="90">
        <f t="shared" si="13"/>
        <v>0</v>
      </c>
      <c r="N120" s="57">
        <f t="shared" si="20"/>
        <v>0</v>
      </c>
      <c r="O120" s="57">
        <f t="shared" si="20"/>
        <v>0</v>
      </c>
      <c r="P120" s="57">
        <f t="shared" si="20"/>
        <v>0</v>
      </c>
      <c r="Q120" s="177">
        <f t="shared" si="20"/>
        <v>0</v>
      </c>
    </row>
    <row r="121" spans="1:17" x14ac:dyDescent="0.25">
      <c r="A121" s="178">
        <v>2270</v>
      </c>
      <c r="B121" s="89" t="s">
        <v>130</v>
      </c>
      <c r="C121" s="90">
        <f t="shared" si="19"/>
        <v>0</v>
      </c>
      <c r="D121" s="57">
        <f>SUM(D122:D126)</f>
        <v>0</v>
      </c>
      <c r="E121" s="57">
        <f>SUM(E122:E126)</f>
        <v>0</v>
      </c>
      <c r="F121" s="57">
        <f>SUM(F122:F126)</f>
        <v>0</v>
      </c>
      <c r="G121" s="179">
        <f>SUM(G122:G126)</f>
        <v>0</v>
      </c>
      <c r="H121" s="90">
        <f t="shared" si="12"/>
        <v>0</v>
      </c>
      <c r="I121" s="57">
        <f>SUM(I122:I126)</f>
        <v>0</v>
      </c>
      <c r="J121" s="57">
        <f>SUM(J122:J126)</f>
        <v>0</v>
      </c>
      <c r="K121" s="57">
        <f>SUM(K122:K126)</f>
        <v>0</v>
      </c>
      <c r="L121" s="177">
        <f>SUM(L122:L126)</f>
        <v>0</v>
      </c>
      <c r="M121" s="90">
        <f t="shared" si="13"/>
        <v>0</v>
      </c>
      <c r="N121" s="57">
        <f>SUM(N122:N126)</f>
        <v>0</v>
      </c>
      <c r="O121" s="57">
        <f>SUM(O122:O126)</f>
        <v>0</v>
      </c>
      <c r="P121" s="57">
        <f>SUM(P122:P126)</f>
        <v>0</v>
      </c>
      <c r="Q121" s="177">
        <f>SUM(Q122:Q126)</f>
        <v>0</v>
      </c>
    </row>
    <row r="122" spans="1:17" x14ac:dyDescent="0.25">
      <c r="A122" s="51">
        <v>2272</v>
      </c>
      <c r="B122" s="1" t="s">
        <v>131</v>
      </c>
      <c r="C122" s="90">
        <f t="shared" si="19"/>
        <v>0</v>
      </c>
      <c r="D122" s="92"/>
      <c r="E122" s="92"/>
      <c r="F122" s="92"/>
      <c r="G122" s="175"/>
      <c r="H122" s="90">
        <f t="shared" si="12"/>
        <v>0</v>
      </c>
      <c r="I122" s="92"/>
      <c r="J122" s="92"/>
      <c r="K122" s="92"/>
      <c r="L122" s="176"/>
      <c r="M122" s="90">
        <f t="shared" si="13"/>
        <v>0</v>
      </c>
      <c r="N122" s="57">
        <f t="shared" ref="N122:Q126" si="21">ROUNDUP(I122/$Q$15,0)</f>
        <v>0</v>
      </c>
      <c r="O122" s="57">
        <f t="shared" si="21"/>
        <v>0</v>
      </c>
      <c r="P122" s="57">
        <f t="shared" si="21"/>
        <v>0</v>
      </c>
      <c r="Q122" s="177">
        <f t="shared" si="21"/>
        <v>0</v>
      </c>
    </row>
    <row r="123" spans="1:17" ht="24" x14ac:dyDescent="0.25">
      <c r="A123" s="51">
        <v>2275</v>
      </c>
      <c r="B123" s="89" t="s">
        <v>132</v>
      </c>
      <c r="C123" s="90">
        <f t="shared" si="19"/>
        <v>0</v>
      </c>
      <c r="D123" s="92"/>
      <c r="E123" s="92"/>
      <c r="F123" s="92"/>
      <c r="G123" s="175"/>
      <c r="H123" s="90">
        <f t="shared" si="12"/>
        <v>0</v>
      </c>
      <c r="I123" s="92"/>
      <c r="J123" s="92"/>
      <c r="K123" s="92"/>
      <c r="L123" s="176"/>
      <c r="M123" s="90">
        <f t="shared" si="13"/>
        <v>0</v>
      </c>
      <c r="N123" s="57">
        <f t="shared" si="21"/>
        <v>0</v>
      </c>
      <c r="O123" s="57">
        <f t="shared" si="21"/>
        <v>0</v>
      </c>
      <c r="P123" s="57">
        <f t="shared" si="21"/>
        <v>0</v>
      </c>
      <c r="Q123" s="177">
        <f t="shared" si="21"/>
        <v>0</v>
      </c>
    </row>
    <row r="124" spans="1:17" ht="36" x14ac:dyDescent="0.25">
      <c r="A124" s="51">
        <v>2276</v>
      </c>
      <c r="B124" s="89" t="s">
        <v>133</v>
      </c>
      <c r="C124" s="90">
        <f t="shared" si="19"/>
        <v>0</v>
      </c>
      <c r="D124" s="92"/>
      <c r="E124" s="92"/>
      <c r="F124" s="92"/>
      <c r="G124" s="175"/>
      <c r="H124" s="90">
        <f t="shared" si="12"/>
        <v>0</v>
      </c>
      <c r="I124" s="92"/>
      <c r="J124" s="92"/>
      <c r="K124" s="92"/>
      <c r="L124" s="176"/>
      <c r="M124" s="90">
        <f t="shared" si="13"/>
        <v>0</v>
      </c>
      <c r="N124" s="57">
        <f t="shared" si="21"/>
        <v>0</v>
      </c>
      <c r="O124" s="57">
        <f t="shared" si="21"/>
        <v>0</v>
      </c>
      <c r="P124" s="57">
        <f t="shared" si="21"/>
        <v>0</v>
      </c>
      <c r="Q124" s="177">
        <f t="shared" si="21"/>
        <v>0</v>
      </c>
    </row>
    <row r="125" spans="1:17" ht="24" customHeight="1" x14ac:dyDescent="0.25">
      <c r="A125" s="51">
        <v>2278</v>
      </c>
      <c r="B125" s="89" t="s">
        <v>134</v>
      </c>
      <c r="C125" s="90">
        <f t="shared" si="19"/>
        <v>0</v>
      </c>
      <c r="D125" s="92"/>
      <c r="E125" s="92"/>
      <c r="F125" s="92"/>
      <c r="G125" s="175"/>
      <c r="H125" s="90">
        <f t="shared" si="12"/>
        <v>0</v>
      </c>
      <c r="I125" s="92"/>
      <c r="J125" s="92"/>
      <c r="K125" s="92"/>
      <c r="L125" s="176"/>
      <c r="M125" s="90">
        <f t="shared" si="13"/>
        <v>0</v>
      </c>
      <c r="N125" s="57">
        <f t="shared" si="21"/>
        <v>0</v>
      </c>
      <c r="O125" s="57">
        <f t="shared" si="21"/>
        <v>0</v>
      </c>
      <c r="P125" s="57">
        <f t="shared" si="21"/>
        <v>0</v>
      </c>
      <c r="Q125" s="177">
        <f t="shared" si="21"/>
        <v>0</v>
      </c>
    </row>
    <row r="126" spans="1:17" ht="24" x14ac:dyDescent="0.25">
      <c r="A126" s="51">
        <v>2279</v>
      </c>
      <c r="B126" s="89" t="s">
        <v>135</v>
      </c>
      <c r="C126" s="90">
        <f t="shared" si="19"/>
        <v>0</v>
      </c>
      <c r="D126" s="92"/>
      <c r="E126" s="92"/>
      <c r="F126" s="92"/>
      <c r="G126" s="175"/>
      <c r="H126" s="90">
        <f t="shared" si="12"/>
        <v>0</v>
      </c>
      <c r="I126" s="92"/>
      <c r="J126" s="92"/>
      <c r="K126" s="92"/>
      <c r="L126" s="176"/>
      <c r="M126" s="90">
        <f t="shared" si="13"/>
        <v>0</v>
      </c>
      <c r="N126" s="57">
        <f t="shared" si="21"/>
        <v>0</v>
      </c>
      <c r="O126" s="57">
        <f t="shared" si="21"/>
        <v>0</v>
      </c>
      <c r="P126" s="57">
        <f t="shared" si="21"/>
        <v>0</v>
      </c>
      <c r="Q126" s="177">
        <f t="shared" si="21"/>
        <v>0</v>
      </c>
    </row>
    <row r="127" spans="1:17" ht="24" x14ac:dyDescent="0.25">
      <c r="A127" s="185">
        <v>2280</v>
      </c>
      <c r="B127" s="80" t="s">
        <v>136</v>
      </c>
      <c r="C127" s="81">
        <f t="shared" ref="C127:Q127" si="22">SUM(C128)</f>
        <v>0</v>
      </c>
      <c r="D127" s="107">
        <f t="shared" si="22"/>
        <v>0</v>
      </c>
      <c r="E127" s="107">
        <f t="shared" si="22"/>
        <v>0</v>
      </c>
      <c r="F127" s="107">
        <f t="shared" si="22"/>
        <v>0</v>
      </c>
      <c r="G127" s="107">
        <f t="shared" si="22"/>
        <v>0</v>
      </c>
      <c r="H127" s="81">
        <f t="shared" si="22"/>
        <v>0</v>
      </c>
      <c r="I127" s="107">
        <f t="shared" si="22"/>
        <v>0</v>
      </c>
      <c r="J127" s="107">
        <f t="shared" si="22"/>
        <v>0</v>
      </c>
      <c r="K127" s="107">
        <f t="shared" si="22"/>
        <v>0</v>
      </c>
      <c r="L127" s="189">
        <f t="shared" si="22"/>
        <v>0</v>
      </c>
      <c r="M127" s="81">
        <f t="shared" si="22"/>
        <v>0</v>
      </c>
      <c r="N127" s="107">
        <f t="shared" si="22"/>
        <v>0</v>
      </c>
      <c r="O127" s="107">
        <f t="shared" si="22"/>
        <v>0</v>
      </c>
      <c r="P127" s="107">
        <f t="shared" si="22"/>
        <v>0</v>
      </c>
      <c r="Q127" s="189">
        <f t="shared" si="22"/>
        <v>0</v>
      </c>
    </row>
    <row r="128" spans="1:17" ht="24" x14ac:dyDescent="0.25">
      <c r="A128" s="51">
        <v>2283</v>
      </c>
      <c r="B128" s="89" t="s">
        <v>137</v>
      </c>
      <c r="C128" s="90">
        <f t="shared" ref="C128:C191" si="23">SUM(D128:G128)</f>
        <v>0</v>
      </c>
      <c r="D128" s="92"/>
      <c r="E128" s="92"/>
      <c r="F128" s="92"/>
      <c r="G128" s="175"/>
      <c r="H128" s="90">
        <f t="shared" ref="H128:H191" si="24">SUM(I128:L128)</f>
        <v>0</v>
      </c>
      <c r="I128" s="92"/>
      <c r="J128" s="92"/>
      <c r="K128" s="92"/>
      <c r="L128" s="176"/>
      <c r="M128" s="90">
        <f t="shared" ref="M128:M191" si="25">SUM(N128:Q128)</f>
        <v>0</v>
      </c>
      <c r="N128" s="57">
        <f>ROUNDUP(I128/$Q$15,0)</f>
        <v>0</v>
      </c>
      <c r="O128" s="57">
        <f>ROUNDUP(J128/$Q$15,0)</f>
        <v>0</v>
      </c>
      <c r="P128" s="57">
        <f>ROUNDUP(K128/$Q$15,0)</f>
        <v>0</v>
      </c>
      <c r="Q128" s="177">
        <f>ROUNDUP(L128/$Q$15,0)</f>
        <v>0</v>
      </c>
    </row>
    <row r="129" spans="1:17" ht="38.25" customHeight="1" x14ac:dyDescent="0.25">
      <c r="A129" s="71">
        <v>2300</v>
      </c>
      <c r="B129" s="165" t="s">
        <v>138</v>
      </c>
      <c r="C129" s="72">
        <f t="shared" si="23"/>
        <v>0</v>
      </c>
      <c r="D129" s="78">
        <f>SUM(D130,D134,D138,D139,D142,D149,D157,D158,D161)</f>
        <v>0</v>
      </c>
      <c r="E129" s="78">
        <f>SUM(E130,E134,E138,E139,E142,E149,E157,E158,E161)</f>
        <v>0</v>
      </c>
      <c r="F129" s="78">
        <f>SUM(F130,F134,F138,F139,F142,F149,F157,F158,F161)</f>
        <v>0</v>
      </c>
      <c r="G129" s="183">
        <f>SUM(G130,G134,G138,G139,G142,G149,G157,G158,G161)</f>
        <v>0</v>
      </c>
      <c r="H129" s="72">
        <f t="shared" si="24"/>
        <v>0</v>
      </c>
      <c r="I129" s="78">
        <f>SUM(I130,I134,I138,I139,I142,I149,I157,I158,I161)</f>
        <v>0</v>
      </c>
      <c r="J129" s="78">
        <f>SUM(J130,J134,J138,J139,J142,J149,J157,J158,J161)</f>
        <v>0</v>
      </c>
      <c r="K129" s="78">
        <f>SUM(K130,K134,K138,K139,K142,K149,K157,K158,K161)</f>
        <v>0</v>
      </c>
      <c r="L129" s="184">
        <f>SUM(L130,L134,L138,L139,L142,L149,L157,L158,L161)</f>
        <v>0</v>
      </c>
      <c r="M129" s="72">
        <f t="shared" si="25"/>
        <v>0</v>
      </c>
      <c r="N129" s="78">
        <f>SUM(N130,N134,N138,N139,N142,N149,N157,N158,N161)</f>
        <v>0</v>
      </c>
      <c r="O129" s="78">
        <f>SUM(O130,O134,O138,O139,O142,O149,O157,O158,O161)</f>
        <v>0</v>
      </c>
      <c r="P129" s="78">
        <f>SUM(P130,P134,P138,P139,P142,P149,P157,P158,P161)</f>
        <v>0</v>
      </c>
      <c r="Q129" s="184">
        <f>SUM(Q130,Q134,Q138,Q139,Q142,Q149,Q157,Q158,Q161)</f>
        <v>0</v>
      </c>
    </row>
    <row r="130" spans="1:17" x14ac:dyDescent="0.25">
      <c r="A130" s="185">
        <v>2310</v>
      </c>
      <c r="B130" s="80" t="s">
        <v>139</v>
      </c>
      <c r="C130" s="81">
        <f t="shared" si="23"/>
        <v>0</v>
      </c>
      <c r="D130" s="107">
        <f>SUM(D131:D133)</f>
        <v>0</v>
      </c>
      <c r="E130" s="107">
        <f>SUM(E131:E133)</f>
        <v>0</v>
      </c>
      <c r="F130" s="107">
        <f>SUM(F131:F133)</f>
        <v>0</v>
      </c>
      <c r="G130" s="186">
        <f>SUM(G131:G133)</f>
        <v>0</v>
      </c>
      <c r="H130" s="81">
        <f t="shared" si="24"/>
        <v>0</v>
      </c>
      <c r="I130" s="107">
        <f>SUM(I131:I133)</f>
        <v>0</v>
      </c>
      <c r="J130" s="107">
        <f>SUM(J131:J133)</f>
        <v>0</v>
      </c>
      <c r="K130" s="107">
        <f>SUM(K131:K133)</f>
        <v>0</v>
      </c>
      <c r="L130" s="174">
        <f>SUM(L131:L133)</f>
        <v>0</v>
      </c>
      <c r="M130" s="81">
        <f t="shared" si="25"/>
        <v>0</v>
      </c>
      <c r="N130" s="107">
        <f>SUM(N131:N133)</f>
        <v>0</v>
      </c>
      <c r="O130" s="107">
        <f>SUM(O131:O133)</f>
        <v>0</v>
      </c>
      <c r="P130" s="107">
        <f>SUM(P131:P133)</f>
        <v>0</v>
      </c>
      <c r="Q130" s="174">
        <f>SUM(Q131:Q133)</f>
        <v>0</v>
      </c>
    </row>
    <row r="131" spans="1:17" x14ac:dyDescent="0.25">
      <c r="A131" s="51">
        <v>2311</v>
      </c>
      <c r="B131" s="89" t="s">
        <v>140</v>
      </c>
      <c r="C131" s="90">
        <f t="shared" si="23"/>
        <v>0</v>
      </c>
      <c r="D131" s="92"/>
      <c r="E131" s="92"/>
      <c r="F131" s="92"/>
      <c r="G131" s="175"/>
      <c r="H131" s="90">
        <f t="shared" si="24"/>
        <v>0</v>
      </c>
      <c r="I131" s="92"/>
      <c r="J131" s="92"/>
      <c r="K131" s="92"/>
      <c r="L131" s="176"/>
      <c r="M131" s="90">
        <f t="shared" si="25"/>
        <v>0</v>
      </c>
      <c r="N131" s="57">
        <f t="shared" ref="N131:Q133" si="26">ROUNDUP(I131/$Q$15,0)</f>
        <v>0</v>
      </c>
      <c r="O131" s="57">
        <f t="shared" si="26"/>
        <v>0</v>
      </c>
      <c r="P131" s="57">
        <f t="shared" si="26"/>
        <v>0</v>
      </c>
      <c r="Q131" s="177">
        <f t="shared" si="26"/>
        <v>0</v>
      </c>
    </row>
    <row r="132" spans="1:17" x14ac:dyDescent="0.25">
      <c r="A132" s="51">
        <v>2312</v>
      </c>
      <c r="B132" s="89" t="s">
        <v>141</v>
      </c>
      <c r="C132" s="90">
        <f t="shared" si="23"/>
        <v>0</v>
      </c>
      <c r="D132" s="92"/>
      <c r="E132" s="92"/>
      <c r="F132" s="92"/>
      <c r="G132" s="175"/>
      <c r="H132" s="90">
        <f t="shared" si="24"/>
        <v>0</v>
      </c>
      <c r="I132" s="92"/>
      <c r="J132" s="92"/>
      <c r="K132" s="92"/>
      <c r="L132" s="176"/>
      <c r="M132" s="90">
        <f t="shared" si="25"/>
        <v>0</v>
      </c>
      <c r="N132" s="57">
        <f t="shared" si="26"/>
        <v>0</v>
      </c>
      <c r="O132" s="57">
        <f t="shared" si="26"/>
        <v>0</v>
      </c>
      <c r="P132" s="57">
        <f t="shared" si="26"/>
        <v>0</v>
      </c>
      <c r="Q132" s="177">
        <f t="shared" si="26"/>
        <v>0</v>
      </c>
    </row>
    <row r="133" spans="1:17" x14ac:dyDescent="0.25">
      <c r="A133" s="51">
        <v>2313</v>
      </c>
      <c r="B133" s="89" t="s">
        <v>142</v>
      </c>
      <c r="C133" s="90">
        <f t="shared" si="23"/>
        <v>0</v>
      </c>
      <c r="D133" s="92"/>
      <c r="E133" s="92"/>
      <c r="F133" s="92"/>
      <c r="G133" s="175"/>
      <c r="H133" s="90">
        <f t="shared" si="24"/>
        <v>0</v>
      </c>
      <c r="I133" s="92"/>
      <c r="J133" s="92"/>
      <c r="K133" s="92"/>
      <c r="L133" s="176"/>
      <c r="M133" s="90">
        <f t="shared" si="25"/>
        <v>0</v>
      </c>
      <c r="N133" s="57">
        <f t="shared" si="26"/>
        <v>0</v>
      </c>
      <c r="O133" s="57">
        <f t="shared" si="26"/>
        <v>0</v>
      </c>
      <c r="P133" s="57">
        <f t="shared" si="26"/>
        <v>0</v>
      </c>
      <c r="Q133" s="177">
        <f t="shared" si="26"/>
        <v>0</v>
      </c>
    </row>
    <row r="134" spans="1:17" x14ac:dyDescent="0.25">
      <c r="A134" s="178">
        <v>2320</v>
      </c>
      <c r="B134" s="89" t="s">
        <v>143</v>
      </c>
      <c r="C134" s="90">
        <f t="shared" si="23"/>
        <v>0</v>
      </c>
      <c r="D134" s="57">
        <f>SUM(D135:D137)</f>
        <v>0</v>
      </c>
      <c r="E134" s="57">
        <f>SUM(E135:E137)</f>
        <v>0</v>
      </c>
      <c r="F134" s="57">
        <f>SUM(F135:F137)</f>
        <v>0</v>
      </c>
      <c r="G134" s="179">
        <f>SUM(G135:G137)</f>
        <v>0</v>
      </c>
      <c r="H134" s="90">
        <f t="shared" si="24"/>
        <v>0</v>
      </c>
      <c r="I134" s="57">
        <f>SUM(I135:I137)</f>
        <v>0</v>
      </c>
      <c r="J134" s="57">
        <f>SUM(J135:J137)</f>
        <v>0</v>
      </c>
      <c r="K134" s="57">
        <f>SUM(K135:K137)</f>
        <v>0</v>
      </c>
      <c r="L134" s="177">
        <f>SUM(L135:L137)</f>
        <v>0</v>
      </c>
      <c r="M134" s="90">
        <f t="shared" si="25"/>
        <v>0</v>
      </c>
      <c r="N134" s="57">
        <f>SUM(N135:N137)</f>
        <v>0</v>
      </c>
      <c r="O134" s="57">
        <f>SUM(O135:O137)</f>
        <v>0</v>
      </c>
      <c r="P134" s="57">
        <f>SUM(P135:P137)</f>
        <v>0</v>
      </c>
      <c r="Q134" s="177">
        <f>SUM(Q135:Q137)</f>
        <v>0</v>
      </c>
    </row>
    <row r="135" spans="1:17" x14ac:dyDescent="0.25">
      <c r="A135" s="51">
        <v>2321</v>
      </c>
      <c r="B135" s="89" t="s">
        <v>144</v>
      </c>
      <c r="C135" s="90">
        <f t="shared" si="23"/>
        <v>0</v>
      </c>
      <c r="D135" s="92"/>
      <c r="E135" s="92"/>
      <c r="F135" s="92"/>
      <c r="G135" s="175"/>
      <c r="H135" s="90">
        <f t="shared" si="24"/>
        <v>0</v>
      </c>
      <c r="I135" s="92"/>
      <c r="J135" s="92"/>
      <c r="K135" s="92"/>
      <c r="L135" s="176"/>
      <c r="M135" s="90">
        <f t="shared" si="25"/>
        <v>0</v>
      </c>
      <c r="N135" s="57">
        <f t="shared" ref="N135:Q138" si="27">ROUNDUP(I135/$Q$15,0)</f>
        <v>0</v>
      </c>
      <c r="O135" s="57">
        <f t="shared" si="27"/>
        <v>0</v>
      </c>
      <c r="P135" s="57">
        <f t="shared" si="27"/>
        <v>0</v>
      </c>
      <c r="Q135" s="177">
        <f t="shared" si="27"/>
        <v>0</v>
      </c>
    </row>
    <row r="136" spans="1:17" x14ac:dyDescent="0.25">
      <c r="A136" s="51">
        <v>2322</v>
      </c>
      <c r="B136" s="89" t="s">
        <v>145</v>
      </c>
      <c r="C136" s="90">
        <f t="shared" si="23"/>
        <v>0</v>
      </c>
      <c r="D136" s="92"/>
      <c r="E136" s="92"/>
      <c r="F136" s="92"/>
      <c r="G136" s="175"/>
      <c r="H136" s="90">
        <f t="shared" si="24"/>
        <v>0</v>
      </c>
      <c r="I136" s="92"/>
      <c r="J136" s="92"/>
      <c r="K136" s="92"/>
      <c r="L136" s="176"/>
      <c r="M136" s="90">
        <f t="shared" si="25"/>
        <v>0</v>
      </c>
      <c r="N136" s="57">
        <f t="shared" si="27"/>
        <v>0</v>
      </c>
      <c r="O136" s="57">
        <f t="shared" si="27"/>
        <v>0</v>
      </c>
      <c r="P136" s="57">
        <f t="shared" si="27"/>
        <v>0</v>
      </c>
      <c r="Q136" s="177">
        <f t="shared" si="27"/>
        <v>0</v>
      </c>
    </row>
    <row r="137" spans="1:17" ht="10.5" customHeight="1" x14ac:dyDescent="0.25">
      <c r="A137" s="51">
        <v>2329</v>
      </c>
      <c r="B137" s="89" t="s">
        <v>146</v>
      </c>
      <c r="C137" s="90">
        <f t="shared" si="23"/>
        <v>0</v>
      </c>
      <c r="D137" s="92"/>
      <c r="E137" s="92"/>
      <c r="F137" s="92"/>
      <c r="G137" s="175"/>
      <c r="H137" s="90">
        <f t="shared" si="24"/>
        <v>0</v>
      </c>
      <c r="I137" s="92"/>
      <c r="J137" s="92"/>
      <c r="K137" s="92"/>
      <c r="L137" s="176"/>
      <c r="M137" s="90">
        <f t="shared" si="25"/>
        <v>0</v>
      </c>
      <c r="N137" s="57">
        <f t="shared" si="27"/>
        <v>0</v>
      </c>
      <c r="O137" s="57">
        <f t="shared" si="27"/>
        <v>0</v>
      </c>
      <c r="P137" s="57">
        <f t="shared" si="27"/>
        <v>0</v>
      </c>
      <c r="Q137" s="177">
        <f t="shared" si="27"/>
        <v>0</v>
      </c>
    </row>
    <row r="138" spans="1:17" x14ac:dyDescent="0.25">
      <c r="A138" s="178">
        <v>2330</v>
      </c>
      <c r="B138" s="89" t="s">
        <v>147</v>
      </c>
      <c r="C138" s="90">
        <f t="shared" si="23"/>
        <v>0</v>
      </c>
      <c r="D138" s="92"/>
      <c r="E138" s="92"/>
      <c r="F138" s="92"/>
      <c r="G138" s="175"/>
      <c r="H138" s="90">
        <f t="shared" si="24"/>
        <v>0</v>
      </c>
      <c r="I138" s="92"/>
      <c r="J138" s="92"/>
      <c r="K138" s="92"/>
      <c r="L138" s="176"/>
      <c r="M138" s="90">
        <f t="shared" si="25"/>
        <v>0</v>
      </c>
      <c r="N138" s="57">
        <f t="shared" si="27"/>
        <v>0</v>
      </c>
      <c r="O138" s="57">
        <f t="shared" si="27"/>
        <v>0</v>
      </c>
      <c r="P138" s="57">
        <f t="shared" si="27"/>
        <v>0</v>
      </c>
      <c r="Q138" s="177">
        <f t="shared" si="27"/>
        <v>0</v>
      </c>
    </row>
    <row r="139" spans="1:17" ht="48" x14ac:dyDescent="0.25">
      <c r="A139" s="178">
        <v>2340</v>
      </c>
      <c r="B139" s="89" t="s">
        <v>148</v>
      </c>
      <c r="C139" s="90">
        <f t="shared" si="23"/>
        <v>0</v>
      </c>
      <c r="D139" s="57">
        <f>SUM(D140:D141)</f>
        <v>0</v>
      </c>
      <c r="E139" s="57">
        <f>SUM(E140:E141)</f>
        <v>0</v>
      </c>
      <c r="F139" s="57">
        <f>SUM(F140:F141)</f>
        <v>0</v>
      </c>
      <c r="G139" s="179">
        <f>SUM(G140:G141)</f>
        <v>0</v>
      </c>
      <c r="H139" s="90">
        <f t="shared" si="24"/>
        <v>0</v>
      </c>
      <c r="I139" s="57">
        <f>SUM(I140:I141)</f>
        <v>0</v>
      </c>
      <c r="J139" s="57">
        <f>SUM(J140:J141)</f>
        <v>0</v>
      </c>
      <c r="K139" s="57">
        <f>SUM(K140:K141)</f>
        <v>0</v>
      </c>
      <c r="L139" s="177">
        <f>SUM(L140:L141)</f>
        <v>0</v>
      </c>
      <c r="M139" s="90">
        <f t="shared" si="25"/>
        <v>0</v>
      </c>
      <c r="N139" s="57">
        <f>SUM(N140:N141)</f>
        <v>0</v>
      </c>
      <c r="O139" s="57">
        <f>SUM(O140:O141)</f>
        <v>0</v>
      </c>
      <c r="P139" s="57">
        <f>SUM(P140:P141)</f>
        <v>0</v>
      </c>
      <c r="Q139" s="177">
        <f>SUM(Q140:Q141)</f>
        <v>0</v>
      </c>
    </row>
    <row r="140" spans="1:17" x14ac:dyDescent="0.25">
      <c r="A140" s="51">
        <v>2341</v>
      </c>
      <c r="B140" s="89" t="s">
        <v>149</v>
      </c>
      <c r="C140" s="90">
        <f t="shared" si="23"/>
        <v>0</v>
      </c>
      <c r="D140" s="92"/>
      <c r="E140" s="92"/>
      <c r="F140" s="92"/>
      <c r="G140" s="175"/>
      <c r="H140" s="90">
        <f t="shared" si="24"/>
        <v>0</v>
      </c>
      <c r="I140" s="92"/>
      <c r="J140" s="92"/>
      <c r="K140" s="92"/>
      <c r="L140" s="176"/>
      <c r="M140" s="90">
        <f t="shared" si="25"/>
        <v>0</v>
      </c>
      <c r="N140" s="57">
        <f t="shared" ref="N140:Q141" si="28">ROUNDUP(I140/$Q$15,0)</f>
        <v>0</v>
      </c>
      <c r="O140" s="57">
        <f t="shared" si="28"/>
        <v>0</v>
      </c>
      <c r="P140" s="57">
        <f t="shared" si="28"/>
        <v>0</v>
      </c>
      <c r="Q140" s="177">
        <f t="shared" si="28"/>
        <v>0</v>
      </c>
    </row>
    <row r="141" spans="1:17" ht="24" x14ac:dyDescent="0.25">
      <c r="A141" s="51">
        <v>2344</v>
      </c>
      <c r="B141" s="89" t="s">
        <v>150</v>
      </c>
      <c r="C141" s="90">
        <f t="shared" si="23"/>
        <v>0</v>
      </c>
      <c r="D141" s="92"/>
      <c r="E141" s="92"/>
      <c r="F141" s="92"/>
      <c r="G141" s="175"/>
      <c r="H141" s="90">
        <f t="shared" si="24"/>
        <v>0</v>
      </c>
      <c r="I141" s="92"/>
      <c r="J141" s="92"/>
      <c r="K141" s="92"/>
      <c r="L141" s="176"/>
      <c r="M141" s="90">
        <f t="shared" si="25"/>
        <v>0</v>
      </c>
      <c r="N141" s="57">
        <f t="shared" si="28"/>
        <v>0</v>
      </c>
      <c r="O141" s="57">
        <f t="shared" si="28"/>
        <v>0</v>
      </c>
      <c r="P141" s="57">
        <f t="shared" si="28"/>
        <v>0</v>
      </c>
      <c r="Q141" s="177">
        <f t="shared" si="28"/>
        <v>0</v>
      </c>
    </row>
    <row r="142" spans="1:17" ht="24" x14ac:dyDescent="0.25">
      <c r="A142" s="168">
        <v>2350</v>
      </c>
      <c r="B142" s="125" t="s">
        <v>151</v>
      </c>
      <c r="C142" s="133">
        <f t="shared" si="23"/>
        <v>0</v>
      </c>
      <c r="D142" s="169">
        <f>SUM(D143:D148)</f>
        <v>0</v>
      </c>
      <c r="E142" s="169">
        <f>SUM(E143:E148)</f>
        <v>0</v>
      </c>
      <c r="F142" s="169">
        <f>SUM(F143:F148)</f>
        <v>0</v>
      </c>
      <c r="G142" s="170">
        <f>SUM(G143:G148)</f>
        <v>0</v>
      </c>
      <c r="H142" s="133">
        <f t="shared" si="24"/>
        <v>0</v>
      </c>
      <c r="I142" s="169">
        <f>SUM(I143:I148)</f>
        <v>0</v>
      </c>
      <c r="J142" s="169">
        <f>SUM(J143:J148)</f>
        <v>0</v>
      </c>
      <c r="K142" s="169">
        <f>SUM(K143:K148)</f>
        <v>0</v>
      </c>
      <c r="L142" s="171">
        <f>SUM(L143:L148)</f>
        <v>0</v>
      </c>
      <c r="M142" s="133">
        <f t="shared" si="25"/>
        <v>0</v>
      </c>
      <c r="N142" s="169">
        <f>SUM(N143:N148)</f>
        <v>0</v>
      </c>
      <c r="O142" s="169">
        <f>SUM(O143:O148)</f>
        <v>0</v>
      </c>
      <c r="P142" s="169">
        <f>SUM(P143:P148)</f>
        <v>0</v>
      </c>
      <c r="Q142" s="171">
        <f>SUM(Q143:Q148)</f>
        <v>0</v>
      </c>
    </row>
    <row r="143" spans="1:17" x14ac:dyDescent="0.25">
      <c r="A143" s="41">
        <v>2351</v>
      </c>
      <c r="B143" s="80" t="s">
        <v>152</v>
      </c>
      <c r="C143" s="81">
        <f t="shared" si="23"/>
        <v>0</v>
      </c>
      <c r="D143" s="83"/>
      <c r="E143" s="83"/>
      <c r="F143" s="83"/>
      <c r="G143" s="172"/>
      <c r="H143" s="81">
        <f t="shared" si="24"/>
        <v>0</v>
      </c>
      <c r="I143" s="83"/>
      <c r="J143" s="83"/>
      <c r="K143" s="83"/>
      <c r="L143" s="173"/>
      <c r="M143" s="81">
        <f t="shared" si="25"/>
        <v>0</v>
      </c>
      <c r="N143" s="107">
        <f t="shared" ref="N143:Q148" si="29">ROUNDUP(I143/$Q$15,0)</f>
        <v>0</v>
      </c>
      <c r="O143" s="107">
        <f t="shared" si="29"/>
        <v>0</v>
      </c>
      <c r="P143" s="107">
        <f t="shared" si="29"/>
        <v>0</v>
      </c>
      <c r="Q143" s="174">
        <f t="shared" si="29"/>
        <v>0</v>
      </c>
    </row>
    <row r="144" spans="1:17" x14ac:dyDescent="0.25">
      <c r="A144" s="51">
        <v>2352</v>
      </c>
      <c r="B144" s="89" t="s">
        <v>153</v>
      </c>
      <c r="C144" s="90">
        <f t="shared" si="23"/>
        <v>0</v>
      </c>
      <c r="D144" s="92"/>
      <c r="E144" s="92"/>
      <c r="F144" s="92"/>
      <c r="G144" s="175"/>
      <c r="H144" s="90">
        <f t="shared" si="24"/>
        <v>0</v>
      </c>
      <c r="I144" s="92"/>
      <c r="J144" s="92"/>
      <c r="K144" s="92"/>
      <c r="L144" s="176"/>
      <c r="M144" s="90">
        <f t="shared" si="25"/>
        <v>0</v>
      </c>
      <c r="N144" s="57">
        <f t="shared" si="29"/>
        <v>0</v>
      </c>
      <c r="O144" s="57">
        <f t="shared" si="29"/>
        <v>0</v>
      </c>
      <c r="P144" s="57">
        <f t="shared" si="29"/>
        <v>0</v>
      </c>
      <c r="Q144" s="177">
        <f t="shared" si="29"/>
        <v>0</v>
      </c>
    </row>
    <row r="145" spans="1:17" ht="24" x14ac:dyDescent="0.25">
      <c r="A145" s="51">
        <v>2353</v>
      </c>
      <c r="B145" s="89" t="s">
        <v>154</v>
      </c>
      <c r="C145" s="90">
        <f t="shared" si="23"/>
        <v>0</v>
      </c>
      <c r="D145" s="92"/>
      <c r="E145" s="92"/>
      <c r="F145" s="92"/>
      <c r="G145" s="175"/>
      <c r="H145" s="90">
        <f t="shared" si="24"/>
        <v>0</v>
      </c>
      <c r="I145" s="92"/>
      <c r="J145" s="92"/>
      <c r="K145" s="92"/>
      <c r="L145" s="176"/>
      <c r="M145" s="90">
        <f t="shared" si="25"/>
        <v>0</v>
      </c>
      <c r="N145" s="57">
        <f t="shared" si="29"/>
        <v>0</v>
      </c>
      <c r="O145" s="57">
        <f t="shared" si="29"/>
        <v>0</v>
      </c>
      <c r="P145" s="57">
        <f t="shared" si="29"/>
        <v>0</v>
      </c>
      <c r="Q145" s="177">
        <f t="shared" si="29"/>
        <v>0</v>
      </c>
    </row>
    <row r="146" spans="1:17" ht="24" x14ac:dyDescent="0.25">
      <c r="A146" s="51">
        <v>2354</v>
      </c>
      <c r="B146" s="89" t="s">
        <v>155</v>
      </c>
      <c r="C146" s="90">
        <f t="shared" si="23"/>
        <v>0</v>
      </c>
      <c r="D146" s="92"/>
      <c r="E146" s="92"/>
      <c r="F146" s="92"/>
      <c r="G146" s="175"/>
      <c r="H146" s="90">
        <f t="shared" si="24"/>
        <v>0</v>
      </c>
      <c r="I146" s="92"/>
      <c r="J146" s="92"/>
      <c r="K146" s="92"/>
      <c r="L146" s="176"/>
      <c r="M146" s="90">
        <f t="shared" si="25"/>
        <v>0</v>
      </c>
      <c r="N146" s="57">
        <f t="shared" si="29"/>
        <v>0</v>
      </c>
      <c r="O146" s="57">
        <f t="shared" si="29"/>
        <v>0</v>
      </c>
      <c r="P146" s="57">
        <f t="shared" si="29"/>
        <v>0</v>
      </c>
      <c r="Q146" s="177">
        <f t="shared" si="29"/>
        <v>0</v>
      </c>
    </row>
    <row r="147" spans="1:17" ht="24" x14ac:dyDescent="0.25">
      <c r="A147" s="51">
        <v>2355</v>
      </c>
      <c r="B147" s="89" t="s">
        <v>156</v>
      </c>
      <c r="C147" s="90">
        <f t="shared" si="23"/>
        <v>0</v>
      </c>
      <c r="D147" s="92"/>
      <c r="E147" s="92"/>
      <c r="F147" s="92"/>
      <c r="G147" s="175"/>
      <c r="H147" s="90">
        <f t="shared" si="24"/>
        <v>0</v>
      </c>
      <c r="I147" s="92"/>
      <c r="J147" s="92"/>
      <c r="K147" s="92"/>
      <c r="L147" s="176"/>
      <c r="M147" s="90">
        <f t="shared" si="25"/>
        <v>0</v>
      </c>
      <c r="N147" s="57">
        <f t="shared" si="29"/>
        <v>0</v>
      </c>
      <c r="O147" s="57">
        <f t="shared" si="29"/>
        <v>0</v>
      </c>
      <c r="P147" s="57">
        <f t="shared" si="29"/>
        <v>0</v>
      </c>
      <c r="Q147" s="177">
        <f t="shared" si="29"/>
        <v>0</v>
      </c>
    </row>
    <row r="148" spans="1:17" ht="24" x14ac:dyDescent="0.25">
      <c r="A148" s="51">
        <v>2359</v>
      </c>
      <c r="B148" s="89" t="s">
        <v>157</v>
      </c>
      <c r="C148" s="90">
        <f t="shared" si="23"/>
        <v>0</v>
      </c>
      <c r="D148" s="92"/>
      <c r="E148" s="92"/>
      <c r="F148" s="92"/>
      <c r="G148" s="175"/>
      <c r="H148" s="90">
        <f t="shared" si="24"/>
        <v>0</v>
      </c>
      <c r="I148" s="92"/>
      <c r="J148" s="92"/>
      <c r="K148" s="92"/>
      <c r="L148" s="176"/>
      <c r="M148" s="90">
        <f t="shared" si="25"/>
        <v>0</v>
      </c>
      <c r="N148" s="57">
        <f t="shared" si="29"/>
        <v>0</v>
      </c>
      <c r="O148" s="57">
        <f t="shared" si="29"/>
        <v>0</v>
      </c>
      <c r="P148" s="57">
        <f t="shared" si="29"/>
        <v>0</v>
      </c>
      <c r="Q148" s="177">
        <f t="shared" si="29"/>
        <v>0</v>
      </c>
    </row>
    <row r="149" spans="1:17" ht="24.75" customHeight="1" x14ac:dyDescent="0.25">
      <c r="A149" s="178">
        <v>2360</v>
      </c>
      <c r="B149" s="89" t="s">
        <v>158</v>
      </c>
      <c r="C149" s="90">
        <f t="shared" si="23"/>
        <v>0</v>
      </c>
      <c r="D149" s="57">
        <f>SUM(D150:D156)</f>
        <v>0</v>
      </c>
      <c r="E149" s="57">
        <f>SUM(E150:E156)</f>
        <v>0</v>
      </c>
      <c r="F149" s="57">
        <f>SUM(F150:F156)</f>
        <v>0</v>
      </c>
      <c r="G149" s="179">
        <f>SUM(G150:G156)</f>
        <v>0</v>
      </c>
      <c r="H149" s="90">
        <f t="shared" si="24"/>
        <v>0</v>
      </c>
      <c r="I149" s="57">
        <f>SUM(I150:I156)</f>
        <v>0</v>
      </c>
      <c r="J149" s="57">
        <f>SUM(J150:J156)</f>
        <v>0</v>
      </c>
      <c r="K149" s="57">
        <f>SUM(K150:K156)</f>
        <v>0</v>
      </c>
      <c r="L149" s="177">
        <f>SUM(L150:L156)</f>
        <v>0</v>
      </c>
      <c r="M149" s="90">
        <f t="shared" si="25"/>
        <v>0</v>
      </c>
      <c r="N149" s="57">
        <f>SUM(N150:N156)</f>
        <v>0</v>
      </c>
      <c r="O149" s="57">
        <f>SUM(O150:O156)</f>
        <v>0</v>
      </c>
      <c r="P149" s="57">
        <f>SUM(P150:P156)</f>
        <v>0</v>
      </c>
      <c r="Q149" s="177">
        <f>SUM(Q150:Q156)</f>
        <v>0</v>
      </c>
    </row>
    <row r="150" spans="1:17" x14ac:dyDescent="0.25">
      <c r="A150" s="50">
        <v>2361</v>
      </c>
      <c r="B150" s="89" t="s">
        <v>159</v>
      </c>
      <c r="C150" s="90">
        <f t="shared" si="23"/>
        <v>0</v>
      </c>
      <c r="D150" s="92"/>
      <c r="E150" s="92"/>
      <c r="F150" s="92"/>
      <c r="G150" s="175"/>
      <c r="H150" s="90">
        <f t="shared" si="24"/>
        <v>0</v>
      </c>
      <c r="I150" s="92"/>
      <c r="J150" s="92"/>
      <c r="K150" s="92"/>
      <c r="L150" s="176"/>
      <c r="M150" s="90">
        <f t="shared" si="25"/>
        <v>0</v>
      </c>
      <c r="N150" s="57">
        <f t="shared" ref="N150:Q157" si="30">ROUNDUP(I150/$Q$15,0)</f>
        <v>0</v>
      </c>
      <c r="O150" s="57">
        <f t="shared" si="30"/>
        <v>0</v>
      </c>
      <c r="P150" s="57">
        <f t="shared" si="30"/>
        <v>0</v>
      </c>
      <c r="Q150" s="177">
        <f t="shared" si="30"/>
        <v>0</v>
      </c>
    </row>
    <row r="151" spans="1:17" ht="24" x14ac:dyDescent="0.25">
      <c r="A151" s="50">
        <v>2362</v>
      </c>
      <c r="B151" s="89" t="s">
        <v>160</v>
      </c>
      <c r="C151" s="90">
        <f t="shared" si="23"/>
        <v>0</v>
      </c>
      <c r="D151" s="92"/>
      <c r="E151" s="92"/>
      <c r="F151" s="92"/>
      <c r="G151" s="175"/>
      <c r="H151" s="90">
        <f t="shared" si="24"/>
        <v>0</v>
      </c>
      <c r="I151" s="92"/>
      <c r="J151" s="92"/>
      <c r="K151" s="92"/>
      <c r="L151" s="176"/>
      <c r="M151" s="90">
        <f t="shared" si="25"/>
        <v>0</v>
      </c>
      <c r="N151" s="57">
        <f t="shared" si="30"/>
        <v>0</v>
      </c>
      <c r="O151" s="57">
        <f t="shared" si="30"/>
        <v>0</v>
      </c>
      <c r="P151" s="57">
        <f t="shared" si="30"/>
        <v>0</v>
      </c>
      <c r="Q151" s="177">
        <f t="shared" si="30"/>
        <v>0</v>
      </c>
    </row>
    <row r="152" spans="1:17" x14ac:dyDescent="0.25">
      <c r="A152" s="50">
        <v>2363</v>
      </c>
      <c r="B152" s="89" t="s">
        <v>161</v>
      </c>
      <c r="C152" s="90">
        <f t="shared" si="23"/>
        <v>0</v>
      </c>
      <c r="D152" s="92"/>
      <c r="E152" s="92"/>
      <c r="F152" s="92"/>
      <c r="G152" s="175"/>
      <c r="H152" s="90">
        <f t="shared" si="24"/>
        <v>0</v>
      </c>
      <c r="I152" s="92"/>
      <c r="J152" s="92"/>
      <c r="K152" s="92"/>
      <c r="L152" s="176"/>
      <c r="M152" s="90">
        <f t="shared" si="25"/>
        <v>0</v>
      </c>
      <c r="N152" s="57">
        <f t="shared" si="30"/>
        <v>0</v>
      </c>
      <c r="O152" s="57">
        <f t="shared" si="30"/>
        <v>0</v>
      </c>
      <c r="P152" s="57">
        <f t="shared" si="30"/>
        <v>0</v>
      </c>
      <c r="Q152" s="177">
        <f t="shared" si="30"/>
        <v>0</v>
      </c>
    </row>
    <row r="153" spans="1:17" x14ac:dyDescent="0.25">
      <c r="A153" s="50">
        <v>2364</v>
      </c>
      <c r="B153" s="89" t="s">
        <v>162</v>
      </c>
      <c r="C153" s="90">
        <f t="shared" si="23"/>
        <v>0</v>
      </c>
      <c r="D153" s="92"/>
      <c r="E153" s="92"/>
      <c r="F153" s="92"/>
      <c r="G153" s="175"/>
      <c r="H153" s="90">
        <f t="shared" si="24"/>
        <v>0</v>
      </c>
      <c r="I153" s="92"/>
      <c r="J153" s="92"/>
      <c r="K153" s="92"/>
      <c r="L153" s="176"/>
      <c r="M153" s="90">
        <f t="shared" si="25"/>
        <v>0</v>
      </c>
      <c r="N153" s="57">
        <f t="shared" si="30"/>
        <v>0</v>
      </c>
      <c r="O153" s="57">
        <f t="shared" si="30"/>
        <v>0</v>
      </c>
      <c r="P153" s="57">
        <f t="shared" si="30"/>
        <v>0</v>
      </c>
      <c r="Q153" s="177">
        <f t="shared" si="30"/>
        <v>0</v>
      </c>
    </row>
    <row r="154" spans="1:17" ht="12.75" customHeight="1" x14ac:dyDescent="0.25">
      <c r="A154" s="50">
        <v>2365</v>
      </c>
      <c r="B154" s="89" t="s">
        <v>163</v>
      </c>
      <c r="C154" s="90">
        <f t="shared" si="23"/>
        <v>0</v>
      </c>
      <c r="D154" s="92"/>
      <c r="E154" s="92"/>
      <c r="F154" s="92"/>
      <c r="G154" s="175"/>
      <c r="H154" s="90">
        <f t="shared" si="24"/>
        <v>0</v>
      </c>
      <c r="I154" s="92"/>
      <c r="J154" s="92"/>
      <c r="K154" s="92"/>
      <c r="L154" s="176"/>
      <c r="M154" s="90">
        <f t="shared" si="25"/>
        <v>0</v>
      </c>
      <c r="N154" s="57">
        <f t="shared" si="30"/>
        <v>0</v>
      </c>
      <c r="O154" s="57">
        <f t="shared" si="30"/>
        <v>0</v>
      </c>
      <c r="P154" s="57">
        <f t="shared" si="30"/>
        <v>0</v>
      </c>
      <c r="Q154" s="177">
        <f t="shared" si="30"/>
        <v>0</v>
      </c>
    </row>
    <row r="155" spans="1:17" ht="42.75" customHeight="1" x14ac:dyDescent="0.25">
      <c r="A155" s="50">
        <v>2366</v>
      </c>
      <c r="B155" s="89" t="s">
        <v>164</v>
      </c>
      <c r="C155" s="90">
        <f t="shared" si="23"/>
        <v>0</v>
      </c>
      <c r="D155" s="92"/>
      <c r="E155" s="92"/>
      <c r="F155" s="92"/>
      <c r="G155" s="175"/>
      <c r="H155" s="90">
        <f t="shared" si="24"/>
        <v>0</v>
      </c>
      <c r="I155" s="92"/>
      <c r="J155" s="92"/>
      <c r="K155" s="92"/>
      <c r="L155" s="176"/>
      <c r="M155" s="90">
        <f t="shared" si="25"/>
        <v>0</v>
      </c>
      <c r="N155" s="57">
        <f t="shared" si="30"/>
        <v>0</v>
      </c>
      <c r="O155" s="57">
        <f t="shared" si="30"/>
        <v>0</v>
      </c>
      <c r="P155" s="57">
        <f t="shared" si="30"/>
        <v>0</v>
      </c>
      <c r="Q155" s="177">
        <f t="shared" si="30"/>
        <v>0</v>
      </c>
    </row>
    <row r="156" spans="1:17" ht="48" x14ac:dyDescent="0.25">
      <c r="A156" s="50">
        <v>2369</v>
      </c>
      <c r="B156" s="89" t="s">
        <v>165</v>
      </c>
      <c r="C156" s="90">
        <f t="shared" si="23"/>
        <v>0</v>
      </c>
      <c r="D156" s="92"/>
      <c r="E156" s="92"/>
      <c r="F156" s="92"/>
      <c r="G156" s="175"/>
      <c r="H156" s="90">
        <f t="shared" si="24"/>
        <v>0</v>
      </c>
      <c r="I156" s="92"/>
      <c r="J156" s="92"/>
      <c r="K156" s="92"/>
      <c r="L156" s="176"/>
      <c r="M156" s="90">
        <f t="shared" si="25"/>
        <v>0</v>
      </c>
      <c r="N156" s="57">
        <f t="shared" si="30"/>
        <v>0</v>
      </c>
      <c r="O156" s="57">
        <f t="shared" si="30"/>
        <v>0</v>
      </c>
      <c r="P156" s="57">
        <f t="shared" si="30"/>
        <v>0</v>
      </c>
      <c r="Q156" s="177">
        <f t="shared" si="30"/>
        <v>0</v>
      </c>
    </row>
    <row r="157" spans="1:17" x14ac:dyDescent="0.25">
      <c r="A157" s="168">
        <v>2370</v>
      </c>
      <c r="B157" s="125" t="s">
        <v>166</v>
      </c>
      <c r="C157" s="133">
        <f t="shared" si="23"/>
        <v>0</v>
      </c>
      <c r="D157" s="180"/>
      <c r="E157" s="180"/>
      <c r="F157" s="180"/>
      <c r="G157" s="181"/>
      <c r="H157" s="133">
        <f t="shared" si="24"/>
        <v>0</v>
      </c>
      <c r="I157" s="180"/>
      <c r="J157" s="180"/>
      <c r="K157" s="180"/>
      <c r="L157" s="182"/>
      <c r="M157" s="133">
        <f t="shared" si="25"/>
        <v>0</v>
      </c>
      <c r="N157" s="169">
        <f t="shared" si="30"/>
        <v>0</v>
      </c>
      <c r="O157" s="169">
        <f t="shared" si="30"/>
        <v>0</v>
      </c>
      <c r="P157" s="169">
        <f t="shared" si="30"/>
        <v>0</v>
      </c>
      <c r="Q157" s="171">
        <f t="shared" si="30"/>
        <v>0</v>
      </c>
    </row>
    <row r="158" spans="1:17" x14ac:dyDescent="0.25">
      <c r="A158" s="168">
        <v>2380</v>
      </c>
      <c r="B158" s="125" t="s">
        <v>167</v>
      </c>
      <c r="C158" s="133">
        <f t="shared" si="23"/>
        <v>0</v>
      </c>
      <c r="D158" s="169">
        <f>SUM(D159:D160)</f>
        <v>0</v>
      </c>
      <c r="E158" s="169">
        <f>SUM(E159:E160)</f>
        <v>0</v>
      </c>
      <c r="F158" s="169">
        <f>SUM(F159:F160)</f>
        <v>0</v>
      </c>
      <c r="G158" s="170">
        <f>SUM(G159:G160)</f>
        <v>0</v>
      </c>
      <c r="H158" s="133">
        <f t="shared" si="24"/>
        <v>0</v>
      </c>
      <c r="I158" s="169">
        <f>SUM(I159:I160)</f>
        <v>0</v>
      </c>
      <c r="J158" s="169">
        <f>SUM(J159:J160)</f>
        <v>0</v>
      </c>
      <c r="K158" s="169">
        <f>SUM(K159:K160)</f>
        <v>0</v>
      </c>
      <c r="L158" s="171">
        <f>SUM(L159:L160)</f>
        <v>0</v>
      </c>
      <c r="M158" s="133">
        <f t="shared" si="25"/>
        <v>0</v>
      </c>
      <c r="N158" s="169">
        <f>SUM(N159:N160)</f>
        <v>0</v>
      </c>
      <c r="O158" s="169">
        <f>SUM(O159:O160)</f>
        <v>0</v>
      </c>
      <c r="P158" s="169">
        <f>SUM(P159:P160)</f>
        <v>0</v>
      </c>
      <c r="Q158" s="171">
        <f>SUM(Q159:Q160)</f>
        <v>0</v>
      </c>
    </row>
    <row r="159" spans="1:17" x14ac:dyDescent="0.25">
      <c r="A159" s="40">
        <v>2381</v>
      </c>
      <c r="B159" s="80" t="s">
        <v>168</v>
      </c>
      <c r="C159" s="81">
        <f t="shared" si="23"/>
        <v>0</v>
      </c>
      <c r="D159" s="83"/>
      <c r="E159" s="83"/>
      <c r="F159" s="83"/>
      <c r="G159" s="172"/>
      <c r="H159" s="81">
        <f t="shared" si="24"/>
        <v>0</v>
      </c>
      <c r="I159" s="83"/>
      <c r="J159" s="83"/>
      <c r="K159" s="83"/>
      <c r="L159" s="173"/>
      <c r="M159" s="81">
        <f t="shared" si="25"/>
        <v>0</v>
      </c>
      <c r="N159" s="107">
        <f t="shared" ref="N159:Q162" si="31">ROUNDUP(I159/$Q$15,0)</f>
        <v>0</v>
      </c>
      <c r="O159" s="107">
        <f t="shared" si="31"/>
        <v>0</v>
      </c>
      <c r="P159" s="107">
        <f t="shared" si="31"/>
        <v>0</v>
      </c>
      <c r="Q159" s="174">
        <f t="shared" si="31"/>
        <v>0</v>
      </c>
    </row>
    <row r="160" spans="1:17" ht="24" x14ac:dyDescent="0.25">
      <c r="A160" s="50">
        <v>2389</v>
      </c>
      <c r="B160" s="89" t="s">
        <v>169</v>
      </c>
      <c r="C160" s="90">
        <f t="shared" si="23"/>
        <v>0</v>
      </c>
      <c r="D160" s="92"/>
      <c r="E160" s="92"/>
      <c r="F160" s="92"/>
      <c r="G160" s="175"/>
      <c r="H160" s="90">
        <f t="shared" si="24"/>
        <v>0</v>
      </c>
      <c r="I160" s="92"/>
      <c r="J160" s="92"/>
      <c r="K160" s="92"/>
      <c r="L160" s="176"/>
      <c r="M160" s="90">
        <f t="shared" si="25"/>
        <v>0</v>
      </c>
      <c r="N160" s="57">
        <f t="shared" si="31"/>
        <v>0</v>
      </c>
      <c r="O160" s="57">
        <f t="shared" si="31"/>
        <v>0</v>
      </c>
      <c r="P160" s="57">
        <f t="shared" si="31"/>
        <v>0</v>
      </c>
      <c r="Q160" s="177">
        <f t="shared" si="31"/>
        <v>0</v>
      </c>
    </row>
    <row r="161" spans="1:17" x14ac:dyDescent="0.25">
      <c r="A161" s="168">
        <v>2390</v>
      </c>
      <c r="B161" s="125" t="s">
        <v>170</v>
      </c>
      <c r="C161" s="133">
        <f t="shared" si="23"/>
        <v>0</v>
      </c>
      <c r="D161" s="180"/>
      <c r="E161" s="180"/>
      <c r="F161" s="180"/>
      <c r="G161" s="181"/>
      <c r="H161" s="133">
        <f t="shared" si="24"/>
        <v>0</v>
      </c>
      <c r="I161" s="180"/>
      <c r="J161" s="180"/>
      <c r="K161" s="180"/>
      <c r="L161" s="182"/>
      <c r="M161" s="133">
        <f t="shared" si="25"/>
        <v>0</v>
      </c>
      <c r="N161" s="169">
        <f t="shared" si="31"/>
        <v>0</v>
      </c>
      <c r="O161" s="169">
        <f t="shared" si="31"/>
        <v>0</v>
      </c>
      <c r="P161" s="169">
        <f t="shared" si="31"/>
        <v>0</v>
      </c>
      <c r="Q161" s="171">
        <f t="shared" si="31"/>
        <v>0</v>
      </c>
    </row>
    <row r="162" spans="1:17" x14ac:dyDescent="0.25">
      <c r="A162" s="71">
        <v>2400</v>
      </c>
      <c r="B162" s="165" t="s">
        <v>171</v>
      </c>
      <c r="C162" s="72">
        <f t="shared" si="23"/>
        <v>0</v>
      </c>
      <c r="D162" s="190"/>
      <c r="E162" s="190"/>
      <c r="F162" s="190"/>
      <c r="G162" s="191"/>
      <c r="H162" s="72">
        <f t="shared" si="24"/>
        <v>0</v>
      </c>
      <c r="I162" s="190"/>
      <c r="J162" s="190"/>
      <c r="K162" s="190"/>
      <c r="L162" s="192"/>
      <c r="M162" s="72">
        <f t="shared" si="25"/>
        <v>0</v>
      </c>
      <c r="N162" s="78">
        <f t="shared" si="31"/>
        <v>0</v>
      </c>
      <c r="O162" s="78">
        <f t="shared" si="31"/>
        <v>0</v>
      </c>
      <c r="P162" s="78">
        <f t="shared" si="31"/>
        <v>0</v>
      </c>
      <c r="Q162" s="184">
        <f t="shared" si="31"/>
        <v>0</v>
      </c>
    </row>
    <row r="163" spans="1:17" ht="24" x14ac:dyDescent="0.25">
      <c r="A163" s="71">
        <v>2500</v>
      </c>
      <c r="B163" s="165" t="s">
        <v>172</v>
      </c>
      <c r="C163" s="72">
        <f t="shared" si="23"/>
        <v>0</v>
      </c>
      <c r="D163" s="78">
        <f>SUM(D164,D169)</f>
        <v>0</v>
      </c>
      <c r="E163" s="78">
        <f>SUM(E164,E169)</f>
        <v>0</v>
      </c>
      <c r="F163" s="78">
        <f>SUM(F164,F169)</f>
        <v>0</v>
      </c>
      <c r="G163" s="78">
        <f>SUM(G164,G169)</f>
        <v>0</v>
      </c>
      <c r="H163" s="72">
        <f t="shared" si="24"/>
        <v>0</v>
      </c>
      <c r="I163" s="78">
        <f>SUM(I164,I169)</f>
        <v>0</v>
      </c>
      <c r="J163" s="78">
        <f>SUM(J164,J169)</f>
        <v>0</v>
      </c>
      <c r="K163" s="78">
        <f>SUM(K164,K169)</f>
        <v>0</v>
      </c>
      <c r="L163" s="167">
        <f>SUM(L164,L169)</f>
        <v>0</v>
      </c>
      <c r="M163" s="72">
        <f t="shared" si="25"/>
        <v>0</v>
      </c>
      <c r="N163" s="78">
        <f>SUM(N164,N169)</f>
        <v>0</v>
      </c>
      <c r="O163" s="78">
        <f>SUM(O164,O169)</f>
        <v>0</v>
      </c>
      <c r="P163" s="78">
        <f>SUM(P164,P169)</f>
        <v>0</v>
      </c>
      <c r="Q163" s="167">
        <f>SUM(Q164,Q169)</f>
        <v>0</v>
      </c>
    </row>
    <row r="164" spans="1:17" ht="16.5" customHeight="1" x14ac:dyDescent="0.25">
      <c r="A164" s="185">
        <v>2510</v>
      </c>
      <c r="B164" s="80" t="s">
        <v>173</v>
      </c>
      <c r="C164" s="81">
        <f t="shared" si="23"/>
        <v>0</v>
      </c>
      <c r="D164" s="107">
        <f>SUM(D165:D168)</f>
        <v>0</v>
      </c>
      <c r="E164" s="107">
        <f>SUM(E165:E168)</f>
        <v>0</v>
      </c>
      <c r="F164" s="107">
        <f>SUM(F165:F168)</f>
        <v>0</v>
      </c>
      <c r="G164" s="107">
        <f>SUM(G165:G168)</f>
        <v>0</v>
      </c>
      <c r="H164" s="81">
        <f t="shared" si="24"/>
        <v>0</v>
      </c>
      <c r="I164" s="107">
        <f>SUM(I165:I168)</f>
        <v>0</v>
      </c>
      <c r="J164" s="107">
        <f>SUM(J165:J168)</f>
        <v>0</v>
      </c>
      <c r="K164" s="107">
        <f>SUM(K165:K168)</f>
        <v>0</v>
      </c>
      <c r="L164" s="193">
        <f>SUM(L165:L168)</f>
        <v>0</v>
      </c>
      <c r="M164" s="81">
        <f t="shared" si="25"/>
        <v>0</v>
      </c>
      <c r="N164" s="107">
        <f>SUM(N165:N168)</f>
        <v>0</v>
      </c>
      <c r="O164" s="107">
        <f>SUM(O165:O168)</f>
        <v>0</v>
      </c>
      <c r="P164" s="107">
        <f>SUM(P165:P168)</f>
        <v>0</v>
      </c>
      <c r="Q164" s="193">
        <f>SUM(Q165:Q168)</f>
        <v>0</v>
      </c>
    </row>
    <row r="165" spans="1:17" ht="24" x14ac:dyDescent="0.25">
      <c r="A165" s="51">
        <v>2512</v>
      </c>
      <c r="B165" s="89" t="s">
        <v>174</v>
      </c>
      <c r="C165" s="90">
        <f t="shared" si="23"/>
        <v>0</v>
      </c>
      <c r="D165" s="92"/>
      <c r="E165" s="92"/>
      <c r="F165" s="92"/>
      <c r="G165" s="175"/>
      <c r="H165" s="90">
        <f t="shared" si="24"/>
        <v>0</v>
      </c>
      <c r="I165" s="92"/>
      <c r="J165" s="92"/>
      <c r="K165" s="92"/>
      <c r="L165" s="176"/>
      <c r="M165" s="90">
        <f t="shared" si="25"/>
        <v>0</v>
      </c>
      <c r="N165" s="57">
        <f t="shared" ref="N165:Q170" si="32">ROUNDUP(I165/$Q$15,0)</f>
        <v>0</v>
      </c>
      <c r="O165" s="57">
        <f t="shared" si="32"/>
        <v>0</v>
      </c>
      <c r="P165" s="57">
        <f t="shared" si="32"/>
        <v>0</v>
      </c>
      <c r="Q165" s="177">
        <f t="shared" si="32"/>
        <v>0</v>
      </c>
    </row>
    <row r="166" spans="1:17" ht="36" x14ac:dyDescent="0.25">
      <c r="A166" s="51">
        <v>2513</v>
      </c>
      <c r="B166" s="89" t="s">
        <v>175</v>
      </c>
      <c r="C166" s="90">
        <f t="shared" si="23"/>
        <v>0</v>
      </c>
      <c r="D166" s="92"/>
      <c r="E166" s="92"/>
      <c r="F166" s="92"/>
      <c r="G166" s="175"/>
      <c r="H166" s="90">
        <f t="shared" si="24"/>
        <v>0</v>
      </c>
      <c r="I166" s="92"/>
      <c r="J166" s="92"/>
      <c r="K166" s="92"/>
      <c r="L166" s="176"/>
      <c r="M166" s="90">
        <f t="shared" si="25"/>
        <v>0</v>
      </c>
      <c r="N166" s="57">
        <f t="shared" si="32"/>
        <v>0</v>
      </c>
      <c r="O166" s="57">
        <f t="shared" si="32"/>
        <v>0</v>
      </c>
      <c r="P166" s="57">
        <f t="shared" si="32"/>
        <v>0</v>
      </c>
      <c r="Q166" s="177">
        <f t="shared" si="32"/>
        <v>0</v>
      </c>
    </row>
    <row r="167" spans="1:17" ht="24" x14ac:dyDescent="0.25">
      <c r="A167" s="51">
        <v>2515</v>
      </c>
      <c r="B167" s="89" t="s">
        <v>176</v>
      </c>
      <c r="C167" s="90">
        <f t="shared" si="23"/>
        <v>0</v>
      </c>
      <c r="D167" s="92"/>
      <c r="E167" s="92"/>
      <c r="F167" s="92"/>
      <c r="G167" s="175"/>
      <c r="H167" s="90">
        <f t="shared" si="24"/>
        <v>0</v>
      </c>
      <c r="I167" s="92"/>
      <c r="J167" s="92"/>
      <c r="K167" s="92"/>
      <c r="L167" s="176"/>
      <c r="M167" s="90">
        <f t="shared" si="25"/>
        <v>0</v>
      </c>
      <c r="N167" s="57">
        <f t="shared" si="32"/>
        <v>0</v>
      </c>
      <c r="O167" s="57">
        <f t="shared" si="32"/>
        <v>0</v>
      </c>
      <c r="P167" s="57">
        <f t="shared" si="32"/>
        <v>0</v>
      </c>
      <c r="Q167" s="177">
        <f t="shared" si="32"/>
        <v>0</v>
      </c>
    </row>
    <row r="168" spans="1:17" ht="24" x14ac:dyDescent="0.25">
      <c r="A168" s="51">
        <v>2519</v>
      </c>
      <c r="B168" s="89" t="s">
        <v>177</v>
      </c>
      <c r="C168" s="90">
        <f t="shared" si="23"/>
        <v>0</v>
      </c>
      <c r="D168" s="92"/>
      <c r="E168" s="92"/>
      <c r="F168" s="92"/>
      <c r="G168" s="175"/>
      <c r="H168" s="90">
        <f t="shared" si="24"/>
        <v>0</v>
      </c>
      <c r="I168" s="92"/>
      <c r="J168" s="92"/>
      <c r="K168" s="92"/>
      <c r="L168" s="176"/>
      <c r="M168" s="90">
        <f t="shared" si="25"/>
        <v>0</v>
      </c>
      <c r="N168" s="57">
        <f t="shared" si="32"/>
        <v>0</v>
      </c>
      <c r="O168" s="57">
        <f t="shared" si="32"/>
        <v>0</v>
      </c>
      <c r="P168" s="57">
        <f t="shared" si="32"/>
        <v>0</v>
      </c>
      <c r="Q168" s="177">
        <f t="shared" si="32"/>
        <v>0</v>
      </c>
    </row>
    <row r="169" spans="1:17" ht="24" x14ac:dyDescent="0.25">
      <c r="A169" s="178">
        <v>2520</v>
      </c>
      <c r="B169" s="89" t="s">
        <v>178</v>
      </c>
      <c r="C169" s="90">
        <f t="shared" si="23"/>
        <v>0</v>
      </c>
      <c r="D169" s="92"/>
      <c r="E169" s="92"/>
      <c r="F169" s="92"/>
      <c r="G169" s="175"/>
      <c r="H169" s="90">
        <f t="shared" si="24"/>
        <v>0</v>
      </c>
      <c r="I169" s="92"/>
      <c r="J169" s="92"/>
      <c r="K169" s="92"/>
      <c r="L169" s="176"/>
      <c r="M169" s="90">
        <f t="shared" si="25"/>
        <v>0</v>
      </c>
      <c r="N169" s="57">
        <f t="shared" si="32"/>
        <v>0</v>
      </c>
      <c r="O169" s="57">
        <f t="shared" si="32"/>
        <v>0</v>
      </c>
      <c r="P169" s="57">
        <f t="shared" si="32"/>
        <v>0</v>
      </c>
      <c r="Q169" s="177">
        <f t="shared" si="32"/>
        <v>0</v>
      </c>
    </row>
    <row r="170" spans="1:17" s="195" customFormat="1" ht="48" x14ac:dyDescent="0.25">
      <c r="A170" s="22">
        <v>2800</v>
      </c>
      <c r="B170" s="80" t="s">
        <v>179</v>
      </c>
      <c r="C170" s="81">
        <f t="shared" si="23"/>
        <v>0</v>
      </c>
      <c r="D170" s="43"/>
      <c r="E170" s="43"/>
      <c r="F170" s="43"/>
      <c r="G170" s="44"/>
      <c r="H170" s="81">
        <f t="shared" si="24"/>
        <v>0</v>
      </c>
      <c r="I170" s="43"/>
      <c r="J170" s="43"/>
      <c r="K170" s="43"/>
      <c r="L170" s="45"/>
      <c r="M170" s="81">
        <f t="shared" si="25"/>
        <v>0</v>
      </c>
      <c r="N170" s="119">
        <f t="shared" si="32"/>
        <v>0</v>
      </c>
      <c r="O170" s="119">
        <f t="shared" si="32"/>
        <v>0</v>
      </c>
      <c r="P170" s="119">
        <f t="shared" si="32"/>
        <v>0</v>
      </c>
      <c r="Q170" s="194">
        <f t="shared" si="32"/>
        <v>0</v>
      </c>
    </row>
    <row r="171" spans="1:17" x14ac:dyDescent="0.25">
      <c r="A171" s="160">
        <v>3000</v>
      </c>
      <c r="B171" s="160" t="s">
        <v>180</v>
      </c>
      <c r="C171" s="161">
        <f t="shared" si="23"/>
        <v>0</v>
      </c>
      <c r="D171" s="162">
        <f>SUM(D172,D182)</f>
        <v>0</v>
      </c>
      <c r="E171" s="162">
        <f>SUM(E172,E182)</f>
        <v>0</v>
      </c>
      <c r="F171" s="162">
        <f>SUM(F172,F182)</f>
        <v>0</v>
      </c>
      <c r="G171" s="163">
        <f>SUM(G172,G182)</f>
        <v>0</v>
      </c>
      <c r="H171" s="161">
        <f t="shared" si="24"/>
        <v>0</v>
      </c>
      <c r="I171" s="162">
        <f>SUM(I172,I182)</f>
        <v>0</v>
      </c>
      <c r="J171" s="162">
        <f>SUM(J172,J182)</f>
        <v>0</v>
      </c>
      <c r="K171" s="162">
        <f>SUM(K172,K182)</f>
        <v>0</v>
      </c>
      <c r="L171" s="164">
        <f>SUM(L172,L182)</f>
        <v>0</v>
      </c>
      <c r="M171" s="161">
        <f t="shared" si="25"/>
        <v>0</v>
      </c>
      <c r="N171" s="162">
        <f>SUM(N172,N182)</f>
        <v>0</v>
      </c>
      <c r="O171" s="162">
        <f>SUM(O172,O182)</f>
        <v>0</v>
      </c>
      <c r="P171" s="162">
        <f>SUM(P172,P182)</f>
        <v>0</v>
      </c>
      <c r="Q171" s="164">
        <f>SUM(Q172,Q182)</f>
        <v>0</v>
      </c>
    </row>
    <row r="172" spans="1:17" ht="36" x14ac:dyDescent="0.25">
      <c r="A172" s="71">
        <v>3200</v>
      </c>
      <c r="B172" s="196" t="s">
        <v>181</v>
      </c>
      <c r="C172" s="197">
        <f t="shared" si="23"/>
        <v>0</v>
      </c>
      <c r="D172" s="78">
        <f>SUM(D173,D177)</f>
        <v>0</v>
      </c>
      <c r="E172" s="78">
        <f>SUM(E173,E177)</f>
        <v>0</v>
      </c>
      <c r="F172" s="78">
        <f>SUM(F173,F177)</f>
        <v>0</v>
      </c>
      <c r="G172" s="78">
        <f>SUM(G173,G177)</f>
        <v>0</v>
      </c>
      <c r="H172" s="72">
        <f t="shared" si="24"/>
        <v>0</v>
      </c>
      <c r="I172" s="78">
        <f>SUM(I173,I177)</f>
        <v>0</v>
      </c>
      <c r="J172" s="78">
        <f>SUM(J173,J177)</f>
        <v>0</v>
      </c>
      <c r="K172" s="78">
        <f>SUM(K173,K177)</f>
        <v>0</v>
      </c>
      <c r="L172" s="167">
        <f>SUM(L173,L177)</f>
        <v>0</v>
      </c>
      <c r="M172" s="72">
        <f t="shared" si="25"/>
        <v>0</v>
      </c>
      <c r="N172" s="78">
        <f>SUM(N173,N177)</f>
        <v>0</v>
      </c>
      <c r="O172" s="78">
        <f>SUM(O173,O177)</f>
        <v>0</v>
      </c>
      <c r="P172" s="78">
        <f>SUM(P173,P177)</f>
        <v>0</v>
      </c>
      <c r="Q172" s="167">
        <f>SUM(Q173,Q177)</f>
        <v>0</v>
      </c>
    </row>
    <row r="173" spans="1:17" ht="36" x14ac:dyDescent="0.25">
      <c r="A173" s="185">
        <v>3260</v>
      </c>
      <c r="B173" s="80" t="s">
        <v>182</v>
      </c>
      <c r="C173" s="81">
        <f t="shared" si="23"/>
        <v>0</v>
      </c>
      <c r="D173" s="107">
        <f>SUM(D174:D176)</f>
        <v>0</v>
      </c>
      <c r="E173" s="107">
        <f>SUM(E174:E176)</f>
        <v>0</v>
      </c>
      <c r="F173" s="107">
        <f>SUM(F174:F176)</f>
        <v>0</v>
      </c>
      <c r="G173" s="186">
        <f>SUM(G174:G176)</f>
        <v>0</v>
      </c>
      <c r="H173" s="81">
        <f t="shared" si="24"/>
        <v>0</v>
      </c>
      <c r="I173" s="107">
        <f>SUM(I174:I176)</f>
        <v>0</v>
      </c>
      <c r="J173" s="107">
        <f>SUM(J174:J176)</f>
        <v>0</v>
      </c>
      <c r="K173" s="107">
        <f>SUM(K174:K176)</f>
        <v>0</v>
      </c>
      <c r="L173" s="174">
        <f>SUM(L174:L176)</f>
        <v>0</v>
      </c>
      <c r="M173" s="81">
        <f t="shared" si="25"/>
        <v>0</v>
      </c>
      <c r="N173" s="107">
        <f>SUM(N174:N176)</f>
        <v>0</v>
      </c>
      <c r="O173" s="107">
        <f>SUM(O174:O176)</f>
        <v>0</v>
      </c>
      <c r="P173" s="107">
        <f>SUM(P174:P176)</f>
        <v>0</v>
      </c>
      <c r="Q173" s="174">
        <f>SUM(Q174:Q176)</f>
        <v>0</v>
      </c>
    </row>
    <row r="174" spans="1:17" ht="24" x14ac:dyDescent="0.25">
      <c r="A174" s="51">
        <v>3261</v>
      </c>
      <c r="B174" s="89" t="s">
        <v>183</v>
      </c>
      <c r="C174" s="90">
        <f t="shared" si="23"/>
        <v>0</v>
      </c>
      <c r="D174" s="92"/>
      <c r="E174" s="92"/>
      <c r="F174" s="92"/>
      <c r="G174" s="175"/>
      <c r="H174" s="90">
        <f t="shared" si="24"/>
        <v>0</v>
      </c>
      <c r="I174" s="92"/>
      <c r="J174" s="92"/>
      <c r="K174" s="92"/>
      <c r="L174" s="176"/>
      <c r="M174" s="90">
        <f t="shared" si="25"/>
        <v>0</v>
      </c>
      <c r="N174" s="57">
        <f t="shared" ref="N174:Q176" si="33">ROUNDUP(I174/$Q$15,0)</f>
        <v>0</v>
      </c>
      <c r="O174" s="57">
        <f t="shared" si="33"/>
        <v>0</v>
      </c>
      <c r="P174" s="57">
        <f t="shared" si="33"/>
        <v>0</v>
      </c>
      <c r="Q174" s="177">
        <f t="shared" si="33"/>
        <v>0</v>
      </c>
    </row>
    <row r="175" spans="1:17" ht="24" x14ac:dyDescent="0.25">
      <c r="A175" s="51">
        <v>3262</v>
      </c>
      <c r="B175" s="89" t="s">
        <v>184</v>
      </c>
      <c r="C175" s="90">
        <f t="shared" si="23"/>
        <v>0</v>
      </c>
      <c r="D175" s="92"/>
      <c r="E175" s="92"/>
      <c r="F175" s="92"/>
      <c r="G175" s="175"/>
      <c r="H175" s="90">
        <f t="shared" si="24"/>
        <v>0</v>
      </c>
      <c r="I175" s="92"/>
      <c r="J175" s="92"/>
      <c r="K175" s="92"/>
      <c r="L175" s="176"/>
      <c r="M175" s="90">
        <f t="shared" si="25"/>
        <v>0</v>
      </c>
      <c r="N175" s="57">
        <f t="shared" si="33"/>
        <v>0</v>
      </c>
      <c r="O175" s="57">
        <f t="shared" si="33"/>
        <v>0</v>
      </c>
      <c r="P175" s="57">
        <f t="shared" si="33"/>
        <v>0</v>
      </c>
      <c r="Q175" s="177">
        <f t="shared" si="33"/>
        <v>0</v>
      </c>
    </row>
    <row r="176" spans="1:17" ht="24" x14ac:dyDescent="0.25">
      <c r="A176" s="51">
        <v>3263</v>
      </c>
      <c r="B176" s="89" t="s">
        <v>185</v>
      </c>
      <c r="C176" s="90">
        <f t="shared" si="23"/>
        <v>0</v>
      </c>
      <c r="D176" s="92"/>
      <c r="E176" s="92"/>
      <c r="F176" s="92"/>
      <c r="G176" s="175"/>
      <c r="H176" s="90">
        <f t="shared" si="24"/>
        <v>0</v>
      </c>
      <c r="I176" s="92"/>
      <c r="J176" s="92"/>
      <c r="K176" s="92"/>
      <c r="L176" s="176"/>
      <c r="M176" s="90">
        <f t="shared" si="25"/>
        <v>0</v>
      </c>
      <c r="N176" s="57">
        <f t="shared" si="33"/>
        <v>0</v>
      </c>
      <c r="O176" s="57">
        <f t="shared" si="33"/>
        <v>0</v>
      </c>
      <c r="P176" s="57">
        <f t="shared" si="33"/>
        <v>0</v>
      </c>
      <c r="Q176" s="177">
        <f t="shared" si="33"/>
        <v>0</v>
      </c>
    </row>
    <row r="177" spans="1:17" ht="72" x14ac:dyDescent="0.25">
      <c r="A177" s="185">
        <v>3290</v>
      </c>
      <c r="B177" s="80" t="s">
        <v>186</v>
      </c>
      <c r="C177" s="198">
        <f t="shared" si="23"/>
        <v>0</v>
      </c>
      <c r="D177" s="107">
        <f>SUM(D178:D181)</f>
        <v>0</v>
      </c>
      <c r="E177" s="107">
        <f>SUM(E178:E181)</f>
        <v>0</v>
      </c>
      <c r="F177" s="107">
        <f>SUM(F178:F181)</f>
        <v>0</v>
      </c>
      <c r="G177" s="107">
        <f>SUM(G178:G181)</f>
        <v>0</v>
      </c>
      <c r="H177" s="198">
        <f t="shared" si="24"/>
        <v>0</v>
      </c>
      <c r="I177" s="107">
        <f>SUM(I178:I181)</f>
        <v>0</v>
      </c>
      <c r="J177" s="107">
        <f>SUM(J178:J181)</f>
        <v>0</v>
      </c>
      <c r="K177" s="107">
        <f>SUM(K178:K181)</f>
        <v>0</v>
      </c>
      <c r="L177" s="199">
        <f>SUM(L178:L181)</f>
        <v>0</v>
      </c>
      <c r="M177" s="198">
        <f t="shared" si="25"/>
        <v>0</v>
      </c>
      <c r="N177" s="107">
        <f>SUM(N178:N181)</f>
        <v>0</v>
      </c>
      <c r="O177" s="107">
        <f>SUM(O178:O181)</f>
        <v>0</v>
      </c>
      <c r="P177" s="107">
        <f>SUM(P178:P181)</f>
        <v>0</v>
      </c>
      <c r="Q177" s="199">
        <f>SUM(Q178:Q181)</f>
        <v>0</v>
      </c>
    </row>
    <row r="178" spans="1:17" ht="72" x14ac:dyDescent="0.25">
      <c r="A178" s="51">
        <v>3291</v>
      </c>
      <c r="B178" s="89" t="s">
        <v>187</v>
      </c>
      <c r="C178" s="90">
        <f t="shared" si="23"/>
        <v>0</v>
      </c>
      <c r="D178" s="92"/>
      <c r="E178" s="92"/>
      <c r="F178" s="92"/>
      <c r="G178" s="200"/>
      <c r="H178" s="90">
        <f t="shared" si="24"/>
        <v>0</v>
      </c>
      <c r="I178" s="92"/>
      <c r="J178" s="92"/>
      <c r="K178" s="92"/>
      <c r="L178" s="176"/>
      <c r="M178" s="90">
        <f t="shared" si="25"/>
        <v>0</v>
      </c>
      <c r="N178" s="57">
        <f t="shared" ref="N178:Q181" si="34">ROUNDUP(I178/$Q$15,0)</f>
        <v>0</v>
      </c>
      <c r="O178" s="57">
        <f t="shared" si="34"/>
        <v>0</v>
      </c>
      <c r="P178" s="57">
        <f t="shared" si="34"/>
        <v>0</v>
      </c>
      <c r="Q178" s="177">
        <f t="shared" si="34"/>
        <v>0</v>
      </c>
    </row>
    <row r="179" spans="1:17" ht="60" x14ac:dyDescent="0.25">
      <c r="A179" s="51">
        <v>3292</v>
      </c>
      <c r="B179" s="89" t="s">
        <v>188</v>
      </c>
      <c r="C179" s="90">
        <f t="shared" si="23"/>
        <v>0</v>
      </c>
      <c r="D179" s="92"/>
      <c r="E179" s="92"/>
      <c r="F179" s="92"/>
      <c r="G179" s="200"/>
      <c r="H179" s="90">
        <f t="shared" si="24"/>
        <v>0</v>
      </c>
      <c r="I179" s="92"/>
      <c r="J179" s="92"/>
      <c r="K179" s="92"/>
      <c r="L179" s="176"/>
      <c r="M179" s="90">
        <f t="shared" si="25"/>
        <v>0</v>
      </c>
      <c r="N179" s="57">
        <f t="shared" si="34"/>
        <v>0</v>
      </c>
      <c r="O179" s="57">
        <f t="shared" si="34"/>
        <v>0</v>
      </c>
      <c r="P179" s="57">
        <f t="shared" si="34"/>
        <v>0</v>
      </c>
      <c r="Q179" s="177">
        <f t="shared" si="34"/>
        <v>0</v>
      </c>
    </row>
    <row r="180" spans="1:17" ht="48" x14ac:dyDescent="0.25">
      <c r="A180" s="51">
        <v>3293</v>
      </c>
      <c r="B180" s="89" t="s">
        <v>189</v>
      </c>
      <c r="C180" s="90">
        <f t="shared" si="23"/>
        <v>0</v>
      </c>
      <c r="D180" s="92"/>
      <c r="E180" s="92"/>
      <c r="F180" s="92"/>
      <c r="G180" s="200"/>
      <c r="H180" s="90">
        <f t="shared" si="24"/>
        <v>0</v>
      </c>
      <c r="I180" s="92"/>
      <c r="J180" s="92"/>
      <c r="K180" s="92"/>
      <c r="L180" s="176"/>
      <c r="M180" s="90">
        <f t="shared" si="25"/>
        <v>0</v>
      </c>
      <c r="N180" s="57">
        <f t="shared" si="34"/>
        <v>0</v>
      </c>
      <c r="O180" s="57">
        <f t="shared" si="34"/>
        <v>0</v>
      </c>
      <c r="P180" s="57">
        <f t="shared" si="34"/>
        <v>0</v>
      </c>
      <c r="Q180" s="177">
        <f t="shared" si="34"/>
        <v>0</v>
      </c>
    </row>
    <row r="181" spans="1:17" ht="60" x14ac:dyDescent="0.25">
      <c r="A181" s="201">
        <v>3294</v>
      </c>
      <c r="B181" s="89" t="s">
        <v>190</v>
      </c>
      <c r="C181" s="198">
        <f t="shared" si="23"/>
        <v>0</v>
      </c>
      <c r="D181" s="202"/>
      <c r="E181" s="202"/>
      <c r="F181" s="202"/>
      <c r="G181" s="203"/>
      <c r="H181" s="198">
        <f t="shared" si="24"/>
        <v>0</v>
      </c>
      <c r="I181" s="202"/>
      <c r="J181" s="202"/>
      <c r="K181" s="202"/>
      <c r="L181" s="204"/>
      <c r="M181" s="198">
        <f t="shared" si="25"/>
        <v>0</v>
      </c>
      <c r="N181" s="205">
        <f t="shared" si="34"/>
        <v>0</v>
      </c>
      <c r="O181" s="205">
        <f t="shared" si="34"/>
        <v>0</v>
      </c>
      <c r="P181" s="205">
        <f t="shared" si="34"/>
        <v>0</v>
      </c>
      <c r="Q181" s="206">
        <f t="shared" si="34"/>
        <v>0</v>
      </c>
    </row>
    <row r="182" spans="1:17" ht="48" x14ac:dyDescent="0.25">
      <c r="A182" s="111">
        <v>3300</v>
      </c>
      <c r="B182" s="196" t="s">
        <v>191</v>
      </c>
      <c r="C182" s="207">
        <f t="shared" si="23"/>
        <v>0</v>
      </c>
      <c r="D182" s="208">
        <f>SUM(D183:D184)</f>
        <v>0</v>
      </c>
      <c r="E182" s="208">
        <f>SUM(E183:E184)</f>
        <v>0</v>
      </c>
      <c r="F182" s="208">
        <f>SUM(F183:F184)</f>
        <v>0</v>
      </c>
      <c r="G182" s="208">
        <f>SUM(G183:G184)</f>
        <v>0</v>
      </c>
      <c r="H182" s="207">
        <f t="shared" si="24"/>
        <v>0</v>
      </c>
      <c r="I182" s="208">
        <f>SUM(I183:I184)</f>
        <v>0</v>
      </c>
      <c r="J182" s="208">
        <f>SUM(J183:J184)</f>
        <v>0</v>
      </c>
      <c r="K182" s="208">
        <f>SUM(K183:K184)</f>
        <v>0</v>
      </c>
      <c r="L182" s="167">
        <f>SUM(L183:L184)</f>
        <v>0</v>
      </c>
      <c r="M182" s="207">
        <f t="shared" si="25"/>
        <v>0</v>
      </c>
      <c r="N182" s="208">
        <f>SUM(N183:N184)</f>
        <v>0</v>
      </c>
      <c r="O182" s="208">
        <f>SUM(O183:O184)</f>
        <v>0</v>
      </c>
      <c r="P182" s="208">
        <f>SUM(P183:P184)</f>
        <v>0</v>
      </c>
      <c r="Q182" s="167">
        <f>SUM(Q183:Q184)</f>
        <v>0</v>
      </c>
    </row>
    <row r="183" spans="1:17" ht="48" x14ac:dyDescent="0.25">
      <c r="A183" s="124">
        <v>3310</v>
      </c>
      <c r="B183" s="125" t="s">
        <v>192</v>
      </c>
      <c r="C183" s="209">
        <f t="shared" si="23"/>
        <v>0</v>
      </c>
      <c r="D183" s="180"/>
      <c r="E183" s="180"/>
      <c r="F183" s="180"/>
      <c r="G183" s="181"/>
      <c r="H183" s="209">
        <f t="shared" si="24"/>
        <v>0</v>
      </c>
      <c r="I183" s="180"/>
      <c r="J183" s="180"/>
      <c r="K183" s="180"/>
      <c r="L183" s="182"/>
      <c r="M183" s="209">
        <f t="shared" si="25"/>
        <v>0</v>
      </c>
      <c r="N183" s="169">
        <f t="shared" ref="N183:Q184" si="35">ROUNDUP(I183/$Q$15,0)</f>
        <v>0</v>
      </c>
      <c r="O183" s="169">
        <f t="shared" si="35"/>
        <v>0</v>
      </c>
      <c r="P183" s="169">
        <f t="shared" si="35"/>
        <v>0</v>
      </c>
      <c r="Q183" s="171">
        <f t="shared" si="35"/>
        <v>0</v>
      </c>
    </row>
    <row r="184" spans="1:17" ht="53.25" customHeight="1" x14ac:dyDescent="0.25">
      <c r="A184" s="41">
        <v>3320</v>
      </c>
      <c r="B184" s="80" t="s">
        <v>193</v>
      </c>
      <c r="C184" s="81">
        <f t="shared" si="23"/>
        <v>0</v>
      </c>
      <c r="D184" s="83"/>
      <c r="E184" s="83"/>
      <c r="F184" s="83"/>
      <c r="G184" s="172"/>
      <c r="H184" s="81">
        <f t="shared" si="24"/>
        <v>0</v>
      </c>
      <c r="I184" s="83"/>
      <c r="J184" s="83"/>
      <c r="K184" s="83"/>
      <c r="L184" s="173"/>
      <c r="M184" s="81">
        <f t="shared" si="25"/>
        <v>0</v>
      </c>
      <c r="N184" s="107">
        <f t="shared" si="35"/>
        <v>0</v>
      </c>
      <c r="O184" s="107">
        <f t="shared" si="35"/>
        <v>0</v>
      </c>
      <c r="P184" s="107">
        <f t="shared" si="35"/>
        <v>0</v>
      </c>
      <c r="Q184" s="174">
        <f t="shared" si="35"/>
        <v>0</v>
      </c>
    </row>
    <row r="185" spans="1:17" x14ac:dyDescent="0.25">
      <c r="A185" s="210">
        <v>4000</v>
      </c>
      <c r="B185" s="160" t="s">
        <v>194</v>
      </c>
      <c r="C185" s="161">
        <f t="shared" si="23"/>
        <v>0</v>
      </c>
      <c r="D185" s="162">
        <f>SUM(D186,D189)</f>
        <v>0</v>
      </c>
      <c r="E185" s="162">
        <f>SUM(E186,E189)</f>
        <v>0</v>
      </c>
      <c r="F185" s="162">
        <f>SUM(F186,F189)</f>
        <v>0</v>
      </c>
      <c r="G185" s="163">
        <f>SUM(G186,G189)</f>
        <v>0</v>
      </c>
      <c r="H185" s="161">
        <f t="shared" si="24"/>
        <v>0</v>
      </c>
      <c r="I185" s="162">
        <f>SUM(I186,I189)</f>
        <v>0</v>
      </c>
      <c r="J185" s="162">
        <f>SUM(J186,J189)</f>
        <v>0</v>
      </c>
      <c r="K185" s="162">
        <f>SUM(K186,K189)</f>
        <v>0</v>
      </c>
      <c r="L185" s="164">
        <f>SUM(L186,L189)</f>
        <v>0</v>
      </c>
      <c r="M185" s="161">
        <f t="shared" si="25"/>
        <v>0</v>
      </c>
      <c r="N185" s="162">
        <f>SUM(N186,N189)</f>
        <v>0</v>
      </c>
      <c r="O185" s="162">
        <f>SUM(O186,O189)</f>
        <v>0</v>
      </c>
      <c r="P185" s="162">
        <f>SUM(P186,P189)</f>
        <v>0</v>
      </c>
      <c r="Q185" s="164">
        <f>SUM(Q186,Q189)</f>
        <v>0</v>
      </c>
    </row>
    <row r="186" spans="1:17" ht="24" x14ac:dyDescent="0.25">
      <c r="A186" s="211">
        <v>4200</v>
      </c>
      <c r="B186" s="165" t="s">
        <v>195</v>
      </c>
      <c r="C186" s="72">
        <f t="shared" si="23"/>
        <v>0</v>
      </c>
      <c r="D186" s="78">
        <f>SUM(D187,D188)</f>
        <v>0</v>
      </c>
      <c r="E186" s="78">
        <f>SUM(E187,E188)</f>
        <v>0</v>
      </c>
      <c r="F186" s="78">
        <f>SUM(F187,F188)</f>
        <v>0</v>
      </c>
      <c r="G186" s="183">
        <f>SUM(G187,G188)</f>
        <v>0</v>
      </c>
      <c r="H186" s="72">
        <f t="shared" si="24"/>
        <v>0</v>
      </c>
      <c r="I186" s="78">
        <f>SUM(I187,I188)</f>
        <v>0</v>
      </c>
      <c r="J186" s="78">
        <f>SUM(J187,J188)</f>
        <v>0</v>
      </c>
      <c r="K186" s="78">
        <f>SUM(K187,K188)</f>
        <v>0</v>
      </c>
      <c r="L186" s="184">
        <f>SUM(L187,L188)</f>
        <v>0</v>
      </c>
      <c r="M186" s="72">
        <f t="shared" si="25"/>
        <v>0</v>
      </c>
      <c r="N186" s="78">
        <f>SUM(N187,N188)</f>
        <v>0</v>
      </c>
      <c r="O186" s="78">
        <f>SUM(O187,O188)</f>
        <v>0</v>
      </c>
      <c r="P186" s="78">
        <f>SUM(P187,P188)</f>
        <v>0</v>
      </c>
      <c r="Q186" s="184">
        <f>SUM(Q187,Q188)</f>
        <v>0</v>
      </c>
    </row>
    <row r="187" spans="1:17" ht="24" x14ac:dyDescent="0.25">
      <c r="A187" s="185">
        <v>4240</v>
      </c>
      <c r="B187" s="80" t="s">
        <v>196</v>
      </c>
      <c r="C187" s="81">
        <f t="shared" si="23"/>
        <v>0</v>
      </c>
      <c r="D187" s="83"/>
      <c r="E187" s="83"/>
      <c r="F187" s="83"/>
      <c r="G187" s="172"/>
      <c r="H187" s="81">
        <f t="shared" si="24"/>
        <v>0</v>
      </c>
      <c r="I187" s="83"/>
      <c r="J187" s="83"/>
      <c r="K187" s="83"/>
      <c r="L187" s="173"/>
      <c r="M187" s="81">
        <f t="shared" si="25"/>
        <v>0</v>
      </c>
      <c r="N187" s="107">
        <f t="shared" ref="N187:Q188" si="36">ROUNDUP(I187/$Q$15,0)</f>
        <v>0</v>
      </c>
      <c r="O187" s="107">
        <f t="shared" si="36"/>
        <v>0</v>
      </c>
      <c r="P187" s="107">
        <f t="shared" si="36"/>
        <v>0</v>
      </c>
      <c r="Q187" s="174">
        <f t="shared" si="36"/>
        <v>0</v>
      </c>
    </row>
    <row r="188" spans="1:17" ht="24" x14ac:dyDescent="0.25">
      <c r="A188" s="178">
        <v>4250</v>
      </c>
      <c r="B188" s="89" t="s">
        <v>197</v>
      </c>
      <c r="C188" s="90">
        <f t="shared" si="23"/>
        <v>0</v>
      </c>
      <c r="D188" s="92"/>
      <c r="E188" s="92"/>
      <c r="F188" s="92"/>
      <c r="G188" s="175"/>
      <c r="H188" s="90">
        <f t="shared" si="24"/>
        <v>0</v>
      </c>
      <c r="I188" s="92"/>
      <c r="J188" s="92"/>
      <c r="K188" s="92"/>
      <c r="L188" s="176"/>
      <c r="M188" s="90">
        <f t="shared" si="25"/>
        <v>0</v>
      </c>
      <c r="N188" s="57">
        <f t="shared" si="36"/>
        <v>0</v>
      </c>
      <c r="O188" s="57">
        <f t="shared" si="36"/>
        <v>0</v>
      </c>
      <c r="P188" s="57">
        <f t="shared" si="36"/>
        <v>0</v>
      </c>
      <c r="Q188" s="177">
        <f t="shared" si="36"/>
        <v>0</v>
      </c>
    </row>
    <row r="189" spans="1:17" x14ac:dyDescent="0.25">
      <c r="A189" s="71">
        <v>4300</v>
      </c>
      <c r="B189" s="165" t="s">
        <v>198</v>
      </c>
      <c r="C189" s="72">
        <f t="shared" si="23"/>
        <v>0</v>
      </c>
      <c r="D189" s="78">
        <f>SUM(D190)</f>
        <v>0</v>
      </c>
      <c r="E189" s="78">
        <f>SUM(E190)</f>
        <v>0</v>
      </c>
      <c r="F189" s="78">
        <f>SUM(F190)</f>
        <v>0</v>
      </c>
      <c r="G189" s="183">
        <f>SUM(G190)</f>
        <v>0</v>
      </c>
      <c r="H189" s="72">
        <f t="shared" si="24"/>
        <v>0</v>
      </c>
      <c r="I189" s="78">
        <f>SUM(I190)</f>
        <v>0</v>
      </c>
      <c r="J189" s="78">
        <f>SUM(J190)</f>
        <v>0</v>
      </c>
      <c r="K189" s="78">
        <f>SUM(K190)</f>
        <v>0</v>
      </c>
      <c r="L189" s="184">
        <f>SUM(L190)</f>
        <v>0</v>
      </c>
      <c r="M189" s="72">
        <f t="shared" si="25"/>
        <v>0</v>
      </c>
      <c r="N189" s="78">
        <f>SUM(N190)</f>
        <v>0</v>
      </c>
      <c r="O189" s="78">
        <f>SUM(O190)</f>
        <v>0</v>
      </c>
      <c r="P189" s="78">
        <f>SUM(P190)</f>
        <v>0</v>
      </c>
      <c r="Q189" s="184">
        <f>SUM(Q190)</f>
        <v>0</v>
      </c>
    </row>
    <row r="190" spans="1:17" ht="24" x14ac:dyDescent="0.25">
      <c r="A190" s="185">
        <v>4310</v>
      </c>
      <c r="B190" s="80" t="s">
        <v>199</v>
      </c>
      <c r="C190" s="81">
        <f t="shared" si="23"/>
        <v>0</v>
      </c>
      <c r="D190" s="107">
        <f>SUM(D191:D191)</f>
        <v>0</v>
      </c>
      <c r="E190" s="107">
        <f>SUM(E191:E191)</f>
        <v>0</v>
      </c>
      <c r="F190" s="107">
        <f>SUM(F191:F191)</f>
        <v>0</v>
      </c>
      <c r="G190" s="186">
        <f>SUM(G191:G191)</f>
        <v>0</v>
      </c>
      <c r="H190" s="81">
        <f t="shared" si="24"/>
        <v>0</v>
      </c>
      <c r="I190" s="107">
        <f>SUM(I191:I191)</f>
        <v>0</v>
      </c>
      <c r="J190" s="107">
        <f>SUM(J191:J191)</f>
        <v>0</v>
      </c>
      <c r="K190" s="107">
        <f>SUM(K191:K191)</f>
        <v>0</v>
      </c>
      <c r="L190" s="174">
        <f>SUM(L191:L191)</f>
        <v>0</v>
      </c>
      <c r="M190" s="81">
        <f t="shared" si="25"/>
        <v>0</v>
      </c>
      <c r="N190" s="107">
        <f>SUM(N191:N191)</f>
        <v>0</v>
      </c>
      <c r="O190" s="107">
        <f>SUM(O191:O191)</f>
        <v>0</v>
      </c>
      <c r="P190" s="107">
        <f>SUM(P191:P191)</f>
        <v>0</v>
      </c>
      <c r="Q190" s="174">
        <f>SUM(Q191:Q191)</f>
        <v>0</v>
      </c>
    </row>
    <row r="191" spans="1:17" ht="48" x14ac:dyDescent="0.25">
      <c r="A191" s="51">
        <v>4311</v>
      </c>
      <c r="B191" s="89" t="s">
        <v>200</v>
      </c>
      <c r="C191" s="90">
        <f t="shared" si="23"/>
        <v>0</v>
      </c>
      <c r="D191" s="92"/>
      <c r="E191" s="92"/>
      <c r="F191" s="92"/>
      <c r="G191" s="175"/>
      <c r="H191" s="90">
        <f t="shared" si="24"/>
        <v>0</v>
      </c>
      <c r="I191" s="92"/>
      <c r="J191" s="92"/>
      <c r="K191" s="92"/>
      <c r="L191" s="176"/>
      <c r="M191" s="90">
        <f t="shared" si="25"/>
        <v>0</v>
      </c>
      <c r="N191" s="57">
        <f>ROUNDUP(I191/$Q$15,0)</f>
        <v>0</v>
      </c>
      <c r="O191" s="57">
        <f>ROUNDUP(J191/$Q$15,0)</f>
        <v>0</v>
      </c>
      <c r="P191" s="57">
        <f>ROUNDUP(K191/$Q$15,0)</f>
        <v>0</v>
      </c>
      <c r="Q191" s="177">
        <f>ROUNDUP(L191/$Q$15,0)</f>
        <v>0</v>
      </c>
    </row>
    <row r="192" spans="1:17" s="27" customFormat="1" ht="24" x14ac:dyDescent="0.25">
      <c r="A192" s="212"/>
      <c r="B192" s="22" t="s">
        <v>201</v>
      </c>
      <c r="C192" s="156">
        <f t="shared" ref="C192:C255" si="37">SUM(D192:G192)</f>
        <v>3017107</v>
      </c>
      <c r="D192" s="157">
        <f>SUM(D193,D232,D267,D283,D287)</f>
        <v>3017107</v>
      </c>
      <c r="E192" s="157">
        <f>SUM(E193,E232,E267,E283,E287)</f>
        <v>0</v>
      </c>
      <c r="F192" s="157">
        <f>SUM(F193,F232,F267,F283,F287)</f>
        <v>0</v>
      </c>
      <c r="G192" s="157">
        <f>SUM(G193,G232,G267,G283,G287)</f>
        <v>0</v>
      </c>
      <c r="H192" s="156">
        <f t="shared" ref="H192:H223" si="38">SUM(I192:L192)</f>
        <v>3017107</v>
      </c>
      <c r="I192" s="157">
        <f>SUM(I193,I232,I267,I283,I287)</f>
        <v>3017107</v>
      </c>
      <c r="J192" s="157">
        <f>SUM(J193,J232,J267,J283,J287)</f>
        <v>0</v>
      </c>
      <c r="K192" s="157">
        <f>SUM(K193,K232,K267,K283,K287)</f>
        <v>0</v>
      </c>
      <c r="L192" s="213">
        <f>SUM(L193,L232,L267,L283,L287)</f>
        <v>0</v>
      </c>
      <c r="M192" s="156">
        <f t="shared" ref="M192:M223" si="39">SUM(N192:Q192)</f>
        <v>4292957</v>
      </c>
      <c r="N192" s="157">
        <f>SUM(N193,N232,N267,N283,N287)</f>
        <v>4292957</v>
      </c>
      <c r="O192" s="157">
        <f>SUM(O193,O232,O267,O283,O287)</f>
        <v>0</v>
      </c>
      <c r="P192" s="157">
        <f>SUM(P193,P232,P267,P283,P287)</f>
        <v>0</v>
      </c>
      <c r="Q192" s="213">
        <f>SUM(Q193,Q232,Q267,Q283,Q287)</f>
        <v>0</v>
      </c>
    </row>
    <row r="193" spans="1:17" x14ac:dyDescent="0.25">
      <c r="A193" s="160">
        <v>5000</v>
      </c>
      <c r="B193" s="160" t="s">
        <v>202</v>
      </c>
      <c r="C193" s="161">
        <f t="shared" si="37"/>
        <v>3017107</v>
      </c>
      <c r="D193" s="162">
        <f>D194+D202+D228</f>
        <v>3017107</v>
      </c>
      <c r="E193" s="162">
        <f>E194+E202+E228</f>
        <v>0</v>
      </c>
      <c r="F193" s="162">
        <f>F194+F202+F228</f>
        <v>0</v>
      </c>
      <c r="G193" s="162">
        <f>G194+G202+G228</f>
        <v>0</v>
      </c>
      <c r="H193" s="161">
        <f t="shared" si="38"/>
        <v>3017107</v>
      </c>
      <c r="I193" s="162">
        <f>I194+I202+I228</f>
        <v>3017107</v>
      </c>
      <c r="J193" s="162">
        <f>J194+J202+J228</f>
        <v>0</v>
      </c>
      <c r="K193" s="162">
        <f>K194+K202+K228</f>
        <v>0</v>
      </c>
      <c r="L193" s="214">
        <f>L194+L202+L228</f>
        <v>0</v>
      </c>
      <c r="M193" s="161">
        <f t="shared" si="39"/>
        <v>4292957</v>
      </c>
      <c r="N193" s="162">
        <f>N194+N202+N228</f>
        <v>4292957</v>
      </c>
      <c r="O193" s="162">
        <f>O194+O202+O228</f>
        <v>0</v>
      </c>
      <c r="P193" s="162">
        <f>P194+P202+P228</f>
        <v>0</v>
      </c>
      <c r="Q193" s="214">
        <f>Q194+Q202+Q228</f>
        <v>0</v>
      </c>
    </row>
    <row r="194" spans="1:17" x14ac:dyDescent="0.25">
      <c r="A194" s="71">
        <v>5100</v>
      </c>
      <c r="B194" s="165" t="s">
        <v>203</v>
      </c>
      <c r="C194" s="72">
        <f t="shared" si="37"/>
        <v>0</v>
      </c>
      <c r="D194" s="78">
        <f>D195+D196+D199+D200+D201</f>
        <v>0</v>
      </c>
      <c r="E194" s="78">
        <f>E195+E196+E199+E200+E201</f>
        <v>0</v>
      </c>
      <c r="F194" s="78">
        <f>F195+F196+F199+F200+F201</f>
        <v>0</v>
      </c>
      <c r="G194" s="183">
        <f>G195+G196+G199+G200+G201</f>
        <v>0</v>
      </c>
      <c r="H194" s="72">
        <f t="shared" si="38"/>
        <v>0</v>
      </c>
      <c r="I194" s="78">
        <f>I195+I196+I199+I200+I201</f>
        <v>0</v>
      </c>
      <c r="J194" s="78">
        <f>J195+J196+J199+J200+J201</f>
        <v>0</v>
      </c>
      <c r="K194" s="78">
        <f>K195+K196+K199+K200+K201</f>
        <v>0</v>
      </c>
      <c r="L194" s="184">
        <f>L195+L196+L199+L200+L201</f>
        <v>0</v>
      </c>
      <c r="M194" s="72">
        <f t="shared" si="39"/>
        <v>0</v>
      </c>
      <c r="N194" s="78">
        <f>N195+N196+N199+N200+N201</f>
        <v>0</v>
      </c>
      <c r="O194" s="78">
        <f>O195+O196+O199+O200+O201</f>
        <v>0</v>
      </c>
      <c r="P194" s="78">
        <f>P195+P196+P199+P200+P201</f>
        <v>0</v>
      </c>
      <c r="Q194" s="184">
        <f>Q195+Q196+Q199+Q200+Q201</f>
        <v>0</v>
      </c>
    </row>
    <row r="195" spans="1:17" x14ac:dyDescent="0.25">
      <c r="A195" s="185">
        <v>5110</v>
      </c>
      <c r="B195" s="80" t="s">
        <v>204</v>
      </c>
      <c r="C195" s="81">
        <f t="shared" si="37"/>
        <v>0</v>
      </c>
      <c r="D195" s="83"/>
      <c r="E195" s="83"/>
      <c r="F195" s="83"/>
      <c r="G195" s="172"/>
      <c r="H195" s="81">
        <f t="shared" si="38"/>
        <v>0</v>
      </c>
      <c r="I195" s="83"/>
      <c r="J195" s="83"/>
      <c r="K195" s="83"/>
      <c r="L195" s="173"/>
      <c r="M195" s="81">
        <f t="shared" si="39"/>
        <v>0</v>
      </c>
      <c r="N195" s="107">
        <f>ROUNDUP(I195/$Q$15,0)</f>
        <v>0</v>
      </c>
      <c r="O195" s="107">
        <f>ROUNDUP(J195/$Q$15,0)</f>
        <v>0</v>
      </c>
      <c r="P195" s="107">
        <f>ROUNDUP(K195/$Q$15,0)</f>
        <v>0</v>
      </c>
      <c r="Q195" s="174">
        <f>ROUNDUP(L195/$Q$15,0)</f>
        <v>0</v>
      </c>
    </row>
    <row r="196" spans="1:17" ht="24" x14ac:dyDescent="0.25">
      <c r="A196" s="178">
        <v>5120</v>
      </c>
      <c r="B196" s="89" t="s">
        <v>205</v>
      </c>
      <c r="C196" s="90">
        <f t="shared" si="37"/>
        <v>0</v>
      </c>
      <c r="D196" s="57">
        <f>D197+D198</f>
        <v>0</v>
      </c>
      <c r="E196" s="57">
        <f>E197+E198</f>
        <v>0</v>
      </c>
      <c r="F196" s="57">
        <f>F197+F198</f>
        <v>0</v>
      </c>
      <c r="G196" s="179">
        <f>G197+G198</f>
        <v>0</v>
      </c>
      <c r="H196" s="90">
        <f t="shared" si="38"/>
        <v>0</v>
      </c>
      <c r="I196" s="57">
        <f>I197+I198</f>
        <v>0</v>
      </c>
      <c r="J196" s="57">
        <f>J197+J198</f>
        <v>0</v>
      </c>
      <c r="K196" s="57">
        <f>K197+K198</f>
        <v>0</v>
      </c>
      <c r="L196" s="177">
        <f>L197+L198</f>
        <v>0</v>
      </c>
      <c r="M196" s="90">
        <f t="shared" si="39"/>
        <v>0</v>
      </c>
      <c r="N196" s="57">
        <f>N197+N198</f>
        <v>0</v>
      </c>
      <c r="O196" s="57">
        <f>O197+O198</f>
        <v>0</v>
      </c>
      <c r="P196" s="57">
        <f>P197+P198</f>
        <v>0</v>
      </c>
      <c r="Q196" s="177">
        <f>Q197+Q198</f>
        <v>0</v>
      </c>
    </row>
    <row r="197" spans="1:17" x14ac:dyDescent="0.25">
      <c r="A197" s="51">
        <v>5121</v>
      </c>
      <c r="B197" s="89" t="s">
        <v>206</v>
      </c>
      <c r="C197" s="90">
        <f t="shared" si="37"/>
        <v>0</v>
      </c>
      <c r="D197" s="92"/>
      <c r="E197" s="92"/>
      <c r="F197" s="92"/>
      <c r="G197" s="175"/>
      <c r="H197" s="90">
        <f t="shared" si="38"/>
        <v>0</v>
      </c>
      <c r="I197" s="92"/>
      <c r="J197" s="92"/>
      <c r="K197" s="92"/>
      <c r="L197" s="176"/>
      <c r="M197" s="90">
        <f t="shared" si="39"/>
        <v>0</v>
      </c>
      <c r="N197" s="57">
        <f t="shared" ref="N197:Q201" si="40">ROUNDUP(I197/$Q$15,0)</f>
        <v>0</v>
      </c>
      <c r="O197" s="57">
        <f t="shared" si="40"/>
        <v>0</v>
      </c>
      <c r="P197" s="57">
        <f t="shared" si="40"/>
        <v>0</v>
      </c>
      <c r="Q197" s="177">
        <f t="shared" si="40"/>
        <v>0</v>
      </c>
    </row>
    <row r="198" spans="1:17" ht="24" x14ac:dyDescent="0.25">
      <c r="A198" s="51">
        <v>5129</v>
      </c>
      <c r="B198" s="89" t="s">
        <v>207</v>
      </c>
      <c r="C198" s="90">
        <f t="shared" si="37"/>
        <v>0</v>
      </c>
      <c r="D198" s="92"/>
      <c r="E198" s="92"/>
      <c r="F198" s="92"/>
      <c r="G198" s="175"/>
      <c r="H198" s="90">
        <f t="shared" si="38"/>
        <v>0</v>
      </c>
      <c r="I198" s="92"/>
      <c r="J198" s="92"/>
      <c r="K198" s="92"/>
      <c r="L198" s="176"/>
      <c r="M198" s="90">
        <f t="shared" si="39"/>
        <v>0</v>
      </c>
      <c r="N198" s="57">
        <f t="shared" si="40"/>
        <v>0</v>
      </c>
      <c r="O198" s="57">
        <f t="shared" si="40"/>
        <v>0</v>
      </c>
      <c r="P198" s="57">
        <f t="shared" si="40"/>
        <v>0</v>
      </c>
      <c r="Q198" s="177">
        <f t="shared" si="40"/>
        <v>0</v>
      </c>
    </row>
    <row r="199" spans="1:17" x14ac:dyDescent="0.25">
      <c r="A199" s="178">
        <v>5130</v>
      </c>
      <c r="B199" s="89" t="s">
        <v>208</v>
      </c>
      <c r="C199" s="90">
        <f t="shared" si="37"/>
        <v>0</v>
      </c>
      <c r="D199" s="92"/>
      <c r="E199" s="92"/>
      <c r="F199" s="92"/>
      <c r="G199" s="175"/>
      <c r="H199" s="90">
        <f t="shared" si="38"/>
        <v>0</v>
      </c>
      <c r="I199" s="92"/>
      <c r="J199" s="92"/>
      <c r="K199" s="92"/>
      <c r="L199" s="176"/>
      <c r="M199" s="90">
        <f t="shared" si="39"/>
        <v>0</v>
      </c>
      <c r="N199" s="57">
        <f t="shared" si="40"/>
        <v>0</v>
      </c>
      <c r="O199" s="57">
        <f t="shared" si="40"/>
        <v>0</v>
      </c>
      <c r="P199" s="57">
        <f t="shared" si="40"/>
        <v>0</v>
      </c>
      <c r="Q199" s="177">
        <f t="shared" si="40"/>
        <v>0</v>
      </c>
    </row>
    <row r="200" spans="1:17" x14ac:dyDescent="0.25">
      <c r="A200" s="178">
        <v>5140</v>
      </c>
      <c r="B200" s="89" t="s">
        <v>209</v>
      </c>
      <c r="C200" s="90">
        <f t="shared" si="37"/>
        <v>0</v>
      </c>
      <c r="D200" s="92"/>
      <c r="E200" s="92"/>
      <c r="F200" s="92"/>
      <c r="G200" s="175"/>
      <c r="H200" s="90">
        <f t="shared" si="38"/>
        <v>0</v>
      </c>
      <c r="I200" s="92"/>
      <c r="J200" s="92"/>
      <c r="K200" s="92"/>
      <c r="L200" s="176"/>
      <c r="M200" s="90">
        <f t="shared" si="39"/>
        <v>0</v>
      </c>
      <c r="N200" s="57">
        <f t="shared" si="40"/>
        <v>0</v>
      </c>
      <c r="O200" s="57">
        <f t="shared" si="40"/>
        <v>0</v>
      </c>
      <c r="P200" s="57">
        <f t="shared" si="40"/>
        <v>0</v>
      </c>
      <c r="Q200" s="177">
        <f t="shared" si="40"/>
        <v>0</v>
      </c>
    </row>
    <row r="201" spans="1:17" ht="24" x14ac:dyDescent="0.25">
      <c r="A201" s="178">
        <v>5170</v>
      </c>
      <c r="B201" s="89" t="s">
        <v>210</v>
      </c>
      <c r="C201" s="90">
        <f t="shared" si="37"/>
        <v>0</v>
      </c>
      <c r="D201" s="92"/>
      <c r="E201" s="92"/>
      <c r="F201" s="92"/>
      <c r="G201" s="175"/>
      <c r="H201" s="90">
        <f t="shared" si="38"/>
        <v>0</v>
      </c>
      <c r="I201" s="92"/>
      <c r="J201" s="92"/>
      <c r="K201" s="92"/>
      <c r="L201" s="176"/>
      <c r="M201" s="90">
        <f t="shared" si="39"/>
        <v>0</v>
      </c>
      <c r="N201" s="57">
        <f t="shared" si="40"/>
        <v>0</v>
      </c>
      <c r="O201" s="57">
        <f t="shared" si="40"/>
        <v>0</v>
      </c>
      <c r="P201" s="57">
        <f t="shared" si="40"/>
        <v>0</v>
      </c>
      <c r="Q201" s="177">
        <f t="shared" si="40"/>
        <v>0</v>
      </c>
    </row>
    <row r="202" spans="1:17" x14ac:dyDescent="0.25">
      <c r="A202" s="71">
        <v>5200</v>
      </c>
      <c r="B202" s="165" t="s">
        <v>211</v>
      </c>
      <c r="C202" s="72">
        <f t="shared" si="37"/>
        <v>3017107</v>
      </c>
      <c r="D202" s="78">
        <f>D203+D213+D214+D223+D224+D225+D227</f>
        <v>3017107</v>
      </c>
      <c r="E202" s="78">
        <f>E203+E213+E214+E223+E224+E225+E227</f>
        <v>0</v>
      </c>
      <c r="F202" s="78">
        <f>F203+F213+F214+F223+F224+F225+F227</f>
        <v>0</v>
      </c>
      <c r="G202" s="183">
        <f>G203+G213+G214+G223+G224+G225+G227</f>
        <v>0</v>
      </c>
      <c r="H202" s="72">
        <f t="shared" si="38"/>
        <v>3017107</v>
      </c>
      <c r="I202" s="78">
        <f>I203+I213+I214+I223+I224+I225+I227</f>
        <v>3017107</v>
      </c>
      <c r="J202" s="78">
        <f>J203+J213+J214+J223+J224+J225+J227</f>
        <v>0</v>
      </c>
      <c r="K202" s="78">
        <f>K203+K213+K214+K223+K224+K225+K227</f>
        <v>0</v>
      </c>
      <c r="L202" s="184">
        <f>L203+L213+L214+L223+L224+L225+L227</f>
        <v>0</v>
      </c>
      <c r="M202" s="72">
        <f t="shared" si="39"/>
        <v>4292957</v>
      </c>
      <c r="N202" s="78">
        <f>N203+N213+N214+N223+N224+N225+N227</f>
        <v>4292957</v>
      </c>
      <c r="O202" s="78">
        <f>O203+O213+O214+O223+O224+O225+O227</f>
        <v>0</v>
      </c>
      <c r="P202" s="78">
        <f>P203+P213+P214+P223+P224+P225+P227</f>
        <v>0</v>
      </c>
      <c r="Q202" s="184">
        <f>Q203+Q213+Q214+Q223+Q224+Q225+Q227</f>
        <v>0</v>
      </c>
    </row>
    <row r="203" spans="1:17" x14ac:dyDescent="0.25">
      <c r="A203" s="168">
        <v>5210</v>
      </c>
      <c r="B203" s="125" t="s">
        <v>212</v>
      </c>
      <c r="C203" s="133">
        <f t="shared" si="37"/>
        <v>0</v>
      </c>
      <c r="D203" s="169">
        <f>SUM(D204:D212)</f>
        <v>0</v>
      </c>
      <c r="E203" s="169">
        <f>SUM(E204:E212)</f>
        <v>0</v>
      </c>
      <c r="F203" s="169">
        <f>SUM(F204:F212)</f>
        <v>0</v>
      </c>
      <c r="G203" s="170">
        <f>SUM(G204:G212)</f>
        <v>0</v>
      </c>
      <c r="H203" s="133">
        <f t="shared" si="38"/>
        <v>0</v>
      </c>
      <c r="I203" s="169">
        <f>SUM(I204:I212)</f>
        <v>0</v>
      </c>
      <c r="J203" s="169">
        <f>SUM(J204:J212)</f>
        <v>0</v>
      </c>
      <c r="K203" s="169">
        <f>SUM(K204:K212)</f>
        <v>0</v>
      </c>
      <c r="L203" s="171">
        <f>SUM(L204:L212)</f>
        <v>0</v>
      </c>
      <c r="M203" s="133">
        <f t="shared" si="39"/>
        <v>0</v>
      </c>
      <c r="N203" s="169">
        <f>SUM(N204:N212)</f>
        <v>0</v>
      </c>
      <c r="O203" s="169">
        <f>SUM(O204:O212)</f>
        <v>0</v>
      </c>
      <c r="P203" s="169">
        <f>SUM(P204:P212)</f>
        <v>0</v>
      </c>
      <c r="Q203" s="171">
        <f>SUM(Q204:Q212)</f>
        <v>0</v>
      </c>
    </row>
    <row r="204" spans="1:17" x14ac:dyDescent="0.25">
      <c r="A204" s="41">
        <v>5211</v>
      </c>
      <c r="B204" s="80" t="s">
        <v>213</v>
      </c>
      <c r="C204" s="81">
        <f t="shared" si="37"/>
        <v>0</v>
      </c>
      <c r="D204" s="83"/>
      <c r="E204" s="83"/>
      <c r="F204" s="83"/>
      <c r="G204" s="172"/>
      <c r="H204" s="81">
        <f t="shared" si="38"/>
        <v>0</v>
      </c>
      <c r="I204" s="83"/>
      <c r="J204" s="83"/>
      <c r="K204" s="83"/>
      <c r="L204" s="173"/>
      <c r="M204" s="81">
        <f t="shared" si="39"/>
        <v>0</v>
      </c>
      <c r="N204" s="107">
        <f t="shared" ref="N204:Q213" si="41">ROUNDUP(I204/$Q$15,0)</f>
        <v>0</v>
      </c>
      <c r="O204" s="107">
        <f t="shared" si="41"/>
        <v>0</v>
      </c>
      <c r="P204" s="107">
        <f t="shared" si="41"/>
        <v>0</v>
      </c>
      <c r="Q204" s="174">
        <f t="shared" si="41"/>
        <v>0</v>
      </c>
    </row>
    <row r="205" spans="1:17" x14ac:dyDescent="0.25">
      <c r="A205" s="51">
        <v>5212</v>
      </c>
      <c r="B205" s="89" t="s">
        <v>214</v>
      </c>
      <c r="C205" s="90">
        <f t="shared" si="37"/>
        <v>0</v>
      </c>
      <c r="D205" s="92"/>
      <c r="E205" s="92"/>
      <c r="F205" s="92"/>
      <c r="G205" s="175"/>
      <c r="H205" s="90">
        <f t="shared" si="38"/>
        <v>0</v>
      </c>
      <c r="I205" s="92"/>
      <c r="J205" s="92"/>
      <c r="K205" s="92"/>
      <c r="L205" s="176"/>
      <c r="M205" s="90">
        <f t="shared" si="39"/>
        <v>0</v>
      </c>
      <c r="N205" s="57">
        <f t="shared" si="41"/>
        <v>0</v>
      </c>
      <c r="O205" s="57">
        <f t="shared" si="41"/>
        <v>0</v>
      </c>
      <c r="P205" s="57">
        <f t="shared" si="41"/>
        <v>0</v>
      </c>
      <c r="Q205" s="177">
        <f t="shared" si="41"/>
        <v>0</v>
      </c>
    </row>
    <row r="206" spans="1:17" x14ac:dyDescent="0.25">
      <c r="A206" s="51">
        <v>5213</v>
      </c>
      <c r="B206" s="89" t="s">
        <v>215</v>
      </c>
      <c r="C206" s="90">
        <f t="shared" si="37"/>
        <v>0</v>
      </c>
      <c r="D206" s="92"/>
      <c r="E206" s="92"/>
      <c r="F206" s="92"/>
      <c r="G206" s="175"/>
      <c r="H206" s="90">
        <f t="shared" si="38"/>
        <v>0</v>
      </c>
      <c r="I206" s="92"/>
      <c r="J206" s="92"/>
      <c r="K206" s="92"/>
      <c r="L206" s="176"/>
      <c r="M206" s="90">
        <f t="shared" si="39"/>
        <v>0</v>
      </c>
      <c r="N206" s="57">
        <f t="shared" si="41"/>
        <v>0</v>
      </c>
      <c r="O206" s="57">
        <f t="shared" si="41"/>
        <v>0</v>
      </c>
      <c r="P206" s="57">
        <f t="shared" si="41"/>
        <v>0</v>
      </c>
      <c r="Q206" s="177">
        <f t="shared" si="41"/>
        <v>0</v>
      </c>
    </row>
    <row r="207" spans="1:17" x14ac:dyDescent="0.25">
      <c r="A207" s="51">
        <v>5214</v>
      </c>
      <c r="B207" s="89" t="s">
        <v>216</v>
      </c>
      <c r="C207" s="90">
        <f t="shared" si="37"/>
        <v>0</v>
      </c>
      <c r="D207" s="92"/>
      <c r="E207" s="92"/>
      <c r="F207" s="92"/>
      <c r="G207" s="175"/>
      <c r="H207" s="90">
        <f t="shared" si="38"/>
        <v>0</v>
      </c>
      <c r="I207" s="92"/>
      <c r="J207" s="92"/>
      <c r="K207" s="92"/>
      <c r="L207" s="176"/>
      <c r="M207" s="90">
        <f t="shared" si="39"/>
        <v>0</v>
      </c>
      <c r="N207" s="57">
        <f t="shared" si="41"/>
        <v>0</v>
      </c>
      <c r="O207" s="57">
        <f t="shared" si="41"/>
        <v>0</v>
      </c>
      <c r="P207" s="57">
        <f t="shared" si="41"/>
        <v>0</v>
      </c>
      <c r="Q207" s="177">
        <f t="shared" si="41"/>
        <v>0</v>
      </c>
    </row>
    <row r="208" spans="1:17" x14ac:dyDescent="0.25">
      <c r="A208" s="51">
        <v>5215</v>
      </c>
      <c r="B208" s="89" t="s">
        <v>217</v>
      </c>
      <c r="C208" s="90">
        <f t="shared" si="37"/>
        <v>0</v>
      </c>
      <c r="D208" s="92"/>
      <c r="E208" s="92"/>
      <c r="F208" s="92"/>
      <c r="G208" s="175"/>
      <c r="H208" s="90">
        <f t="shared" si="38"/>
        <v>0</v>
      </c>
      <c r="I208" s="92"/>
      <c r="J208" s="92"/>
      <c r="K208" s="92"/>
      <c r="L208" s="176"/>
      <c r="M208" s="90">
        <f t="shared" si="39"/>
        <v>0</v>
      </c>
      <c r="N208" s="57">
        <f t="shared" si="41"/>
        <v>0</v>
      </c>
      <c r="O208" s="57">
        <f t="shared" si="41"/>
        <v>0</v>
      </c>
      <c r="P208" s="57">
        <f t="shared" si="41"/>
        <v>0</v>
      </c>
      <c r="Q208" s="177">
        <f t="shared" si="41"/>
        <v>0</v>
      </c>
    </row>
    <row r="209" spans="1:17" ht="24" x14ac:dyDescent="0.25">
      <c r="A209" s="51">
        <v>5216</v>
      </c>
      <c r="B209" s="89" t="s">
        <v>218</v>
      </c>
      <c r="C209" s="90">
        <f t="shared" si="37"/>
        <v>0</v>
      </c>
      <c r="D209" s="92"/>
      <c r="E209" s="92"/>
      <c r="F209" s="92"/>
      <c r="G209" s="175"/>
      <c r="H209" s="90">
        <f t="shared" si="38"/>
        <v>0</v>
      </c>
      <c r="I209" s="92"/>
      <c r="J209" s="92"/>
      <c r="K209" s="92"/>
      <c r="L209" s="176"/>
      <c r="M209" s="90">
        <f t="shared" si="39"/>
        <v>0</v>
      </c>
      <c r="N209" s="57">
        <f t="shared" si="41"/>
        <v>0</v>
      </c>
      <c r="O209" s="57">
        <f t="shared" si="41"/>
        <v>0</v>
      </c>
      <c r="P209" s="57">
        <f t="shared" si="41"/>
        <v>0</v>
      </c>
      <c r="Q209" s="177">
        <f t="shared" si="41"/>
        <v>0</v>
      </c>
    </row>
    <row r="210" spans="1:17" x14ac:dyDescent="0.25">
      <c r="A210" s="51">
        <v>5217</v>
      </c>
      <c r="B210" s="89" t="s">
        <v>219</v>
      </c>
      <c r="C210" s="90">
        <f t="shared" si="37"/>
        <v>0</v>
      </c>
      <c r="D210" s="92"/>
      <c r="E210" s="92"/>
      <c r="F210" s="92"/>
      <c r="G210" s="175"/>
      <c r="H210" s="90">
        <f t="shared" si="38"/>
        <v>0</v>
      </c>
      <c r="I210" s="92"/>
      <c r="J210" s="92"/>
      <c r="K210" s="92"/>
      <c r="L210" s="176"/>
      <c r="M210" s="90">
        <f t="shared" si="39"/>
        <v>0</v>
      </c>
      <c r="N210" s="57">
        <f t="shared" si="41"/>
        <v>0</v>
      </c>
      <c r="O210" s="57">
        <f t="shared" si="41"/>
        <v>0</v>
      </c>
      <c r="P210" s="57">
        <f t="shared" si="41"/>
        <v>0</v>
      </c>
      <c r="Q210" s="177">
        <f t="shared" si="41"/>
        <v>0</v>
      </c>
    </row>
    <row r="211" spans="1:17" x14ac:dyDescent="0.25">
      <c r="A211" s="51">
        <v>5218</v>
      </c>
      <c r="B211" s="89" t="s">
        <v>220</v>
      </c>
      <c r="C211" s="90">
        <f t="shared" si="37"/>
        <v>0</v>
      </c>
      <c r="D211" s="92"/>
      <c r="E211" s="92"/>
      <c r="F211" s="92"/>
      <c r="G211" s="175"/>
      <c r="H211" s="90">
        <f t="shared" si="38"/>
        <v>0</v>
      </c>
      <c r="I211" s="92"/>
      <c r="J211" s="92"/>
      <c r="K211" s="92"/>
      <c r="L211" s="176"/>
      <c r="M211" s="90">
        <f t="shared" si="39"/>
        <v>0</v>
      </c>
      <c r="N211" s="57">
        <f t="shared" si="41"/>
        <v>0</v>
      </c>
      <c r="O211" s="57">
        <f t="shared" si="41"/>
        <v>0</v>
      </c>
      <c r="P211" s="57">
        <f t="shared" si="41"/>
        <v>0</v>
      </c>
      <c r="Q211" s="177">
        <f t="shared" si="41"/>
        <v>0</v>
      </c>
    </row>
    <row r="212" spans="1:17" x14ac:dyDescent="0.25">
      <c r="A212" s="51">
        <v>5219</v>
      </c>
      <c r="B212" s="89" t="s">
        <v>221</v>
      </c>
      <c r="C212" s="90">
        <f t="shared" si="37"/>
        <v>0</v>
      </c>
      <c r="D212" s="92"/>
      <c r="E212" s="92"/>
      <c r="F212" s="92"/>
      <c r="G212" s="175"/>
      <c r="H212" s="90">
        <f t="shared" si="38"/>
        <v>0</v>
      </c>
      <c r="I212" s="92"/>
      <c r="J212" s="92"/>
      <c r="K212" s="92"/>
      <c r="L212" s="176"/>
      <c r="M212" s="90">
        <f t="shared" si="39"/>
        <v>0</v>
      </c>
      <c r="N212" s="57">
        <f t="shared" si="41"/>
        <v>0</v>
      </c>
      <c r="O212" s="57">
        <f t="shared" si="41"/>
        <v>0</v>
      </c>
      <c r="P212" s="57">
        <f t="shared" si="41"/>
        <v>0</v>
      </c>
      <c r="Q212" s="177">
        <f t="shared" si="41"/>
        <v>0</v>
      </c>
    </row>
    <row r="213" spans="1:17" ht="13.5" customHeight="1" x14ac:dyDescent="0.25">
      <c r="A213" s="178">
        <v>5220</v>
      </c>
      <c r="B213" s="89" t="s">
        <v>222</v>
      </c>
      <c r="C213" s="90">
        <f t="shared" si="37"/>
        <v>0</v>
      </c>
      <c r="D213" s="92"/>
      <c r="E213" s="92"/>
      <c r="F213" s="92"/>
      <c r="G213" s="175"/>
      <c r="H213" s="90">
        <f t="shared" si="38"/>
        <v>0</v>
      </c>
      <c r="I213" s="92"/>
      <c r="J213" s="92"/>
      <c r="K213" s="92"/>
      <c r="L213" s="176"/>
      <c r="M213" s="90">
        <f t="shared" si="39"/>
        <v>0</v>
      </c>
      <c r="N213" s="57">
        <f t="shared" si="41"/>
        <v>0</v>
      </c>
      <c r="O213" s="57">
        <f t="shared" si="41"/>
        <v>0</v>
      </c>
      <c r="P213" s="57">
        <f t="shared" si="41"/>
        <v>0</v>
      </c>
      <c r="Q213" s="177">
        <f t="shared" si="41"/>
        <v>0</v>
      </c>
    </row>
    <row r="214" spans="1:17" x14ac:dyDescent="0.25">
      <c r="A214" s="178">
        <v>5230</v>
      </c>
      <c r="B214" s="89" t="s">
        <v>223</v>
      </c>
      <c r="C214" s="90">
        <f t="shared" si="37"/>
        <v>850</v>
      </c>
      <c r="D214" s="57">
        <f>SUM(D215:D222)</f>
        <v>850</v>
      </c>
      <c r="E214" s="57">
        <f>SUM(E215:E222)</f>
        <v>0</v>
      </c>
      <c r="F214" s="57">
        <f>SUM(F215:F222)</f>
        <v>0</v>
      </c>
      <c r="G214" s="179">
        <f>SUM(G215:G222)</f>
        <v>0</v>
      </c>
      <c r="H214" s="90">
        <f t="shared" si="38"/>
        <v>850</v>
      </c>
      <c r="I214" s="57">
        <f>SUM(I215:I222)</f>
        <v>850</v>
      </c>
      <c r="J214" s="57">
        <f>SUM(J215:J222)</f>
        <v>0</v>
      </c>
      <c r="K214" s="57">
        <f>SUM(K215:K222)</f>
        <v>0</v>
      </c>
      <c r="L214" s="177">
        <f>SUM(L215:L222)</f>
        <v>0</v>
      </c>
      <c r="M214" s="90">
        <f t="shared" si="39"/>
        <v>1209</v>
      </c>
      <c r="N214" s="57">
        <f>SUM(N215:N222)</f>
        <v>1209</v>
      </c>
      <c r="O214" s="57">
        <f>SUM(O215:O222)</f>
        <v>0</v>
      </c>
      <c r="P214" s="57">
        <f>SUM(P215:P222)</f>
        <v>0</v>
      </c>
      <c r="Q214" s="177">
        <f>SUM(Q215:Q222)</f>
        <v>0</v>
      </c>
    </row>
    <row r="215" spans="1:17" x14ac:dyDescent="0.25">
      <c r="A215" s="51">
        <v>5231</v>
      </c>
      <c r="B215" s="89" t="s">
        <v>224</v>
      </c>
      <c r="C215" s="90">
        <f t="shared" si="37"/>
        <v>0</v>
      </c>
      <c r="D215" s="92"/>
      <c r="E215" s="92"/>
      <c r="F215" s="92"/>
      <c r="G215" s="175"/>
      <c r="H215" s="90">
        <f t="shared" si="38"/>
        <v>0</v>
      </c>
      <c r="I215" s="92"/>
      <c r="J215" s="92"/>
      <c r="K215" s="92"/>
      <c r="L215" s="176"/>
      <c r="M215" s="90">
        <f t="shared" si="39"/>
        <v>0</v>
      </c>
      <c r="N215" s="57">
        <f t="shared" ref="N215:Q224" si="42">ROUNDUP(I215/$Q$15,0)</f>
        <v>0</v>
      </c>
      <c r="O215" s="57">
        <f t="shared" si="42"/>
        <v>0</v>
      </c>
      <c r="P215" s="57">
        <f t="shared" si="42"/>
        <v>0</v>
      </c>
      <c r="Q215" s="177">
        <f t="shared" si="42"/>
        <v>0</v>
      </c>
    </row>
    <row r="216" spans="1:17" x14ac:dyDescent="0.25">
      <c r="A216" s="51">
        <v>5232</v>
      </c>
      <c r="B216" s="89" t="s">
        <v>225</v>
      </c>
      <c r="C216" s="90">
        <f t="shared" si="37"/>
        <v>0</v>
      </c>
      <c r="D216" s="92"/>
      <c r="E216" s="92"/>
      <c r="F216" s="92"/>
      <c r="G216" s="175"/>
      <c r="H216" s="90">
        <f t="shared" si="38"/>
        <v>0</v>
      </c>
      <c r="I216" s="92"/>
      <c r="J216" s="92"/>
      <c r="K216" s="92"/>
      <c r="L216" s="176"/>
      <c r="M216" s="90">
        <f t="shared" si="39"/>
        <v>0</v>
      </c>
      <c r="N216" s="57">
        <f t="shared" si="42"/>
        <v>0</v>
      </c>
      <c r="O216" s="57">
        <f t="shared" si="42"/>
        <v>0</v>
      </c>
      <c r="P216" s="57">
        <f t="shared" si="42"/>
        <v>0</v>
      </c>
      <c r="Q216" s="177">
        <f t="shared" si="42"/>
        <v>0</v>
      </c>
    </row>
    <row r="217" spans="1:17" x14ac:dyDescent="0.25">
      <c r="A217" s="51">
        <v>5233</v>
      </c>
      <c r="B217" s="89" t="s">
        <v>226</v>
      </c>
      <c r="C217" s="215">
        <f t="shared" si="37"/>
        <v>0</v>
      </c>
      <c r="D217" s="92"/>
      <c r="E217" s="92"/>
      <c r="F217" s="92"/>
      <c r="G217" s="175"/>
      <c r="H217" s="90">
        <f t="shared" si="38"/>
        <v>0</v>
      </c>
      <c r="I217" s="92"/>
      <c r="J217" s="92"/>
      <c r="K217" s="92"/>
      <c r="L217" s="176"/>
      <c r="M217" s="90">
        <f t="shared" si="39"/>
        <v>0</v>
      </c>
      <c r="N217" s="57">
        <f t="shared" si="42"/>
        <v>0</v>
      </c>
      <c r="O217" s="57">
        <f t="shared" si="42"/>
        <v>0</v>
      </c>
      <c r="P217" s="57">
        <f t="shared" si="42"/>
        <v>0</v>
      </c>
      <c r="Q217" s="177">
        <f t="shared" si="42"/>
        <v>0</v>
      </c>
    </row>
    <row r="218" spans="1:17" ht="24" x14ac:dyDescent="0.25">
      <c r="A218" s="51">
        <v>5234</v>
      </c>
      <c r="B218" s="89" t="s">
        <v>227</v>
      </c>
      <c r="C218" s="215">
        <f t="shared" si="37"/>
        <v>0</v>
      </c>
      <c r="D218" s="92"/>
      <c r="E218" s="92"/>
      <c r="F218" s="92"/>
      <c r="G218" s="175"/>
      <c r="H218" s="90">
        <f t="shared" si="38"/>
        <v>0</v>
      </c>
      <c r="I218" s="92"/>
      <c r="J218" s="92"/>
      <c r="K218" s="92"/>
      <c r="L218" s="176"/>
      <c r="M218" s="90">
        <f t="shared" si="39"/>
        <v>0</v>
      </c>
      <c r="N218" s="57">
        <f t="shared" si="42"/>
        <v>0</v>
      </c>
      <c r="O218" s="57">
        <f t="shared" si="42"/>
        <v>0</v>
      </c>
      <c r="P218" s="57">
        <f t="shared" si="42"/>
        <v>0</v>
      </c>
      <c r="Q218" s="177">
        <f t="shared" si="42"/>
        <v>0</v>
      </c>
    </row>
    <row r="219" spans="1:17" ht="14.25" customHeight="1" x14ac:dyDescent="0.25">
      <c r="A219" s="51">
        <v>5236</v>
      </c>
      <c r="B219" s="89" t="s">
        <v>228</v>
      </c>
      <c r="C219" s="215">
        <f t="shared" si="37"/>
        <v>0</v>
      </c>
      <c r="D219" s="92"/>
      <c r="E219" s="92"/>
      <c r="F219" s="92"/>
      <c r="G219" s="175"/>
      <c r="H219" s="90">
        <f t="shared" si="38"/>
        <v>0</v>
      </c>
      <c r="I219" s="92"/>
      <c r="J219" s="92"/>
      <c r="K219" s="92"/>
      <c r="L219" s="176"/>
      <c r="M219" s="90">
        <f t="shared" si="39"/>
        <v>0</v>
      </c>
      <c r="N219" s="57">
        <f t="shared" si="42"/>
        <v>0</v>
      </c>
      <c r="O219" s="57">
        <f t="shared" si="42"/>
        <v>0</v>
      </c>
      <c r="P219" s="57">
        <f t="shared" si="42"/>
        <v>0</v>
      </c>
      <c r="Q219" s="177">
        <f t="shared" si="42"/>
        <v>0</v>
      </c>
    </row>
    <row r="220" spans="1:17" ht="14.25" customHeight="1" x14ac:dyDescent="0.25">
      <c r="A220" s="51">
        <v>5237</v>
      </c>
      <c r="B220" s="89" t="s">
        <v>229</v>
      </c>
      <c r="C220" s="215">
        <f t="shared" si="37"/>
        <v>0</v>
      </c>
      <c r="D220" s="92"/>
      <c r="E220" s="92"/>
      <c r="F220" s="92"/>
      <c r="G220" s="175"/>
      <c r="H220" s="90">
        <f t="shared" si="38"/>
        <v>0</v>
      </c>
      <c r="I220" s="92"/>
      <c r="J220" s="92"/>
      <c r="K220" s="92"/>
      <c r="L220" s="176"/>
      <c r="M220" s="90">
        <f t="shared" si="39"/>
        <v>0</v>
      </c>
      <c r="N220" s="57">
        <f t="shared" si="42"/>
        <v>0</v>
      </c>
      <c r="O220" s="57">
        <f t="shared" si="42"/>
        <v>0</v>
      </c>
      <c r="P220" s="57">
        <f t="shared" si="42"/>
        <v>0</v>
      </c>
      <c r="Q220" s="177">
        <f t="shared" si="42"/>
        <v>0</v>
      </c>
    </row>
    <row r="221" spans="1:17" ht="24" x14ac:dyDescent="0.25">
      <c r="A221" s="51">
        <v>5238</v>
      </c>
      <c r="B221" s="89" t="s">
        <v>230</v>
      </c>
      <c r="C221" s="215">
        <f t="shared" si="37"/>
        <v>0</v>
      </c>
      <c r="D221" s="92"/>
      <c r="E221" s="92"/>
      <c r="F221" s="92"/>
      <c r="G221" s="175"/>
      <c r="H221" s="90">
        <f t="shared" si="38"/>
        <v>0</v>
      </c>
      <c r="I221" s="92"/>
      <c r="J221" s="92"/>
      <c r="K221" s="92"/>
      <c r="L221" s="176"/>
      <c r="M221" s="90">
        <f t="shared" si="39"/>
        <v>0</v>
      </c>
      <c r="N221" s="57">
        <f t="shared" si="42"/>
        <v>0</v>
      </c>
      <c r="O221" s="57">
        <f t="shared" si="42"/>
        <v>0</v>
      </c>
      <c r="P221" s="57">
        <f t="shared" si="42"/>
        <v>0</v>
      </c>
      <c r="Q221" s="177">
        <f t="shared" si="42"/>
        <v>0</v>
      </c>
    </row>
    <row r="222" spans="1:17" ht="24" x14ac:dyDescent="0.25">
      <c r="A222" s="51">
        <v>5239</v>
      </c>
      <c r="B222" s="89" t="s">
        <v>231</v>
      </c>
      <c r="C222" s="215">
        <f t="shared" si="37"/>
        <v>850</v>
      </c>
      <c r="D222" s="92">
        <v>850</v>
      </c>
      <c r="E222" s="92"/>
      <c r="F222" s="92"/>
      <c r="G222" s="175"/>
      <c r="H222" s="90">
        <f t="shared" si="38"/>
        <v>850</v>
      </c>
      <c r="I222" s="92">
        <v>850</v>
      </c>
      <c r="J222" s="92"/>
      <c r="K222" s="92"/>
      <c r="L222" s="176"/>
      <c r="M222" s="90">
        <f t="shared" si="39"/>
        <v>1209</v>
      </c>
      <c r="N222" s="57">
        <f>ROUNDUP(I222/$Q$15,0)-1</f>
        <v>1209</v>
      </c>
      <c r="O222" s="57">
        <f t="shared" si="42"/>
        <v>0</v>
      </c>
      <c r="P222" s="57">
        <f t="shared" si="42"/>
        <v>0</v>
      </c>
      <c r="Q222" s="177">
        <f t="shared" si="42"/>
        <v>0</v>
      </c>
    </row>
    <row r="223" spans="1:17" ht="24" x14ac:dyDescent="0.25">
      <c r="A223" s="178">
        <v>5240</v>
      </c>
      <c r="B223" s="89" t="s">
        <v>232</v>
      </c>
      <c r="C223" s="215">
        <f t="shared" si="37"/>
        <v>0</v>
      </c>
      <c r="D223" s="92"/>
      <c r="E223" s="92"/>
      <c r="F223" s="92"/>
      <c r="G223" s="175"/>
      <c r="H223" s="90">
        <f t="shared" si="38"/>
        <v>0</v>
      </c>
      <c r="I223" s="92"/>
      <c r="J223" s="92"/>
      <c r="K223" s="92"/>
      <c r="L223" s="176"/>
      <c r="M223" s="90">
        <f t="shared" si="39"/>
        <v>0</v>
      </c>
      <c r="N223" s="57">
        <f t="shared" si="42"/>
        <v>0</v>
      </c>
      <c r="O223" s="57">
        <f t="shared" si="42"/>
        <v>0</v>
      </c>
      <c r="P223" s="57">
        <f t="shared" si="42"/>
        <v>0</v>
      </c>
      <c r="Q223" s="177">
        <f t="shared" si="42"/>
        <v>0</v>
      </c>
    </row>
    <row r="224" spans="1:17" ht="22.5" customHeight="1" x14ac:dyDescent="0.25">
      <c r="A224" s="178">
        <v>5250</v>
      </c>
      <c r="B224" s="89" t="s">
        <v>233</v>
      </c>
      <c r="C224" s="215">
        <f t="shared" si="37"/>
        <v>3016257</v>
      </c>
      <c r="D224" s="92">
        <v>3016257</v>
      </c>
      <c r="E224" s="92"/>
      <c r="F224" s="92"/>
      <c r="G224" s="175"/>
      <c r="H224" s="90">
        <f t="shared" ref="H224:H287" si="43">SUM(I224:L224)</f>
        <v>3016257</v>
      </c>
      <c r="I224" s="92">
        <f>2997587+17661+1009</f>
        <v>3016257</v>
      </c>
      <c r="J224" s="92"/>
      <c r="K224" s="92"/>
      <c r="L224" s="176"/>
      <c r="M224" s="90">
        <f t="shared" ref="M224:M255" si="44">SUM(N224:Q224)</f>
        <v>4291748</v>
      </c>
      <c r="N224" s="57">
        <f t="shared" si="42"/>
        <v>4291748</v>
      </c>
      <c r="O224" s="57">
        <f t="shared" si="42"/>
        <v>0</v>
      </c>
      <c r="P224" s="57">
        <f t="shared" si="42"/>
        <v>0</v>
      </c>
      <c r="Q224" s="177">
        <f t="shared" si="42"/>
        <v>0</v>
      </c>
    </row>
    <row r="225" spans="1:17" x14ac:dyDescent="0.25">
      <c r="A225" s="178">
        <v>5260</v>
      </c>
      <c r="B225" s="89" t="s">
        <v>234</v>
      </c>
      <c r="C225" s="215">
        <f t="shared" si="37"/>
        <v>0</v>
      </c>
      <c r="D225" s="57">
        <f>SUM(D226)</f>
        <v>0</v>
      </c>
      <c r="E225" s="57">
        <f>SUM(E226)</f>
        <v>0</v>
      </c>
      <c r="F225" s="57">
        <f>SUM(F226)</f>
        <v>0</v>
      </c>
      <c r="G225" s="179">
        <f>SUM(G226)</f>
        <v>0</v>
      </c>
      <c r="H225" s="90">
        <f t="shared" si="43"/>
        <v>0</v>
      </c>
      <c r="I225" s="57">
        <f>SUM(I226)</f>
        <v>0</v>
      </c>
      <c r="J225" s="57">
        <f>SUM(J226)</f>
        <v>0</v>
      </c>
      <c r="K225" s="57">
        <f>SUM(K226)</f>
        <v>0</v>
      </c>
      <c r="L225" s="177">
        <f>SUM(L226)</f>
        <v>0</v>
      </c>
      <c r="M225" s="90">
        <f t="shared" si="44"/>
        <v>0</v>
      </c>
      <c r="N225" s="57">
        <f>SUM(N226)</f>
        <v>0</v>
      </c>
      <c r="O225" s="57">
        <f>SUM(O226)</f>
        <v>0</v>
      </c>
      <c r="P225" s="57">
        <f>SUM(P226)</f>
        <v>0</v>
      </c>
      <c r="Q225" s="177">
        <f>SUM(Q226)</f>
        <v>0</v>
      </c>
    </row>
    <row r="226" spans="1:17" ht="24" x14ac:dyDescent="0.25">
      <c r="A226" s="51">
        <v>5269</v>
      </c>
      <c r="B226" s="89" t="s">
        <v>235</v>
      </c>
      <c r="C226" s="215">
        <f t="shared" si="37"/>
        <v>0</v>
      </c>
      <c r="D226" s="92"/>
      <c r="E226" s="92"/>
      <c r="F226" s="92"/>
      <c r="G226" s="175"/>
      <c r="H226" s="90">
        <f t="shared" si="43"/>
        <v>0</v>
      </c>
      <c r="I226" s="92"/>
      <c r="J226" s="92"/>
      <c r="K226" s="92"/>
      <c r="L226" s="176"/>
      <c r="M226" s="90">
        <f t="shared" si="44"/>
        <v>0</v>
      </c>
      <c r="N226" s="57">
        <f t="shared" ref="N226:Q227" si="45">ROUNDUP(I226/$Q$15,0)</f>
        <v>0</v>
      </c>
      <c r="O226" s="57">
        <f t="shared" si="45"/>
        <v>0</v>
      </c>
      <c r="P226" s="57">
        <f t="shared" si="45"/>
        <v>0</v>
      </c>
      <c r="Q226" s="177">
        <f t="shared" si="45"/>
        <v>0</v>
      </c>
    </row>
    <row r="227" spans="1:17" ht="24" x14ac:dyDescent="0.25">
      <c r="A227" s="168">
        <v>5270</v>
      </c>
      <c r="B227" s="125" t="s">
        <v>236</v>
      </c>
      <c r="C227" s="216">
        <f t="shared" si="37"/>
        <v>0</v>
      </c>
      <c r="D227" s="180"/>
      <c r="E227" s="180"/>
      <c r="F227" s="180"/>
      <c r="G227" s="181"/>
      <c r="H227" s="133">
        <f t="shared" si="43"/>
        <v>0</v>
      </c>
      <c r="I227" s="180"/>
      <c r="J227" s="180"/>
      <c r="K227" s="180"/>
      <c r="L227" s="182"/>
      <c r="M227" s="133">
        <f t="shared" si="44"/>
        <v>0</v>
      </c>
      <c r="N227" s="169">
        <f t="shared" si="45"/>
        <v>0</v>
      </c>
      <c r="O227" s="169">
        <f t="shared" si="45"/>
        <v>0</v>
      </c>
      <c r="P227" s="169">
        <f t="shared" si="45"/>
        <v>0</v>
      </c>
      <c r="Q227" s="171">
        <f t="shared" si="45"/>
        <v>0</v>
      </c>
    </row>
    <row r="228" spans="1:17" ht="48" x14ac:dyDescent="0.25">
      <c r="A228" s="121">
        <v>5300</v>
      </c>
      <c r="B228" s="217" t="s">
        <v>237</v>
      </c>
      <c r="C228" s="218">
        <f t="shared" si="37"/>
        <v>0</v>
      </c>
      <c r="D228" s="99">
        <f>SUM(D229,D230)</f>
        <v>0</v>
      </c>
      <c r="E228" s="99">
        <f>SUM(E229,E230)</f>
        <v>0</v>
      </c>
      <c r="F228" s="99">
        <f>SUM(F229,F230)</f>
        <v>0</v>
      </c>
      <c r="G228" s="99">
        <f>SUM(G229,G230)</f>
        <v>0</v>
      </c>
      <c r="H228" s="219">
        <f t="shared" si="43"/>
        <v>0</v>
      </c>
      <c r="I228" s="99">
        <f>SUM(I229,I230)</f>
        <v>0</v>
      </c>
      <c r="J228" s="99">
        <f>SUM(J229,J230)</f>
        <v>0</v>
      </c>
      <c r="K228" s="99">
        <f>SUM(K229,K230)</f>
        <v>0</v>
      </c>
      <c r="L228" s="187">
        <f>SUM(L229,L230)</f>
        <v>0</v>
      </c>
      <c r="M228" s="219">
        <f t="shared" si="44"/>
        <v>0</v>
      </c>
      <c r="N228" s="99">
        <f>SUM(N229,N230)</f>
        <v>0</v>
      </c>
      <c r="O228" s="99">
        <f>SUM(O229,O230)</f>
        <v>0</v>
      </c>
      <c r="P228" s="99">
        <f>SUM(P229,P230)</f>
        <v>0</v>
      </c>
      <c r="Q228" s="187">
        <f>SUM(Q229,Q230)</f>
        <v>0</v>
      </c>
    </row>
    <row r="229" spans="1:17" ht="24" x14ac:dyDescent="0.25">
      <c r="A229" s="168">
        <v>5310</v>
      </c>
      <c r="B229" s="125" t="s">
        <v>238</v>
      </c>
      <c r="C229" s="216">
        <f t="shared" si="37"/>
        <v>0</v>
      </c>
      <c r="D229" s="180"/>
      <c r="E229" s="180"/>
      <c r="F229" s="180"/>
      <c r="G229" s="181"/>
      <c r="H229" s="133">
        <f t="shared" si="43"/>
        <v>0</v>
      </c>
      <c r="I229" s="180"/>
      <c r="J229" s="180"/>
      <c r="K229" s="180"/>
      <c r="L229" s="182"/>
      <c r="M229" s="133">
        <f t="shared" si="44"/>
        <v>0</v>
      </c>
      <c r="N229" s="169">
        <f>ROUNDUP(I229/$Q$15,0)</f>
        <v>0</v>
      </c>
      <c r="O229" s="169">
        <f>ROUNDUP(J229/$Q$15,0)</f>
        <v>0</v>
      </c>
      <c r="P229" s="169">
        <f>ROUNDUP(K229/$Q$15,0)</f>
        <v>0</v>
      </c>
      <c r="Q229" s="171">
        <f>ROUNDUP(L229/$Q$15,0)</f>
        <v>0</v>
      </c>
    </row>
    <row r="230" spans="1:17" ht="60" x14ac:dyDescent="0.25">
      <c r="A230" s="178">
        <v>5320</v>
      </c>
      <c r="B230" s="89" t="s">
        <v>239</v>
      </c>
      <c r="C230" s="215">
        <f t="shared" si="37"/>
        <v>0</v>
      </c>
      <c r="D230" s="57">
        <f>SUM(D231)</f>
        <v>0</v>
      </c>
      <c r="E230" s="57">
        <f>SUM(E231)</f>
        <v>0</v>
      </c>
      <c r="F230" s="57">
        <f>SUM(F231)</f>
        <v>0</v>
      </c>
      <c r="G230" s="57">
        <f>SUM(G231)</f>
        <v>0</v>
      </c>
      <c r="H230" s="90">
        <f t="shared" si="43"/>
        <v>0</v>
      </c>
      <c r="I230" s="57">
        <f>SUM(I231)</f>
        <v>0</v>
      </c>
      <c r="J230" s="57">
        <f>SUM(J231)</f>
        <v>0</v>
      </c>
      <c r="K230" s="57">
        <f>SUM(K231)</f>
        <v>0</v>
      </c>
      <c r="L230" s="189">
        <f>SUM(L231)</f>
        <v>0</v>
      </c>
      <c r="M230" s="90">
        <f t="shared" si="44"/>
        <v>0</v>
      </c>
      <c r="N230" s="57">
        <f>SUM(N231)</f>
        <v>0</v>
      </c>
      <c r="O230" s="57">
        <f>SUM(O231)</f>
        <v>0</v>
      </c>
      <c r="P230" s="57">
        <f>SUM(P231)</f>
        <v>0</v>
      </c>
      <c r="Q230" s="189">
        <f>SUM(Q231)</f>
        <v>0</v>
      </c>
    </row>
    <row r="231" spans="1:17" ht="48" x14ac:dyDescent="0.25">
      <c r="A231" s="41">
        <v>5321</v>
      </c>
      <c r="B231" s="80" t="s">
        <v>240</v>
      </c>
      <c r="C231" s="216">
        <f t="shared" si="37"/>
        <v>0</v>
      </c>
      <c r="D231" s="83"/>
      <c r="E231" s="83"/>
      <c r="F231" s="83"/>
      <c r="G231" s="172"/>
      <c r="H231" s="133">
        <f t="shared" si="43"/>
        <v>0</v>
      </c>
      <c r="I231" s="83"/>
      <c r="J231" s="83"/>
      <c r="K231" s="83"/>
      <c r="L231" s="173"/>
      <c r="M231" s="133">
        <f t="shared" si="44"/>
        <v>0</v>
      </c>
      <c r="N231" s="107">
        <f>ROUNDUP(I231/$Q$15,0)</f>
        <v>0</v>
      </c>
      <c r="O231" s="107">
        <f>ROUNDUP(J231/$Q$15,0)</f>
        <v>0</v>
      </c>
      <c r="P231" s="107">
        <f>ROUNDUP(K231/$Q$15,0)</f>
        <v>0</v>
      </c>
      <c r="Q231" s="174">
        <f>ROUNDUP(L231/$Q$15,0)</f>
        <v>0</v>
      </c>
    </row>
    <row r="232" spans="1:17" x14ac:dyDescent="0.25">
      <c r="A232" s="160">
        <v>6000</v>
      </c>
      <c r="B232" s="160" t="s">
        <v>241</v>
      </c>
      <c r="C232" s="220">
        <f t="shared" si="37"/>
        <v>0</v>
      </c>
      <c r="D232" s="162">
        <f>D233+D251+D258</f>
        <v>0</v>
      </c>
      <c r="E232" s="162">
        <f>E233+E251+E258</f>
        <v>0</v>
      </c>
      <c r="F232" s="162">
        <f>F233+F251+F258</f>
        <v>0</v>
      </c>
      <c r="G232" s="163">
        <f>G233+G251+G258</f>
        <v>0</v>
      </c>
      <c r="H232" s="161">
        <f t="shared" si="43"/>
        <v>0</v>
      </c>
      <c r="I232" s="162">
        <f>I233+I251+I258</f>
        <v>0</v>
      </c>
      <c r="J232" s="162">
        <f>J233+J251+J258</f>
        <v>0</v>
      </c>
      <c r="K232" s="162">
        <f>K233+K251+K258</f>
        <v>0</v>
      </c>
      <c r="L232" s="164">
        <f>L233+L251+L258</f>
        <v>0</v>
      </c>
      <c r="M232" s="161">
        <f t="shared" si="44"/>
        <v>0</v>
      </c>
      <c r="N232" s="162">
        <f>N233+N251+N258</f>
        <v>0</v>
      </c>
      <c r="O232" s="162">
        <f>O233+O251+O258</f>
        <v>0</v>
      </c>
      <c r="P232" s="162">
        <f>P233+P251+P258</f>
        <v>0</v>
      </c>
      <c r="Q232" s="164">
        <f>Q233+Q251+Q258</f>
        <v>0</v>
      </c>
    </row>
    <row r="233" spans="1:17" ht="14.25" customHeight="1" x14ac:dyDescent="0.25">
      <c r="A233" s="111">
        <v>6200</v>
      </c>
      <c r="B233" s="196" t="s">
        <v>242</v>
      </c>
      <c r="C233" s="221">
        <f t="shared" si="37"/>
        <v>0</v>
      </c>
      <c r="D233" s="208">
        <f>SUM(D234,D235,D238,D244,D245,D246)</f>
        <v>0</v>
      </c>
      <c r="E233" s="208">
        <f>SUM(E234,E235,E238,E244,E245,E246)</f>
        <v>0</v>
      </c>
      <c r="F233" s="208">
        <f>SUM(F234,F235,F238,F244,F245,F246)</f>
        <v>0</v>
      </c>
      <c r="G233" s="208">
        <f>SUM(G234,G235,G238,G244,G245,G246)</f>
        <v>0</v>
      </c>
      <c r="H233" s="207">
        <f t="shared" si="43"/>
        <v>0</v>
      </c>
      <c r="I233" s="208">
        <f>SUM(I234,I235,I238,I244,I245,I246)</f>
        <v>0</v>
      </c>
      <c r="J233" s="208">
        <f>SUM(J234,J235,J238,J244,J245,J246)</f>
        <v>0</v>
      </c>
      <c r="K233" s="208">
        <f>SUM(K234,K235,K238,K244,K245,K246)</f>
        <v>0</v>
      </c>
      <c r="L233" s="167">
        <f>SUM(L234,L235,L238,L244,L245,L246)</f>
        <v>0</v>
      </c>
      <c r="M233" s="207">
        <f t="shared" si="44"/>
        <v>0</v>
      </c>
      <c r="N233" s="208">
        <f>SUM(N234,N235,N238,N244,N245,N246)</f>
        <v>0</v>
      </c>
      <c r="O233" s="208">
        <f>SUM(O234,O235,O238,O244,O245,O246)</f>
        <v>0</v>
      </c>
      <c r="P233" s="208">
        <f>SUM(P234,P235,P238,P244,P245,P246)</f>
        <v>0</v>
      </c>
      <c r="Q233" s="167">
        <f>SUM(Q234,Q235,Q238,Q244,Q245,Q246)</f>
        <v>0</v>
      </c>
    </row>
    <row r="234" spans="1:17" ht="24" x14ac:dyDescent="0.25">
      <c r="A234" s="185">
        <v>6220</v>
      </c>
      <c r="B234" s="80" t="s">
        <v>243</v>
      </c>
      <c r="C234" s="222">
        <f t="shared" si="37"/>
        <v>0</v>
      </c>
      <c r="D234" s="83"/>
      <c r="E234" s="83"/>
      <c r="F234" s="83"/>
      <c r="G234" s="223"/>
      <c r="H234" s="224">
        <f t="shared" si="43"/>
        <v>0</v>
      </c>
      <c r="I234" s="83"/>
      <c r="J234" s="83"/>
      <c r="K234" s="83"/>
      <c r="L234" s="173"/>
      <c r="M234" s="224">
        <f t="shared" si="44"/>
        <v>0</v>
      </c>
      <c r="N234" s="107">
        <f>ROUNDUP(I234/$Q$15,0)</f>
        <v>0</v>
      </c>
      <c r="O234" s="107">
        <f>ROUNDUP(J234/$Q$15,0)</f>
        <v>0</v>
      </c>
      <c r="P234" s="107">
        <f>ROUNDUP(K234/$Q$15,0)</f>
        <v>0</v>
      </c>
      <c r="Q234" s="174">
        <f>ROUNDUP(L234/$Q$15,0)</f>
        <v>0</v>
      </c>
    </row>
    <row r="235" spans="1:17" ht="24" x14ac:dyDescent="0.25">
      <c r="A235" s="178">
        <v>6240</v>
      </c>
      <c r="B235" s="89" t="s">
        <v>244</v>
      </c>
      <c r="C235" s="215">
        <f t="shared" si="37"/>
        <v>0</v>
      </c>
      <c r="D235" s="57">
        <f>SUM(D236:D237)</f>
        <v>0</v>
      </c>
      <c r="E235" s="57">
        <f>SUM(E236:E237)</f>
        <v>0</v>
      </c>
      <c r="F235" s="57">
        <f>SUM(F236:F237)</f>
        <v>0</v>
      </c>
      <c r="G235" s="179">
        <f>SUM(G236:G237)</f>
        <v>0</v>
      </c>
      <c r="H235" s="225">
        <f t="shared" si="43"/>
        <v>0</v>
      </c>
      <c r="I235" s="57">
        <f>SUM(I236:I237)</f>
        <v>0</v>
      </c>
      <c r="J235" s="57">
        <f>SUM(J236:J237)</f>
        <v>0</v>
      </c>
      <c r="K235" s="57">
        <f>SUM(K236:K237)</f>
        <v>0</v>
      </c>
      <c r="L235" s="177">
        <f>SUM(L236:L237)</f>
        <v>0</v>
      </c>
      <c r="M235" s="225">
        <f t="shared" si="44"/>
        <v>0</v>
      </c>
      <c r="N235" s="57">
        <f>SUM(N236:N237)</f>
        <v>0</v>
      </c>
      <c r="O235" s="57">
        <f>SUM(O236:O237)</f>
        <v>0</v>
      </c>
      <c r="P235" s="57">
        <f>SUM(P236:P237)</f>
        <v>0</v>
      </c>
      <c r="Q235" s="177">
        <f>SUM(Q236:Q237)</f>
        <v>0</v>
      </c>
    </row>
    <row r="236" spans="1:17" x14ac:dyDescent="0.25">
      <c r="A236" s="51">
        <v>6241</v>
      </c>
      <c r="B236" s="89" t="s">
        <v>245</v>
      </c>
      <c r="C236" s="215">
        <f t="shared" si="37"/>
        <v>0</v>
      </c>
      <c r="D236" s="92"/>
      <c r="E236" s="92"/>
      <c r="F236" s="92"/>
      <c r="G236" s="175"/>
      <c r="H236" s="225">
        <f t="shared" si="43"/>
        <v>0</v>
      </c>
      <c r="I236" s="92"/>
      <c r="J236" s="92"/>
      <c r="K236" s="92"/>
      <c r="L236" s="176"/>
      <c r="M236" s="225">
        <f t="shared" si="44"/>
        <v>0</v>
      </c>
      <c r="N236" s="57">
        <f t="shared" ref="N236:Q237" si="46">ROUNDUP(I236/$Q$15,0)</f>
        <v>0</v>
      </c>
      <c r="O236" s="57">
        <f t="shared" si="46"/>
        <v>0</v>
      </c>
      <c r="P236" s="57">
        <f t="shared" si="46"/>
        <v>0</v>
      </c>
      <c r="Q236" s="177">
        <f t="shared" si="46"/>
        <v>0</v>
      </c>
    </row>
    <row r="237" spans="1:17" x14ac:dyDescent="0.25">
      <c r="A237" s="51">
        <v>6242</v>
      </c>
      <c r="B237" s="89" t="s">
        <v>246</v>
      </c>
      <c r="C237" s="215">
        <f t="shared" si="37"/>
        <v>0</v>
      </c>
      <c r="D237" s="92"/>
      <c r="E237" s="92"/>
      <c r="F237" s="92"/>
      <c r="G237" s="175"/>
      <c r="H237" s="225">
        <f t="shared" si="43"/>
        <v>0</v>
      </c>
      <c r="I237" s="92"/>
      <c r="J237" s="92"/>
      <c r="K237" s="92"/>
      <c r="L237" s="176"/>
      <c r="M237" s="225">
        <f t="shared" si="44"/>
        <v>0</v>
      </c>
      <c r="N237" s="57">
        <f t="shared" si="46"/>
        <v>0</v>
      </c>
      <c r="O237" s="57">
        <f t="shared" si="46"/>
        <v>0</v>
      </c>
      <c r="P237" s="57">
        <f t="shared" si="46"/>
        <v>0</v>
      </c>
      <c r="Q237" s="177">
        <f t="shared" si="46"/>
        <v>0</v>
      </c>
    </row>
    <row r="238" spans="1:17" ht="25.5" customHeight="1" x14ac:dyDescent="0.25">
      <c r="A238" s="178">
        <v>6250</v>
      </c>
      <c r="B238" s="89" t="s">
        <v>247</v>
      </c>
      <c r="C238" s="215">
        <f t="shared" si="37"/>
        <v>0</v>
      </c>
      <c r="D238" s="57">
        <f>SUM(D239:D243)</f>
        <v>0</v>
      </c>
      <c r="E238" s="57">
        <f>SUM(E239:E243)</f>
        <v>0</v>
      </c>
      <c r="F238" s="57">
        <f>SUM(F239:F243)</f>
        <v>0</v>
      </c>
      <c r="G238" s="179">
        <f>SUM(G239:G243)</f>
        <v>0</v>
      </c>
      <c r="H238" s="225">
        <f t="shared" si="43"/>
        <v>0</v>
      </c>
      <c r="I238" s="57">
        <f>SUM(I239:I243)</f>
        <v>0</v>
      </c>
      <c r="J238" s="57">
        <f>SUM(J239:J243)</f>
        <v>0</v>
      </c>
      <c r="K238" s="57">
        <f>SUM(K239:K243)</f>
        <v>0</v>
      </c>
      <c r="L238" s="177">
        <f>SUM(L239:L243)</f>
        <v>0</v>
      </c>
      <c r="M238" s="225">
        <f t="shared" si="44"/>
        <v>0</v>
      </c>
      <c r="N238" s="57">
        <f>SUM(N239:N243)</f>
        <v>0</v>
      </c>
      <c r="O238" s="57">
        <f>SUM(O239:O243)</f>
        <v>0</v>
      </c>
      <c r="P238" s="57">
        <f>SUM(P239:P243)</f>
        <v>0</v>
      </c>
      <c r="Q238" s="177">
        <f>SUM(Q239:Q243)</f>
        <v>0</v>
      </c>
    </row>
    <row r="239" spans="1:17" ht="14.25" customHeight="1" x14ac:dyDescent="0.25">
      <c r="A239" s="51">
        <v>6252</v>
      </c>
      <c r="B239" s="89" t="s">
        <v>248</v>
      </c>
      <c r="C239" s="215">
        <f t="shared" si="37"/>
        <v>0</v>
      </c>
      <c r="D239" s="92"/>
      <c r="E239" s="92"/>
      <c r="F239" s="92"/>
      <c r="G239" s="175"/>
      <c r="H239" s="225">
        <f t="shared" si="43"/>
        <v>0</v>
      </c>
      <c r="I239" s="92"/>
      <c r="J239" s="92"/>
      <c r="K239" s="92"/>
      <c r="L239" s="176"/>
      <c r="M239" s="225">
        <f t="shared" si="44"/>
        <v>0</v>
      </c>
      <c r="N239" s="57">
        <f t="shared" ref="N239:Q245" si="47">ROUNDUP(I239/$Q$15,0)</f>
        <v>0</v>
      </c>
      <c r="O239" s="57">
        <f t="shared" si="47"/>
        <v>0</v>
      </c>
      <c r="P239" s="57">
        <f t="shared" si="47"/>
        <v>0</v>
      </c>
      <c r="Q239" s="177">
        <f t="shared" si="47"/>
        <v>0</v>
      </c>
    </row>
    <row r="240" spans="1:17" ht="14.25" customHeight="1" x14ac:dyDescent="0.25">
      <c r="A240" s="51">
        <v>6253</v>
      </c>
      <c r="B240" s="89" t="s">
        <v>249</v>
      </c>
      <c r="C240" s="215">
        <f t="shared" si="37"/>
        <v>0</v>
      </c>
      <c r="D240" s="92"/>
      <c r="E240" s="92"/>
      <c r="F240" s="92"/>
      <c r="G240" s="175"/>
      <c r="H240" s="225">
        <f t="shared" si="43"/>
        <v>0</v>
      </c>
      <c r="I240" s="92"/>
      <c r="J240" s="92"/>
      <c r="K240" s="92"/>
      <c r="L240" s="176"/>
      <c r="M240" s="225">
        <f t="shared" si="44"/>
        <v>0</v>
      </c>
      <c r="N240" s="57">
        <f t="shared" si="47"/>
        <v>0</v>
      </c>
      <c r="O240" s="57">
        <f t="shared" si="47"/>
        <v>0</v>
      </c>
      <c r="P240" s="57">
        <f t="shared" si="47"/>
        <v>0</v>
      </c>
      <c r="Q240" s="177">
        <f t="shared" si="47"/>
        <v>0</v>
      </c>
    </row>
    <row r="241" spans="1:17" ht="24" x14ac:dyDescent="0.25">
      <c r="A241" s="51">
        <v>6254</v>
      </c>
      <c r="B241" s="89" t="s">
        <v>250</v>
      </c>
      <c r="C241" s="215">
        <f t="shared" si="37"/>
        <v>0</v>
      </c>
      <c r="D241" s="92"/>
      <c r="E241" s="92"/>
      <c r="F241" s="92"/>
      <c r="G241" s="175"/>
      <c r="H241" s="225">
        <f t="shared" si="43"/>
        <v>0</v>
      </c>
      <c r="I241" s="92"/>
      <c r="J241" s="92"/>
      <c r="K241" s="92"/>
      <c r="L241" s="176"/>
      <c r="M241" s="225">
        <f t="shared" si="44"/>
        <v>0</v>
      </c>
      <c r="N241" s="57">
        <f t="shared" si="47"/>
        <v>0</v>
      </c>
      <c r="O241" s="57">
        <f t="shared" si="47"/>
        <v>0</v>
      </c>
      <c r="P241" s="57">
        <f t="shared" si="47"/>
        <v>0</v>
      </c>
      <c r="Q241" s="177">
        <f t="shared" si="47"/>
        <v>0</v>
      </c>
    </row>
    <row r="242" spans="1:17" ht="24" x14ac:dyDescent="0.25">
      <c r="A242" s="51">
        <v>6255</v>
      </c>
      <c r="B242" s="89" t="s">
        <v>251</v>
      </c>
      <c r="C242" s="215">
        <f t="shared" si="37"/>
        <v>0</v>
      </c>
      <c r="D242" s="92"/>
      <c r="E242" s="92"/>
      <c r="F242" s="92"/>
      <c r="G242" s="175"/>
      <c r="H242" s="225">
        <f t="shared" si="43"/>
        <v>0</v>
      </c>
      <c r="I242" s="92"/>
      <c r="J242" s="92"/>
      <c r="K242" s="92"/>
      <c r="L242" s="176"/>
      <c r="M242" s="225">
        <f t="shared" si="44"/>
        <v>0</v>
      </c>
      <c r="N242" s="57">
        <f t="shared" si="47"/>
        <v>0</v>
      </c>
      <c r="O242" s="57">
        <f t="shared" si="47"/>
        <v>0</v>
      </c>
      <c r="P242" s="57">
        <f t="shared" si="47"/>
        <v>0</v>
      </c>
      <c r="Q242" s="177">
        <f t="shared" si="47"/>
        <v>0</v>
      </c>
    </row>
    <row r="243" spans="1:17" x14ac:dyDescent="0.25">
      <c r="A243" s="51">
        <v>6259</v>
      </c>
      <c r="B243" s="89" t="s">
        <v>252</v>
      </c>
      <c r="C243" s="215">
        <f t="shared" si="37"/>
        <v>0</v>
      </c>
      <c r="D243" s="92"/>
      <c r="E243" s="92"/>
      <c r="F243" s="92"/>
      <c r="G243" s="175"/>
      <c r="H243" s="225">
        <f t="shared" si="43"/>
        <v>0</v>
      </c>
      <c r="I243" s="92"/>
      <c r="J243" s="92"/>
      <c r="K243" s="92"/>
      <c r="L243" s="176"/>
      <c r="M243" s="225">
        <f t="shared" si="44"/>
        <v>0</v>
      </c>
      <c r="N243" s="57">
        <f t="shared" si="47"/>
        <v>0</v>
      </c>
      <c r="O243" s="57">
        <f t="shared" si="47"/>
        <v>0</v>
      </c>
      <c r="P243" s="57">
        <f t="shared" si="47"/>
        <v>0</v>
      </c>
      <c r="Q243" s="177">
        <f t="shared" si="47"/>
        <v>0</v>
      </c>
    </row>
    <row r="244" spans="1:17" ht="24" x14ac:dyDescent="0.25">
      <c r="A244" s="178">
        <v>6260</v>
      </c>
      <c r="B244" s="89" t="s">
        <v>253</v>
      </c>
      <c r="C244" s="215">
        <f t="shared" si="37"/>
        <v>0</v>
      </c>
      <c r="D244" s="92"/>
      <c r="E244" s="92"/>
      <c r="F244" s="92"/>
      <c r="G244" s="175"/>
      <c r="H244" s="225">
        <f t="shared" si="43"/>
        <v>0</v>
      </c>
      <c r="I244" s="92"/>
      <c r="J244" s="92"/>
      <c r="K244" s="92"/>
      <c r="L244" s="176"/>
      <c r="M244" s="225">
        <f t="shared" si="44"/>
        <v>0</v>
      </c>
      <c r="N244" s="57">
        <f t="shared" si="47"/>
        <v>0</v>
      </c>
      <c r="O244" s="57">
        <f t="shared" si="47"/>
        <v>0</v>
      </c>
      <c r="P244" s="57">
        <f t="shared" si="47"/>
        <v>0</v>
      </c>
      <c r="Q244" s="177">
        <f t="shared" si="47"/>
        <v>0</v>
      </c>
    </row>
    <row r="245" spans="1:17" ht="17.25" customHeight="1" x14ac:dyDescent="0.25">
      <c r="A245" s="178">
        <v>6270</v>
      </c>
      <c r="B245" s="89" t="s">
        <v>254</v>
      </c>
      <c r="C245" s="215">
        <f t="shared" si="37"/>
        <v>0</v>
      </c>
      <c r="D245" s="92"/>
      <c r="E245" s="92"/>
      <c r="F245" s="92"/>
      <c r="G245" s="175"/>
      <c r="H245" s="225">
        <f t="shared" si="43"/>
        <v>0</v>
      </c>
      <c r="I245" s="92"/>
      <c r="J245" s="92"/>
      <c r="K245" s="92"/>
      <c r="L245" s="176"/>
      <c r="M245" s="225">
        <f t="shared" si="44"/>
        <v>0</v>
      </c>
      <c r="N245" s="57">
        <f t="shared" si="47"/>
        <v>0</v>
      </c>
      <c r="O245" s="57">
        <f t="shared" si="47"/>
        <v>0</v>
      </c>
      <c r="P245" s="57">
        <f t="shared" si="47"/>
        <v>0</v>
      </c>
      <c r="Q245" s="177">
        <f t="shared" si="47"/>
        <v>0</v>
      </c>
    </row>
    <row r="246" spans="1:17" ht="24.75" customHeight="1" x14ac:dyDescent="0.25">
      <c r="A246" s="185">
        <v>6290</v>
      </c>
      <c r="B246" s="80" t="s">
        <v>255</v>
      </c>
      <c r="C246" s="226">
        <f t="shared" si="37"/>
        <v>0</v>
      </c>
      <c r="D246" s="107">
        <f>SUM(D247:D250)</f>
        <v>0</v>
      </c>
      <c r="E246" s="107">
        <f>SUM(E247:E250)</f>
        <v>0</v>
      </c>
      <c r="F246" s="107">
        <f>SUM(F247:F250)</f>
        <v>0</v>
      </c>
      <c r="G246" s="227">
        <f>SUM(G247:G250)</f>
        <v>0</v>
      </c>
      <c r="H246" s="226">
        <f t="shared" si="43"/>
        <v>0</v>
      </c>
      <c r="I246" s="107">
        <f>SUM(I247:I250)</f>
        <v>0</v>
      </c>
      <c r="J246" s="107">
        <f>SUM(J247:J250)</f>
        <v>0</v>
      </c>
      <c r="K246" s="107">
        <f>SUM(K247:K250)</f>
        <v>0</v>
      </c>
      <c r="L246" s="199">
        <f>SUM(L247:L250)</f>
        <v>0</v>
      </c>
      <c r="M246" s="226">
        <f t="shared" si="44"/>
        <v>0</v>
      </c>
      <c r="N246" s="107">
        <f>SUM(N247:N250)</f>
        <v>0</v>
      </c>
      <c r="O246" s="107">
        <f>SUM(O247:O250)</f>
        <v>0</v>
      </c>
      <c r="P246" s="107">
        <f>SUM(P247:P250)</f>
        <v>0</v>
      </c>
      <c r="Q246" s="199">
        <f>SUM(Q247:Q250)</f>
        <v>0</v>
      </c>
    </row>
    <row r="247" spans="1:17" ht="17.25" customHeight="1" x14ac:dyDescent="0.25">
      <c r="A247" s="51">
        <v>6291</v>
      </c>
      <c r="B247" s="89" t="s">
        <v>256</v>
      </c>
      <c r="C247" s="215">
        <f t="shared" si="37"/>
        <v>0</v>
      </c>
      <c r="D247" s="92"/>
      <c r="E247" s="92"/>
      <c r="F247" s="92"/>
      <c r="G247" s="228"/>
      <c r="H247" s="215">
        <f t="shared" si="43"/>
        <v>0</v>
      </c>
      <c r="I247" s="92"/>
      <c r="J247" s="92"/>
      <c r="K247" s="92"/>
      <c r="L247" s="176"/>
      <c r="M247" s="215">
        <f t="shared" si="44"/>
        <v>0</v>
      </c>
      <c r="N247" s="57">
        <f t="shared" ref="N247:Q250" si="48">ROUNDUP(I247/$Q$15,0)</f>
        <v>0</v>
      </c>
      <c r="O247" s="57">
        <f t="shared" si="48"/>
        <v>0</v>
      </c>
      <c r="P247" s="57">
        <f t="shared" si="48"/>
        <v>0</v>
      </c>
      <c r="Q247" s="177">
        <f t="shared" si="48"/>
        <v>0</v>
      </c>
    </row>
    <row r="248" spans="1:17" ht="17.25" customHeight="1" x14ac:dyDescent="0.25">
      <c r="A248" s="51">
        <v>6292</v>
      </c>
      <c r="B248" s="89" t="s">
        <v>257</v>
      </c>
      <c r="C248" s="215">
        <f t="shared" si="37"/>
        <v>0</v>
      </c>
      <c r="D248" s="92"/>
      <c r="E248" s="92"/>
      <c r="F248" s="92"/>
      <c r="G248" s="228"/>
      <c r="H248" s="215">
        <f t="shared" si="43"/>
        <v>0</v>
      </c>
      <c r="I248" s="92"/>
      <c r="J248" s="92"/>
      <c r="K248" s="92"/>
      <c r="L248" s="176"/>
      <c r="M248" s="215">
        <f t="shared" si="44"/>
        <v>0</v>
      </c>
      <c r="N248" s="57">
        <f t="shared" si="48"/>
        <v>0</v>
      </c>
      <c r="O248" s="57">
        <f t="shared" si="48"/>
        <v>0</v>
      </c>
      <c r="P248" s="57">
        <f t="shared" si="48"/>
        <v>0</v>
      </c>
      <c r="Q248" s="177">
        <f t="shared" si="48"/>
        <v>0</v>
      </c>
    </row>
    <row r="249" spans="1:17" ht="78.75" customHeight="1" x14ac:dyDescent="0.25">
      <c r="A249" s="51">
        <v>6296</v>
      </c>
      <c r="B249" s="89" t="s">
        <v>258</v>
      </c>
      <c r="C249" s="215">
        <f t="shared" si="37"/>
        <v>0</v>
      </c>
      <c r="D249" s="92"/>
      <c r="E249" s="92"/>
      <c r="F249" s="92"/>
      <c r="G249" s="228"/>
      <c r="H249" s="215">
        <f t="shared" si="43"/>
        <v>0</v>
      </c>
      <c r="I249" s="92"/>
      <c r="J249" s="92"/>
      <c r="K249" s="92"/>
      <c r="L249" s="176"/>
      <c r="M249" s="215">
        <f t="shared" si="44"/>
        <v>0</v>
      </c>
      <c r="N249" s="57">
        <f t="shared" si="48"/>
        <v>0</v>
      </c>
      <c r="O249" s="57">
        <f t="shared" si="48"/>
        <v>0</v>
      </c>
      <c r="P249" s="57">
        <f t="shared" si="48"/>
        <v>0</v>
      </c>
      <c r="Q249" s="177">
        <f t="shared" si="48"/>
        <v>0</v>
      </c>
    </row>
    <row r="250" spans="1:17" ht="39.75" customHeight="1" x14ac:dyDescent="0.25">
      <c r="A250" s="51">
        <v>6299</v>
      </c>
      <c r="B250" s="89" t="s">
        <v>259</v>
      </c>
      <c r="C250" s="215">
        <f t="shared" si="37"/>
        <v>0</v>
      </c>
      <c r="D250" s="92"/>
      <c r="E250" s="92"/>
      <c r="F250" s="92"/>
      <c r="G250" s="228"/>
      <c r="H250" s="215">
        <f t="shared" si="43"/>
        <v>0</v>
      </c>
      <c r="I250" s="92"/>
      <c r="J250" s="92"/>
      <c r="K250" s="92"/>
      <c r="L250" s="176"/>
      <c r="M250" s="215">
        <f t="shared" si="44"/>
        <v>0</v>
      </c>
      <c r="N250" s="57">
        <f t="shared" si="48"/>
        <v>0</v>
      </c>
      <c r="O250" s="57">
        <f t="shared" si="48"/>
        <v>0</v>
      </c>
      <c r="P250" s="57">
        <f t="shared" si="48"/>
        <v>0</v>
      </c>
      <c r="Q250" s="177">
        <f t="shared" si="48"/>
        <v>0</v>
      </c>
    </row>
    <row r="251" spans="1:17" x14ac:dyDescent="0.25">
      <c r="A251" s="71">
        <v>6300</v>
      </c>
      <c r="B251" s="165" t="s">
        <v>260</v>
      </c>
      <c r="C251" s="197">
        <f t="shared" si="37"/>
        <v>0</v>
      </c>
      <c r="D251" s="78">
        <f>SUM(D252,D256,D257)</f>
        <v>0</v>
      </c>
      <c r="E251" s="78">
        <f>SUM(E252,E256,E257)</f>
        <v>0</v>
      </c>
      <c r="F251" s="78">
        <f>SUM(F252,F256,F257)</f>
        <v>0</v>
      </c>
      <c r="G251" s="78">
        <f>SUM(G252,G256,G257)</f>
        <v>0</v>
      </c>
      <c r="H251" s="72">
        <f t="shared" si="43"/>
        <v>0</v>
      </c>
      <c r="I251" s="78">
        <f>SUM(I252,I256,I257)</f>
        <v>0</v>
      </c>
      <c r="J251" s="78">
        <f>SUM(J252,J256,J257)</f>
        <v>0</v>
      </c>
      <c r="K251" s="78">
        <f>SUM(K252,K256,K257)</f>
        <v>0</v>
      </c>
      <c r="L251" s="187">
        <f>SUM(L252,L256,L257)</f>
        <v>0</v>
      </c>
      <c r="M251" s="72">
        <f t="shared" si="44"/>
        <v>0</v>
      </c>
      <c r="N251" s="78">
        <f>SUM(N252,N256,N257)</f>
        <v>0</v>
      </c>
      <c r="O251" s="78">
        <f>SUM(O252,O256,O257)</f>
        <v>0</v>
      </c>
      <c r="P251" s="78">
        <f>SUM(P252,P256,P257)</f>
        <v>0</v>
      </c>
      <c r="Q251" s="187">
        <f>SUM(Q252,Q256,Q257)</f>
        <v>0</v>
      </c>
    </row>
    <row r="252" spans="1:17" ht="24" x14ac:dyDescent="0.25">
      <c r="A252" s="185">
        <v>6320</v>
      </c>
      <c r="B252" s="80" t="s">
        <v>261</v>
      </c>
      <c r="C252" s="226">
        <f t="shared" si="37"/>
        <v>0</v>
      </c>
      <c r="D252" s="107">
        <f>SUM(D253:D255)</f>
        <v>0</v>
      </c>
      <c r="E252" s="107">
        <f>SUM(E253:E255)</f>
        <v>0</v>
      </c>
      <c r="F252" s="107">
        <f>SUM(F253:F255)</f>
        <v>0</v>
      </c>
      <c r="G252" s="229">
        <f>SUM(G253:G255)</f>
        <v>0</v>
      </c>
      <c r="H252" s="226">
        <f t="shared" si="43"/>
        <v>0</v>
      </c>
      <c r="I252" s="107">
        <f>SUM(I253:I255)</f>
        <v>0</v>
      </c>
      <c r="J252" s="107">
        <f>SUM(J253:J255)</f>
        <v>0</v>
      </c>
      <c r="K252" s="107">
        <f>SUM(K253:K255)</f>
        <v>0</v>
      </c>
      <c r="L252" s="230">
        <f>SUM(L253:L255)</f>
        <v>0</v>
      </c>
      <c r="M252" s="226">
        <f t="shared" si="44"/>
        <v>0</v>
      </c>
      <c r="N252" s="107">
        <f>SUM(N253:N255)</f>
        <v>0</v>
      </c>
      <c r="O252" s="107">
        <f>SUM(O253:O255)</f>
        <v>0</v>
      </c>
      <c r="P252" s="107">
        <f>SUM(P253:P255)</f>
        <v>0</v>
      </c>
      <c r="Q252" s="230">
        <f>SUM(Q253:Q255)</f>
        <v>0</v>
      </c>
    </row>
    <row r="253" spans="1:17" x14ac:dyDescent="0.25">
      <c r="A253" s="51">
        <v>6322</v>
      </c>
      <c r="B253" s="89" t="s">
        <v>262</v>
      </c>
      <c r="C253" s="215">
        <f t="shared" si="37"/>
        <v>0</v>
      </c>
      <c r="D253" s="92"/>
      <c r="E253" s="92"/>
      <c r="F253" s="92"/>
      <c r="G253" s="228"/>
      <c r="H253" s="215">
        <f t="shared" si="43"/>
        <v>0</v>
      </c>
      <c r="I253" s="92"/>
      <c r="J253" s="92"/>
      <c r="K253" s="92"/>
      <c r="L253" s="176"/>
      <c r="M253" s="215">
        <f t="shared" si="44"/>
        <v>0</v>
      </c>
      <c r="N253" s="57">
        <f t="shared" ref="N253:Q257" si="49">ROUNDUP(I253/$Q$15,0)</f>
        <v>0</v>
      </c>
      <c r="O253" s="57">
        <f t="shared" si="49"/>
        <v>0</v>
      </c>
      <c r="P253" s="57">
        <f t="shared" si="49"/>
        <v>0</v>
      </c>
      <c r="Q253" s="177">
        <f t="shared" si="49"/>
        <v>0</v>
      </c>
    </row>
    <row r="254" spans="1:17" ht="24" x14ac:dyDescent="0.25">
      <c r="A254" s="51">
        <v>6323</v>
      </c>
      <c r="B254" s="89" t="s">
        <v>263</v>
      </c>
      <c r="C254" s="215">
        <f t="shared" si="37"/>
        <v>0</v>
      </c>
      <c r="D254" s="92"/>
      <c r="E254" s="92"/>
      <c r="F254" s="92"/>
      <c r="G254" s="228"/>
      <c r="H254" s="215">
        <f t="shared" si="43"/>
        <v>0</v>
      </c>
      <c r="I254" s="92"/>
      <c r="J254" s="92"/>
      <c r="K254" s="92"/>
      <c r="L254" s="176"/>
      <c r="M254" s="215">
        <f t="shared" si="44"/>
        <v>0</v>
      </c>
      <c r="N254" s="57">
        <f t="shared" si="49"/>
        <v>0</v>
      </c>
      <c r="O254" s="57">
        <f t="shared" si="49"/>
        <v>0</v>
      </c>
      <c r="P254" s="57">
        <f t="shared" si="49"/>
        <v>0</v>
      </c>
      <c r="Q254" s="177">
        <f t="shared" si="49"/>
        <v>0</v>
      </c>
    </row>
    <row r="255" spans="1:17" x14ac:dyDescent="0.25">
      <c r="A255" s="41">
        <v>6329</v>
      </c>
      <c r="B255" s="80" t="s">
        <v>264</v>
      </c>
      <c r="C255" s="222">
        <f t="shared" si="37"/>
        <v>0</v>
      </c>
      <c r="D255" s="83"/>
      <c r="E255" s="83"/>
      <c r="F255" s="83"/>
      <c r="G255" s="231"/>
      <c r="H255" s="222">
        <f t="shared" si="43"/>
        <v>0</v>
      </c>
      <c r="I255" s="83"/>
      <c r="J255" s="83"/>
      <c r="K255" s="83"/>
      <c r="L255" s="173"/>
      <c r="M255" s="222">
        <f t="shared" si="44"/>
        <v>0</v>
      </c>
      <c r="N255" s="107">
        <f t="shared" si="49"/>
        <v>0</v>
      </c>
      <c r="O255" s="107">
        <f t="shared" si="49"/>
        <v>0</v>
      </c>
      <c r="P255" s="107">
        <f t="shared" si="49"/>
        <v>0</v>
      </c>
      <c r="Q255" s="174">
        <f t="shared" si="49"/>
        <v>0</v>
      </c>
    </row>
    <row r="256" spans="1:17" ht="24" x14ac:dyDescent="0.25">
      <c r="A256" s="232">
        <v>6330</v>
      </c>
      <c r="B256" s="233" t="s">
        <v>265</v>
      </c>
      <c r="C256" s="226">
        <f t="shared" ref="C256:C301" si="50">SUM(D256:G256)</f>
        <v>0</v>
      </c>
      <c r="D256" s="202"/>
      <c r="E256" s="202"/>
      <c r="F256" s="202"/>
      <c r="G256" s="228"/>
      <c r="H256" s="226">
        <f t="shared" si="43"/>
        <v>0</v>
      </c>
      <c r="I256" s="202"/>
      <c r="J256" s="202"/>
      <c r="K256" s="202"/>
      <c r="L256" s="204"/>
      <c r="M256" s="226">
        <f t="shared" ref="M256:M287" si="51">SUM(N256:Q256)</f>
        <v>0</v>
      </c>
      <c r="N256" s="205">
        <f t="shared" si="49"/>
        <v>0</v>
      </c>
      <c r="O256" s="205">
        <f t="shared" si="49"/>
        <v>0</v>
      </c>
      <c r="P256" s="205">
        <f t="shared" si="49"/>
        <v>0</v>
      </c>
      <c r="Q256" s="206">
        <f t="shared" si="49"/>
        <v>0</v>
      </c>
    </row>
    <row r="257" spans="1:17" x14ac:dyDescent="0.25">
      <c r="A257" s="178">
        <v>6360</v>
      </c>
      <c r="B257" s="89" t="s">
        <v>266</v>
      </c>
      <c r="C257" s="215">
        <f t="shared" si="50"/>
        <v>0</v>
      </c>
      <c r="D257" s="92"/>
      <c r="E257" s="92"/>
      <c r="F257" s="92"/>
      <c r="G257" s="175"/>
      <c r="H257" s="225">
        <f t="shared" si="43"/>
        <v>0</v>
      </c>
      <c r="I257" s="92"/>
      <c r="J257" s="92"/>
      <c r="K257" s="92"/>
      <c r="L257" s="176"/>
      <c r="M257" s="225">
        <f t="shared" si="51"/>
        <v>0</v>
      </c>
      <c r="N257" s="57">
        <f t="shared" si="49"/>
        <v>0</v>
      </c>
      <c r="O257" s="57">
        <f t="shared" si="49"/>
        <v>0</v>
      </c>
      <c r="P257" s="57">
        <f t="shared" si="49"/>
        <v>0</v>
      </c>
      <c r="Q257" s="177">
        <f t="shared" si="49"/>
        <v>0</v>
      </c>
    </row>
    <row r="258" spans="1:17" ht="36" x14ac:dyDescent="0.25">
      <c r="A258" s="71">
        <v>6400</v>
      </c>
      <c r="B258" s="165" t="s">
        <v>267</v>
      </c>
      <c r="C258" s="197">
        <f t="shared" si="50"/>
        <v>0</v>
      </c>
      <c r="D258" s="78">
        <f>SUM(D259,D263)</f>
        <v>0</v>
      </c>
      <c r="E258" s="78">
        <f>SUM(E259,E263)</f>
        <v>0</v>
      </c>
      <c r="F258" s="78">
        <f>SUM(F259,F263)</f>
        <v>0</v>
      </c>
      <c r="G258" s="78">
        <f>SUM(G259,G263)</f>
        <v>0</v>
      </c>
      <c r="H258" s="72">
        <f t="shared" si="43"/>
        <v>0</v>
      </c>
      <c r="I258" s="78">
        <f>SUM(I259,I263)</f>
        <v>0</v>
      </c>
      <c r="J258" s="78">
        <f>SUM(J259,J263)</f>
        <v>0</v>
      </c>
      <c r="K258" s="78">
        <f>SUM(K259,K263)</f>
        <v>0</v>
      </c>
      <c r="L258" s="187">
        <f>SUM(L259,L263)</f>
        <v>0</v>
      </c>
      <c r="M258" s="72">
        <f t="shared" si="51"/>
        <v>0</v>
      </c>
      <c r="N258" s="78">
        <f>SUM(N259,N263)</f>
        <v>0</v>
      </c>
      <c r="O258" s="78">
        <f>SUM(O259,O263)</f>
        <v>0</v>
      </c>
      <c r="P258" s="78">
        <f>SUM(P259,P263)</f>
        <v>0</v>
      </c>
      <c r="Q258" s="187">
        <f>SUM(Q259,Q263)</f>
        <v>0</v>
      </c>
    </row>
    <row r="259" spans="1:17" ht="24" x14ac:dyDescent="0.25">
      <c r="A259" s="185">
        <v>6410</v>
      </c>
      <c r="B259" s="80" t="s">
        <v>268</v>
      </c>
      <c r="C259" s="222">
        <f t="shared" si="50"/>
        <v>0</v>
      </c>
      <c r="D259" s="107">
        <f>SUM(D260:D262)</f>
        <v>0</v>
      </c>
      <c r="E259" s="107">
        <f>SUM(E260:E262)</f>
        <v>0</v>
      </c>
      <c r="F259" s="107">
        <f>SUM(F260:F262)</f>
        <v>0</v>
      </c>
      <c r="G259" s="234">
        <f>SUM(G260:G262)</f>
        <v>0</v>
      </c>
      <c r="H259" s="222">
        <f t="shared" si="43"/>
        <v>0</v>
      </c>
      <c r="I259" s="107">
        <f>SUM(I260:I262)</f>
        <v>0</v>
      </c>
      <c r="J259" s="107">
        <f>SUM(J260:J262)</f>
        <v>0</v>
      </c>
      <c r="K259" s="107">
        <f>SUM(K260:K262)</f>
        <v>0</v>
      </c>
      <c r="L259" s="193">
        <f>SUM(L260:L262)</f>
        <v>0</v>
      </c>
      <c r="M259" s="222">
        <f t="shared" si="51"/>
        <v>0</v>
      </c>
      <c r="N259" s="107">
        <f>SUM(N260:N262)</f>
        <v>0</v>
      </c>
      <c r="O259" s="107">
        <f>SUM(O260:O262)</f>
        <v>0</v>
      </c>
      <c r="P259" s="107">
        <f>SUM(P260:P262)</f>
        <v>0</v>
      </c>
      <c r="Q259" s="193">
        <f>SUM(Q260:Q262)</f>
        <v>0</v>
      </c>
    </row>
    <row r="260" spans="1:17" x14ac:dyDescent="0.25">
      <c r="A260" s="51">
        <v>6411</v>
      </c>
      <c r="B260" s="235" t="s">
        <v>269</v>
      </c>
      <c r="C260" s="215">
        <f t="shared" si="50"/>
        <v>0</v>
      </c>
      <c r="D260" s="92"/>
      <c r="E260" s="92"/>
      <c r="F260" s="92"/>
      <c r="G260" s="175"/>
      <c r="H260" s="225">
        <f t="shared" si="43"/>
        <v>0</v>
      </c>
      <c r="I260" s="92"/>
      <c r="J260" s="92"/>
      <c r="K260" s="92"/>
      <c r="L260" s="176"/>
      <c r="M260" s="225">
        <f t="shared" si="51"/>
        <v>0</v>
      </c>
      <c r="N260" s="57">
        <f t="shared" ref="N260:Q262" si="52">ROUNDUP(I260/$Q$15,0)</f>
        <v>0</v>
      </c>
      <c r="O260" s="57">
        <f t="shared" si="52"/>
        <v>0</v>
      </c>
      <c r="P260" s="57">
        <f t="shared" si="52"/>
        <v>0</v>
      </c>
      <c r="Q260" s="177">
        <f t="shared" si="52"/>
        <v>0</v>
      </c>
    </row>
    <row r="261" spans="1:17" ht="36" x14ac:dyDescent="0.25">
      <c r="A261" s="51">
        <v>6412</v>
      </c>
      <c r="B261" s="89" t="s">
        <v>270</v>
      </c>
      <c r="C261" s="215">
        <f t="shared" si="50"/>
        <v>0</v>
      </c>
      <c r="D261" s="92"/>
      <c r="E261" s="92"/>
      <c r="F261" s="92"/>
      <c r="G261" s="175"/>
      <c r="H261" s="225">
        <f t="shared" si="43"/>
        <v>0</v>
      </c>
      <c r="I261" s="92"/>
      <c r="J261" s="92"/>
      <c r="K261" s="92"/>
      <c r="L261" s="176"/>
      <c r="M261" s="225">
        <f t="shared" si="51"/>
        <v>0</v>
      </c>
      <c r="N261" s="57">
        <f t="shared" si="52"/>
        <v>0</v>
      </c>
      <c r="O261" s="57">
        <f t="shared" si="52"/>
        <v>0</v>
      </c>
      <c r="P261" s="57">
        <f t="shared" si="52"/>
        <v>0</v>
      </c>
      <c r="Q261" s="177">
        <f t="shared" si="52"/>
        <v>0</v>
      </c>
    </row>
    <row r="262" spans="1:17" ht="36" x14ac:dyDescent="0.25">
      <c r="A262" s="51">
        <v>6419</v>
      </c>
      <c r="B262" s="89" t="s">
        <v>271</v>
      </c>
      <c r="C262" s="215">
        <f t="shared" si="50"/>
        <v>0</v>
      </c>
      <c r="D262" s="92"/>
      <c r="E262" s="92"/>
      <c r="F262" s="92"/>
      <c r="G262" s="175"/>
      <c r="H262" s="225">
        <f t="shared" si="43"/>
        <v>0</v>
      </c>
      <c r="I262" s="92"/>
      <c r="J262" s="92"/>
      <c r="K262" s="92"/>
      <c r="L262" s="176"/>
      <c r="M262" s="225">
        <f t="shared" si="51"/>
        <v>0</v>
      </c>
      <c r="N262" s="57">
        <f t="shared" si="52"/>
        <v>0</v>
      </c>
      <c r="O262" s="57">
        <f t="shared" si="52"/>
        <v>0</v>
      </c>
      <c r="P262" s="57">
        <f t="shared" si="52"/>
        <v>0</v>
      </c>
      <c r="Q262" s="177">
        <f t="shared" si="52"/>
        <v>0</v>
      </c>
    </row>
    <row r="263" spans="1:17" ht="36" x14ac:dyDescent="0.25">
      <c r="A263" s="178">
        <v>6420</v>
      </c>
      <c r="B263" s="89" t="s">
        <v>272</v>
      </c>
      <c r="C263" s="215">
        <f t="shared" si="50"/>
        <v>0</v>
      </c>
      <c r="D263" s="57">
        <f>SUM(D264:D266)</f>
        <v>0</v>
      </c>
      <c r="E263" s="57">
        <f>SUM(E264:E266)</f>
        <v>0</v>
      </c>
      <c r="F263" s="57">
        <f>SUM(F264:F266)</f>
        <v>0</v>
      </c>
      <c r="G263" s="236">
        <f>SUM(G264:G266)</f>
        <v>0</v>
      </c>
      <c r="H263" s="215">
        <f t="shared" si="43"/>
        <v>0</v>
      </c>
      <c r="I263" s="57">
        <f>SUM(I264:I266)</f>
        <v>0</v>
      </c>
      <c r="J263" s="57">
        <f>SUM(J264:J266)</f>
        <v>0</v>
      </c>
      <c r="K263" s="57">
        <f>SUM(K264:K266)</f>
        <v>0</v>
      </c>
      <c r="L263" s="189">
        <f>SUM(L264:L266)</f>
        <v>0</v>
      </c>
      <c r="M263" s="215">
        <f t="shared" si="51"/>
        <v>0</v>
      </c>
      <c r="N263" s="57">
        <f>SUM(N264:N266)</f>
        <v>0</v>
      </c>
      <c r="O263" s="57">
        <f>SUM(O264:O266)</f>
        <v>0</v>
      </c>
      <c r="P263" s="57">
        <f>SUM(P264:P266)</f>
        <v>0</v>
      </c>
      <c r="Q263" s="189">
        <f>SUM(Q264:Q266)</f>
        <v>0</v>
      </c>
    </row>
    <row r="264" spans="1:17" x14ac:dyDescent="0.25">
      <c r="A264" s="51">
        <v>6421</v>
      </c>
      <c r="B264" s="89" t="s">
        <v>273</v>
      </c>
      <c r="C264" s="215">
        <f t="shared" si="50"/>
        <v>0</v>
      </c>
      <c r="D264" s="92"/>
      <c r="E264" s="92"/>
      <c r="F264" s="92"/>
      <c r="G264" s="175"/>
      <c r="H264" s="225">
        <f t="shared" si="43"/>
        <v>0</v>
      </c>
      <c r="I264" s="92"/>
      <c r="J264" s="92"/>
      <c r="K264" s="92"/>
      <c r="L264" s="176"/>
      <c r="M264" s="225">
        <f t="shared" si="51"/>
        <v>0</v>
      </c>
      <c r="N264" s="57">
        <f t="shared" ref="N264:Q266" si="53">ROUNDUP(I264/$Q$15,0)</f>
        <v>0</v>
      </c>
      <c r="O264" s="57">
        <f t="shared" si="53"/>
        <v>0</v>
      </c>
      <c r="P264" s="57">
        <f t="shared" si="53"/>
        <v>0</v>
      </c>
      <c r="Q264" s="177">
        <f t="shared" si="53"/>
        <v>0</v>
      </c>
    </row>
    <row r="265" spans="1:17" x14ac:dyDescent="0.25">
      <c r="A265" s="51">
        <v>6422</v>
      </c>
      <c r="B265" s="89" t="s">
        <v>274</v>
      </c>
      <c r="C265" s="215">
        <f t="shared" si="50"/>
        <v>0</v>
      </c>
      <c r="D265" s="92"/>
      <c r="E265" s="92"/>
      <c r="F265" s="92"/>
      <c r="G265" s="175"/>
      <c r="H265" s="225">
        <f t="shared" si="43"/>
        <v>0</v>
      </c>
      <c r="I265" s="92"/>
      <c r="J265" s="92"/>
      <c r="K265" s="92"/>
      <c r="L265" s="176"/>
      <c r="M265" s="225">
        <f t="shared" si="51"/>
        <v>0</v>
      </c>
      <c r="N265" s="57">
        <f t="shared" si="53"/>
        <v>0</v>
      </c>
      <c r="O265" s="57">
        <f t="shared" si="53"/>
        <v>0</v>
      </c>
      <c r="P265" s="57">
        <f t="shared" si="53"/>
        <v>0</v>
      </c>
      <c r="Q265" s="177">
        <f t="shared" si="53"/>
        <v>0</v>
      </c>
    </row>
    <row r="266" spans="1:17" ht="14.25" customHeight="1" x14ac:dyDescent="0.25">
      <c r="A266" s="51">
        <v>6423</v>
      </c>
      <c r="B266" s="89" t="s">
        <v>275</v>
      </c>
      <c r="C266" s="215">
        <f t="shared" si="50"/>
        <v>0</v>
      </c>
      <c r="D266" s="92"/>
      <c r="E266" s="92"/>
      <c r="F266" s="92"/>
      <c r="G266" s="175"/>
      <c r="H266" s="225">
        <f t="shared" si="43"/>
        <v>0</v>
      </c>
      <c r="I266" s="92"/>
      <c r="J266" s="92"/>
      <c r="K266" s="92"/>
      <c r="L266" s="176"/>
      <c r="M266" s="225">
        <f t="shared" si="51"/>
        <v>0</v>
      </c>
      <c r="N266" s="57">
        <f t="shared" si="53"/>
        <v>0</v>
      </c>
      <c r="O266" s="57">
        <f t="shared" si="53"/>
        <v>0</v>
      </c>
      <c r="P266" s="57">
        <f t="shared" si="53"/>
        <v>0</v>
      </c>
      <c r="Q266" s="177">
        <f t="shared" si="53"/>
        <v>0</v>
      </c>
    </row>
    <row r="267" spans="1:17" ht="36" x14ac:dyDescent="0.25">
      <c r="A267" s="237">
        <v>7000</v>
      </c>
      <c r="B267" s="237" t="s">
        <v>276</v>
      </c>
      <c r="C267" s="238">
        <f t="shared" si="50"/>
        <v>0</v>
      </c>
      <c r="D267" s="239">
        <f>SUM(D268,D278)</f>
        <v>0</v>
      </c>
      <c r="E267" s="239">
        <f>SUM(E268,E278)</f>
        <v>0</v>
      </c>
      <c r="F267" s="239">
        <f>SUM(F268,F278)</f>
        <v>0</v>
      </c>
      <c r="G267" s="239">
        <f>SUM(G268,G278)</f>
        <v>0</v>
      </c>
      <c r="H267" s="240">
        <f t="shared" si="43"/>
        <v>0</v>
      </c>
      <c r="I267" s="239">
        <f>SUM(I268,I278)</f>
        <v>0</v>
      </c>
      <c r="J267" s="239">
        <f>SUM(J268,J278)</f>
        <v>0</v>
      </c>
      <c r="K267" s="239">
        <f>SUM(K268,K278)</f>
        <v>0</v>
      </c>
      <c r="L267" s="241">
        <f>SUM(L268,L278)</f>
        <v>0</v>
      </c>
      <c r="M267" s="240">
        <f t="shared" si="51"/>
        <v>0</v>
      </c>
      <c r="N267" s="239">
        <f>SUM(N268,N278)</f>
        <v>0</v>
      </c>
      <c r="O267" s="239">
        <f>SUM(O268,O278)</f>
        <v>0</v>
      </c>
      <c r="P267" s="239">
        <f>SUM(P268,P278)</f>
        <v>0</v>
      </c>
      <c r="Q267" s="241">
        <f>SUM(Q268,Q278)</f>
        <v>0</v>
      </c>
    </row>
    <row r="268" spans="1:17" ht="24" x14ac:dyDescent="0.25">
      <c r="A268" s="242">
        <v>7200</v>
      </c>
      <c r="B268" s="165" t="s">
        <v>277</v>
      </c>
      <c r="C268" s="197">
        <f t="shared" si="50"/>
        <v>0</v>
      </c>
      <c r="D268" s="78">
        <f>SUM(D269,D270,D273,D274,D277)</f>
        <v>0</v>
      </c>
      <c r="E268" s="78">
        <f>SUM(E269,E270,E273,E274,E277)</f>
        <v>0</v>
      </c>
      <c r="F268" s="78">
        <f>SUM(F269,F270,F273,F274,F277)</f>
        <v>0</v>
      </c>
      <c r="G268" s="78">
        <f>SUM(G269,G270,G273,G274,G277)</f>
        <v>0</v>
      </c>
      <c r="H268" s="72">
        <f t="shared" si="43"/>
        <v>0</v>
      </c>
      <c r="I268" s="78">
        <f>SUM(I269,I270,I273,I274,I277)</f>
        <v>0</v>
      </c>
      <c r="J268" s="78">
        <f>SUM(J269,J270,J273,J274,J277)</f>
        <v>0</v>
      </c>
      <c r="K268" s="78">
        <f>SUM(K269,K270,K273,K274,K277)</f>
        <v>0</v>
      </c>
      <c r="L268" s="167">
        <f>SUM(L269,L270,L273,L274,L277)</f>
        <v>0</v>
      </c>
      <c r="M268" s="72">
        <f t="shared" si="51"/>
        <v>0</v>
      </c>
      <c r="N268" s="78">
        <f>SUM(N269,N270,N273,N274,N277)</f>
        <v>0</v>
      </c>
      <c r="O268" s="78">
        <f>SUM(O269,O270,O273,O274,O277)</f>
        <v>0</v>
      </c>
      <c r="P268" s="78">
        <f>SUM(P269,P270,P273,P274,P277)</f>
        <v>0</v>
      </c>
      <c r="Q268" s="167">
        <f>SUM(Q269,Q270,Q273,Q274,Q277)</f>
        <v>0</v>
      </c>
    </row>
    <row r="269" spans="1:17" ht="24" x14ac:dyDescent="0.25">
      <c r="A269" s="243">
        <v>7210</v>
      </c>
      <c r="B269" s="80" t="s">
        <v>278</v>
      </c>
      <c r="C269" s="222">
        <f t="shared" si="50"/>
        <v>0</v>
      </c>
      <c r="D269" s="83"/>
      <c r="E269" s="83"/>
      <c r="F269" s="83"/>
      <c r="G269" s="172"/>
      <c r="H269" s="81">
        <f t="shared" si="43"/>
        <v>0</v>
      </c>
      <c r="I269" s="83"/>
      <c r="J269" s="83"/>
      <c r="K269" s="83"/>
      <c r="L269" s="173"/>
      <c r="M269" s="86">
        <f t="shared" si="51"/>
        <v>0</v>
      </c>
      <c r="N269" s="47">
        <f>ROUNDUP(I269/$Q$15,0)</f>
        <v>0</v>
      </c>
      <c r="O269" s="47">
        <f>ROUNDUP(J269/$Q$15,0)</f>
        <v>0</v>
      </c>
      <c r="P269" s="47">
        <f>ROUNDUP(K269/$Q$15,0)</f>
        <v>0</v>
      </c>
      <c r="Q269" s="193">
        <f>ROUNDUP(L269/$Q$15,0)</f>
        <v>0</v>
      </c>
    </row>
    <row r="270" spans="1:17" s="244" customFormat="1" ht="36" x14ac:dyDescent="0.25">
      <c r="A270" s="243">
        <v>7220</v>
      </c>
      <c r="B270" s="80" t="s">
        <v>279</v>
      </c>
      <c r="C270" s="222">
        <f t="shared" si="50"/>
        <v>0</v>
      </c>
      <c r="D270" s="107">
        <f>SUM(D271:D272)</f>
        <v>0</v>
      </c>
      <c r="E270" s="107">
        <f>SUM(E271:E272)</f>
        <v>0</v>
      </c>
      <c r="F270" s="107">
        <f>SUM(F271:F272)</f>
        <v>0</v>
      </c>
      <c r="G270" s="107">
        <f>SUM(G271:G272)</f>
        <v>0</v>
      </c>
      <c r="H270" s="81">
        <f t="shared" si="43"/>
        <v>0</v>
      </c>
      <c r="I270" s="107">
        <f>SUM(I271:I272)</f>
        <v>0</v>
      </c>
      <c r="J270" s="107">
        <f>SUM(J271:J272)</f>
        <v>0</v>
      </c>
      <c r="K270" s="107">
        <f>SUM(K271:K272)</f>
        <v>0</v>
      </c>
      <c r="L270" s="174">
        <f>SUM(L271:L272)</f>
        <v>0</v>
      </c>
      <c r="M270" s="95">
        <f t="shared" si="51"/>
        <v>0</v>
      </c>
      <c r="N270" s="57">
        <f>SUM(N271:N272)</f>
        <v>0</v>
      </c>
      <c r="O270" s="57">
        <f>SUM(O271:O272)</f>
        <v>0</v>
      </c>
      <c r="P270" s="57">
        <f>SUM(P271:P272)</f>
        <v>0</v>
      </c>
      <c r="Q270" s="189">
        <f>SUM(Q271:Q272)</f>
        <v>0</v>
      </c>
    </row>
    <row r="271" spans="1:17" s="244" customFormat="1" ht="36" x14ac:dyDescent="0.25">
      <c r="A271" s="245">
        <v>7221</v>
      </c>
      <c r="B271" s="80" t="s">
        <v>280</v>
      </c>
      <c r="C271" s="222">
        <f t="shared" si="50"/>
        <v>0</v>
      </c>
      <c r="D271" s="83"/>
      <c r="E271" s="83"/>
      <c r="F271" s="83"/>
      <c r="G271" s="172"/>
      <c r="H271" s="81">
        <f t="shared" si="43"/>
        <v>0</v>
      </c>
      <c r="I271" s="83"/>
      <c r="J271" s="83"/>
      <c r="K271" s="83"/>
      <c r="L271" s="173"/>
      <c r="M271" s="95">
        <f t="shared" si="51"/>
        <v>0</v>
      </c>
      <c r="N271" s="57">
        <f t="shared" ref="N271:Q273" si="54">ROUNDUP(I271/$Q$15,0)</f>
        <v>0</v>
      </c>
      <c r="O271" s="57">
        <f t="shared" si="54"/>
        <v>0</v>
      </c>
      <c r="P271" s="57">
        <f t="shared" si="54"/>
        <v>0</v>
      </c>
      <c r="Q271" s="189">
        <f t="shared" si="54"/>
        <v>0</v>
      </c>
    </row>
    <row r="272" spans="1:17" s="244" customFormat="1" ht="36" x14ac:dyDescent="0.25">
      <c r="A272" s="245">
        <v>7222</v>
      </c>
      <c r="B272" s="80" t="s">
        <v>281</v>
      </c>
      <c r="C272" s="222">
        <f t="shared" si="50"/>
        <v>0</v>
      </c>
      <c r="D272" s="83"/>
      <c r="E272" s="83"/>
      <c r="F272" s="83"/>
      <c r="G272" s="172"/>
      <c r="H272" s="81">
        <f t="shared" si="43"/>
        <v>0</v>
      </c>
      <c r="I272" s="83"/>
      <c r="J272" s="83"/>
      <c r="K272" s="83"/>
      <c r="L272" s="173"/>
      <c r="M272" s="95">
        <f t="shared" si="51"/>
        <v>0</v>
      </c>
      <c r="N272" s="57">
        <f t="shared" si="54"/>
        <v>0</v>
      </c>
      <c r="O272" s="57">
        <f t="shared" si="54"/>
        <v>0</v>
      </c>
      <c r="P272" s="57">
        <f t="shared" si="54"/>
        <v>0</v>
      </c>
      <c r="Q272" s="189">
        <f t="shared" si="54"/>
        <v>0</v>
      </c>
    </row>
    <row r="273" spans="1:17" ht="24" x14ac:dyDescent="0.25">
      <c r="A273" s="246">
        <v>7230</v>
      </c>
      <c r="B273" s="89" t="s">
        <v>282</v>
      </c>
      <c r="C273" s="215">
        <f t="shared" si="50"/>
        <v>0</v>
      </c>
      <c r="D273" s="92"/>
      <c r="E273" s="92"/>
      <c r="F273" s="92"/>
      <c r="G273" s="175"/>
      <c r="H273" s="90">
        <f t="shared" si="43"/>
        <v>0</v>
      </c>
      <c r="I273" s="92"/>
      <c r="J273" s="92"/>
      <c r="K273" s="92"/>
      <c r="L273" s="176"/>
      <c r="M273" s="95">
        <f t="shared" si="51"/>
        <v>0</v>
      </c>
      <c r="N273" s="57">
        <f t="shared" si="54"/>
        <v>0</v>
      </c>
      <c r="O273" s="57">
        <f t="shared" si="54"/>
        <v>0</v>
      </c>
      <c r="P273" s="57">
        <f t="shared" si="54"/>
        <v>0</v>
      </c>
      <c r="Q273" s="189">
        <f t="shared" si="54"/>
        <v>0</v>
      </c>
    </row>
    <row r="274" spans="1:17" ht="24" x14ac:dyDescent="0.25">
      <c r="A274" s="246">
        <v>7240</v>
      </c>
      <c r="B274" s="89" t="s">
        <v>283</v>
      </c>
      <c r="C274" s="215">
        <f t="shared" si="50"/>
        <v>0</v>
      </c>
      <c r="D274" s="57">
        <f>SUM(D275:D276)</f>
        <v>0</v>
      </c>
      <c r="E274" s="57">
        <f>SUM(E275:E276)</f>
        <v>0</v>
      </c>
      <c r="F274" s="57">
        <f>SUM(F275:F276)</f>
        <v>0</v>
      </c>
      <c r="G274" s="179">
        <f>SUM(G275:G276)</f>
        <v>0</v>
      </c>
      <c r="H274" s="90">
        <f t="shared" si="43"/>
        <v>0</v>
      </c>
      <c r="I274" s="57">
        <f>SUM(I275:I276)</f>
        <v>0</v>
      </c>
      <c r="J274" s="57">
        <f>SUM(J275:J276)</f>
        <v>0</v>
      </c>
      <c r="K274" s="57">
        <f>SUM(K275:K276)</f>
        <v>0</v>
      </c>
      <c r="L274" s="177">
        <f>SUM(L275:L276)</f>
        <v>0</v>
      </c>
      <c r="M274" s="95">
        <f t="shared" si="51"/>
        <v>0</v>
      </c>
      <c r="N274" s="57">
        <f>SUM(N275:N276)</f>
        <v>0</v>
      </c>
      <c r="O274" s="57">
        <f>SUM(O275:O276)</f>
        <v>0</v>
      </c>
      <c r="P274" s="57">
        <f>SUM(P275:P276)</f>
        <v>0</v>
      </c>
      <c r="Q274" s="189">
        <f>SUM(Q275:Q276)</f>
        <v>0</v>
      </c>
    </row>
    <row r="275" spans="1:17" ht="48" x14ac:dyDescent="0.25">
      <c r="A275" s="247">
        <v>7245</v>
      </c>
      <c r="B275" s="89" t="s">
        <v>284</v>
      </c>
      <c r="C275" s="215">
        <f t="shared" si="50"/>
        <v>0</v>
      </c>
      <c r="D275" s="92"/>
      <c r="E275" s="92"/>
      <c r="F275" s="92"/>
      <c r="G275" s="175"/>
      <c r="H275" s="90">
        <f t="shared" si="43"/>
        <v>0</v>
      </c>
      <c r="I275" s="92"/>
      <c r="J275" s="92"/>
      <c r="K275" s="92"/>
      <c r="L275" s="176"/>
      <c r="M275" s="95">
        <f t="shared" si="51"/>
        <v>0</v>
      </c>
      <c r="N275" s="57">
        <f t="shared" ref="N275:Q277" si="55">ROUNDUP(I275/$Q$15,0)</f>
        <v>0</v>
      </c>
      <c r="O275" s="57">
        <f t="shared" si="55"/>
        <v>0</v>
      </c>
      <c r="P275" s="57">
        <f t="shared" si="55"/>
        <v>0</v>
      </c>
      <c r="Q275" s="189">
        <f t="shared" si="55"/>
        <v>0</v>
      </c>
    </row>
    <row r="276" spans="1:17" ht="87.75" customHeight="1" x14ac:dyDescent="0.25">
      <c r="A276" s="247">
        <v>7246</v>
      </c>
      <c r="B276" s="89" t="s">
        <v>285</v>
      </c>
      <c r="C276" s="215">
        <f t="shared" si="50"/>
        <v>0</v>
      </c>
      <c r="D276" s="92"/>
      <c r="E276" s="92"/>
      <c r="F276" s="92"/>
      <c r="G276" s="175"/>
      <c r="H276" s="90">
        <f t="shared" si="43"/>
        <v>0</v>
      </c>
      <c r="I276" s="92"/>
      <c r="J276" s="92"/>
      <c r="K276" s="92"/>
      <c r="L276" s="176"/>
      <c r="M276" s="95">
        <f t="shared" si="51"/>
        <v>0</v>
      </c>
      <c r="N276" s="57">
        <f t="shared" si="55"/>
        <v>0</v>
      </c>
      <c r="O276" s="57">
        <f t="shared" si="55"/>
        <v>0</v>
      </c>
      <c r="P276" s="57">
        <f t="shared" si="55"/>
        <v>0</v>
      </c>
      <c r="Q276" s="189">
        <f t="shared" si="55"/>
        <v>0</v>
      </c>
    </row>
    <row r="277" spans="1:17" ht="24" x14ac:dyDescent="0.25">
      <c r="A277" s="248">
        <v>7260</v>
      </c>
      <c r="B277" s="80" t="s">
        <v>286</v>
      </c>
      <c r="C277" s="222">
        <f t="shared" si="50"/>
        <v>0</v>
      </c>
      <c r="D277" s="83"/>
      <c r="E277" s="83"/>
      <c r="F277" s="83"/>
      <c r="G277" s="172"/>
      <c r="H277" s="81">
        <f t="shared" si="43"/>
        <v>0</v>
      </c>
      <c r="I277" s="83"/>
      <c r="J277" s="83"/>
      <c r="K277" s="83"/>
      <c r="L277" s="173"/>
      <c r="M277" s="81">
        <f t="shared" si="51"/>
        <v>0</v>
      </c>
      <c r="N277" s="107">
        <f t="shared" si="55"/>
        <v>0</v>
      </c>
      <c r="O277" s="107">
        <f t="shared" si="55"/>
        <v>0</v>
      </c>
      <c r="P277" s="107">
        <f t="shared" si="55"/>
        <v>0</v>
      </c>
      <c r="Q277" s="174">
        <f t="shared" si="55"/>
        <v>0</v>
      </c>
    </row>
    <row r="278" spans="1:17" x14ac:dyDescent="0.25">
      <c r="A278" s="249">
        <v>7700</v>
      </c>
      <c r="B278" s="217" t="s">
        <v>287</v>
      </c>
      <c r="C278" s="218">
        <f t="shared" si="50"/>
        <v>0</v>
      </c>
      <c r="D278" s="99">
        <f>SUM(D279,D282)</f>
        <v>0</v>
      </c>
      <c r="E278" s="99">
        <f>SUM(E279,E282)</f>
        <v>0</v>
      </c>
      <c r="F278" s="99">
        <f>SUM(F279,F282)</f>
        <v>0</v>
      </c>
      <c r="G278" s="99">
        <f>SUM(G279,G282)</f>
        <v>0</v>
      </c>
      <c r="H278" s="219">
        <f t="shared" si="43"/>
        <v>0</v>
      </c>
      <c r="I278" s="99">
        <f>SUM(I279,I282)</f>
        <v>0</v>
      </c>
      <c r="J278" s="99">
        <f>SUM(J279,J282)</f>
        <v>0</v>
      </c>
      <c r="K278" s="99">
        <f>SUM(K279,K282)</f>
        <v>0</v>
      </c>
      <c r="L278" s="187">
        <f>SUM(L279,L282)</f>
        <v>0</v>
      </c>
      <c r="M278" s="219">
        <f t="shared" si="51"/>
        <v>0</v>
      </c>
      <c r="N278" s="99">
        <f>SUM(N279,N282)</f>
        <v>0</v>
      </c>
      <c r="O278" s="99">
        <f>SUM(O279,O282)</f>
        <v>0</v>
      </c>
      <c r="P278" s="99">
        <f>SUM(P279,P282)</f>
        <v>0</v>
      </c>
      <c r="Q278" s="187">
        <f>SUM(Q279,Q282)</f>
        <v>0</v>
      </c>
    </row>
    <row r="279" spans="1:17" ht="24" x14ac:dyDescent="0.25">
      <c r="A279" s="250">
        <v>7710</v>
      </c>
      <c r="B279" s="125" t="s">
        <v>288</v>
      </c>
      <c r="C279" s="216">
        <f t="shared" si="50"/>
        <v>0</v>
      </c>
      <c r="D279" s="169">
        <f>SUM(D280:D281)</f>
        <v>0</v>
      </c>
      <c r="E279" s="169">
        <f>SUM(E280:E281)</f>
        <v>0</v>
      </c>
      <c r="F279" s="169">
        <f>SUM(F280:F281)</f>
        <v>0</v>
      </c>
      <c r="G279" s="170">
        <f>SUM(G280:G281)</f>
        <v>0</v>
      </c>
      <c r="H279" s="133">
        <f t="shared" si="43"/>
        <v>0</v>
      </c>
      <c r="I279" s="169">
        <f>SUM(I280:I281)</f>
        <v>0</v>
      </c>
      <c r="J279" s="169">
        <f>SUM(J280:J281)</f>
        <v>0</v>
      </c>
      <c r="K279" s="169">
        <f>SUM(K280:K281)</f>
        <v>0</v>
      </c>
      <c r="L279" s="171">
        <f>SUM(L280:L281)</f>
        <v>0</v>
      </c>
      <c r="M279" s="133">
        <f t="shared" si="51"/>
        <v>0</v>
      </c>
      <c r="N279" s="169">
        <f>SUM(N280:N281)</f>
        <v>0</v>
      </c>
      <c r="O279" s="169">
        <f>SUM(O280:O281)</f>
        <v>0</v>
      </c>
      <c r="P279" s="169">
        <f>SUM(P280:P281)</f>
        <v>0</v>
      </c>
      <c r="Q279" s="171">
        <f>SUM(Q280:Q281)</f>
        <v>0</v>
      </c>
    </row>
    <row r="280" spans="1:17" ht="48" x14ac:dyDescent="0.25">
      <c r="A280" s="247">
        <v>7711</v>
      </c>
      <c r="B280" s="89" t="s">
        <v>289</v>
      </c>
      <c r="C280" s="215">
        <f t="shared" si="50"/>
        <v>0</v>
      </c>
      <c r="D280" s="92"/>
      <c r="E280" s="92"/>
      <c r="F280" s="92"/>
      <c r="G280" s="175"/>
      <c r="H280" s="90">
        <f t="shared" si="43"/>
        <v>0</v>
      </c>
      <c r="I280" s="92"/>
      <c r="J280" s="92"/>
      <c r="K280" s="92"/>
      <c r="L280" s="176"/>
      <c r="M280" s="90">
        <f t="shared" si="51"/>
        <v>0</v>
      </c>
      <c r="N280" s="57">
        <f t="shared" ref="N280:Q282" si="56">ROUNDUP(I280/$Q$15,0)</f>
        <v>0</v>
      </c>
      <c r="O280" s="57">
        <f t="shared" si="56"/>
        <v>0</v>
      </c>
      <c r="P280" s="57">
        <f t="shared" si="56"/>
        <v>0</v>
      </c>
      <c r="Q280" s="177">
        <f t="shared" si="56"/>
        <v>0</v>
      </c>
    </row>
    <row r="281" spans="1:17" ht="48" x14ac:dyDescent="0.25">
      <c r="A281" s="251">
        <v>7712</v>
      </c>
      <c r="B281" s="233" t="s">
        <v>290</v>
      </c>
      <c r="C281" s="226">
        <f t="shared" si="50"/>
        <v>0</v>
      </c>
      <c r="D281" s="202"/>
      <c r="E281" s="202"/>
      <c r="F281" s="202"/>
      <c r="G281" s="252"/>
      <c r="H281" s="198">
        <f t="shared" si="43"/>
        <v>0</v>
      </c>
      <c r="I281" s="202"/>
      <c r="J281" s="202"/>
      <c r="K281" s="202"/>
      <c r="L281" s="204"/>
      <c r="M281" s="198">
        <f t="shared" si="51"/>
        <v>0</v>
      </c>
      <c r="N281" s="205">
        <f t="shared" si="56"/>
        <v>0</v>
      </c>
      <c r="O281" s="205">
        <f t="shared" si="56"/>
        <v>0</v>
      </c>
      <c r="P281" s="205">
        <f t="shared" si="56"/>
        <v>0</v>
      </c>
      <c r="Q281" s="206">
        <f t="shared" si="56"/>
        <v>0</v>
      </c>
    </row>
    <row r="282" spans="1:17" x14ac:dyDescent="0.2">
      <c r="A282" s="253">
        <v>7720</v>
      </c>
      <c r="B282" s="254" t="s">
        <v>291</v>
      </c>
      <c r="C282" s="226">
        <f t="shared" si="50"/>
        <v>0</v>
      </c>
      <c r="D282" s="255"/>
      <c r="E282" s="255"/>
      <c r="F282" s="255"/>
      <c r="G282" s="256"/>
      <c r="H282" s="198">
        <f t="shared" si="43"/>
        <v>0</v>
      </c>
      <c r="I282" s="255"/>
      <c r="J282" s="255"/>
      <c r="K282" s="255"/>
      <c r="L282" s="257"/>
      <c r="M282" s="198">
        <f t="shared" si="51"/>
        <v>0</v>
      </c>
      <c r="N282" s="99">
        <f t="shared" si="56"/>
        <v>0</v>
      </c>
      <c r="O282" s="99">
        <f t="shared" si="56"/>
        <v>0</v>
      </c>
      <c r="P282" s="99">
        <f t="shared" si="56"/>
        <v>0</v>
      </c>
      <c r="Q282" s="258">
        <f t="shared" si="56"/>
        <v>0</v>
      </c>
    </row>
    <row r="283" spans="1:17" ht="36" x14ac:dyDescent="0.25">
      <c r="A283" s="259">
        <v>8000</v>
      </c>
      <c r="B283" s="260" t="s">
        <v>292</v>
      </c>
      <c r="C283" s="261">
        <f t="shared" si="50"/>
        <v>0</v>
      </c>
      <c r="D283" s="262">
        <f>SUM(D284:D286)</f>
        <v>0</v>
      </c>
      <c r="E283" s="262">
        <f>SUM(E284:E286)</f>
        <v>0</v>
      </c>
      <c r="F283" s="262">
        <f>SUM(F284:F286)</f>
        <v>0</v>
      </c>
      <c r="G283" s="262">
        <f>SUM(G284:G286)</f>
        <v>0</v>
      </c>
      <c r="H283" s="261">
        <f t="shared" si="43"/>
        <v>0</v>
      </c>
      <c r="I283" s="262">
        <f>SUM(I284:I286)</f>
        <v>0</v>
      </c>
      <c r="J283" s="262">
        <f>SUM(J284:J286)</f>
        <v>0</v>
      </c>
      <c r="K283" s="262">
        <f>SUM(K284:K286)</f>
        <v>0</v>
      </c>
      <c r="L283" s="263">
        <f>SUM(L284:L286)</f>
        <v>0</v>
      </c>
      <c r="M283" s="261">
        <f t="shared" si="51"/>
        <v>0</v>
      </c>
      <c r="N283" s="262">
        <f>SUM(N284:N286)</f>
        <v>0</v>
      </c>
      <c r="O283" s="262">
        <f>SUM(O284:O286)</f>
        <v>0</v>
      </c>
      <c r="P283" s="262">
        <f>SUM(P284:P286)</f>
        <v>0</v>
      </c>
      <c r="Q283" s="263">
        <f>SUM(Q284:Q286)</f>
        <v>0</v>
      </c>
    </row>
    <row r="284" spans="1:17" ht="15.75" customHeight="1" x14ac:dyDescent="0.25">
      <c r="A284" s="264">
        <v>8100</v>
      </c>
      <c r="B284" s="125" t="s">
        <v>293</v>
      </c>
      <c r="C284" s="222">
        <f t="shared" si="50"/>
        <v>0</v>
      </c>
      <c r="D284" s="180"/>
      <c r="E284" s="180"/>
      <c r="F284" s="180"/>
      <c r="G284" s="181"/>
      <c r="H284" s="81">
        <f t="shared" si="43"/>
        <v>0</v>
      </c>
      <c r="I284" s="180"/>
      <c r="J284" s="180"/>
      <c r="K284" s="180"/>
      <c r="L284" s="182"/>
      <c r="M284" s="81">
        <f t="shared" si="51"/>
        <v>0</v>
      </c>
      <c r="N284" s="169">
        <f t="shared" ref="N284:Q286" si="57">ROUNDUP(I284/$Q$15,0)</f>
        <v>0</v>
      </c>
      <c r="O284" s="169">
        <f t="shared" si="57"/>
        <v>0</v>
      </c>
      <c r="P284" s="169">
        <f t="shared" si="57"/>
        <v>0</v>
      </c>
      <c r="Q284" s="171">
        <f t="shared" si="57"/>
        <v>0</v>
      </c>
    </row>
    <row r="285" spans="1:17" ht="24" x14ac:dyDescent="0.25">
      <c r="A285" s="265">
        <v>8600</v>
      </c>
      <c r="B285" s="89" t="s">
        <v>294</v>
      </c>
      <c r="C285" s="226">
        <f t="shared" si="50"/>
        <v>0</v>
      </c>
      <c r="D285" s="92"/>
      <c r="E285" s="92"/>
      <c r="F285" s="92"/>
      <c r="G285" s="175"/>
      <c r="H285" s="198">
        <f t="shared" si="43"/>
        <v>0</v>
      </c>
      <c r="I285" s="92"/>
      <c r="J285" s="92"/>
      <c r="K285" s="92"/>
      <c r="L285" s="176"/>
      <c r="M285" s="198">
        <f t="shared" si="51"/>
        <v>0</v>
      </c>
      <c r="N285" s="57">
        <f t="shared" si="57"/>
        <v>0</v>
      </c>
      <c r="O285" s="57">
        <f t="shared" si="57"/>
        <v>0</v>
      </c>
      <c r="P285" s="57">
        <f t="shared" si="57"/>
        <v>0</v>
      </c>
      <c r="Q285" s="177">
        <f t="shared" si="57"/>
        <v>0</v>
      </c>
    </row>
    <row r="286" spans="1:17" ht="48" x14ac:dyDescent="0.25">
      <c r="A286" s="266">
        <v>8900</v>
      </c>
      <c r="B286" s="233" t="s">
        <v>295</v>
      </c>
      <c r="C286" s="226">
        <f t="shared" si="50"/>
        <v>0</v>
      </c>
      <c r="D286" s="202"/>
      <c r="E286" s="202"/>
      <c r="F286" s="202"/>
      <c r="G286" s="252"/>
      <c r="H286" s="198">
        <f t="shared" si="43"/>
        <v>0</v>
      </c>
      <c r="I286" s="202"/>
      <c r="J286" s="202"/>
      <c r="K286" s="202"/>
      <c r="L286" s="204"/>
      <c r="M286" s="198">
        <f t="shared" si="51"/>
        <v>0</v>
      </c>
      <c r="N286" s="205">
        <f t="shared" si="57"/>
        <v>0</v>
      </c>
      <c r="O286" s="205">
        <f t="shared" si="57"/>
        <v>0</v>
      </c>
      <c r="P286" s="205">
        <f t="shared" si="57"/>
        <v>0</v>
      </c>
      <c r="Q286" s="206">
        <f t="shared" si="57"/>
        <v>0</v>
      </c>
    </row>
    <row r="287" spans="1:17" x14ac:dyDescent="0.25">
      <c r="A287" s="259">
        <v>9000</v>
      </c>
      <c r="B287" s="260" t="s">
        <v>296</v>
      </c>
      <c r="C287" s="267">
        <f t="shared" si="50"/>
        <v>0</v>
      </c>
      <c r="D287" s="262">
        <f>SUM(D288)</f>
        <v>0</v>
      </c>
      <c r="E287" s="262">
        <f>SUM(E288)</f>
        <v>0</v>
      </c>
      <c r="F287" s="262">
        <f>SUM(F288)</f>
        <v>0</v>
      </c>
      <c r="G287" s="262">
        <f>SUM(G288)</f>
        <v>0</v>
      </c>
      <c r="H287" s="268">
        <f t="shared" si="43"/>
        <v>0</v>
      </c>
      <c r="I287" s="262">
        <f>SUM(I288)</f>
        <v>0</v>
      </c>
      <c r="J287" s="262">
        <f>SUM(J288)</f>
        <v>0</v>
      </c>
      <c r="K287" s="262">
        <f>SUM(K288)</f>
        <v>0</v>
      </c>
      <c r="L287" s="263">
        <f>SUM(L288)</f>
        <v>0</v>
      </c>
      <c r="M287" s="268">
        <f t="shared" si="51"/>
        <v>0</v>
      </c>
      <c r="N287" s="262">
        <f>SUM(N288)</f>
        <v>0</v>
      </c>
      <c r="O287" s="262">
        <f>SUM(O288)</f>
        <v>0</v>
      </c>
      <c r="P287" s="262">
        <f>SUM(P288)</f>
        <v>0</v>
      </c>
      <c r="Q287" s="263">
        <f>SUM(Q288)</f>
        <v>0</v>
      </c>
    </row>
    <row r="288" spans="1:17" ht="24" x14ac:dyDescent="0.25">
      <c r="A288" s="269">
        <v>9200</v>
      </c>
      <c r="B288" s="196" t="s">
        <v>297</v>
      </c>
      <c r="C288" s="221">
        <f t="shared" si="50"/>
        <v>0</v>
      </c>
      <c r="D288" s="208">
        <f>SUM(D289,D290,D293,D294,D298)</f>
        <v>0</v>
      </c>
      <c r="E288" s="208">
        <f>SUM(E289,E290,E293,E294,E298)</f>
        <v>0</v>
      </c>
      <c r="F288" s="208">
        <f>SUM(F289,F290,F293,F294,F298)</f>
        <v>0</v>
      </c>
      <c r="G288" s="208">
        <f>SUM(G289,G290,G293,G294,G298)</f>
        <v>0</v>
      </c>
      <c r="H288" s="207">
        <f t="shared" ref="H288:H301" si="58">SUM(I288:L288)</f>
        <v>0</v>
      </c>
      <c r="I288" s="208">
        <f>SUM(I289,I290,I293,I294,I298)</f>
        <v>0</v>
      </c>
      <c r="J288" s="208">
        <f>SUM(J289,J290,J293,J294,J298)</f>
        <v>0</v>
      </c>
      <c r="K288" s="208">
        <f>SUM(K289,K290,K293,K294,K298)</f>
        <v>0</v>
      </c>
      <c r="L288" s="167">
        <f>SUM(L289,L290,L293,L294,L298)</f>
        <v>0</v>
      </c>
      <c r="M288" s="207">
        <f t="shared" ref="M288:M301" si="59">SUM(N288:Q288)</f>
        <v>0</v>
      </c>
      <c r="N288" s="208">
        <f>SUM(N289,N290,N293,N294,N298)</f>
        <v>0</v>
      </c>
      <c r="O288" s="208">
        <f>SUM(O289,O290,O293,O294,O298)</f>
        <v>0</v>
      </c>
      <c r="P288" s="208">
        <f>SUM(P289,P290,P293,P294,P298)</f>
        <v>0</v>
      </c>
      <c r="Q288" s="167">
        <f>SUM(Q289,Q290,Q293,Q294,Q298)</f>
        <v>0</v>
      </c>
    </row>
    <row r="289" spans="1:17" ht="24" x14ac:dyDescent="0.25">
      <c r="A289" s="250">
        <v>9230</v>
      </c>
      <c r="B289" s="125" t="s">
        <v>298</v>
      </c>
      <c r="C289" s="222">
        <f t="shared" si="50"/>
        <v>0</v>
      </c>
      <c r="D289" s="180"/>
      <c r="E289" s="180"/>
      <c r="F289" s="180"/>
      <c r="G289" s="181"/>
      <c r="H289" s="81">
        <f t="shared" si="58"/>
        <v>0</v>
      </c>
      <c r="I289" s="180"/>
      <c r="J289" s="180"/>
      <c r="K289" s="180"/>
      <c r="L289" s="182"/>
      <c r="M289" s="81">
        <f t="shared" si="59"/>
        <v>0</v>
      </c>
      <c r="N289" s="169">
        <f>ROUNDUP(I289/$Q$15,0)</f>
        <v>0</v>
      </c>
      <c r="O289" s="169">
        <f>ROUNDUP(J289/$Q$15,0)</f>
        <v>0</v>
      </c>
      <c r="P289" s="169">
        <f>ROUNDUP(K289/$Q$15,0)</f>
        <v>0</v>
      </c>
      <c r="Q289" s="171">
        <f>ROUNDUP(L289/$Q$15,0)</f>
        <v>0</v>
      </c>
    </row>
    <row r="290" spans="1:17" ht="36" x14ac:dyDescent="0.25">
      <c r="A290" s="246">
        <v>9240</v>
      </c>
      <c r="B290" s="89" t="s">
        <v>299</v>
      </c>
      <c r="C290" s="226">
        <f t="shared" si="50"/>
        <v>0</v>
      </c>
      <c r="D290" s="57">
        <f>SUM(D291:D292)</f>
        <v>0</v>
      </c>
      <c r="E290" s="57">
        <f>SUM(E291:E292)</f>
        <v>0</v>
      </c>
      <c r="F290" s="57">
        <f>SUM(F291:F292)</f>
        <v>0</v>
      </c>
      <c r="G290" s="57">
        <f>SUM(G291:G292)</f>
        <v>0</v>
      </c>
      <c r="H290" s="198">
        <f t="shared" si="58"/>
        <v>0</v>
      </c>
      <c r="I290" s="57">
        <f>SUM(I291:I292)</f>
        <v>0</v>
      </c>
      <c r="J290" s="57">
        <f>SUM(J291:J292)</f>
        <v>0</v>
      </c>
      <c r="K290" s="57">
        <f>SUM(K291:K292)</f>
        <v>0</v>
      </c>
      <c r="L290" s="189">
        <f>SUM(L291:L292)</f>
        <v>0</v>
      </c>
      <c r="M290" s="198">
        <f t="shared" si="59"/>
        <v>0</v>
      </c>
      <c r="N290" s="57">
        <f>SUM(N291:N292)</f>
        <v>0</v>
      </c>
      <c r="O290" s="57">
        <f>SUM(O291:O292)</f>
        <v>0</v>
      </c>
      <c r="P290" s="57">
        <f>SUM(P291:P292)</f>
        <v>0</v>
      </c>
      <c r="Q290" s="189">
        <f>SUM(Q291:Q292)</f>
        <v>0</v>
      </c>
    </row>
    <row r="291" spans="1:17" ht="36" x14ac:dyDescent="0.25">
      <c r="A291" s="247">
        <v>9241</v>
      </c>
      <c r="B291" s="89" t="s">
        <v>300</v>
      </c>
      <c r="C291" s="226">
        <f t="shared" si="50"/>
        <v>0</v>
      </c>
      <c r="D291" s="92"/>
      <c r="E291" s="92"/>
      <c r="F291" s="92"/>
      <c r="G291" s="175"/>
      <c r="H291" s="198">
        <f t="shared" si="58"/>
        <v>0</v>
      </c>
      <c r="I291" s="92"/>
      <c r="J291" s="92"/>
      <c r="K291" s="92"/>
      <c r="L291" s="176"/>
      <c r="M291" s="198">
        <f t="shared" si="59"/>
        <v>0</v>
      </c>
      <c r="N291" s="57">
        <f t="shared" ref="N291:Q293" si="60">ROUNDUP(I291/$Q$15,0)</f>
        <v>0</v>
      </c>
      <c r="O291" s="57">
        <f t="shared" si="60"/>
        <v>0</v>
      </c>
      <c r="P291" s="57">
        <f t="shared" si="60"/>
        <v>0</v>
      </c>
      <c r="Q291" s="177">
        <f t="shared" si="60"/>
        <v>0</v>
      </c>
    </row>
    <row r="292" spans="1:17" ht="36" x14ac:dyDescent="0.25">
      <c r="A292" s="247">
        <v>9242</v>
      </c>
      <c r="B292" s="89" t="s">
        <v>301</v>
      </c>
      <c r="C292" s="226">
        <f t="shared" si="50"/>
        <v>0</v>
      </c>
      <c r="D292" s="92"/>
      <c r="E292" s="92"/>
      <c r="F292" s="92"/>
      <c r="G292" s="175"/>
      <c r="H292" s="198">
        <f t="shared" si="58"/>
        <v>0</v>
      </c>
      <c r="I292" s="92"/>
      <c r="J292" s="92"/>
      <c r="K292" s="92"/>
      <c r="L292" s="176"/>
      <c r="M292" s="198">
        <f t="shared" si="59"/>
        <v>0</v>
      </c>
      <c r="N292" s="57">
        <f t="shared" si="60"/>
        <v>0</v>
      </c>
      <c r="O292" s="57">
        <f t="shared" si="60"/>
        <v>0</v>
      </c>
      <c r="P292" s="57">
        <f t="shared" si="60"/>
        <v>0</v>
      </c>
      <c r="Q292" s="177">
        <f t="shared" si="60"/>
        <v>0</v>
      </c>
    </row>
    <row r="293" spans="1:17" ht="24" x14ac:dyDescent="0.25">
      <c r="A293" s="246">
        <v>9250</v>
      </c>
      <c r="B293" s="89" t="s">
        <v>302</v>
      </c>
      <c r="C293" s="226">
        <f t="shared" si="50"/>
        <v>0</v>
      </c>
      <c r="D293" s="92"/>
      <c r="E293" s="92"/>
      <c r="F293" s="92"/>
      <c r="G293" s="175"/>
      <c r="H293" s="198">
        <f t="shared" si="58"/>
        <v>0</v>
      </c>
      <c r="I293" s="92"/>
      <c r="J293" s="92"/>
      <c r="K293" s="92"/>
      <c r="L293" s="176"/>
      <c r="M293" s="198">
        <f t="shared" si="59"/>
        <v>0</v>
      </c>
      <c r="N293" s="57">
        <f t="shared" si="60"/>
        <v>0</v>
      </c>
      <c r="O293" s="57">
        <f t="shared" si="60"/>
        <v>0</v>
      </c>
      <c r="P293" s="57">
        <f t="shared" si="60"/>
        <v>0</v>
      </c>
      <c r="Q293" s="177">
        <f t="shared" si="60"/>
        <v>0</v>
      </c>
    </row>
    <row r="294" spans="1:17" ht="24" x14ac:dyDescent="0.25">
      <c r="A294" s="246">
        <v>9260</v>
      </c>
      <c r="B294" s="89" t="s">
        <v>303</v>
      </c>
      <c r="C294" s="226">
        <f t="shared" si="50"/>
        <v>0</v>
      </c>
      <c r="D294" s="57">
        <f>SUM(D295:D297)</f>
        <v>0</v>
      </c>
      <c r="E294" s="57">
        <f>SUM(E295:E297)</f>
        <v>0</v>
      </c>
      <c r="F294" s="57">
        <f>SUM(F295:F297)</f>
        <v>0</v>
      </c>
      <c r="G294" s="57">
        <f>SUM(G295:G297)</f>
        <v>0</v>
      </c>
      <c r="H294" s="198">
        <f t="shared" si="58"/>
        <v>0</v>
      </c>
      <c r="I294" s="57">
        <f>SUM(I295:I297)</f>
        <v>0</v>
      </c>
      <c r="J294" s="57">
        <f>SUM(J295:J297)</f>
        <v>0</v>
      </c>
      <c r="K294" s="57">
        <f>SUM(K295:K297)</f>
        <v>0</v>
      </c>
      <c r="L294" s="189">
        <f>SUM(L295:L297)</f>
        <v>0</v>
      </c>
      <c r="M294" s="198">
        <f t="shared" si="59"/>
        <v>0</v>
      </c>
      <c r="N294" s="57">
        <f>SUM(N295:N297)</f>
        <v>0</v>
      </c>
      <c r="O294" s="57">
        <f>SUM(O295:O297)</f>
        <v>0</v>
      </c>
      <c r="P294" s="57">
        <f>SUM(P295:P297)</f>
        <v>0</v>
      </c>
      <c r="Q294" s="189">
        <f>SUM(Q295:Q297)</f>
        <v>0</v>
      </c>
    </row>
    <row r="295" spans="1:17" ht="27.75" customHeight="1" x14ac:dyDescent="0.25">
      <c r="A295" s="247">
        <v>9261</v>
      </c>
      <c r="B295" s="89" t="s">
        <v>304</v>
      </c>
      <c r="C295" s="226">
        <f t="shared" si="50"/>
        <v>0</v>
      </c>
      <c r="D295" s="92"/>
      <c r="E295" s="92"/>
      <c r="F295" s="92"/>
      <c r="G295" s="175"/>
      <c r="H295" s="198">
        <f t="shared" si="58"/>
        <v>0</v>
      </c>
      <c r="I295" s="92"/>
      <c r="J295" s="92"/>
      <c r="K295" s="92"/>
      <c r="L295" s="176"/>
      <c r="M295" s="198">
        <f t="shared" si="59"/>
        <v>0</v>
      </c>
      <c r="N295" s="57">
        <f t="shared" ref="N295:Q298" si="61">ROUNDUP(I295/$Q$15,0)</f>
        <v>0</v>
      </c>
      <c r="O295" s="57">
        <f t="shared" si="61"/>
        <v>0</v>
      </c>
      <c r="P295" s="57">
        <f t="shared" si="61"/>
        <v>0</v>
      </c>
      <c r="Q295" s="177">
        <f t="shared" si="61"/>
        <v>0</v>
      </c>
    </row>
    <row r="296" spans="1:17" ht="48" x14ac:dyDescent="0.25">
      <c r="A296" s="247">
        <v>9262</v>
      </c>
      <c r="B296" s="89" t="s">
        <v>305</v>
      </c>
      <c r="C296" s="226">
        <f t="shared" si="50"/>
        <v>0</v>
      </c>
      <c r="D296" s="92"/>
      <c r="E296" s="92"/>
      <c r="F296" s="92"/>
      <c r="G296" s="175"/>
      <c r="H296" s="198">
        <f t="shared" si="58"/>
        <v>0</v>
      </c>
      <c r="I296" s="92"/>
      <c r="J296" s="92"/>
      <c r="K296" s="92"/>
      <c r="L296" s="176"/>
      <c r="M296" s="198">
        <f t="shared" si="59"/>
        <v>0</v>
      </c>
      <c r="N296" s="57">
        <f t="shared" si="61"/>
        <v>0</v>
      </c>
      <c r="O296" s="57">
        <f t="shared" si="61"/>
        <v>0</v>
      </c>
      <c r="P296" s="57">
        <f t="shared" si="61"/>
        <v>0</v>
      </c>
      <c r="Q296" s="177">
        <f t="shared" si="61"/>
        <v>0</v>
      </c>
    </row>
    <row r="297" spans="1:17" ht="87.75" customHeight="1" x14ac:dyDescent="0.25">
      <c r="A297" s="247">
        <v>9263</v>
      </c>
      <c r="B297" s="89" t="s">
        <v>306</v>
      </c>
      <c r="C297" s="226">
        <f t="shared" si="50"/>
        <v>0</v>
      </c>
      <c r="D297" s="92"/>
      <c r="E297" s="92"/>
      <c r="F297" s="92"/>
      <c r="G297" s="175"/>
      <c r="H297" s="198">
        <f t="shared" si="58"/>
        <v>0</v>
      </c>
      <c r="I297" s="92"/>
      <c r="J297" s="92"/>
      <c r="K297" s="92"/>
      <c r="L297" s="176"/>
      <c r="M297" s="198">
        <f t="shared" si="59"/>
        <v>0</v>
      </c>
      <c r="N297" s="57">
        <f t="shared" si="61"/>
        <v>0</v>
      </c>
      <c r="O297" s="57">
        <f t="shared" si="61"/>
        <v>0</v>
      </c>
      <c r="P297" s="57">
        <f t="shared" si="61"/>
        <v>0</v>
      </c>
      <c r="Q297" s="177">
        <f t="shared" si="61"/>
        <v>0</v>
      </c>
    </row>
    <row r="298" spans="1:17" ht="60" x14ac:dyDescent="0.25">
      <c r="A298" s="246">
        <v>9270</v>
      </c>
      <c r="B298" s="89" t="s">
        <v>307</v>
      </c>
      <c r="C298" s="226">
        <f t="shared" si="50"/>
        <v>0</v>
      </c>
      <c r="D298" s="92"/>
      <c r="E298" s="92"/>
      <c r="F298" s="92"/>
      <c r="G298" s="175"/>
      <c r="H298" s="198">
        <f t="shared" si="58"/>
        <v>0</v>
      </c>
      <c r="I298" s="92"/>
      <c r="J298" s="92"/>
      <c r="K298" s="92"/>
      <c r="L298" s="176"/>
      <c r="M298" s="198">
        <f t="shared" si="59"/>
        <v>0</v>
      </c>
      <c r="N298" s="57">
        <f t="shared" si="61"/>
        <v>0</v>
      </c>
      <c r="O298" s="57">
        <f t="shared" si="61"/>
        <v>0</v>
      </c>
      <c r="P298" s="57">
        <f t="shared" si="61"/>
        <v>0</v>
      </c>
      <c r="Q298" s="177">
        <f t="shared" si="61"/>
        <v>0</v>
      </c>
    </row>
    <row r="299" spans="1:17" x14ac:dyDescent="0.25">
      <c r="A299" s="235"/>
      <c r="B299" s="89" t="s">
        <v>308</v>
      </c>
      <c r="C299" s="215">
        <f t="shared" si="50"/>
        <v>550417</v>
      </c>
      <c r="D299" s="57">
        <f>SUM(D300:D301)</f>
        <v>550417</v>
      </c>
      <c r="E299" s="57">
        <f>SUM(E300:E301)</f>
        <v>0</v>
      </c>
      <c r="F299" s="57">
        <f>SUM(F300:F301)</f>
        <v>0</v>
      </c>
      <c r="G299" s="179">
        <f>SUM(G300:G301)</f>
        <v>0</v>
      </c>
      <c r="H299" s="90">
        <f t="shared" si="58"/>
        <v>550417</v>
      </c>
      <c r="I299" s="57">
        <f>SUM(I300:I301)</f>
        <v>550417</v>
      </c>
      <c r="J299" s="57">
        <f>SUM(J300:J301)</f>
        <v>0</v>
      </c>
      <c r="K299" s="57">
        <f>SUM(K300:K301)</f>
        <v>0</v>
      </c>
      <c r="L299" s="177">
        <f>SUM(L300:L301)</f>
        <v>0</v>
      </c>
      <c r="M299" s="90">
        <f t="shared" si="59"/>
        <v>783173</v>
      </c>
      <c r="N299" s="57">
        <f>SUM(N300:N301)</f>
        <v>783173</v>
      </c>
      <c r="O299" s="57">
        <f>SUM(O300:O301)</f>
        <v>0</v>
      </c>
      <c r="P299" s="57">
        <f>SUM(P300:P301)</f>
        <v>0</v>
      </c>
      <c r="Q299" s="177">
        <f>SUM(Q300:Q301)</f>
        <v>0</v>
      </c>
    </row>
    <row r="300" spans="1:17" x14ac:dyDescent="0.25">
      <c r="A300" s="235"/>
      <c r="B300" s="51" t="s">
        <v>34</v>
      </c>
      <c r="C300" s="215">
        <f t="shared" si="50"/>
        <v>0</v>
      </c>
      <c r="D300" s="92"/>
      <c r="E300" s="92"/>
      <c r="F300" s="92"/>
      <c r="G300" s="175"/>
      <c r="H300" s="90">
        <f t="shared" si="58"/>
        <v>0</v>
      </c>
      <c r="I300" s="92"/>
      <c r="J300" s="92"/>
      <c r="K300" s="92"/>
      <c r="L300" s="176"/>
      <c r="M300" s="90">
        <f t="shared" si="59"/>
        <v>0</v>
      </c>
      <c r="N300" s="57">
        <f t="shared" ref="N300:Q301" si="62">ROUNDUP(I300/$Q$15,0)</f>
        <v>0</v>
      </c>
      <c r="O300" s="57">
        <f t="shared" si="62"/>
        <v>0</v>
      </c>
      <c r="P300" s="57">
        <f t="shared" si="62"/>
        <v>0</v>
      </c>
      <c r="Q300" s="177">
        <f t="shared" si="62"/>
        <v>0</v>
      </c>
    </row>
    <row r="301" spans="1:17" x14ac:dyDescent="0.25">
      <c r="A301" s="270"/>
      <c r="B301" s="271" t="s">
        <v>35</v>
      </c>
      <c r="C301" s="222">
        <f t="shared" si="50"/>
        <v>550417</v>
      </c>
      <c r="D301" s="83">
        <f>D21-D51</f>
        <v>550417</v>
      </c>
      <c r="E301" s="83"/>
      <c r="F301" s="83"/>
      <c r="G301" s="172"/>
      <c r="H301" s="81">
        <f t="shared" si="58"/>
        <v>550417</v>
      </c>
      <c r="I301" s="83">
        <v>550417</v>
      </c>
      <c r="J301" s="83"/>
      <c r="K301" s="83"/>
      <c r="L301" s="173"/>
      <c r="M301" s="81">
        <f t="shared" si="59"/>
        <v>783173</v>
      </c>
      <c r="N301" s="107">
        <f t="shared" si="62"/>
        <v>783173</v>
      </c>
      <c r="O301" s="107">
        <f t="shared" si="62"/>
        <v>0</v>
      </c>
      <c r="P301" s="107">
        <f t="shared" si="62"/>
        <v>0</v>
      </c>
      <c r="Q301" s="174">
        <f t="shared" si="62"/>
        <v>0</v>
      </c>
    </row>
    <row r="302" spans="1:17" x14ac:dyDescent="0.25">
      <c r="A302" s="272"/>
      <c r="B302" s="273" t="s">
        <v>309</v>
      </c>
      <c r="C302" s="274">
        <f t="shared" ref="C302:Q302" si="63">SUM(C299,C287,C283,C267,C232,C193,C185,C171,C74,C53)</f>
        <v>3567524</v>
      </c>
      <c r="D302" s="274">
        <f t="shared" si="63"/>
        <v>3567524</v>
      </c>
      <c r="E302" s="274">
        <f t="shared" si="63"/>
        <v>0</v>
      </c>
      <c r="F302" s="274">
        <f t="shared" si="63"/>
        <v>0</v>
      </c>
      <c r="G302" s="275">
        <f t="shared" si="63"/>
        <v>0</v>
      </c>
      <c r="H302" s="276">
        <f t="shared" si="63"/>
        <v>3567524</v>
      </c>
      <c r="I302" s="274">
        <f t="shared" si="63"/>
        <v>3567524</v>
      </c>
      <c r="J302" s="274">
        <f t="shared" si="63"/>
        <v>0</v>
      </c>
      <c r="K302" s="274">
        <f t="shared" si="63"/>
        <v>0</v>
      </c>
      <c r="L302" s="167">
        <f t="shared" si="63"/>
        <v>0</v>
      </c>
      <c r="M302" s="276">
        <f t="shared" si="63"/>
        <v>5076130</v>
      </c>
      <c r="N302" s="274">
        <f t="shared" si="63"/>
        <v>5076130</v>
      </c>
      <c r="O302" s="274">
        <f t="shared" si="63"/>
        <v>0</v>
      </c>
      <c r="P302" s="274">
        <f t="shared" si="63"/>
        <v>0</v>
      </c>
      <c r="Q302" s="167">
        <f t="shared" si="63"/>
        <v>0</v>
      </c>
    </row>
    <row r="303" spans="1:17" ht="3" customHeight="1" x14ac:dyDescent="0.25">
      <c r="A303" s="272"/>
      <c r="B303" s="272"/>
      <c r="C303" s="207"/>
      <c r="D303" s="208"/>
      <c r="E303" s="208"/>
      <c r="F303" s="208"/>
      <c r="G303" s="277"/>
      <c r="H303" s="207"/>
      <c r="I303" s="208"/>
      <c r="J303" s="208"/>
      <c r="K303" s="208"/>
      <c r="L303" s="278"/>
      <c r="M303" s="207"/>
      <c r="N303" s="208"/>
      <c r="O303" s="208"/>
      <c r="P303" s="208"/>
      <c r="Q303" s="278"/>
    </row>
    <row r="304" spans="1:17" s="27" customFormat="1" x14ac:dyDescent="0.25">
      <c r="A304" s="1012" t="s">
        <v>310</v>
      </c>
      <c r="B304" s="1013"/>
      <c r="C304" s="279">
        <f>SUM(D304:G304)</f>
        <v>548294</v>
      </c>
      <c r="D304" s="280">
        <f>SUM(D25,D26,D42)-D51</f>
        <v>548294</v>
      </c>
      <c r="E304" s="280">
        <f>SUM(E25,E26,E42)-E51</f>
        <v>0</v>
      </c>
      <c r="F304" s="280">
        <f>F27-F51</f>
        <v>0</v>
      </c>
      <c r="G304" s="281">
        <f>G45-G51</f>
        <v>0</v>
      </c>
      <c r="H304" s="279">
        <f>SUM(I304:L304)</f>
        <v>548294</v>
      </c>
      <c r="I304" s="280">
        <f>SUM(I25,I26,I42)-I51</f>
        <v>548294</v>
      </c>
      <c r="J304" s="280">
        <f>SUM(J25,J26,J42)-J51</f>
        <v>0</v>
      </c>
      <c r="K304" s="280">
        <f>K27-K51</f>
        <v>0</v>
      </c>
      <c r="L304" s="282">
        <f>L45-L51</f>
        <v>0</v>
      </c>
      <c r="M304" s="279">
        <f>SUM(N304:Q304)</f>
        <v>780152</v>
      </c>
      <c r="N304" s="280">
        <f>SUM(N25,N26,N42)-N51</f>
        <v>780152</v>
      </c>
      <c r="O304" s="280">
        <f>SUM(O25,O26,O42)-O51</f>
        <v>0</v>
      </c>
      <c r="P304" s="280">
        <f>P27-P51</f>
        <v>0</v>
      </c>
      <c r="Q304" s="282">
        <f>Q45-Q51</f>
        <v>0</v>
      </c>
    </row>
    <row r="305" spans="1:17" ht="3" customHeight="1" x14ac:dyDescent="0.25">
      <c r="A305" s="283"/>
      <c r="B305" s="283"/>
      <c r="C305" s="207"/>
      <c r="D305" s="208"/>
      <c r="E305" s="208"/>
      <c r="F305" s="208"/>
      <c r="G305" s="277"/>
      <c r="H305" s="207"/>
      <c r="I305" s="208"/>
      <c r="J305" s="208"/>
      <c r="K305" s="208"/>
      <c r="L305" s="278"/>
      <c r="M305" s="207"/>
      <c r="N305" s="208"/>
      <c r="O305" s="208"/>
      <c r="P305" s="208"/>
      <c r="Q305" s="278"/>
    </row>
    <row r="306" spans="1:17" s="27" customFormat="1" x14ac:dyDescent="0.25">
      <c r="A306" s="1012" t="s">
        <v>311</v>
      </c>
      <c r="B306" s="1013"/>
      <c r="C306" s="279">
        <f t="shared" ref="C306:Q306" si="64">SUM(C307,C309)-C317+C319</f>
        <v>-548294</v>
      </c>
      <c r="D306" s="280">
        <f t="shared" si="64"/>
        <v>-548294</v>
      </c>
      <c r="E306" s="280">
        <f t="shared" si="64"/>
        <v>0</v>
      </c>
      <c r="F306" s="280">
        <f t="shared" si="64"/>
        <v>0</v>
      </c>
      <c r="G306" s="281">
        <f t="shared" si="64"/>
        <v>0</v>
      </c>
      <c r="H306" s="284">
        <f t="shared" si="64"/>
        <v>-548294</v>
      </c>
      <c r="I306" s="280">
        <f t="shared" si="64"/>
        <v>-548294</v>
      </c>
      <c r="J306" s="280">
        <f t="shared" si="64"/>
        <v>0</v>
      </c>
      <c r="K306" s="280">
        <f t="shared" si="64"/>
        <v>0</v>
      </c>
      <c r="L306" s="285">
        <f t="shared" si="64"/>
        <v>0</v>
      </c>
      <c r="M306" s="284">
        <f t="shared" si="64"/>
        <v>-780152</v>
      </c>
      <c r="N306" s="280">
        <f t="shared" si="64"/>
        <v>-780152</v>
      </c>
      <c r="O306" s="280">
        <f t="shared" si="64"/>
        <v>0</v>
      </c>
      <c r="P306" s="280">
        <f t="shared" si="64"/>
        <v>0</v>
      </c>
      <c r="Q306" s="285">
        <f t="shared" si="64"/>
        <v>0</v>
      </c>
    </row>
    <row r="307" spans="1:17" s="27" customFormat="1" x14ac:dyDescent="0.25">
      <c r="A307" s="286" t="s">
        <v>312</v>
      </c>
      <c r="B307" s="286" t="s">
        <v>313</v>
      </c>
      <c r="C307" s="279">
        <f t="shared" ref="C307:Q307" si="65">C22-C299</f>
        <v>-548294</v>
      </c>
      <c r="D307" s="280">
        <f t="shared" si="65"/>
        <v>-548294</v>
      </c>
      <c r="E307" s="280">
        <f t="shared" si="65"/>
        <v>0</v>
      </c>
      <c r="F307" s="280">
        <f t="shared" si="65"/>
        <v>0</v>
      </c>
      <c r="G307" s="287">
        <f t="shared" si="65"/>
        <v>0</v>
      </c>
      <c r="H307" s="284">
        <f t="shared" si="65"/>
        <v>-548294</v>
      </c>
      <c r="I307" s="280">
        <f t="shared" si="65"/>
        <v>-548294</v>
      </c>
      <c r="J307" s="280">
        <f t="shared" si="65"/>
        <v>0</v>
      </c>
      <c r="K307" s="280">
        <f t="shared" si="65"/>
        <v>0</v>
      </c>
      <c r="L307" s="285">
        <f t="shared" si="65"/>
        <v>0</v>
      </c>
      <c r="M307" s="284">
        <f t="shared" si="65"/>
        <v>-780152</v>
      </c>
      <c r="N307" s="280">
        <f t="shared" si="65"/>
        <v>-780152</v>
      </c>
      <c r="O307" s="280">
        <f t="shared" si="65"/>
        <v>0</v>
      </c>
      <c r="P307" s="280">
        <f t="shared" si="65"/>
        <v>0</v>
      </c>
      <c r="Q307" s="285">
        <f t="shared" si="65"/>
        <v>0</v>
      </c>
    </row>
    <row r="308" spans="1:17" ht="3" customHeight="1" x14ac:dyDescent="0.25">
      <c r="A308" s="272"/>
      <c r="B308" s="272"/>
      <c r="C308" s="207"/>
      <c r="D308" s="208"/>
      <c r="E308" s="208"/>
      <c r="F308" s="208"/>
      <c r="G308" s="277"/>
      <c r="H308" s="207"/>
      <c r="I308" s="208"/>
      <c r="J308" s="208"/>
      <c r="K308" s="208"/>
      <c r="L308" s="278"/>
      <c r="M308" s="207"/>
      <c r="N308" s="208"/>
      <c r="O308" s="208"/>
      <c r="P308" s="208"/>
      <c r="Q308" s="278"/>
    </row>
    <row r="309" spans="1:17" s="27" customFormat="1" x14ac:dyDescent="0.25">
      <c r="A309" s="288" t="s">
        <v>314</v>
      </c>
      <c r="B309" s="288" t="s">
        <v>315</v>
      </c>
      <c r="C309" s="279">
        <f t="shared" ref="C309:Q309" si="66">SUM(C310,C312,C314)-SUM(C311,C313,C315)</f>
        <v>0</v>
      </c>
      <c r="D309" s="280">
        <f t="shared" si="66"/>
        <v>0</v>
      </c>
      <c r="E309" s="280">
        <f t="shared" si="66"/>
        <v>0</v>
      </c>
      <c r="F309" s="280">
        <f t="shared" si="66"/>
        <v>0</v>
      </c>
      <c r="G309" s="287">
        <f t="shared" si="66"/>
        <v>0</v>
      </c>
      <c r="H309" s="284">
        <f t="shared" si="66"/>
        <v>0</v>
      </c>
      <c r="I309" s="280">
        <f t="shared" si="66"/>
        <v>0</v>
      </c>
      <c r="J309" s="280">
        <f t="shared" si="66"/>
        <v>0</v>
      </c>
      <c r="K309" s="280">
        <f t="shared" si="66"/>
        <v>0</v>
      </c>
      <c r="L309" s="285">
        <f t="shared" si="66"/>
        <v>0</v>
      </c>
      <c r="M309" s="284">
        <f t="shared" si="66"/>
        <v>0</v>
      </c>
      <c r="N309" s="280">
        <f t="shared" si="66"/>
        <v>0</v>
      </c>
      <c r="O309" s="280">
        <f t="shared" si="66"/>
        <v>0</v>
      </c>
      <c r="P309" s="280">
        <f t="shared" si="66"/>
        <v>0</v>
      </c>
      <c r="Q309" s="285">
        <f t="shared" si="66"/>
        <v>0</v>
      </c>
    </row>
    <row r="310" spans="1:17" x14ac:dyDescent="0.25">
      <c r="A310" s="289" t="s">
        <v>316</v>
      </c>
      <c r="B310" s="132" t="s">
        <v>317</v>
      </c>
      <c r="C310" s="103">
        <f t="shared" ref="C310:C315" si="67">SUM(D310:G310)</f>
        <v>0</v>
      </c>
      <c r="D310" s="104"/>
      <c r="E310" s="104"/>
      <c r="F310" s="104"/>
      <c r="G310" s="290"/>
      <c r="H310" s="103">
        <f t="shared" ref="H310:H315" si="68">SUM(I310:L310)</f>
        <v>0</v>
      </c>
      <c r="I310" s="104"/>
      <c r="J310" s="104"/>
      <c r="K310" s="104"/>
      <c r="L310" s="291"/>
      <c r="M310" s="103">
        <f t="shared" ref="M310:M315" si="69">SUM(N310:Q310)</f>
        <v>0</v>
      </c>
      <c r="N310" s="47">
        <f t="shared" ref="N310:Q315" si="70">ROUNDUP(I310/$Q$15,0)</f>
        <v>0</v>
      </c>
      <c r="O310" s="47">
        <f t="shared" si="70"/>
        <v>0</v>
      </c>
      <c r="P310" s="47">
        <f t="shared" si="70"/>
        <v>0</v>
      </c>
      <c r="Q310" s="292">
        <f t="shared" si="70"/>
        <v>0</v>
      </c>
    </row>
    <row r="311" spans="1:17" ht="24" x14ac:dyDescent="0.25">
      <c r="A311" s="235" t="s">
        <v>318</v>
      </c>
      <c r="B311" s="50" t="s">
        <v>319</v>
      </c>
      <c r="C311" s="90">
        <f t="shared" si="67"/>
        <v>0</v>
      </c>
      <c r="D311" s="92"/>
      <c r="E311" s="92"/>
      <c r="F311" s="92"/>
      <c r="G311" s="175"/>
      <c r="H311" s="90">
        <f t="shared" si="68"/>
        <v>0</v>
      </c>
      <c r="I311" s="92"/>
      <c r="J311" s="92"/>
      <c r="K311" s="92"/>
      <c r="L311" s="176"/>
      <c r="M311" s="90">
        <f t="shared" si="69"/>
        <v>0</v>
      </c>
      <c r="N311" s="57">
        <f t="shared" si="70"/>
        <v>0</v>
      </c>
      <c r="O311" s="57">
        <f t="shared" si="70"/>
        <v>0</v>
      </c>
      <c r="P311" s="57">
        <f t="shared" si="70"/>
        <v>0</v>
      </c>
      <c r="Q311" s="177">
        <f t="shared" si="70"/>
        <v>0</v>
      </c>
    </row>
    <row r="312" spans="1:17" x14ac:dyDescent="0.25">
      <c r="A312" s="235" t="s">
        <v>320</v>
      </c>
      <c r="B312" s="50" t="s">
        <v>321</v>
      </c>
      <c r="C312" s="90">
        <f t="shared" si="67"/>
        <v>0</v>
      </c>
      <c r="D312" s="92"/>
      <c r="E312" s="92"/>
      <c r="F312" s="92"/>
      <c r="G312" s="175"/>
      <c r="H312" s="90">
        <f t="shared" si="68"/>
        <v>0</v>
      </c>
      <c r="I312" s="92"/>
      <c r="J312" s="92"/>
      <c r="K312" s="92"/>
      <c r="L312" s="176"/>
      <c r="M312" s="90">
        <f t="shared" si="69"/>
        <v>0</v>
      </c>
      <c r="N312" s="57">
        <f t="shared" si="70"/>
        <v>0</v>
      </c>
      <c r="O312" s="57">
        <f t="shared" si="70"/>
        <v>0</v>
      </c>
      <c r="P312" s="57">
        <f t="shared" si="70"/>
        <v>0</v>
      </c>
      <c r="Q312" s="177">
        <f t="shared" si="70"/>
        <v>0</v>
      </c>
    </row>
    <row r="313" spans="1:17" ht="24" x14ac:dyDescent="0.25">
      <c r="A313" s="235" t="s">
        <v>322</v>
      </c>
      <c r="B313" s="50" t="s">
        <v>323</v>
      </c>
      <c r="C313" s="90">
        <f t="shared" si="67"/>
        <v>0</v>
      </c>
      <c r="D313" s="92"/>
      <c r="E313" s="92"/>
      <c r="F313" s="92"/>
      <c r="G313" s="175"/>
      <c r="H313" s="90">
        <f t="shared" si="68"/>
        <v>0</v>
      </c>
      <c r="I313" s="92"/>
      <c r="J313" s="92"/>
      <c r="K313" s="92"/>
      <c r="L313" s="176"/>
      <c r="M313" s="90">
        <f t="shared" si="69"/>
        <v>0</v>
      </c>
      <c r="N313" s="57">
        <f t="shared" si="70"/>
        <v>0</v>
      </c>
      <c r="O313" s="57">
        <f t="shared" si="70"/>
        <v>0</v>
      </c>
      <c r="P313" s="57">
        <f t="shared" si="70"/>
        <v>0</v>
      </c>
      <c r="Q313" s="177">
        <f t="shared" si="70"/>
        <v>0</v>
      </c>
    </row>
    <row r="314" spans="1:17" x14ac:dyDescent="0.25">
      <c r="A314" s="235" t="s">
        <v>324</v>
      </c>
      <c r="B314" s="50" t="s">
        <v>325</v>
      </c>
      <c r="C314" s="90">
        <f t="shared" si="67"/>
        <v>0</v>
      </c>
      <c r="D314" s="92"/>
      <c r="E314" s="92"/>
      <c r="F314" s="92"/>
      <c r="G314" s="175"/>
      <c r="H314" s="90">
        <f t="shared" si="68"/>
        <v>0</v>
      </c>
      <c r="I314" s="92"/>
      <c r="J314" s="92"/>
      <c r="K314" s="92"/>
      <c r="L314" s="176"/>
      <c r="M314" s="90">
        <f t="shared" si="69"/>
        <v>0</v>
      </c>
      <c r="N314" s="57">
        <f t="shared" si="70"/>
        <v>0</v>
      </c>
      <c r="O314" s="57">
        <f t="shared" si="70"/>
        <v>0</v>
      </c>
      <c r="P314" s="57">
        <f t="shared" si="70"/>
        <v>0</v>
      </c>
      <c r="Q314" s="177">
        <f t="shared" si="70"/>
        <v>0</v>
      </c>
    </row>
    <row r="315" spans="1:17" ht="24" x14ac:dyDescent="0.25">
      <c r="A315" s="293" t="s">
        <v>326</v>
      </c>
      <c r="B315" s="294" t="s">
        <v>327</v>
      </c>
      <c r="C315" s="198">
        <f t="shared" si="67"/>
        <v>0</v>
      </c>
      <c r="D315" s="202"/>
      <c r="E315" s="202"/>
      <c r="F315" s="202"/>
      <c r="G315" s="252"/>
      <c r="H315" s="198">
        <f t="shared" si="68"/>
        <v>0</v>
      </c>
      <c r="I315" s="202"/>
      <c r="J315" s="202"/>
      <c r="K315" s="202"/>
      <c r="L315" s="204"/>
      <c r="M315" s="198">
        <f t="shared" si="69"/>
        <v>0</v>
      </c>
      <c r="N315" s="205">
        <f t="shared" si="70"/>
        <v>0</v>
      </c>
      <c r="O315" s="205">
        <f t="shared" si="70"/>
        <v>0</v>
      </c>
      <c r="P315" s="205">
        <f t="shared" si="70"/>
        <v>0</v>
      </c>
      <c r="Q315" s="206">
        <f t="shared" si="70"/>
        <v>0</v>
      </c>
    </row>
    <row r="316" spans="1:17" ht="3" customHeight="1" x14ac:dyDescent="0.25">
      <c r="A316" s="272"/>
      <c r="B316" s="272"/>
      <c r="C316" s="207"/>
      <c r="D316" s="208"/>
      <c r="E316" s="208"/>
      <c r="F316" s="208"/>
      <c r="G316" s="277"/>
      <c r="H316" s="207"/>
      <c r="I316" s="208"/>
      <c r="J316" s="208"/>
      <c r="K316" s="208"/>
      <c r="L316" s="278"/>
      <c r="M316" s="207"/>
      <c r="N316" s="208"/>
      <c r="O316" s="208"/>
      <c r="P316" s="208"/>
      <c r="Q316" s="278"/>
    </row>
    <row r="317" spans="1:17" s="27" customFormat="1" x14ac:dyDescent="0.25">
      <c r="A317" s="288" t="s">
        <v>328</v>
      </c>
      <c r="B317" s="288" t="s">
        <v>329</v>
      </c>
      <c r="C317" s="295">
        <f>SUM(D317:G317)</f>
        <v>0</v>
      </c>
      <c r="D317" s="296"/>
      <c r="E317" s="296"/>
      <c r="F317" s="296"/>
      <c r="G317" s="297"/>
      <c r="H317" s="295">
        <f>SUM(I317:L317)</f>
        <v>0</v>
      </c>
      <c r="I317" s="296"/>
      <c r="J317" s="296"/>
      <c r="K317" s="296"/>
      <c r="L317" s="298"/>
      <c r="M317" s="295">
        <f>SUM(N317:Q317)</f>
        <v>0</v>
      </c>
      <c r="N317" s="280">
        <f>ROUNDUP(I317/$Q$15,0)</f>
        <v>0</v>
      </c>
      <c r="O317" s="280">
        <f>ROUNDUP(J317/$Q$15,0)</f>
        <v>0</v>
      </c>
      <c r="P317" s="280">
        <f>ROUNDUP(K317/$Q$15,0)</f>
        <v>0</v>
      </c>
      <c r="Q317" s="285">
        <f>ROUNDUP(L317/$Q$15,0)</f>
        <v>0</v>
      </c>
    </row>
    <row r="318" spans="1:17" s="27" customFormat="1" ht="3" customHeight="1" x14ac:dyDescent="0.25">
      <c r="A318" s="299"/>
      <c r="B318" s="300"/>
      <c r="C318" s="301"/>
      <c r="D318" s="302"/>
      <c r="E318" s="302"/>
      <c r="F318" s="302"/>
      <c r="G318" s="303"/>
      <c r="H318" s="301"/>
      <c r="I318" s="302"/>
      <c r="J318" s="157"/>
      <c r="K318" s="157"/>
      <c r="L318" s="159"/>
      <c r="M318" s="301"/>
      <c r="N318" s="302"/>
      <c r="O318" s="157"/>
      <c r="P318" s="157"/>
      <c r="Q318" s="159"/>
    </row>
    <row r="319" spans="1:17" s="27" customFormat="1" ht="48" x14ac:dyDescent="0.25">
      <c r="A319" s="299" t="s">
        <v>330</v>
      </c>
      <c r="B319" s="304" t="s">
        <v>331</v>
      </c>
      <c r="C319" s="305">
        <f>SUM(D319:G319)</f>
        <v>0</v>
      </c>
      <c r="D319" s="190"/>
      <c r="E319" s="190"/>
      <c r="F319" s="190"/>
      <c r="G319" s="191"/>
      <c r="H319" s="305">
        <f>SUM(I319:L319)</f>
        <v>0</v>
      </c>
      <c r="I319" s="190"/>
      <c r="J319" s="306"/>
      <c r="K319" s="306"/>
      <c r="L319" s="307"/>
      <c r="M319" s="939">
        <f>SUM(N319:Q319)</f>
        <v>0</v>
      </c>
      <c r="N319" s="208">
        <f>ROUNDUP(I319/$Q$15,0)</f>
        <v>0</v>
      </c>
      <c r="O319" s="208">
        <f>ROUNDUP(J319/$Q$15,0)</f>
        <v>0</v>
      </c>
      <c r="P319" s="208">
        <f>ROUNDUP(K319/$Q$15,0)</f>
        <v>0</v>
      </c>
      <c r="Q319" s="278">
        <f>ROUNDUP(L319/$Q$15,0)</f>
        <v>0</v>
      </c>
    </row>
    <row r="320" spans="1:17" hidden="1" x14ac:dyDescent="0.25">
      <c r="A320" s="308"/>
      <c r="B320" s="309"/>
      <c r="C320" s="309"/>
      <c r="D320" s="309"/>
      <c r="E320" s="309"/>
      <c r="F320" s="309"/>
      <c r="G320" s="309"/>
      <c r="H320" s="309"/>
      <c r="I320" s="309"/>
      <c r="J320" s="309"/>
      <c r="K320" s="309"/>
      <c r="L320" s="309"/>
      <c r="M320" s="1014"/>
      <c r="N320" s="1015"/>
      <c r="O320" s="1015"/>
      <c r="P320" s="1015"/>
      <c r="Q320" s="1016"/>
    </row>
    <row r="321" spans="1:17" hidden="1" x14ac:dyDescent="0.25">
      <c r="A321" s="308"/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1014"/>
      <c r="N321" s="1015"/>
      <c r="O321" s="1015"/>
      <c r="P321" s="1015"/>
      <c r="Q321" s="1016"/>
    </row>
    <row r="322" spans="1:17" ht="12.75" hidden="1" customHeight="1" x14ac:dyDescent="0.25">
      <c r="A322" s="309" t="s">
        <v>332</v>
      </c>
      <c r="C322" s="309" t="s">
        <v>333</v>
      </c>
      <c r="D322" s="309"/>
      <c r="E322" s="309"/>
      <c r="F322" s="309"/>
      <c r="G322" s="309"/>
      <c r="H322" s="309" t="s">
        <v>334</v>
      </c>
      <c r="I322" s="309"/>
      <c r="J322" s="309"/>
      <c r="K322" s="309"/>
      <c r="L322" s="309"/>
      <c r="M322" s="1014"/>
      <c r="N322" s="1015"/>
      <c r="O322" s="1015"/>
      <c r="P322" s="1015"/>
      <c r="Q322" s="1016"/>
    </row>
    <row r="323" spans="1:17" hidden="1" x14ac:dyDescent="0.25">
      <c r="A323" s="308"/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1014"/>
      <c r="N323" s="1015"/>
      <c r="O323" s="1015"/>
      <c r="P323" s="1015"/>
      <c r="Q323" s="1016"/>
    </row>
    <row r="324" spans="1:17" hidden="1" x14ac:dyDescent="0.25">
      <c r="A324" s="309" t="s">
        <v>335</v>
      </c>
      <c r="C324" s="309" t="s">
        <v>333</v>
      </c>
      <c r="D324" s="309"/>
      <c r="E324" s="309"/>
      <c r="F324" s="309"/>
      <c r="G324" s="309"/>
      <c r="H324" s="309" t="s">
        <v>334</v>
      </c>
      <c r="I324" s="309"/>
      <c r="J324" s="309"/>
      <c r="K324" s="309"/>
      <c r="L324" s="309"/>
      <c r="M324" s="1014"/>
      <c r="N324" s="1015"/>
      <c r="O324" s="1015"/>
      <c r="P324" s="1015"/>
      <c r="Q324" s="1016"/>
    </row>
    <row r="325" spans="1:17" hidden="1" x14ac:dyDescent="0.25">
      <c r="A325" s="308"/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1014"/>
      <c r="N325" s="1015"/>
      <c r="O325" s="1015"/>
      <c r="P325" s="1015"/>
      <c r="Q325" s="1016"/>
    </row>
    <row r="326" spans="1:17" ht="12.75" hidden="1" thickBot="1" x14ac:dyDescent="0.3">
      <c r="A326" s="311"/>
      <c r="B326" s="312"/>
      <c r="C326" s="312"/>
      <c r="D326" s="312"/>
      <c r="E326" s="312"/>
      <c r="F326" s="312"/>
      <c r="G326" s="312"/>
      <c r="H326" s="312"/>
      <c r="I326" s="312"/>
      <c r="J326" s="312"/>
      <c r="K326" s="312"/>
      <c r="L326" s="312"/>
      <c r="M326" s="1017"/>
      <c r="N326" s="1018"/>
      <c r="O326" s="1018"/>
      <c r="P326" s="1018"/>
      <c r="Q326" s="1019"/>
    </row>
    <row r="327" spans="1:17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</sheetData>
  <sheetProtection password="CA5B" sheet="1" objects="1" scenarios="1"/>
  <mergeCells count="38">
    <mergeCell ref="A304:B304"/>
    <mergeCell ref="A306:B306"/>
    <mergeCell ref="M320:Q326"/>
    <mergeCell ref="K17:K18"/>
    <mergeCell ref="L17:L18"/>
    <mergeCell ref="M17:M18"/>
    <mergeCell ref="N17:N18"/>
    <mergeCell ref="O17:O18"/>
    <mergeCell ref="P17:P18"/>
    <mergeCell ref="E17:E18"/>
    <mergeCell ref="F17:F18"/>
    <mergeCell ref="G17:G18"/>
    <mergeCell ref="H17:H18"/>
    <mergeCell ref="I17:I18"/>
    <mergeCell ref="J17:J18"/>
    <mergeCell ref="C13:Q13"/>
    <mergeCell ref="C14:Q14"/>
    <mergeCell ref="O15:P15"/>
    <mergeCell ref="A16:A18"/>
    <mergeCell ref="B16:B18"/>
    <mergeCell ref="C16:G16"/>
    <mergeCell ref="H16:L16"/>
    <mergeCell ref="M16:Q16"/>
    <mergeCell ref="C17:C18"/>
    <mergeCell ref="D17:D18"/>
    <mergeCell ref="Q17:Q18"/>
    <mergeCell ref="C12:Q12"/>
    <mergeCell ref="A1:Q1"/>
    <mergeCell ref="A2:Q2"/>
    <mergeCell ref="L3:Q3"/>
    <mergeCell ref="C4:Q4"/>
    <mergeCell ref="C5:Q5"/>
    <mergeCell ref="C6:Q6"/>
    <mergeCell ref="C7:Q7"/>
    <mergeCell ref="C8:Q8"/>
    <mergeCell ref="C9:Q9"/>
    <mergeCell ref="C10:Q10"/>
    <mergeCell ref="C11:Q11"/>
  </mergeCells>
  <printOptions horizontalCentered="1" gridLines="1"/>
  <pageMargins left="0.39370078740157483" right="0.39370078740157483" top="0.39370078740157483" bottom="0.39370078740157483" header="0.19685039370078741" footer="0.19685039370078741"/>
  <pageSetup paperSize="9" scale="51" orientation="portrait" r:id="rId1"/>
  <headerFooter alignWithMargins="0">
    <oddHeader xml:space="preserve">&amp;C                               &amp;R&amp;"Times New Roman,Regular"Tāme Nr.&amp;A&amp;8.&amp;"Arial,Regular"&amp;10
           </oddHeader>
    <oddFooter xml:space="preserve">&amp;L&amp;"Times New Roman,Regular"&amp;8&amp;D; &amp;T&amp;R&amp;"Times New Roman,Regular"&amp;8&amp;P (&amp;N)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04.1.1.</vt:lpstr>
      <vt:lpstr>04.1.2.</vt:lpstr>
      <vt:lpstr>04.1.3.</vt:lpstr>
      <vt:lpstr>04.1.4.</vt:lpstr>
      <vt:lpstr>04.1.5.</vt:lpstr>
      <vt:lpstr>04.1.6.</vt:lpstr>
      <vt:lpstr>04.1.7.</vt:lpstr>
      <vt:lpstr>04.1.8.</vt:lpstr>
      <vt:lpstr>04.1.9.</vt:lpstr>
      <vt:lpstr>04.1.10</vt:lpstr>
      <vt:lpstr>04.1.11.</vt:lpstr>
      <vt:lpstr>04.2.1.</vt:lpstr>
      <vt:lpstr>04.3.1.</vt:lpstr>
      <vt:lpstr>04.3.2.</vt:lpstr>
      <vt:lpstr>04.3.3.</vt:lpstr>
      <vt:lpstr>'04.1.1.'!Print_Titles</vt:lpstr>
      <vt:lpstr>'04.1.10'!Print_Titles</vt:lpstr>
      <vt:lpstr>'04.1.11.'!Print_Titles</vt:lpstr>
      <vt:lpstr>'04.1.2.'!Print_Titles</vt:lpstr>
      <vt:lpstr>'04.1.3.'!Print_Titles</vt:lpstr>
      <vt:lpstr>'04.1.4.'!Print_Titles</vt:lpstr>
      <vt:lpstr>'04.1.5.'!Print_Titles</vt:lpstr>
      <vt:lpstr>'04.1.6.'!Print_Titles</vt:lpstr>
      <vt:lpstr>'04.1.7.'!Print_Titles</vt:lpstr>
      <vt:lpstr>'04.1.8.'!Print_Titles</vt:lpstr>
      <vt:lpstr>'04.1.9.'!Print_Titles</vt:lpstr>
      <vt:lpstr>'04.2.1.'!Print_Titles</vt:lpstr>
      <vt:lpstr>'04.3.1.'!Print_Titles</vt:lpstr>
      <vt:lpstr>'04.3.2.'!Print_Titles</vt:lpstr>
      <vt:lpstr>'04.3.3.'!Print_Titles</vt:lpstr>
    </vt:vector>
  </TitlesOfParts>
  <Company>jpd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 Krutkramele</dc:creator>
  <cp:lastModifiedBy>Liene Zalkovska</cp:lastModifiedBy>
  <cp:lastPrinted>2014-01-14T06:39:30Z</cp:lastPrinted>
  <dcterms:created xsi:type="dcterms:W3CDTF">2013-12-18T17:35:16Z</dcterms:created>
  <dcterms:modified xsi:type="dcterms:W3CDTF">2014-01-14T12:15:34Z</dcterms:modified>
</cp:coreProperties>
</file>