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tabRatio="1000" activeTab="0"/>
  </bookViews>
  <sheets>
    <sheet name="Sheet1" sheetId="1" r:id="rId1"/>
    <sheet name="Sheet2" sheetId="2" r:id="rId2"/>
  </sheets>
  <definedNames/>
  <calcPr fullCalcOnLoad="1"/>
</workbook>
</file>

<file path=xl/sharedStrings.xml><?xml version="1.0" encoding="utf-8"?>
<sst xmlns="http://schemas.openxmlformats.org/spreadsheetml/2006/main" count="118" uniqueCount="96">
  <si>
    <t>N.p.k.</t>
  </si>
  <si>
    <t>Projekta nosaukums</t>
  </si>
  <si>
    <t>Papildinātība ar citiem projektiem (norādīt projekta N.p.k.)</t>
  </si>
  <si>
    <t>Projekta plānotie darbības rezultāti un to rezultatīvie rādītāji</t>
  </si>
  <si>
    <t>Bērnu aprūpe ģimeniskā vidē saskaņa ar Quality4Children standartiem</t>
  </si>
  <si>
    <t>P3.5.</t>
  </si>
  <si>
    <t>P2.1.       P3.7.</t>
  </si>
  <si>
    <t>P1.6.       P3.7.</t>
  </si>
  <si>
    <t>P2.6.       P3.2.</t>
  </si>
  <si>
    <t>Lielupes vidusskolas rekonstrukcija (II kārta)</t>
  </si>
  <si>
    <t>Ķemeru kūrorta revitalizācija</t>
  </si>
  <si>
    <t>Atbilstība vidēja termiņa prioritātēm</t>
  </si>
  <si>
    <t>Indikatīvā summa (EUR)</t>
  </si>
  <si>
    <t>Plānotais laika posms</t>
  </si>
  <si>
    <t>Atbildīgais par projekta īstenošanu (sadarbības partneris)</t>
  </si>
  <si>
    <t>Projekta uzsākšanas datums</t>
  </si>
  <si>
    <t>Projekta realizācijas ilgums</t>
  </si>
  <si>
    <t>Integrētās teritoriju investīcijas</t>
  </si>
  <si>
    <t>1.1.</t>
  </si>
  <si>
    <t>1.2.</t>
  </si>
  <si>
    <t>2.1.</t>
  </si>
  <si>
    <t>Rezultāta rādītāji</t>
  </si>
  <si>
    <t>2.2.</t>
  </si>
  <si>
    <t>3.1.</t>
  </si>
  <si>
    <r>
      <t>Prioritārā projekta ideja:</t>
    </r>
    <r>
      <rPr>
        <i/>
        <sz val="10"/>
        <rFont val="Times New Roman"/>
        <family val="1"/>
      </rPr>
      <t xml:space="preserve"> </t>
    </r>
    <r>
      <rPr>
        <b/>
        <i/>
        <sz val="10"/>
        <rFont val="Times New Roman"/>
        <family val="1"/>
      </rPr>
      <t>Ķemeru kūrorta revitalizācija</t>
    </r>
  </si>
  <si>
    <t>3.3.1.SAM un 5.6.2.SAM</t>
  </si>
  <si>
    <t>1.3.</t>
  </si>
  <si>
    <t>E.Dārziņa ielas rekonstrukcija (no stāvlaukuma līdz Katedrāles ielai) (3.3.1.SAM)</t>
  </si>
  <si>
    <t>1.2., 1.3.</t>
  </si>
  <si>
    <t>1.1., 1.3.</t>
  </si>
  <si>
    <t>1.1., 1.2.</t>
  </si>
  <si>
    <r>
      <t>Alternatīvā projekta ideja:</t>
    </r>
    <r>
      <rPr>
        <i/>
        <sz val="10"/>
        <rFont val="Times New Roman"/>
        <family val="1"/>
      </rPr>
      <t xml:space="preserve"> </t>
    </r>
    <r>
      <rPr>
        <b/>
        <i/>
        <sz val="10"/>
        <rFont val="Times New Roman"/>
        <family val="1"/>
      </rPr>
      <t>Lielupes ostas teritorijas revitalizācija</t>
    </r>
  </si>
  <si>
    <t>~24 mēneši</t>
  </si>
  <si>
    <t>~10 mēneši</t>
  </si>
  <si>
    <t>Jūrmalas pilsētas dome</t>
  </si>
  <si>
    <t>Jūrmalas pilsētas dome, piesaistītais operators</t>
  </si>
  <si>
    <t>Lielupes ostas pārvalde</t>
  </si>
  <si>
    <t>9.3.1. SAM</t>
  </si>
  <si>
    <t>5.1.</t>
  </si>
  <si>
    <t>5.2.</t>
  </si>
  <si>
    <t>Valsts budžeta dotācija (2.25%)</t>
  </si>
  <si>
    <t>ES fondu finansējums (85%)</t>
  </si>
  <si>
    <t>Grupu dzīvokļu pakalpojuma attīstība cilvēkiem ar garīga rakstura traucējumiem</t>
  </si>
  <si>
    <t>Lielupes ostas teritorijas revitalizācija</t>
  </si>
  <si>
    <t>P3.2.         P3.3.</t>
  </si>
  <si>
    <t>~ 10 mēneši</t>
  </si>
  <si>
    <t>~ 14 mēneši</t>
  </si>
  <si>
    <t>Pašvaldības budžets* (12.75%) + neattiecināmās izmaksas</t>
  </si>
  <si>
    <t>Finanšu instruments, (EUR)</t>
  </si>
  <si>
    <t>Projekta ideja – Sabiedrībā balstītu pakalpojumu attīstība Jūrmalā</t>
  </si>
  <si>
    <t>Rezultātu rādītāji - nodrošināta pamatskolas izglītības iegušanai atbilstoša vispārējās izglītības infrastruktūra - 1 iestāde;                                                                      Iznākuma rādītāji - plānotais audzēkņu skaits - 400 izglītojamie vienā mācību gadā - uz 2022.gadu plānots sasniegt rādītāju - 560 izglītojamie (pieņemot, ka ik gadu 40 izglītojamie skolu pabeidz un tā vietā iestājas 40 jauni izglītojamie)</t>
  </si>
  <si>
    <t>Lielupes ostas teritorijas pieejamības nodrošināšana (SAM 3.3.1.)</t>
  </si>
  <si>
    <t>P2.4.</t>
  </si>
  <si>
    <t>Atjaunots ielas segums ~1 km garumā, kā arī nodrošināti elekroenerģijas, ūdens un kanalizācijas un gāzes pieslēgumi uzņēmējiem saskaņā ar noslēgtajiem nodomu protokoliem/ sadarbības līgumiem. Atbalstīto uzņēmumu skaits 2 - 4 uzņēmumi</t>
  </si>
  <si>
    <t>Atbalstīto uzņēmumu skaits 2 - 4 uzņēmumi</t>
  </si>
  <si>
    <t>Iznākumu rādītāji - Trīs gadu laikā pēc projekta pabeigšanas kopumā paredzēts:       1) Piesaistīt nefinanšu investīcijas kopumā 12 mEUR apmērā;          2) Radīt priekšnosacījumus  80 - 100 darba vietu radīšanai</t>
  </si>
  <si>
    <r>
      <t>Projekta ideja:</t>
    </r>
    <r>
      <rPr>
        <i/>
        <sz val="10"/>
        <rFont val="Times New Roman"/>
        <family val="1"/>
      </rPr>
      <t xml:space="preserve"> </t>
    </r>
    <r>
      <rPr>
        <b/>
        <i/>
        <sz val="10"/>
        <rFont val="Times New Roman"/>
        <family val="1"/>
      </rPr>
      <t>Jūrmalas pilsētas izglītības pakalpojumu kvalitātes paaugstināšana</t>
    </r>
  </si>
  <si>
    <r>
      <t>Projekta ideja:</t>
    </r>
    <r>
      <rPr>
        <i/>
        <sz val="10"/>
        <rFont val="Times New Roman"/>
        <family val="1"/>
      </rPr>
      <t xml:space="preserve"> </t>
    </r>
    <r>
      <rPr>
        <b/>
        <i/>
        <sz val="10"/>
        <rFont val="Times New Roman"/>
        <family val="1"/>
      </rPr>
      <t>Jūrmalas pilsētas pašvaldības ēku energoefektivitātes paaugstināšana</t>
    </r>
  </si>
  <si>
    <t>4.2.2.SAM</t>
  </si>
  <si>
    <t>8.1.2.SAM</t>
  </si>
  <si>
    <t>Rezultāta rādītāji: Trīs gadu laikā pēc projekta pabeigšanas kopumā paredzēts:       1) Piesaistīt nefinanšu investīcijas kopumā 12 mEUR apmērā;                      2) Radīt priekšnosacījumus  60 - 80 darba vietu radīšanai</t>
  </si>
  <si>
    <t>~16 mēneši</t>
  </si>
  <si>
    <r>
      <t>Projekta aktivitāšu pamatojums</t>
    </r>
    <r>
      <rPr>
        <i/>
        <sz val="10"/>
        <rFont val="Times New Roman"/>
        <family val="1"/>
      </rPr>
      <t>: Pēc Jūrmalas pilsētas domes pasūtījuma 2014.gadā ir izstrādāta un apstiprināta Ķemeru attīstības vīzija, kas ir Ķemeru attīstības teritorijas plānošanas dokuments, kurā izvērtēta Ķemeros esošā infrastruktūra un tās attīstības potenciāls. Dokumenta ietvaros ir definētas primāri attīstāmās teritorijas, lai nodrošinātu teritorijas sociālekonomisko attīstību, kā prioritāte tiek izvirzīta teritorijas centrālo objektu sakārtošana, lai nodrošinātu uzņēmējdarbības attīstību tādos objektos kā Ķemeru kūrortpoliklīnika un Ķemeru kūrortviesnīca. Lai sekmīgi tiktu attīstīta uzņēmējdarbība minētajos objektos, ir identificēti šādi galvenie publiskās infrastruktūras trūkumi – degradēta ārstniecību papildinoša infrastruktūra – Ķemeru parks, nav nodrošināti publiskās infrastruktūras pieslēgumi uzņēmējdarbības objektiem (elektroenerģijas, ūdens un kanalizācijas un gāzes pieslēgumi, kā arī pievadošā ceļu infrastruktūra – jo sevišķi E.Dārziņa iela), degradēta teritorija adresē E.Dārziņa iela 28, kur nepieciešams veikt ieguldījumus Ķemeru attīstības teritorijas enkurobjektu izveidē.</t>
    </r>
  </si>
  <si>
    <t>Sadarbības partneri: 1) Jūrmalas pilsētas dome sniedz visu nepieciešamo atbalstu kā Maksātnespējas administratoram tā Latvijas investīciju un attīstības aģentūrai investora piesaistei Ķemeru kūrortviesnīcas un kūrortpoliklīnikas attīstībai; 2) Jūrmalas pilsētas domes Attīstības pārvalde virza sarunas sadarbības partneru (operatoru) piesaistei Dabas izglītības centram.</t>
  </si>
  <si>
    <t>Dabas izglītības centra izveide Ķemeros (5.6.2.SAM)</t>
  </si>
  <si>
    <r>
      <t>Ķemeru parka atjaunošana</t>
    </r>
    <r>
      <rPr>
        <b/>
        <sz val="10"/>
        <rFont val="Times New Roman"/>
        <family val="1"/>
      </rPr>
      <t xml:space="preserve"> </t>
    </r>
    <r>
      <rPr>
        <sz val="10"/>
        <rFont val="Times New Roman"/>
        <family val="1"/>
      </rPr>
      <t>kā ārstniecības infrastruktūru papildinošu komponenti (5.6.2.SAM)</t>
    </r>
  </si>
  <si>
    <t>4.1.</t>
  </si>
  <si>
    <t>4.2.</t>
  </si>
  <si>
    <r>
      <t>Projekta idejas pamatojums:</t>
    </r>
    <r>
      <rPr>
        <i/>
        <sz val="10"/>
        <rFont val="Times New Roman"/>
        <family val="1"/>
      </rPr>
      <t xml:space="preserve"> Dienvidos Jūrmalu norobežo otrā ūdens bagātākā, kuģojamā Latvijas upe Lielupe 30 km garumā. Lielupe vēsturiski ir bijusi nozīmīga Jūrmalas ekonomikas attīstībai – pateicoties tai, ir attīstījušies virkne pilsētai nozīmīgu objektu, kas šobrīd ir kļuvuši par degradētām teritorijām, piemēram Lielupes ostas teritorija. Revitalizējot un attīstot kādreiz pilsētai tik nozīmīgās teritorijas, attīstīsies Jūrmalas specializācijai atbilstoša uzņēmējdarbība, piemēram, jahtu tūrisms.Papildus ir nepieciešams risināt vairākas problēmas, ko nav iespējams risināt ITI ietvaros, piemēram, Lielupes kuģošanas kanālā veidojas smilšu sanesumi, tādēļ tas katru gadu jābagarē, lai nodrošinātu minimālo kuģošanas kanāla dziļumu. 2014. -2020.gada plānošanas periodā, piesaistot citu ārējo finansējumu, Lielupes ostas teritorijā paredzēts attīstīt pamata infrastruktūra jahtu tūrisma attīstībai (degvielas uzpilde, atkritumu savākšana no jahtām utt).</t>
    </r>
  </si>
  <si>
    <r>
      <t xml:space="preserve">Projekta aktivitāšu pamatojums: </t>
    </r>
    <r>
      <rPr>
        <i/>
        <sz val="10"/>
        <rFont val="Times New Roman"/>
        <family val="1"/>
      </rPr>
      <t>Izstrādājot Lielupes ostas attīstības programmu 2014. -2022.gadam, ir definētas divas galvenās problēmas jeb izaicinājumi Jūrmalas pilsētas specializācijai atbilstošas uzņēmējdarbības attīstībai - nav nodrošināta atbilstoša teritorijas pieejamība - tajā skaitā nav nodrošināti pietiekami inženierkomunikāciju (elektroenerģija, ūdens un kanalizācija, kā arī gāzes) pieslēgumi attīstības teritorijām. Tāpat attīstības teritorijas ir uzskatāmas par degradētām un tajās nav izveidota Jūrmalas specializācijai atbilstoša uzņēmējdarbības infrastruktūra, tajā skaitā uzņēmējdarbības veikšanai piemērotas telpas.</t>
    </r>
  </si>
  <si>
    <r>
      <t>Projekta idejas pamatojums:</t>
    </r>
    <r>
      <rPr>
        <i/>
        <sz val="10"/>
        <rFont val="Times New Roman"/>
        <family val="1"/>
      </rPr>
      <t xml:space="preserve"> Jūrmalas pilsētā daļa dzīvojamo un sabiedrisko ēku ir ar zemu energoefektivitāti, kā arī ir vizuāli nepievilcīgas un līdz ar to degradē kopējo pilsētas ainavu.
Jūrmalas pilsētas publisko ēku vidējais siltumenerģijas patēriņš 2012. gadā bija  202 kWh/m2 gadā (ar karstā ūdens apgādi), kas nozīmē, ka Jūrmalas pilsētā ir augsts enerģijas  ietaupījuma potenciāls (datu avots: Jūrmalas pilsētas ilgtspējīgas enerģētikas rīcības programma 2013.-2020. gadam)
Pēc Jūrmalas pilsētas domes pasūtījuma ir izstrādāta Jūrmalas pilsētas ilgtspējīgas enerģētikas rīcības programma 2013.-2020. gadam, kas nosaka pasākumu programmu energoefektivitātes jomā. Lai sasniegtu minētajā programmā nospraustos mērķus, ir nepieciešams veikt ieguldījumus pašvaldības ēku energoefektivitātes uzlabošanā, tāpat ir nepieciešams izstrādāt motivācijas un atbalsta programmu daudzdzīvokļu ēku energoefektivitātes paaugstināšanai. 
</t>
    </r>
  </si>
  <si>
    <r>
      <t xml:space="preserve">Projekta idejas pamatojums: </t>
    </r>
    <r>
      <rPr>
        <i/>
        <sz val="10"/>
        <rFont val="Times New Roman"/>
        <family val="1"/>
      </rPr>
      <t>Jūrmalas pilsēta virzās kūrorta attīstības virzienā, tomēr līdztekus tam nepieciešams nodrošināt efektīvu pārvaldību un  kvalitatīvu dzīves vidi iedzīvotājiem, tajā skaitā paaugstināt pašvaldības sniegto pakalpojumu kvalitāti - viens no būtiskākajiem pakalpojumiem, ko Jūrmalas pilsētas dome sniedz iedzīvotājiem, ir izglītības pakalpojums. Izglītības pakalpojumu kvalitāte ir atkarīga galvenokārt no diviem faktoriem – pedagogu kvalifikācijas  un izglītības iestāžu infrastruktūras un materiāli tehniskās bāzes kvalitātes. Šobrīd pēc Jūrmalas pilsētas domes pasūtījuma tiek izstrādāta Jūrmalas pilsētas izglītības attīstības koncepcija 2015. – 2020.gadam (turpmāk – koncepcija), kuras ietvaros tiek veikta izpēte par izglītības pakalpojumu kvalitāti, kur attiecīgi tiek analizēti dati par pedagogu kvalifikāciju, skolēnu sasniegtajiem rezultātiem, kā arī infrastruktūras kvalitāti, vērtējot iestāžu attīstības potenciālu. Tā kā izglītības politika 2014 -2020.gada plānošanas periodā ir vērsta uz vidējās izglītības pakalpojumu kvalitātes paaugstināšanu, tad Jūrmalas pilsētā kā Latvijas sastāvdaļā tiek izvirzīta līdzīga prioritāte, kas arī izriet no izglītojamo skaita izmaiņām pēdējos gados, kas liecina, ka palielinās izglītojamo skaits 7. – 9 . klasē un līdz ar to ir paredzēts pieaugums 10. -12. klases grupā. Tāpat “Kvalitatīva izglītība” saskaņā ar Jūrmalas pilsētas attistibas programmu 2014 -2020 gadam ir viena no Jūrmalas pilsētas attīstības prioritātēm, kas paredz vienu no rīcības virzieniem – izglītības infrastruktūras un materiāltehniskās bāzes pilnveidi.
Kopējais vispārizglītojošo izglītības iestāžu infrastruktūras stāvoklis uz 2014.gada decembri saskaņā ar veikto esošās situācijas izvērtējumu koncepcijas ietvaros ir vērtējams kā apmierinošs, kas nozīmē, ka ir pilnveidojams. Savukārt Jūrmalas pilsētas attīstības programmas 2014. -2020. gadam dati parāda, ka iespēju iegūt labu pamata un vidējo izglītību Jūrmalā apmierina 64,3% Jūrmalas pilsētas iedzīvotāju, mērķis 2020 .gadā – ne mazāk kā 68% . Ieguldījumi izglītības iestāžu infrastruktūras sakārtošanā uzlabos vispārizglītojošo izglītības iestāžu stāvokli un sniegs būtiskas priekšrocības izglītības pakalpojumu kvalitātes paaugstināšanā.</t>
    </r>
    <r>
      <rPr>
        <i/>
        <u val="single"/>
        <sz val="10"/>
        <rFont val="Times New Roman"/>
        <family val="1"/>
      </rPr>
      <t xml:space="preserve">
</t>
    </r>
  </si>
  <si>
    <r>
      <rPr>
        <i/>
        <u val="single"/>
        <sz val="10"/>
        <rFont val="Times New Roman"/>
        <family val="1"/>
      </rPr>
      <t xml:space="preserve">Aktivitāšu pamatojums. </t>
    </r>
    <r>
      <rPr>
        <i/>
        <sz val="10"/>
        <rFont val="Times New Roman"/>
        <family val="1"/>
      </rPr>
      <t>Lielupes vidusskola – vispārizglītojošā vidusskola, kas atrodas vistālākajā Jūrmalas pilsētas galā, kas nozīmē, ka tai ir potenciāls piesaistīt arī izglītojamos no kaimiņu pašvaldībām (Babītes novads, Rīgas pilsēta). Izglītības iestādi paredzēts veidot kā profesionālas ievirzes izglītības iestādi, tajā skaitā nodrošinot augstvērtīgas kvalitātes vispārējas izglītības pakalpojumu. Projektu paredzēts īstenot divās kārtās – pirmo kārtu paredzēts uzsākt 2015.gadā (sporta zāles būvniecība), ko Jūrmalas pilsētas dome īstenos par saviem līdzekļiem. Otro kārtu, kas paredz skolas ēkas rekonstrukciju, tajā skaitā mūsdienu prasībām atbilstošas materiāltehniskās bāzes attīstību plānots uzsākt 2016.gadā, piesaistot ERAF finansējumu SAM 8.1.2. ietvaros. Jūrmalas Lielupes vidusskolas rekonstrukcijas projektam ir augsta gatavības pakāpe, jo tam jau ir izstrādāts tehniskais projekts. 
Šobrīd pēc Jūrmalas pilsētas domes pasūtījuma tiek izstrādāta Jūrmalas izglītības attīstības koncepcija 2015. – 2020.gadam, kuru paredzēts apstiprināt 2015.gada aprīlī, līdz ar to lēmums par vēl vienas līdz divu izglītības iestāžu infrastruktūras un materiāltehniskās bāzes attīstību tiks pieņemts saskaņā ar apstiprinātās koncepcijas priekšlikumiem.</t>
    </r>
  </si>
  <si>
    <t xml:space="preserve">Rezultātu rādītāji - vidējais siltumenerģijas patēriņš - ne ne vairāk kā 120 kWh uz m2 gadā                                                                            Iznākumu rādītājs - vidējais enerģijas ietaupījums uz m2 pēc renovācijas  - ne mazāk kā 40 kWh;                                       </t>
  </si>
  <si>
    <t xml:space="preserve">Rezultātu rādītāji - vidējais siltumenerģijas patēriņš - 68.4 kWh uz m2 gadā                                                                            Iznākumu rādītājs -vidējais enerģijas ietaupījums uz m2 pēc renovācijas - 262.3 kW                                          Pēc paredzētās tehnoloģijas plānotā uzstādāmā papildjauda -  152,5kW </t>
  </si>
  <si>
    <t>Jūrmalas sporta centra (kopējā platība 3020.2 m2) energoefektivitātes paaugstināšana (ēkas siltināšana, kā arī apkures sistēmas rekonstrukcija, izmantojot atjaunojamos energoresursus)</t>
  </si>
  <si>
    <t>Rezultātu rādītāji - nodrošināta pamatskolas izglītības iegušanai atbilstoša vispārējās izglītības infrastruktūra - 1 - 2 iestādes;                                                                 Iznākuma rādītāji - plānotais audzēkņu skaits -iestādes kapacitāte -  ne mazāk kā 530 izglītojamie vienā mācību gadā - uz 2022.gadu plānots sasniegt rādītāju - 690 izglītojamie (pieņemot, ka ik gadu 40 izglītojamie skolu pabeidz un tā vietā iestājas 40 jauni izglītojamie)</t>
  </si>
  <si>
    <t>~14 mēneši</t>
  </si>
  <si>
    <t>~12 mēneši</t>
  </si>
  <si>
    <r>
      <t xml:space="preserve">Projekta idejas pamatojums: </t>
    </r>
    <r>
      <rPr>
        <i/>
        <sz val="10"/>
        <color indexed="8"/>
        <rFont val="Times New Roman"/>
        <family val="1"/>
      </rPr>
      <t>Jūrmalas pilsētas attīstības teritorija – Ķemeri, kur koncentrējas lielākais vairums dziedniecisko un dabas resursu un kurai ir augsts attīstības potenciāls. Šī teritoriālā prioritāte ir nostiprināta Jūrmalas pilsētas attīstības stratēģijā 2010-2030, Jūrmalas pilsētas attīstības programmā 2014-2020, kā arī Jūrmalas pilsētas domes izstrādātajā Ķemeru attīstības vīzijā.  Jūrmala no 9 republikas pilsētām atrodas otrajā vietā (objektīvi – pirmajā vietā ir tikai Rīga) ne vien pēc tūrisma mītņu skaita – 37 (3.vietā - Liepāja ar 19 tūrisma mītnēm, kas ir uz pusi mazāk kā Jūrmalai), gultas vietu skaita – 3337 (3.vietā - Ventspils ar 1174, kas ir gandrīz trīs reizes mazāk kā Jūrmalai), kā arī pēc tūrisma mītnēs apkalpoto tūristu skaita – Jūrmala 2013.gadā tūrisma mītnēs ir apkalpotas 148 409 personas (kas ir par 20,9% vairāk kā 2012.gadā), šī rādītāja ietvaros Jūrmala pārspēj trešajā vietā esošo Liepāju ar 69 070 apkalpotām personām par 115% (CSP dati par 2013.gadu).
Jūrmalas pilsēta jau vēsturiski ir veidojusies kā atpūtnieku iecienīts gala mērķis, līdz ar to pilsētas ekonomika pamatā ir balstīta uz tūrismu un ar to saistītajiem pakalpojumiem. Līdz ar to pašsaprotama ir Jūrmalas pilsētas specializācija - viens no vadošajiem Baltijas jūras reģiona kūrorta, darījumu tūrisma,  aktīvās atpūtas un kultūras centriem, kas ir nostiprināta valsts nozīmes plānošanas dokumentā Latvijas ilgtspējīgas attīstības stratēģijā līdz 2030.gadam.. 
Lielākā daļa Ķemeru teritorijas ir degradēta, kas līdz ar to būtiski ietekmē teritorijas attīstību. Ar projekta palīdzību paredzēts sakārtot publisko infrastruktūru, kas ir būtiska teritorijas attīstībai un uzņēmējdarbības vides uzlabošanai, tajā skaitā Ķemeru parka kā ārstniecības procedūru papildinošas infrastruktūras atjaunošana, ceļu infrastruktūras pie nozīmīgiem investīciju objektiem - Ķemeru kūrortpoliklīnikas un kūrortviesnīcas, kā arī pie Ķemeru parka un plānotā Dabas izglītības centra. Teritorijā izteikti trūkst tā saucamo enkurobjektu, tieši tādēļ projekta ietvaros paredzēts izveidot daudzfunkcionālu dabas izglītības centru, kas pavērs plašas iespējas uzņēmējdarbības attīstībai pašā centrā un Ķemeru attīstības teritorijā kopumā.
Paralēli šim projektam tiek plānoti virkne citu projektu, kas atbalstīs šī projekta rezultātus, tā, piemēram, īstenojot 9.3.1. SAM ietvaros projektu “Bērnu aprūpe ģimeniskā vidē saskaņa ar Quality4Children standartiem” tiks būtiski uzlabota Ķemeru attīstības teritorijas nelabvēlīgā sociālā vide, kura ietvaros paredzēts šobrīd Ķemeros lokalizētās iestādes - bērnunama “Sprīdītis” un Jauniešu pārejas māju deinstucionalizēt un izvietot citās pilsētas daļās.
Tāpat paredzēts uzlabot tūrisma objektu pieejamību piekrastē, 5.5.1. SAM ietvaros rekonstruējot vēsturisko Ķemeru ūdens torni un tajā izvietojot Tūrisma informācijas centru, kas kalpos kā būtisks filtrs tūristu plūsmas sekmīgai novirzīšanai uz piekrastes kultūras un dabas mantojuma objektiem, piemēram, balto kvarca smilšu pludmalēm, Ķemeru Nacionālo parku, un citiem vairāk kā 500 Jūrmalas kultūras un dabas mantojuma objektiem, kā arī uz kaimiņu pašvaldību kultūras un dabas mantojumu objektiem.</t>
    </r>
  </si>
  <si>
    <t>Privātais sektors*</t>
  </si>
  <si>
    <t>*Piesaistītās nefinanšu investīcijas konkrētās aktivitātes ietvaros</t>
  </si>
  <si>
    <t>Sabiedrībā balstītu pakalpojumu attīstība Jūrmalā**</t>
  </si>
  <si>
    <t>***Jūrmalas pilsētas Izglītības koncepcija 2015 -2020 tiks apstiprināta Jūrmalas pilsētas domē ne vēlāk kā 2015.gada aprīlī</t>
  </si>
  <si>
    <t>Izglītības iestāžu energoefektivitātes paaugstināšana saskaņā ar Jūrmalas pilsētas izglītības attīstības koncepciju 2015. -2020. gadam***</t>
  </si>
  <si>
    <t>Vispārējās izglītības iestāžu (1 - 2) infrastruktūras un materiāltehniskās bāzes attīstība saskaņā ar Jūrmalas pilsētas izglītības attīstības koncepciju 2015. -2020. gadam***</t>
  </si>
  <si>
    <t>**Aktivitates šī SAM ietvaros var tikt precizētas pēc Rīgas plānošanas reģiona Deinstitucionalizācijas plāna izstrādes</t>
  </si>
  <si>
    <r>
      <t>Projekta idejas pamatojums</t>
    </r>
    <r>
      <rPr>
        <i/>
        <sz val="10"/>
        <rFont val="Times New Roman"/>
        <family val="1"/>
      </rPr>
      <t>- Jūrmalas pilsētas dome jau ilgstoši mērķtiecīgi iegulda dažādu sociālo pakalpojumu attīstībā, kur pakalpojumu saņēmēju loks  plašs un vajadzības joprojām ir  daudz. Jūrmalas pilsētas dome , sadarbībā ar pilsētas sociālās jomas nevalstiskajām organizācijām , aktīvi iesaistījās  Rīgas plānošanas reģiona sociālo pakalpojumu attīstības programma alternatīviem sociālās aprūpes un sociālās rehabilitācijas pakalpojumiem 2010.-2016. Gadam izveidē, kur  kā ir izvirzīti institūcijām alternatīvi sabiedrībā balstīti sociālie pakalpojumi.
Minētās programmas realizācija norit sekmīgi, taču jāatzīst, ka ir veicams ievērojams darbs pie institucionālo pakalpojumu uzlabošanas, tuvinot to sniegšanu  sabiedrībai un ģimeniskai videi. Attīstot sociālo pakalpojumu klāstu secinām, ka ir mērķgrupas,  kuru  atbalstam  nav pilnībā  attīstīti  sociālie pakalpojumi ierobežotā finansējuma dēļ .</t>
    </r>
  </si>
  <si>
    <t>Iznākuma rādītāji - 24 -30 bērni vecumā 2 - 15 gadii un 8 jaunieši 15 -18 gadi</t>
  </si>
  <si>
    <t>Jūrmalas specializācijai atbilstošas uzņēmējdarbības infrastruktūras attīstība (telpu izveide un teritorijas revitalizācija) (SAM 5.6.2.)</t>
  </si>
  <si>
    <t>Degradētas teritorjas revitalizācija 20 684 m2 apmērā saskaņā ar kartogrāfisko materiālu Nr.6</t>
  </si>
  <si>
    <r>
      <rPr>
        <i/>
        <u val="single"/>
        <sz val="10"/>
        <rFont val="Times New Roman"/>
        <family val="1"/>
      </rPr>
      <t>Aktivitāšu pamatojums.</t>
    </r>
    <r>
      <rPr>
        <i/>
        <sz val="10"/>
        <rFont val="Times New Roman"/>
        <family val="1"/>
      </rPr>
      <t xml:space="preserve">
Jūrmalas Sporta centrs – profesionālās ievirzes izglītības iestāde, kas sagatavo augsta līmeņa sportistus, ir ļoti sliktā tehniskajā stāvokli, tajā skaitā ar zemu energoefektivitātes līmeni. Ēkas energoefektivitātes paaugstināšanas nolūkos vairākkārt ir mēģināts piesaistīt ārējo finansējumu, taču neveiksmīgi. Izglītības iestādei ir augsts attīstības potenciāls pie nosacījuma, ja tiek veikti ieguldījumi infrastruktūras atjaunošanā un attīstībā. Projektu plānots īstenot divās kārtās – ar Jūrmalas pilsētas domes finansējumu paredzēts nodrošināt iestādes rekonstrukciju (iekārtas, telpas u.c.), savukārt piesaistot ERAF finansējumu SAM 4.2.2. ietvaros – uzlabot ēkas energoefektivitāti, veicot siltināšanas pasākumus un veicot ieguldījums arī apkures sistēmas rekonstrukcijā, izmantojot atjaunojamos energoresursus. Tā kā viena no Jūrmalas pilsētas prioritātēm ir izglītības pakalpojumu kvalitātes paaugstināšana, tad pārējie ieguldījumu energoefektivitātes paaugstināšanai tiek paredzēti tieši izglītības iestādēs. Šobrīd pēc Jūrmalas pilsētas domes pasūtījuma tiek izstrādāta Jūrmalas izglītības attīstības koncepcija 2015. – 2020.gadam, kuru paredzēts apstiprināt 2015.gada aprīlī, līdz ar to lēmums par konkrētu izglītības iestāžu energoefektivitātes paaugstināšanu tiks pieņemts saskaņā ar apstiprinātās koncepcijas priekšlikumiem.</t>
    </r>
  </si>
  <si>
    <r>
      <rPr>
        <i/>
        <u val="single"/>
        <sz val="10"/>
        <rFont val="Times New Roman"/>
        <family val="1"/>
      </rPr>
      <t>Aktivitāšu pamatojums</t>
    </r>
    <r>
      <rPr>
        <i/>
        <sz val="10"/>
        <rFont val="Times New Roman"/>
        <family val="1"/>
      </rPr>
      <t xml:space="preserve">
1. aktivitāte - Grupu dzīvokļu pakalpojuma attīstība. 2007 .– 2013. gada plānošanas periodā Jūrmalas pilsētas dome uzsāka Grupu dzīvokļa pakalpojumu attīstību. Tika īstenots projekts “Grupu dzīvokļa pakalpojuma izveide un nodrošināšana Jūrmalā”, kura mērķis bija attīstīt Jūrmalas pašvaldībā inovatīvu sociālās rehabilitācijas un institūcijām alternatīvu sociālās aprūpes pakalpojumu – grupu dzīvokļa pakalpojumu personām ar garīga rakstura traucējumiem, tādā veidā nodrošinot personām ar funkcionāliem traucējumiem iespēju integrēties sabiedrībā un iesaistīties darba tirgū. Projekta ietvaros tika pielāgotas un aprīkotas telpas jaunā pakalpojuma sniegšanai un uzsākta pakalpojuma sniegšana, kas pēc projekta tiek nodrošināts par pašvaldības līdzekļiem. Lai nodrošinātu projekta pēctecību un attīstītu jaunizveidoto pakalpojumu jaunajā plānošanas periodā paredzēts  stiprināt  Grupu dzīvokļa atbalstošos pakalpojumus - dienas centru personām ar garīga rakstura traucējumiem, specializētās darbnīcas  pakalpojumu, kā arī pielāgot jaunas telpas, lai paplašinātu Grupu dzīvokļa pakalpojumu saņēmēju  skaitu personām ar dažādām garīga rakstura traucējumu smaguma pakāpēm. Paredzēts izveidot papildus 15 -20  dzīvokļus. 
2.aktivitāte - Bērnu aprūpe ģimeniskā vidē saskaņā ar Quality4Children standartiem. Mērķa grupas – bez vecāku gādības palikuši  bērni un jaunieši ārpus ģimenes aprūpē pakalpojuma attīstītībā nepieciešams ieguldīt  ievērojamus finanšu līdzekļus, lai   nodrošinātu pakalpojuma sniegšanu saskaņā ar mūsdienu prasībām atbilstošu pieeju - sabiedrībā balstīta pakalpojuma veidā, pakalpojumu maksimāli tuvinot ģimeniskai videi. Šādiem mērķiem ir nepieciešams radīt jaunu infrastruktūru. Projekta ietvaros paredzēts izveidot infrastruktūru bērnu aprūpei ģimeniskā vidē saskaņā ar Quality4Children standartiem, kas nozīmē ģimeniskas vides radīšanu sabiedrībā integrētā pakalpojuma veidā. Quality4Children-2.standartu grupa nosaka, kā jāorganizē aprūpes process, lai bērna ārpusģimenes aprūpes vieta atbilst bērna vajadzībām, dzīves situācijai un sākotnējai sociālajai videi, ņemot vērā fizisko attālumu starp bērna kopienu un aprūpes vietu. Aprūpe ir jāorganizē ģimeniskā vidē. Lai tā būtu pieejama, iekļaujoša, atbalstoša, droša un gādīga vide. Kā arī, lai bērns nezaudē saikni ar savu izcelsmes ģimeni, lai attiecības ar bērna izcelsmes ģimeni tiktu veicinātas, saglabātas un atbalstītas, ja tas ir bērna labākajās interesēs. Kā arī, lai bērniem ar īpašām vajadzībām paredzētā ārpusģimenes aprūpes vieta tiktu sagatavota ar īpašu rūpību. Ārpusģimenes aprūpi  paredzēts nodrošināt vienā vietā nelielam  bērnu skaitam -  grupās (8 bērni vienā grupā), izveidojot jaunu infrastruktūru atsevišķās ēkās, privātmāju  veidā  (pēc SOS ciematiņu principa).</t>
    </r>
  </si>
  <si>
    <t>Iznākuma rādītāji - pakalpojuma saņēmēju skaits - 35 - 40 personas</t>
  </si>
  <si>
    <t>Degradētas teritorjas revitalizācija 146 790 - 203 647 m2 apmērā (papildus 29 054 m2 ir pieguļošās privātās teritorijas, kas būs labumu guvējas) saskaņā ar kartogrāfisko materiālu Nr.1 - 4</t>
  </si>
  <si>
    <t>Degradētas teritorjas revitalizācija 47 030 m2 apmērā saskaņā ar kartogrāfisko materiālu Nr.5 (procesā zemes gabala sadalīšana, kuras rezultātā 47 030 m2 no VARAM zems tiks nodoti Jūrmalas pilsētas pašvaldībai)</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</si>
</sst>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 numFmtId="170" formatCode="#,##0\ &quot;Ls&quot;;\-#,##0\ &quot;Ls&quot;"/>
    <numFmt numFmtId="171" formatCode="#,##0\ &quot;Ls&quot;;[Red]\-#,##0\ &quot;Ls&quot;"/>
    <numFmt numFmtId="172" formatCode="#,##0.00\ &quot;Ls&quot;;\-#,##0.00\ &quot;Ls&quot;"/>
    <numFmt numFmtId="173" formatCode="#,##0.00\ &quot;Ls&quot;;[Red]\-#,##0.00\ &quot;Ls&quot;"/>
    <numFmt numFmtId="174" formatCode="_-* #,##0\ &quot;Ls&quot;_-;\-* #,##0\ &quot;Ls&quot;_-;_-* &quot;-&quot;\ &quot;Ls&quot;_-;_-@_-"/>
    <numFmt numFmtId="175" formatCode="_-* #,##0\ _L_s_-;\-* #,##0\ _L_s_-;_-* &quot;-&quot;\ _L_s_-;_-@_-"/>
    <numFmt numFmtId="176" formatCode="_-* #,##0.00\ &quot;Ls&quot;_-;\-* #,##0.00\ &quot;Ls&quot;_-;_-* &quot;-&quot;??\ &quot;Ls&quot;_-;_-@_-"/>
    <numFmt numFmtId="177" formatCode="_-* #,##0.00\ _L_s_-;\-* #,##0.00\ _L_s_-;_-* &quot;-&quot;??\ _L_s_-;_-@_-"/>
    <numFmt numFmtId="178" formatCode="&quot;Yes&quot;;&quot;Yes&quot;;&quot;No&quot;"/>
    <numFmt numFmtId="179" formatCode="&quot;True&quot;;&quot;True&quot;;&quot;False&quot;"/>
    <numFmt numFmtId="180" formatCode="&quot;On&quot;;&quot;On&quot;;&quot;Off&quot;"/>
    <numFmt numFmtId="181" formatCode="#,##0.0"/>
    <numFmt numFmtId="182" formatCode="[$€-2]\ #,##0.00_);[Red]\([$€-2]\ #,##0.00\)"/>
    <numFmt numFmtId="183" formatCode="&quot;Ls&quot;\ #,##0.00"/>
    <numFmt numFmtId="184" formatCode="[$EUR]\ #,##0.00"/>
  </numFmts>
  <fonts count="54">
    <font>
      <sz val="10"/>
      <name val="Arial"/>
      <family val="0"/>
    </font>
    <font>
      <b/>
      <sz val="10"/>
      <name val="Arial"/>
      <family val="0"/>
    </font>
    <font>
      <i/>
      <sz val="10"/>
      <name val="Arial"/>
      <family val="0"/>
    </font>
    <font>
      <b/>
      <i/>
      <sz val="10"/>
      <name val="Arial"/>
      <family val="0"/>
    </font>
    <font>
      <sz val="10"/>
      <name val="Times New Roman"/>
      <family val="1"/>
    </font>
    <font>
      <b/>
      <sz val="10"/>
      <name val="Times New Roman"/>
      <family val="1"/>
    </font>
    <font>
      <b/>
      <i/>
      <sz val="10"/>
      <name val="Times New Roman"/>
      <family val="1"/>
    </font>
    <font>
      <i/>
      <sz val="10"/>
      <name val="Times New Roman"/>
      <family val="1"/>
    </font>
    <font>
      <i/>
      <sz val="10"/>
      <color indexed="8"/>
      <name val="Times New Roman"/>
      <family val="1"/>
    </font>
    <font>
      <i/>
      <u val="single"/>
      <sz val="10"/>
      <name val="Times New Roman"/>
      <family val="1"/>
    </font>
    <font>
      <b/>
      <sz val="11"/>
      <name val="Times New Roman"/>
      <family val="1"/>
    </font>
    <font>
      <i/>
      <u val="single"/>
      <sz val="10"/>
      <color indexed="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0"/>
      <color indexed="8"/>
      <name val="Times New Roman"/>
      <family val="1"/>
    </font>
    <font>
      <sz val="10"/>
      <color indexed="10"/>
      <name val="Times New Roman"/>
      <family val="1"/>
    </font>
    <font>
      <b/>
      <sz val="16"/>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Times New Roman"/>
      <family val="1"/>
    </font>
    <font>
      <sz val="10"/>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2D05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color indexed="63"/>
      </right>
      <top>
        <color indexed="63"/>
      </top>
      <bottom style="hair"/>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33"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73">
    <xf numFmtId="0" fontId="0" fillId="0" borderId="0" xfId="0" applyAlignment="1">
      <alignment/>
    </xf>
    <xf numFmtId="0" fontId="4" fillId="0" borderId="0" xfId="0" applyFont="1" applyAlignment="1">
      <alignment/>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1" xfId="0" applyFont="1" applyBorder="1" applyAlignment="1">
      <alignment horizontal="justify" vertical="center" wrapText="1"/>
    </xf>
    <xf numFmtId="0" fontId="4" fillId="0" borderId="11" xfId="0" applyFont="1" applyBorder="1" applyAlignment="1">
      <alignment vertical="center" wrapText="1"/>
    </xf>
    <xf numFmtId="0" fontId="5" fillId="0" borderId="11" xfId="0" applyFont="1" applyBorder="1" applyAlignment="1">
      <alignment horizontal="center" vertical="center" wrapText="1"/>
    </xf>
    <xf numFmtId="177" fontId="4" fillId="0" borderId="11" xfId="42" applyFont="1" applyBorder="1" applyAlignment="1">
      <alignment vertical="center" wrapText="1"/>
    </xf>
    <xf numFmtId="0" fontId="4" fillId="0" borderId="0" xfId="0" applyFont="1" applyFill="1" applyBorder="1" applyAlignment="1">
      <alignment vertical="center"/>
    </xf>
    <xf numFmtId="0" fontId="9" fillId="33" borderId="11" xfId="0" applyFont="1" applyFill="1" applyBorder="1" applyAlignment="1">
      <alignment horizontal="justify" vertical="center" wrapText="1"/>
    </xf>
    <xf numFmtId="0" fontId="4" fillId="33" borderId="11" xfId="0" applyFont="1" applyFill="1" applyBorder="1" applyAlignment="1">
      <alignment horizontal="justify" vertical="center" wrapText="1"/>
    </xf>
    <xf numFmtId="0" fontId="4" fillId="0" borderId="11" xfId="0" applyFont="1" applyFill="1" applyBorder="1" applyAlignment="1">
      <alignment horizontal="justify" vertical="center" wrapText="1"/>
    </xf>
    <xf numFmtId="0" fontId="4" fillId="0" borderId="11" xfId="0" applyFont="1" applyFill="1" applyBorder="1" applyAlignment="1">
      <alignment vertical="center" wrapText="1"/>
    </xf>
    <xf numFmtId="0" fontId="4" fillId="0" borderId="0" xfId="0" applyFont="1" applyFill="1" applyBorder="1" applyAlignment="1">
      <alignment horizontal="center" vertical="center" wrapText="1"/>
    </xf>
    <xf numFmtId="177" fontId="4" fillId="0" borderId="11" xfId="42" applyFont="1" applyFill="1" applyBorder="1" applyAlignment="1">
      <alignment vertical="center" wrapText="1"/>
    </xf>
    <xf numFmtId="0" fontId="52" fillId="0" borderId="0" xfId="0" applyFont="1" applyAlignment="1">
      <alignment horizontal="left"/>
    </xf>
    <xf numFmtId="0" fontId="4" fillId="0" borderId="11" xfId="0" applyFont="1" applyBorder="1" applyAlignment="1">
      <alignment horizontal="left" vertical="center" wrapText="1"/>
    </xf>
    <xf numFmtId="0" fontId="7" fillId="0" borderId="11" xfId="0" applyFont="1" applyFill="1" applyBorder="1" applyAlignment="1">
      <alignment horizontal="justify" vertical="center" wrapText="1"/>
    </xf>
    <xf numFmtId="0" fontId="9" fillId="0" borderId="11" xfId="0" applyFont="1" applyFill="1" applyBorder="1" applyAlignment="1">
      <alignment horizontal="justify" vertical="center" wrapText="1"/>
    </xf>
    <xf numFmtId="0" fontId="9" fillId="0" borderId="0" xfId="0" applyFont="1" applyFill="1" applyBorder="1" applyAlignment="1">
      <alignment horizontal="justify" vertical="center" wrapText="1"/>
    </xf>
    <xf numFmtId="0" fontId="4" fillId="0"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7" fillId="0" borderId="11" xfId="0" applyFont="1" applyBorder="1" applyAlignment="1">
      <alignment vertical="center" wrapText="1"/>
    </xf>
    <xf numFmtId="0" fontId="4" fillId="0" borderId="11" xfId="0" applyFont="1" applyFill="1" applyBorder="1" applyAlignment="1">
      <alignment horizontal="left" vertical="center" wrapText="1"/>
    </xf>
    <xf numFmtId="0" fontId="7" fillId="0" borderId="12" xfId="0" applyFont="1" applyFill="1" applyBorder="1" applyAlignment="1">
      <alignment horizontal="justify" vertical="center" wrapText="1"/>
    </xf>
    <xf numFmtId="0" fontId="4" fillId="0" borderId="12" xfId="0" applyFont="1" applyBorder="1" applyAlignment="1">
      <alignment horizontal="justify" vertical="center" wrapText="1"/>
    </xf>
    <xf numFmtId="0" fontId="7" fillId="34" borderId="13" xfId="0" applyFont="1" applyFill="1" applyBorder="1" applyAlignment="1">
      <alignment horizontal="justify" vertical="center" wrapText="1"/>
    </xf>
    <xf numFmtId="0" fontId="7" fillId="34" borderId="14" xfId="0" applyFont="1" applyFill="1" applyBorder="1" applyAlignment="1">
      <alignment horizontal="justify" vertical="center" wrapText="1"/>
    </xf>
    <xf numFmtId="0" fontId="7" fillId="34" borderId="0" xfId="0" applyFont="1" applyFill="1" applyAlignment="1">
      <alignment vertical="center"/>
    </xf>
    <xf numFmtId="0" fontId="7" fillId="33" borderId="11" xfId="0" applyFont="1" applyFill="1" applyBorder="1" applyAlignment="1">
      <alignment horizontal="justify" vertical="center" wrapText="1"/>
    </xf>
    <xf numFmtId="0" fontId="53" fillId="0" borderId="0" xfId="0" applyFont="1" applyAlignment="1">
      <alignment wrapText="1"/>
    </xf>
    <xf numFmtId="0" fontId="4" fillId="0" borderId="0" xfId="0" applyFont="1" applyFill="1" applyAlignment="1">
      <alignment/>
    </xf>
    <xf numFmtId="0" fontId="4" fillId="33" borderId="11" xfId="0" applyFont="1" applyFill="1" applyBorder="1" applyAlignment="1">
      <alignment vertical="center" wrapText="1"/>
    </xf>
    <xf numFmtId="177" fontId="4" fillId="33" borderId="11" xfId="42" applyFont="1" applyFill="1" applyBorder="1" applyAlignment="1">
      <alignment vertical="center" wrapText="1"/>
    </xf>
    <xf numFmtId="0" fontId="4" fillId="33" borderId="11" xfId="0" applyFont="1" applyFill="1" applyBorder="1" applyAlignment="1">
      <alignment horizontal="left" vertical="center" wrapText="1"/>
    </xf>
    <xf numFmtId="0" fontId="7" fillId="0" borderId="11" xfId="0" applyFont="1" applyBorder="1" applyAlignment="1">
      <alignment horizontal="justify" vertical="center" wrapText="1"/>
    </xf>
    <xf numFmtId="3" fontId="4" fillId="33" borderId="11" xfId="0" applyNumberFormat="1" applyFont="1" applyFill="1" applyBorder="1" applyAlignment="1">
      <alignment vertical="center" wrapText="1"/>
    </xf>
    <xf numFmtId="0" fontId="4" fillId="33" borderId="11" xfId="0" applyFont="1" applyFill="1" applyBorder="1" applyAlignment="1">
      <alignment vertical="center" wrapText="1"/>
    </xf>
    <xf numFmtId="0" fontId="4" fillId="0" borderId="12" xfId="0" applyFont="1" applyFill="1" applyBorder="1" applyAlignment="1">
      <alignment vertical="center" wrapText="1"/>
    </xf>
    <xf numFmtId="0" fontId="4" fillId="33" borderId="11" xfId="0" applyFont="1" applyFill="1" applyBorder="1" applyAlignment="1">
      <alignment vertical="center" wrapText="1"/>
    </xf>
    <xf numFmtId="0" fontId="4" fillId="0" borderId="15"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9" fillId="34" borderId="11" xfId="0" applyFont="1" applyFill="1" applyBorder="1" applyAlignment="1">
      <alignment horizontal="justify" vertical="center" wrapText="1"/>
    </xf>
    <xf numFmtId="0" fontId="4" fillId="33" borderId="11" xfId="0" applyFont="1" applyFill="1" applyBorder="1" applyAlignment="1">
      <alignment vertical="center" wrapText="1"/>
    </xf>
    <xf numFmtId="0" fontId="7" fillId="34" borderId="11" xfId="0" applyFont="1" applyFill="1" applyBorder="1" applyAlignment="1">
      <alignment horizontal="justify" vertical="center" wrapText="1"/>
    </xf>
    <xf numFmtId="0" fontId="7" fillId="0" borderId="11" xfId="0" applyFont="1" applyBorder="1" applyAlignment="1">
      <alignment vertical="center" wrapText="1"/>
    </xf>
    <xf numFmtId="0" fontId="4" fillId="0" borderId="11" xfId="0" applyFont="1" applyBorder="1" applyAlignment="1">
      <alignment vertical="center" wrapText="1"/>
    </xf>
    <xf numFmtId="0" fontId="9" fillId="0" borderId="15"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7" fillId="0" borderId="15"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4" fillId="33" borderId="15" xfId="0" applyFont="1" applyFill="1" applyBorder="1" applyAlignment="1">
      <alignment horizontal="left" vertical="center" wrapText="1"/>
    </xf>
    <xf numFmtId="0" fontId="4" fillId="33" borderId="14" xfId="0" applyFont="1" applyFill="1" applyBorder="1" applyAlignment="1">
      <alignment horizontal="left" vertical="center" wrapText="1"/>
    </xf>
    <xf numFmtId="0" fontId="5" fillId="0" borderId="11" xfId="0" applyFont="1" applyBorder="1" applyAlignment="1">
      <alignment horizontal="center" vertical="center" wrapText="1"/>
    </xf>
    <xf numFmtId="0" fontId="11" fillId="34" borderId="11" xfId="0" applyFont="1" applyFill="1" applyBorder="1" applyAlignment="1">
      <alignment horizontal="justify" vertical="center" wrapText="1"/>
    </xf>
    <xf numFmtId="0" fontId="10" fillId="0" borderId="11" xfId="0" applyFont="1" applyBorder="1" applyAlignment="1">
      <alignment horizontal="center" vertical="center" wrapText="1"/>
    </xf>
    <xf numFmtId="0" fontId="9" fillId="34" borderId="15" xfId="0" applyFont="1" applyFill="1" applyBorder="1" applyAlignment="1">
      <alignment horizontal="left" vertical="center" wrapText="1"/>
    </xf>
    <xf numFmtId="0" fontId="9" fillId="34" borderId="13" xfId="0" applyFont="1" applyFill="1" applyBorder="1" applyAlignment="1">
      <alignment horizontal="left" vertical="center" wrapText="1"/>
    </xf>
    <xf numFmtId="0" fontId="9" fillId="34" borderId="14" xfId="0" applyFont="1" applyFill="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7" fillId="0" borderId="11" xfId="0" applyFont="1" applyBorder="1" applyAlignment="1">
      <alignment horizontal="justify" vertical="center" wrapText="1"/>
    </xf>
    <xf numFmtId="0" fontId="7" fillId="0" borderId="15"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7" fillId="34" borderId="15" xfId="0" applyFont="1" applyFill="1" applyBorder="1" applyAlignment="1">
      <alignment horizontal="justify" vertical="center" wrapText="1"/>
    </xf>
    <xf numFmtId="0" fontId="7" fillId="34" borderId="13" xfId="0" applyFont="1" applyFill="1" applyBorder="1" applyAlignment="1">
      <alignment horizontal="justify" vertical="center" wrapText="1"/>
    </xf>
    <xf numFmtId="0" fontId="7" fillId="34" borderId="14" xfId="0" applyFont="1" applyFill="1" applyBorder="1" applyAlignment="1">
      <alignment horizontal="justify" vertical="center" wrapText="1"/>
    </xf>
    <xf numFmtId="0" fontId="7" fillId="34" borderId="11" xfId="0" applyFont="1" applyFill="1" applyBorder="1" applyAlignment="1">
      <alignment horizontal="left" vertical="center" wrapText="1"/>
    </xf>
    <xf numFmtId="0" fontId="32" fillId="0" borderId="16" xfId="0" applyFont="1" applyBorder="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41"/>
  <sheetViews>
    <sheetView tabSelected="1" view="pageBreakPreview" zoomScaleSheetLayoutView="100" workbookViewId="0" topLeftCell="A1">
      <selection activeCell="A1" sqref="A1:N1"/>
    </sheetView>
  </sheetViews>
  <sheetFormatPr defaultColWidth="9.140625" defaultRowHeight="12.75"/>
  <cols>
    <col min="1" max="1" width="6.140625" style="1" customWidth="1"/>
    <col min="2" max="2" width="9.140625" style="1" customWidth="1"/>
    <col min="3" max="3" width="19.8515625" style="1" customWidth="1"/>
    <col min="4" max="4" width="10.421875" style="1" customWidth="1"/>
    <col min="5" max="5" width="11.421875" style="1" customWidth="1"/>
    <col min="6" max="6" width="15.57421875" style="1" customWidth="1"/>
    <col min="7" max="7" width="13.28125" style="1" customWidth="1"/>
    <col min="8" max="8" width="13.57421875" style="1" customWidth="1"/>
    <col min="9" max="9" width="15.57421875" style="1" customWidth="1"/>
    <col min="10" max="10" width="12.421875" style="1" customWidth="1"/>
    <col min="11" max="11" width="25.28125" style="1" customWidth="1"/>
    <col min="12" max="12" width="10.28125" style="1" customWidth="1"/>
    <col min="13" max="13" width="12.7109375" style="1" customWidth="1"/>
    <col min="14" max="14" width="23.57421875" style="1" customWidth="1"/>
    <col min="15" max="16384" width="9.140625" style="1" customWidth="1"/>
  </cols>
  <sheetData>
    <row r="1" spans="1:14" ht="36.75" customHeight="1">
      <c r="A1" s="72" t="s">
        <v>17</v>
      </c>
      <c r="B1" s="72"/>
      <c r="C1" s="72"/>
      <c r="D1" s="72"/>
      <c r="E1" s="72"/>
      <c r="F1" s="72"/>
      <c r="G1" s="72"/>
      <c r="H1" s="72"/>
      <c r="I1" s="72"/>
      <c r="J1" s="72"/>
      <c r="K1" s="72"/>
      <c r="L1" s="72"/>
      <c r="M1" s="72"/>
      <c r="N1" s="72"/>
    </row>
    <row r="2" spans="1:14" ht="22.5" customHeight="1">
      <c r="A2" s="54" t="s">
        <v>0</v>
      </c>
      <c r="B2" s="54" t="s">
        <v>1</v>
      </c>
      <c r="C2" s="54"/>
      <c r="D2" s="54" t="s">
        <v>11</v>
      </c>
      <c r="E2" s="54" t="s">
        <v>2</v>
      </c>
      <c r="F2" s="54" t="s">
        <v>12</v>
      </c>
      <c r="G2" s="54" t="s">
        <v>48</v>
      </c>
      <c r="H2" s="54"/>
      <c r="I2" s="54"/>
      <c r="J2" s="54"/>
      <c r="K2" s="54" t="s">
        <v>3</v>
      </c>
      <c r="L2" s="54" t="s">
        <v>13</v>
      </c>
      <c r="M2" s="54"/>
      <c r="N2" s="56" t="s">
        <v>14</v>
      </c>
    </row>
    <row r="3" spans="1:14" ht="63.75">
      <c r="A3" s="54"/>
      <c r="B3" s="54"/>
      <c r="C3" s="54"/>
      <c r="D3" s="54"/>
      <c r="E3" s="54"/>
      <c r="F3" s="54"/>
      <c r="G3" s="6" t="s">
        <v>47</v>
      </c>
      <c r="H3" s="6" t="s">
        <v>41</v>
      </c>
      <c r="I3" s="6" t="s">
        <v>80</v>
      </c>
      <c r="J3" s="6" t="s">
        <v>40</v>
      </c>
      <c r="K3" s="54"/>
      <c r="L3" s="6" t="s">
        <v>15</v>
      </c>
      <c r="M3" s="6" t="s">
        <v>16</v>
      </c>
      <c r="N3" s="56"/>
    </row>
    <row r="4" spans="1:14" ht="12.75">
      <c r="A4" s="44" t="s">
        <v>25</v>
      </c>
      <c r="B4" s="44"/>
      <c r="C4" s="44"/>
      <c r="D4" s="44"/>
      <c r="E4" s="44"/>
      <c r="F4" s="44"/>
      <c r="G4" s="44"/>
      <c r="H4" s="44"/>
      <c r="I4" s="44"/>
      <c r="J4" s="44"/>
      <c r="K4" s="44"/>
      <c r="L4" s="44"/>
      <c r="M4" s="44"/>
      <c r="N4" s="44"/>
    </row>
    <row r="5" spans="1:14" ht="12.75" customHeight="1">
      <c r="A5" s="42" t="s">
        <v>24</v>
      </c>
      <c r="B5" s="42"/>
      <c r="C5" s="42"/>
      <c r="D5" s="42"/>
      <c r="E5" s="42"/>
      <c r="F5" s="42"/>
      <c r="G5" s="42"/>
      <c r="H5" s="42"/>
      <c r="I5" s="42"/>
      <c r="J5" s="42"/>
      <c r="K5" s="42"/>
      <c r="L5" s="42"/>
      <c r="M5" s="42"/>
      <c r="N5" s="42"/>
    </row>
    <row r="6" spans="1:14" ht="193.5" customHeight="1">
      <c r="A6" s="55" t="s">
        <v>79</v>
      </c>
      <c r="B6" s="42"/>
      <c r="C6" s="42"/>
      <c r="D6" s="42"/>
      <c r="E6" s="42"/>
      <c r="F6" s="42"/>
      <c r="G6" s="42"/>
      <c r="H6" s="42"/>
      <c r="I6" s="42"/>
      <c r="J6" s="42"/>
      <c r="K6" s="42"/>
      <c r="L6" s="42"/>
      <c r="M6" s="42"/>
      <c r="N6" s="42"/>
    </row>
    <row r="7" spans="1:14" ht="69.75" customHeight="1">
      <c r="A7" s="42" t="s">
        <v>62</v>
      </c>
      <c r="B7" s="42"/>
      <c r="C7" s="42"/>
      <c r="D7" s="42"/>
      <c r="E7" s="42"/>
      <c r="F7" s="42"/>
      <c r="G7" s="42"/>
      <c r="H7" s="42"/>
      <c r="I7" s="42"/>
      <c r="J7" s="42"/>
      <c r="K7" s="42"/>
      <c r="L7" s="42"/>
      <c r="M7" s="42"/>
      <c r="N7" s="42"/>
    </row>
    <row r="8" spans="1:14" ht="12.75">
      <c r="A8" s="62">
        <v>1</v>
      </c>
      <c r="B8" s="45" t="s">
        <v>10</v>
      </c>
      <c r="C8" s="45"/>
      <c r="D8" s="45"/>
      <c r="E8" s="45"/>
      <c r="F8" s="45"/>
      <c r="G8" s="45"/>
      <c r="H8" s="45"/>
      <c r="I8" s="45"/>
      <c r="J8" s="45"/>
      <c r="K8" s="45" t="s">
        <v>55</v>
      </c>
      <c r="L8" s="45"/>
      <c r="M8" s="45"/>
      <c r="N8" s="35" t="s">
        <v>34</v>
      </c>
    </row>
    <row r="9" spans="1:14" ht="204">
      <c r="A9" s="62"/>
      <c r="B9" s="45"/>
      <c r="C9" s="45"/>
      <c r="D9" s="45"/>
      <c r="E9" s="45"/>
      <c r="F9" s="45"/>
      <c r="G9" s="45"/>
      <c r="H9" s="45"/>
      <c r="I9" s="45"/>
      <c r="J9" s="45"/>
      <c r="K9" s="45"/>
      <c r="L9" s="45"/>
      <c r="M9" s="45"/>
      <c r="N9" s="35" t="s">
        <v>63</v>
      </c>
    </row>
    <row r="10" spans="1:14" ht="102">
      <c r="A10" s="4" t="s">
        <v>18</v>
      </c>
      <c r="B10" s="46" t="s">
        <v>64</v>
      </c>
      <c r="C10" s="46"/>
      <c r="D10" s="3" t="s">
        <v>7</v>
      </c>
      <c r="E10" s="5" t="s">
        <v>28</v>
      </c>
      <c r="F10" s="7">
        <f>SUM(G10:J10)</f>
        <v>11058823.529411765</v>
      </c>
      <c r="G10" s="7">
        <f>H10/85*12.75</f>
        <v>900000</v>
      </c>
      <c r="H10" s="7">
        <v>6000000</v>
      </c>
      <c r="I10" s="7">
        <v>4000000</v>
      </c>
      <c r="J10" s="7">
        <f>H10/85*2.25</f>
        <v>158823.5294117647</v>
      </c>
      <c r="K10" s="5" t="s">
        <v>95</v>
      </c>
      <c r="L10" s="15">
        <v>2017</v>
      </c>
      <c r="M10" s="5" t="s">
        <v>32</v>
      </c>
      <c r="N10" s="4" t="s">
        <v>35</v>
      </c>
    </row>
    <row r="11" spans="1:14" ht="87.75" customHeight="1">
      <c r="A11" s="4" t="s">
        <v>19</v>
      </c>
      <c r="B11" s="46" t="s">
        <v>65</v>
      </c>
      <c r="C11" s="46"/>
      <c r="D11" s="3" t="s">
        <v>7</v>
      </c>
      <c r="E11" s="5" t="s">
        <v>29</v>
      </c>
      <c r="F11" s="7">
        <f>SUM(G11:J11)</f>
        <v>14235294.11764706</v>
      </c>
      <c r="G11" s="7">
        <f>H11/85*12.75</f>
        <v>1050000</v>
      </c>
      <c r="H11" s="7">
        <v>7000000</v>
      </c>
      <c r="I11" s="7">
        <v>6000000</v>
      </c>
      <c r="J11" s="7">
        <f>H11/85*2.25</f>
        <v>185294.11764705883</v>
      </c>
      <c r="K11" s="32" t="s">
        <v>94</v>
      </c>
      <c r="L11" s="16">
        <v>2016</v>
      </c>
      <c r="M11" s="5" t="s">
        <v>61</v>
      </c>
      <c r="N11" s="4" t="s">
        <v>34</v>
      </c>
    </row>
    <row r="12" spans="1:14" ht="114.75" customHeight="1">
      <c r="A12" s="4" t="s">
        <v>26</v>
      </c>
      <c r="B12" s="46" t="s">
        <v>27</v>
      </c>
      <c r="C12" s="46"/>
      <c r="D12" s="2" t="s">
        <v>6</v>
      </c>
      <c r="E12" s="5" t="s">
        <v>30</v>
      </c>
      <c r="F12" s="7">
        <f>SUM(G12:J12)</f>
        <v>4352941.176470588</v>
      </c>
      <c r="G12" s="7">
        <f>H12/85*12.75</f>
        <v>300000</v>
      </c>
      <c r="H12" s="7">
        <v>2000000</v>
      </c>
      <c r="I12" s="7">
        <v>2000000</v>
      </c>
      <c r="J12" s="7">
        <f>H12/85*2.25</f>
        <v>52941.17647058823</v>
      </c>
      <c r="K12" s="5" t="s">
        <v>53</v>
      </c>
      <c r="L12" s="16">
        <v>2017</v>
      </c>
      <c r="M12" s="5" t="s">
        <v>33</v>
      </c>
      <c r="N12" s="4" t="s">
        <v>34</v>
      </c>
    </row>
    <row r="13" spans="1:14" ht="12.75" customHeight="1">
      <c r="A13" s="42" t="s">
        <v>31</v>
      </c>
      <c r="B13" s="42"/>
      <c r="C13" s="42"/>
      <c r="D13" s="42"/>
      <c r="E13" s="42"/>
      <c r="F13" s="42"/>
      <c r="G13" s="42"/>
      <c r="H13" s="42"/>
      <c r="I13" s="42"/>
      <c r="J13" s="42"/>
      <c r="K13" s="42"/>
      <c r="L13" s="42"/>
      <c r="M13" s="42"/>
      <c r="N13" s="42"/>
    </row>
    <row r="14" spans="1:14" ht="53.25" customHeight="1">
      <c r="A14" s="42" t="s">
        <v>68</v>
      </c>
      <c r="B14" s="42"/>
      <c r="C14" s="42"/>
      <c r="D14" s="42"/>
      <c r="E14" s="42"/>
      <c r="F14" s="42"/>
      <c r="G14" s="42"/>
      <c r="H14" s="42"/>
      <c r="I14" s="42"/>
      <c r="J14" s="42"/>
      <c r="K14" s="42"/>
      <c r="L14" s="42"/>
      <c r="M14" s="42"/>
      <c r="N14" s="42"/>
    </row>
    <row r="15" spans="1:14" ht="39" customHeight="1">
      <c r="A15" s="42" t="s">
        <v>69</v>
      </c>
      <c r="B15" s="42"/>
      <c r="C15" s="42"/>
      <c r="D15" s="42"/>
      <c r="E15" s="42"/>
      <c r="F15" s="42"/>
      <c r="G15" s="42"/>
      <c r="H15" s="42"/>
      <c r="I15" s="42"/>
      <c r="J15" s="42"/>
      <c r="K15" s="42"/>
      <c r="L15" s="42"/>
      <c r="M15" s="42"/>
      <c r="N15" s="42"/>
    </row>
    <row r="16" spans="1:14" ht="102">
      <c r="A16" s="17">
        <v>2</v>
      </c>
      <c r="B16" s="50" t="s">
        <v>43</v>
      </c>
      <c r="C16" s="51"/>
      <c r="D16" s="47"/>
      <c r="E16" s="48"/>
      <c r="F16" s="48"/>
      <c r="G16" s="48"/>
      <c r="H16" s="48"/>
      <c r="I16" s="48"/>
      <c r="J16" s="49"/>
      <c r="K16" s="22" t="s">
        <v>60</v>
      </c>
      <c r="L16" s="18"/>
      <c r="M16" s="18"/>
      <c r="N16" s="29" t="s">
        <v>36</v>
      </c>
    </row>
    <row r="17" spans="1:14" ht="53.25" customHeight="1">
      <c r="A17" s="10" t="s">
        <v>20</v>
      </c>
      <c r="B17" s="43" t="s">
        <v>89</v>
      </c>
      <c r="C17" s="43"/>
      <c r="D17" s="32" t="s">
        <v>52</v>
      </c>
      <c r="E17" s="32" t="s">
        <v>22</v>
      </c>
      <c r="F17" s="33">
        <f>SUM(G17:J17)</f>
        <v>25294117.647058822</v>
      </c>
      <c r="G17" s="33">
        <f>H17/85*12.75</f>
        <v>1949999.9999999998</v>
      </c>
      <c r="H17" s="36">
        <v>13000000</v>
      </c>
      <c r="I17" s="36">
        <v>10000000</v>
      </c>
      <c r="J17" s="33">
        <f>H17/85*2.25</f>
        <v>344117.6470588235</v>
      </c>
      <c r="K17" s="37" t="s">
        <v>90</v>
      </c>
      <c r="L17" s="32">
        <v>2017</v>
      </c>
      <c r="M17" s="5" t="s">
        <v>32</v>
      </c>
      <c r="N17" s="10" t="s">
        <v>36</v>
      </c>
    </row>
    <row r="18" spans="1:14" ht="31.5" customHeight="1">
      <c r="A18" s="10" t="s">
        <v>22</v>
      </c>
      <c r="B18" s="43" t="s">
        <v>51</v>
      </c>
      <c r="C18" s="43"/>
      <c r="D18" s="32" t="s">
        <v>52</v>
      </c>
      <c r="E18" s="32" t="s">
        <v>20</v>
      </c>
      <c r="F18" s="33">
        <f>SUM(G18:J18)</f>
        <v>4352941.176470588</v>
      </c>
      <c r="G18" s="33">
        <f>H18/85*12.75</f>
        <v>300000</v>
      </c>
      <c r="H18" s="33">
        <v>2000000</v>
      </c>
      <c r="I18" s="33">
        <v>2000000</v>
      </c>
      <c r="J18" s="33">
        <f>H18/85*2.25</f>
        <v>52941.17647058823</v>
      </c>
      <c r="K18" s="32" t="s">
        <v>54</v>
      </c>
      <c r="L18" s="32">
        <v>2017</v>
      </c>
      <c r="M18" s="5" t="s">
        <v>33</v>
      </c>
      <c r="N18" s="10" t="s">
        <v>36</v>
      </c>
    </row>
    <row r="19" spans="1:14" ht="12.75">
      <c r="A19" s="44" t="s">
        <v>58</v>
      </c>
      <c r="B19" s="44"/>
      <c r="C19" s="44"/>
      <c r="D19" s="44"/>
      <c r="E19" s="44"/>
      <c r="F19" s="44"/>
      <c r="G19" s="44"/>
      <c r="H19" s="44"/>
      <c r="I19" s="44"/>
      <c r="J19" s="44"/>
      <c r="K19" s="44"/>
      <c r="L19" s="44"/>
      <c r="M19" s="44"/>
      <c r="N19" s="44"/>
    </row>
    <row r="20" spans="1:14" ht="12.75">
      <c r="A20" s="42" t="s">
        <v>57</v>
      </c>
      <c r="B20" s="42"/>
      <c r="C20" s="42"/>
      <c r="D20" s="42"/>
      <c r="E20" s="42"/>
      <c r="F20" s="42"/>
      <c r="G20" s="42"/>
      <c r="H20" s="42"/>
      <c r="I20" s="42"/>
      <c r="J20" s="42"/>
      <c r="K20" s="42"/>
      <c r="L20" s="42"/>
      <c r="M20" s="42"/>
      <c r="N20" s="42"/>
    </row>
    <row r="21" spans="1:14" ht="89.25" customHeight="1">
      <c r="A21" s="42" t="s">
        <v>70</v>
      </c>
      <c r="B21" s="42"/>
      <c r="C21" s="42"/>
      <c r="D21" s="42"/>
      <c r="E21" s="42"/>
      <c r="F21" s="42"/>
      <c r="G21" s="42"/>
      <c r="H21" s="42"/>
      <c r="I21" s="42"/>
      <c r="J21" s="42"/>
      <c r="K21" s="42"/>
      <c r="L21" s="42"/>
      <c r="M21" s="42"/>
      <c r="N21" s="42"/>
    </row>
    <row r="22" spans="1:14" ht="108.75" customHeight="1">
      <c r="A22" s="44" t="s">
        <v>91</v>
      </c>
      <c r="B22" s="42"/>
      <c r="C22" s="42"/>
      <c r="D22" s="42"/>
      <c r="E22" s="42"/>
      <c r="F22" s="42"/>
      <c r="G22" s="42"/>
      <c r="H22" s="42"/>
      <c r="I22" s="42"/>
      <c r="J22" s="42"/>
      <c r="K22" s="42"/>
      <c r="L22" s="42"/>
      <c r="M22" s="42"/>
      <c r="N22" s="42"/>
    </row>
    <row r="23" spans="1:15" ht="166.5" customHeight="1">
      <c r="A23" s="4" t="s">
        <v>23</v>
      </c>
      <c r="B23" s="60" t="s">
        <v>75</v>
      </c>
      <c r="C23" s="61"/>
      <c r="D23" s="3" t="s">
        <v>8</v>
      </c>
      <c r="E23" s="5"/>
      <c r="F23" s="7">
        <f>SUM(G23:J23)</f>
        <v>673915.294117647</v>
      </c>
      <c r="G23" s="7">
        <f>H23/85*12.75</f>
        <v>85924.2</v>
      </c>
      <c r="H23" s="7">
        <f>422828+150000</f>
        <v>572828</v>
      </c>
      <c r="I23" s="5"/>
      <c r="J23" s="7">
        <f>H23/85*2.25</f>
        <v>15163.094117647059</v>
      </c>
      <c r="K23" s="12" t="s">
        <v>74</v>
      </c>
      <c r="L23" s="16">
        <v>2016</v>
      </c>
      <c r="M23" s="5" t="s">
        <v>45</v>
      </c>
      <c r="N23" s="4" t="s">
        <v>34</v>
      </c>
      <c r="O23" s="30"/>
    </row>
    <row r="24" spans="1:15" ht="147" customHeight="1">
      <c r="A24" s="4">
        <v>3.2</v>
      </c>
      <c r="B24" s="40" t="s">
        <v>84</v>
      </c>
      <c r="C24" s="41"/>
      <c r="D24" s="3" t="s">
        <v>8</v>
      </c>
      <c r="E24" s="32"/>
      <c r="F24" s="33">
        <f>SUM(G24:J24)</f>
        <v>2620202.3529411764</v>
      </c>
      <c r="G24" s="33">
        <f>H24/85*12.75</f>
        <v>334075.80000000005</v>
      </c>
      <c r="H24" s="33">
        <f>2800000-H23</f>
        <v>2227172</v>
      </c>
      <c r="I24" s="32"/>
      <c r="J24" s="33">
        <f>H24/85*2.25</f>
        <v>58954.55294117647</v>
      </c>
      <c r="K24" s="12" t="s">
        <v>73</v>
      </c>
      <c r="L24" s="34">
        <v>2017</v>
      </c>
      <c r="M24" s="5" t="s">
        <v>46</v>
      </c>
      <c r="N24" s="4" t="s">
        <v>34</v>
      </c>
      <c r="O24" s="30"/>
    </row>
    <row r="25" spans="1:14" ht="12.75">
      <c r="A25" s="44" t="s">
        <v>59</v>
      </c>
      <c r="B25" s="44"/>
      <c r="C25" s="44"/>
      <c r="D25" s="44"/>
      <c r="E25" s="44"/>
      <c r="F25" s="44"/>
      <c r="G25" s="44"/>
      <c r="H25" s="44"/>
      <c r="I25" s="44"/>
      <c r="J25" s="44"/>
      <c r="K25" s="44"/>
      <c r="L25" s="44"/>
      <c r="M25" s="44"/>
      <c r="N25" s="44"/>
    </row>
    <row r="26" spans="1:14" ht="12.75">
      <c r="A26" s="42" t="s">
        <v>56</v>
      </c>
      <c r="B26" s="42"/>
      <c r="C26" s="42"/>
      <c r="D26" s="42"/>
      <c r="E26" s="42"/>
      <c r="F26" s="42"/>
      <c r="G26" s="42"/>
      <c r="H26" s="42"/>
      <c r="I26" s="42"/>
      <c r="J26" s="42"/>
      <c r="K26" s="42"/>
      <c r="L26" s="42"/>
      <c r="M26" s="42"/>
      <c r="N26" s="42"/>
    </row>
    <row r="27" spans="1:14" ht="141.75" customHeight="1">
      <c r="A27" s="42" t="s">
        <v>71</v>
      </c>
      <c r="B27" s="42"/>
      <c r="C27" s="42"/>
      <c r="D27" s="42"/>
      <c r="E27" s="42"/>
      <c r="F27" s="42"/>
      <c r="G27" s="42"/>
      <c r="H27" s="42"/>
      <c r="I27" s="42"/>
      <c r="J27" s="42"/>
      <c r="K27" s="42"/>
      <c r="L27" s="42"/>
      <c r="M27" s="42"/>
      <c r="N27" s="42"/>
    </row>
    <row r="28" spans="1:14" ht="93.75" customHeight="1">
      <c r="A28" s="44" t="s">
        <v>72</v>
      </c>
      <c r="B28" s="42"/>
      <c r="C28" s="42"/>
      <c r="D28" s="42"/>
      <c r="E28" s="42"/>
      <c r="F28" s="42"/>
      <c r="G28" s="42"/>
      <c r="H28" s="42"/>
      <c r="I28" s="42"/>
      <c r="J28" s="42"/>
      <c r="K28" s="42"/>
      <c r="L28" s="42"/>
      <c r="M28" s="42"/>
      <c r="N28" s="42"/>
    </row>
    <row r="29" spans="1:15" ht="176.25" customHeight="1">
      <c r="A29" s="10" t="s">
        <v>66</v>
      </c>
      <c r="B29" s="52" t="s">
        <v>85</v>
      </c>
      <c r="C29" s="53"/>
      <c r="D29" s="21" t="s">
        <v>8</v>
      </c>
      <c r="E29" s="32"/>
      <c r="F29" s="33">
        <f>SUM(G29:J29)</f>
        <v>3247058.8235294116</v>
      </c>
      <c r="G29" s="33">
        <f>H29/85*12.75</f>
        <v>414000</v>
      </c>
      <c r="H29" s="33">
        <f>5000000-H30</f>
        <v>2760000</v>
      </c>
      <c r="I29" s="32"/>
      <c r="J29" s="33">
        <f>H29/85*2.25</f>
        <v>73058.82352941176</v>
      </c>
      <c r="K29" s="32" t="s">
        <v>76</v>
      </c>
      <c r="L29" s="34">
        <v>2017</v>
      </c>
      <c r="M29" s="32" t="s">
        <v>46</v>
      </c>
      <c r="N29" s="10" t="s">
        <v>34</v>
      </c>
      <c r="O29" s="30"/>
    </row>
    <row r="30" spans="1:15" ht="178.5">
      <c r="A30" s="11" t="s">
        <v>67</v>
      </c>
      <c r="B30" s="66" t="s">
        <v>9</v>
      </c>
      <c r="C30" s="67"/>
      <c r="D30" s="20" t="s">
        <v>44</v>
      </c>
      <c r="E30" s="18"/>
      <c r="F30" s="14">
        <f>SUM(G30:J30)</f>
        <v>3699999.9976470587</v>
      </c>
      <c r="G30" s="14">
        <f>H30/85*12.75+1064705.88</f>
        <v>1400705.88</v>
      </c>
      <c r="H30" s="14">
        <f>560*4000</f>
        <v>2240000</v>
      </c>
      <c r="I30" s="12"/>
      <c r="J30" s="14">
        <f>H30/85*2.25</f>
        <v>59294.117647058825</v>
      </c>
      <c r="K30" s="5" t="s">
        <v>50</v>
      </c>
      <c r="L30" s="23">
        <v>2015</v>
      </c>
      <c r="M30" s="11" t="s">
        <v>46</v>
      </c>
      <c r="N30" s="4" t="s">
        <v>34</v>
      </c>
      <c r="O30" s="30"/>
    </row>
    <row r="31" spans="1:14" ht="15.75" customHeight="1">
      <c r="A31" s="68" t="s">
        <v>37</v>
      </c>
      <c r="B31" s="69"/>
      <c r="C31" s="69"/>
      <c r="D31" s="69"/>
      <c r="E31" s="69"/>
      <c r="F31" s="69"/>
      <c r="G31" s="69"/>
      <c r="H31" s="69"/>
      <c r="I31" s="69"/>
      <c r="J31" s="69"/>
      <c r="K31" s="69"/>
      <c r="L31" s="69"/>
      <c r="M31" s="69"/>
      <c r="N31" s="70"/>
    </row>
    <row r="32" spans="1:14" ht="15.75" customHeight="1">
      <c r="A32" s="28" t="s">
        <v>49</v>
      </c>
      <c r="B32" s="26"/>
      <c r="C32" s="26"/>
      <c r="D32" s="26"/>
      <c r="E32" s="26"/>
      <c r="F32" s="26"/>
      <c r="G32" s="26"/>
      <c r="H32" s="26"/>
      <c r="I32" s="26"/>
      <c r="J32" s="26"/>
      <c r="K32" s="26"/>
      <c r="L32" s="26"/>
      <c r="M32" s="26"/>
      <c r="N32" s="27"/>
    </row>
    <row r="33" spans="1:14" ht="75" customHeight="1">
      <c r="A33" s="57" t="s">
        <v>87</v>
      </c>
      <c r="B33" s="58"/>
      <c r="C33" s="58"/>
      <c r="D33" s="58"/>
      <c r="E33" s="58"/>
      <c r="F33" s="58"/>
      <c r="G33" s="58"/>
      <c r="H33" s="58"/>
      <c r="I33" s="58"/>
      <c r="J33" s="58"/>
      <c r="K33" s="58"/>
      <c r="L33" s="58"/>
      <c r="M33" s="58"/>
      <c r="N33" s="59"/>
    </row>
    <row r="34" spans="1:14" ht="186" customHeight="1">
      <c r="A34" s="71" t="s">
        <v>92</v>
      </c>
      <c r="B34" s="71"/>
      <c r="C34" s="71"/>
      <c r="D34" s="71"/>
      <c r="E34" s="71"/>
      <c r="F34" s="71"/>
      <c r="G34" s="71"/>
      <c r="H34" s="71"/>
      <c r="I34" s="71"/>
      <c r="J34" s="71"/>
      <c r="K34" s="71"/>
      <c r="L34" s="71"/>
      <c r="M34" s="71"/>
      <c r="N34" s="71"/>
    </row>
    <row r="35" spans="1:14" ht="24.75" customHeight="1">
      <c r="A35" s="24">
        <v>5</v>
      </c>
      <c r="B35" s="50" t="s">
        <v>82</v>
      </c>
      <c r="C35" s="51"/>
      <c r="D35" s="63"/>
      <c r="E35" s="64"/>
      <c r="F35" s="64"/>
      <c r="G35" s="64"/>
      <c r="H35" s="64"/>
      <c r="I35" s="64"/>
      <c r="J35" s="65"/>
      <c r="K35" s="38" t="s">
        <v>21</v>
      </c>
      <c r="L35" s="24"/>
      <c r="M35" s="24"/>
      <c r="N35" s="25" t="s">
        <v>34</v>
      </c>
    </row>
    <row r="36" spans="1:15" ht="38.25">
      <c r="A36" s="10" t="s">
        <v>38</v>
      </c>
      <c r="B36" s="52" t="s">
        <v>4</v>
      </c>
      <c r="C36" s="53"/>
      <c r="D36" s="3" t="s">
        <v>5</v>
      </c>
      <c r="E36" s="10">
        <v>1</v>
      </c>
      <c r="F36" s="7">
        <f>SUM(G36:J36)</f>
        <v>705882.3529411765</v>
      </c>
      <c r="G36" s="7">
        <f>H36/85*12.75</f>
        <v>90000</v>
      </c>
      <c r="H36" s="7">
        <f>16*30000+8*15000</f>
        <v>600000</v>
      </c>
      <c r="I36" s="7"/>
      <c r="J36" s="7">
        <f>H36/85*2.25</f>
        <v>15882.35294117647</v>
      </c>
      <c r="K36" s="12" t="s">
        <v>88</v>
      </c>
      <c r="L36" s="10">
        <v>2017</v>
      </c>
      <c r="M36" s="10" t="s">
        <v>77</v>
      </c>
      <c r="N36" s="25" t="s">
        <v>34</v>
      </c>
      <c r="O36" s="30"/>
    </row>
    <row r="37" spans="1:15" ht="39" customHeight="1">
      <c r="A37" s="10" t="s">
        <v>39</v>
      </c>
      <c r="B37" s="52" t="s">
        <v>42</v>
      </c>
      <c r="C37" s="53"/>
      <c r="D37" s="3" t="s">
        <v>5</v>
      </c>
      <c r="E37" s="9"/>
      <c r="F37" s="7">
        <f>SUM(G37:J37)</f>
        <v>706708.2352941177</v>
      </c>
      <c r="G37" s="7">
        <f>H37/85*12.75</f>
        <v>90105.3</v>
      </c>
      <c r="H37" s="7">
        <f>1200702-600000</f>
        <v>600702</v>
      </c>
      <c r="I37" s="7"/>
      <c r="J37" s="7">
        <f>H37/85*2.25</f>
        <v>15900.935294117648</v>
      </c>
      <c r="K37" s="39" t="s">
        <v>93</v>
      </c>
      <c r="L37" s="10">
        <v>2018</v>
      </c>
      <c r="M37" s="10" t="s">
        <v>78</v>
      </c>
      <c r="N37" s="25" t="s">
        <v>34</v>
      </c>
      <c r="O37" s="30"/>
    </row>
    <row r="38" spans="1:14" ht="12.75">
      <c r="A38" s="19"/>
      <c r="B38" s="13"/>
      <c r="C38" s="13"/>
      <c r="D38" s="19"/>
      <c r="E38" s="19"/>
      <c r="F38" s="19"/>
      <c r="G38" s="19"/>
      <c r="H38" s="19"/>
      <c r="I38" s="19"/>
      <c r="J38" s="19"/>
      <c r="K38" s="19"/>
      <c r="L38" s="19"/>
      <c r="M38" s="19"/>
      <c r="N38" s="19"/>
    </row>
    <row r="39" spans="1:14" ht="12.75">
      <c r="A39" s="8" t="s">
        <v>81</v>
      </c>
      <c r="B39" s="8"/>
      <c r="C39" s="8"/>
      <c r="D39" s="8"/>
      <c r="E39" s="8"/>
      <c r="F39" s="31"/>
      <c r="G39" s="31"/>
      <c r="H39" s="31"/>
      <c r="I39" s="31"/>
      <c r="J39" s="31"/>
      <c r="K39" s="31"/>
      <c r="L39" s="31"/>
      <c r="M39" s="31"/>
      <c r="N39" s="31"/>
    </row>
    <row r="40" spans="1:14" ht="12.75">
      <c r="A40" s="31" t="s">
        <v>86</v>
      </c>
      <c r="B40" s="31"/>
      <c r="C40" s="31"/>
      <c r="D40" s="31"/>
      <c r="E40" s="31"/>
      <c r="F40" s="31"/>
      <c r="G40" s="31"/>
      <c r="H40" s="31"/>
      <c r="I40" s="31"/>
      <c r="J40" s="31"/>
      <c r="K40" s="31"/>
      <c r="L40" s="31"/>
      <c r="M40" s="31"/>
      <c r="N40" s="31"/>
    </row>
    <row r="41" ht="12.75">
      <c r="A41" s="1" t="s">
        <v>83</v>
      </c>
    </row>
  </sheetData>
  <sheetProtection/>
  <mergeCells count="55">
    <mergeCell ref="B35:C35"/>
    <mergeCell ref="D35:J35"/>
    <mergeCell ref="A26:N26"/>
    <mergeCell ref="A28:N28"/>
    <mergeCell ref="A25:N25"/>
    <mergeCell ref="A27:N27"/>
    <mergeCell ref="B30:C30"/>
    <mergeCell ref="B29:C29"/>
    <mergeCell ref="A31:N31"/>
    <mergeCell ref="A34:N34"/>
    <mergeCell ref="A33:N33"/>
    <mergeCell ref="F2:F3"/>
    <mergeCell ref="G2:J2"/>
    <mergeCell ref="B23:C23"/>
    <mergeCell ref="K2:K3"/>
    <mergeCell ref="L2:M2"/>
    <mergeCell ref="A4:N4"/>
    <mergeCell ref="A8:A9"/>
    <mergeCell ref="B8:C9"/>
    <mergeCell ref="B36:C36"/>
    <mergeCell ref="B37:C37"/>
    <mergeCell ref="A5:N5"/>
    <mergeCell ref="A2:A3"/>
    <mergeCell ref="B2:C3"/>
    <mergeCell ref="D2:D3"/>
    <mergeCell ref="E2:E3"/>
    <mergeCell ref="A6:N6"/>
    <mergeCell ref="N2:N3"/>
    <mergeCell ref="A7:N7"/>
    <mergeCell ref="D8:D9"/>
    <mergeCell ref="E8:E9"/>
    <mergeCell ref="F8:F9"/>
    <mergeCell ref="G8:G9"/>
    <mergeCell ref="H8:H9"/>
    <mergeCell ref="I8:I9"/>
    <mergeCell ref="J8:J9"/>
    <mergeCell ref="B12:C12"/>
    <mergeCell ref="D16:J16"/>
    <mergeCell ref="K8:K9"/>
    <mergeCell ref="L8:L9"/>
    <mergeCell ref="M8:M9"/>
    <mergeCell ref="B10:C10"/>
    <mergeCell ref="B11:C11"/>
    <mergeCell ref="A13:N13"/>
    <mergeCell ref="B16:C16"/>
    <mergeCell ref="A1:N1"/>
    <mergeCell ref="B24:C24"/>
    <mergeCell ref="A14:N14"/>
    <mergeCell ref="A15:N15"/>
    <mergeCell ref="B17:C17"/>
    <mergeCell ref="B18:C18"/>
    <mergeCell ref="A19:N19"/>
    <mergeCell ref="A20:N20"/>
    <mergeCell ref="A21:N21"/>
    <mergeCell ref="A22:N22"/>
  </mergeCells>
  <printOptions/>
  <pageMargins left="0.11811023622047245" right="0.11811023622047245" top="0.9448818897637796" bottom="0.35433070866141736" header="0.5118110236220472" footer="0.31496062992125984"/>
  <pageSetup fitToHeight="4" fitToWidth="1" horizontalDpi="600" verticalDpi="600" orientation="landscape" paperSize="9" scale="68" r:id="rId1"/>
  <headerFooter>
    <oddHeader>&amp;R2.pielikums 
Jūrmalas pilsētas investīciju plānam 2015.-2017.gadam</oddHeader>
  </headerFooter>
  <rowBreaks count="2" manualBreakCount="2">
    <brk id="10" max="13" man="1"/>
    <brk id="23" max="255" man="1"/>
  </rowBreaks>
</worksheet>
</file>

<file path=xl/worksheets/sheet2.xml><?xml version="1.0" encoding="utf-8"?>
<worksheet xmlns="http://schemas.openxmlformats.org/spreadsheetml/2006/main" xmlns:r="http://schemas.openxmlformats.org/officeDocument/2006/relationships">
  <dimension ref="F18:H20"/>
  <sheetViews>
    <sheetView zoomScalePageLayoutView="0" workbookViewId="0" topLeftCell="A1">
      <selection activeCell="D35" sqref="D35"/>
    </sheetView>
  </sheetViews>
  <sheetFormatPr defaultColWidth="9.140625" defaultRowHeight="12.75"/>
  <sheetData>
    <row r="18" ht="12.75">
      <c r="F18">
        <v>100</v>
      </c>
    </row>
    <row r="19" spans="6:7" ht="12.75">
      <c r="F19">
        <v>85</v>
      </c>
      <c r="G19">
        <v>15</v>
      </c>
    </row>
    <row r="20" spans="7:8" ht="12.75">
      <c r="G20">
        <f>G19*0.15</f>
        <v>2.25</v>
      </c>
      <c r="H20">
        <f>G19*85%</f>
        <v>12.75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JPD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zigmars</dc:creator>
  <cp:keywords/>
  <dc:description/>
  <cp:lastModifiedBy>Anete Anna Bernane</cp:lastModifiedBy>
  <cp:lastPrinted>2014-12-17T09:58:47Z</cp:lastPrinted>
  <dcterms:created xsi:type="dcterms:W3CDTF">2002-08-06T08:50:00Z</dcterms:created>
  <dcterms:modified xsi:type="dcterms:W3CDTF">2014-12-17T09:58:55Z</dcterms:modified>
  <cp:category/>
  <cp:version/>
  <cp:contentType/>
  <cp:contentStatus/>
</cp:coreProperties>
</file>