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192.168.150.1\d$\Webs\docs\j14\x\"/>
    </mc:Choice>
  </mc:AlternateContent>
  <bookViews>
    <workbookView xWindow="0" yWindow="0" windowWidth="28800" windowHeight="12435" tabRatio="946"/>
  </bookViews>
  <sheets>
    <sheet name="01.1.1." sheetId="2" r:id="rId1"/>
    <sheet name="01.1.2." sheetId="3" r:id="rId2"/>
    <sheet name="01.1.3." sheetId="4" r:id="rId3"/>
    <sheet name="01.1.4." sheetId="5" r:id="rId4"/>
    <sheet name="01.1.5." sheetId="6" r:id="rId5"/>
    <sheet name="01.1.6." sheetId="7" r:id="rId6"/>
    <sheet name="01.1.7." sheetId="10" r:id="rId7"/>
    <sheet name="01.2.1." sheetId="8" r:id="rId8"/>
    <sheet name="01.2.2." sheetId="9" r:id="rId9"/>
    <sheet name="01.2.3." sheetId="11" r:id="rId10"/>
    <sheet name="01.2.4." sheetId="12" r:id="rId11"/>
  </sheets>
  <externalReferences>
    <externalReference r:id="rId12"/>
    <externalReference r:id="rId13"/>
  </externalReferences>
  <definedNames>
    <definedName name="_xlnm._FilterDatabase" localSheetId="0" hidden="1">'01.1.1.'!$C$17:$L$300</definedName>
    <definedName name="_xlnm._FilterDatabase" localSheetId="1" hidden="1">'01.1.2.'!$H$17:$L$300</definedName>
    <definedName name="_xlnm._FilterDatabase" localSheetId="2" hidden="1">'01.1.3.'!$H$17:$L$300</definedName>
    <definedName name="_xlnm._FilterDatabase" localSheetId="3" hidden="1">'01.1.4.'!$H$17:$L$300</definedName>
    <definedName name="_xlnm._FilterDatabase" localSheetId="4" hidden="1">'01.1.5.'!$H$17:$L$300</definedName>
    <definedName name="_xlnm._FilterDatabase" localSheetId="5" hidden="1">'01.1.6.'!$H$17:$L$300</definedName>
    <definedName name="_xlnm._FilterDatabase" localSheetId="6" hidden="1">'01.1.7.'!$H$17:$L$300</definedName>
    <definedName name="_xlnm._FilterDatabase" localSheetId="7" hidden="1">'01.2.1.'!$H$17:$L$300</definedName>
    <definedName name="_xlnm._FilterDatabase" localSheetId="8" hidden="1">'01.2.2.'!$H$17:$L$300</definedName>
    <definedName name="_xlnm._FilterDatabase" localSheetId="9" hidden="1">'01.2.3.'!$H$17:$L$300</definedName>
    <definedName name="_xlnm._FilterDatabase" localSheetId="10" hidden="1">'01.2.4.'!$H$17:$L$300</definedName>
    <definedName name="_xlnm.Print_Area" localSheetId="0">'01.1.1.'!$A$2:$L$307</definedName>
    <definedName name="_xlnm.Print_Area" localSheetId="1">'01.1.2.'!$A$2:$L$307</definedName>
    <definedName name="_xlnm.Print_Area" localSheetId="2">'01.1.3.'!$A$2:$L$307</definedName>
    <definedName name="_xlnm.Print_Area" localSheetId="3">'01.1.4.'!$A$2:$L$307</definedName>
    <definedName name="_xlnm.Print_Titles" localSheetId="0">'01.1.1.'!$19:$19</definedName>
    <definedName name="_xlnm.Print_Titles" localSheetId="1">'01.1.2.'!$19:$19</definedName>
    <definedName name="_xlnm.Print_Titles" localSheetId="2">'01.1.3.'!$19:$19</definedName>
    <definedName name="_xlnm.Print_Titles" localSheetId="3">'01.1.4.'!$19:$19</definedName>
    <definedName name="_xlnm.Print_Titles" localSheetId="4">'01.1.5.'!$19:$19</definedName>
    <definedName name="_xlnm.Print_Titles" localSheetId="5">'01.1.6.'!$19:$19</definedName>
    <definedName name="_xlnm.Print_Titles" localSheetId="6">'01.1.7.'!$19:$19</definedName>
    <definedName name="_xlnm.Print_Titles" localSheetId="7">'01.2.1.'!$19:$19</definedName>
    <definedName name="_xlnm.Print_Titles" localSheetId="8">'01.2.2.'!$19:$19</definedName>
    <definedName name="_xlnm.Print_Titles" localSheetId="9">'01.2.3.'!$19:$19</definedName>
    <definedName name="_xlnm.Print_Titles" localSheetId="10">'01.2.4.'!$19:$19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3" l="1"/>
  <c r="L194" i="4"/>
  <c r="L194" i="5"/>
  <c r="L194" i="6"/>
  <c r="L194" i="7"/>
  <c r="L194" i="10"/>
  <c r="L194" i="8"/>
  <c r="L194" i="9"/>
  <c r="L194" i="11"/>
  <c r="L194" i="12"/>
  <c r="L194" i="2"/>
  <c r="K194" i="3"/>
  <c r="K194" i="4"/>
  <c r="K194" i="5"/>
  <c r="K194" i="6"/>
  <c r="K194" i="7"/>
  <c r="K194" i="10"/>
  <c r="K194" i="8"/>
  <c r="K194" i="9"/>
  <c r="K194" i="11"/>
  <c r="K194" i="12"/>
  <c r="K194" i="2"/>
  <c r="J194" i="3"/>
  <c r="J194" i="4"/>
  <c r="J194" i="5"/>
  <c r="J194" i="6"/>
  <c r="J194" i="7"/>
  <c r="J194" i="10"/>
  <c r="J194" i="8"/>
  <c r="J194" i="9"/>
  <c r="J194" i="11"/>
  <c r="J194" i="12"/>
  <c r="J194" i="2"/>
  <c r="I194" i="3"/>
  <c r="I194" i="4"/>
  <c r="I194" i="5"/>
  <c r="I194" i="6"/>
  <c r="I194" i="7"/>
  <c r="I194" i="10"/>
  <c r="I194" i="8"/>
  <c r="I194" i="9"/>
  <c r="I194" i="11"/>
  <c r="I194" i="12"/>
  <c r="I194" i="2"/>
  <c r="L268" i="3"/>
  <c r="L268" i="4"/>
  <c r="L268" i="5"/>
  <c r="L268" i="6"/>
  <c r="L268" i="7"/>
  <c r="L268" i="10"/>
  <c r="L268" i="8"/>
  <c r="L268" i="9"/>
  <c r="L268" i="11"/>
  <c r="L268" i="12"/>
  <c r="L268" i="2"/>
  <c r="K268" i="3"/>
  <c r="K268" i="4"/>
  <c r="K268" i="5"/>
  <c r="K268" i="6"/>
  <c r="K268" i="7"/>
  <c r="K268" i="10"/>
  <c r="K268" i="8"/>
  <c r="K268" i="9"/>
  <c r="K268" i="11"/>
  <c r="K268" i="12"/>
  <c r="K268" i="2"/>
  <c r="J268" i="3"/>
  <c r="J268" i="4"/>
  <c r="J268" i="5"/>
  <c r="J268" i="6"/>
  <c r="J268" i="7"/>
  <c r="J268" i="10"/>
  <c r="J268" i="8"/>
  <c r="J268" i="9"/>
  <c r="J268" i="11"/>
  <c r="J268" i="12"/>
  <c r="J268" i="2"/>
  <c r="I268" i="3"/>
  <c r="I268" i="4"/>
  <c r="I268" i="5"/>
  <c r="I268" i="6"/>
  <c r="I268" i="7"/>
  <c r="I268" i="10"/>
  <c r="I268" i="8"/>
  <c r="I268" i="9"/>
  <c r="I268" i="11"/>
  <c r="I268" i="12"/>
  <c r="I268" i="2"/>
  <c r="L283" i="3"/>
  <c r="L283" i="4"/>
  <c r="L283" i="5"/>
  <c r="L283" i="6"/>
  <c r="L283" i="7"/>
  <c r="L283" i="10"/>
  <c r="L283" i="8"/>
  <c r="L283" i="9"/>
  <c r="L283" i="11"/>
  <c r="L283" i="12"/>
  <c r="L283" i="2"/>
  <c r="K283" i="3"/>
  <c r="K283" i="4"/>
  <c r="K283" i="5"/>
  <c r="K283" i="6"/>
  <c r="K283" i="7"/>
  <c r="K283" i="10"/>
  <c r="K283" i="8"/>
  <c r="K283" i="9"/>
  <c r="K283" i="11"/>
  <c r="K283" i="12"/>
  <c r="K283" i="2"/>
  <c r="J283" i="3"/>
  <c r="J283" i="4"/>
  <c r="J283" i="5"/>
  <c r="J283" i="6"/>
  <c r="J283" i="7"/>
  <c r="J283" i="10"/>
  <c r="J283" i="8"/>
  <c r="J283" i="9"/>
  <c r="J283" i="11"/>
  <c r="J283" i="12"/>
  <c r="J283" i="2"/>
  <c r="I283" i="3"/>
  <c r="I283" i="4"/>
  <c r="I283" i="5"/>
  <c r="I283" i="6"/>
  <c r="I283" i="7"/>
  <c r="I283" i="10"/>
  <c r="I283" i="8"/>
  <c r="I283" i="9"/>
  <c r="I283" i="11"/>
  <c r="I283" i="12"/>
  <c r="I283" i="2"/>
  <c r="I135" i="2" l="1"/>
  <c r="H300" i="12" l="1"/>
  <c r="C300" i="12"/>
  <c r="H298" i="12"/>
  <c r="C298" i="12"/>
  <c r="H296" i="12"/>
  <c r="C296" i="12"/>
  <c r="H295" i="12"/>
  <c r="C295" i="12"/>
  <c r="H294" i="12"/>
  <c r="C294" i="12"/>
  <c r="H293" i="12"/>
  <c r="C293" i="12"/>
  <c r="H292" i="12"/>
  <c r="C292" i="12"/>
  <c r="H291" i="12"/>
  <c r="H290" i="12" s="1"/>
  <c r="C291" i="12"/>
  <c r="C290" i="12" s="1"/>
  <c r="L290" i="12"/>
  <c r="K290" i="12"/>
  <c r="J290" i="12"/>
  <c r="I290" i="12"/>
  <c r="G290" i="12"/>
  <c r="F290" i="12"/>
  <c r="E290" i="12"/>
  <c r="D290" i="12"/>
  <c r="G283" i="12"/>
  <c r="F283" i="12"/>
  <c r="E283" i="12"/>
  <c r="D283" i="12"/>
  <c r="C283" i="12"/>
  <c r="H282" i="12"/>
  <c r="C282" i="12"/>
  <c r="H281" i="12"/>
  <c r="C281" i="12"/>
  <c r="L280" i="12"/>
  <c r="K280" i="12"/>
  <c r="H280" i="12" s="1"/>
  <c r="J280" i="12"/>
  <c r="I280" i="12"/>
  <c r="G280" i="12"/>
  <c r="F280" i="12"/>
  <c r="E280" i="12"/>
  <c r="D280" i="12"/>
  <c r="C280" i="12"/>
  <c r="H279" i="12"/>
  <c r="C279" i="12"/>
  <c r="H278" i="12"/>
  <c r="C278" i="12"/>
  <c r="H277" i="12"/>
  <c r="C277" i="12"/>
  <c r="L276" i="12"/>
  <c r="L269" i="12" s="1"/>
  <c r="K276" i="12"/>
  <c r="J276" i="12"/>
  <c r="I276" i="12"/>
  <c r="G276" i="12"/>
  <c r="G269" i="12" s="1"/>
  <c r="F276" i="12"/>
  <c r="E276" i="12"/>
  <c r="D276" i="12"/>
  <c r="D269" i="12" s="1"/>
  <c r="C276" i="12"/>
  <c r="H275" i="12"/>
  <c r="C275" i="12"/>
  <c r="H274" i="12"/>
  <c r="C274" i="12"/>
  <c r="H273" i="12"/>
  <c r="C273" i="12"/>
  <c r="H272" i="12"/>
  <c r="C272" i="12"/>
  <c r="L271" i="12"/>
  <c r="K271" i="12"/>
  <c r="J271" i="12"/>
  <c r="I271" i="12"/>
  <c r="H271" i="12" s="1"/>
  <c r="G271" i="12"/>
  <c r="F271" i="12"/>
  <c r="E271" i="12"/>
  <c r="C271" i="12" s="1"/>
  <c r="D271" i="12"/>
  <c r="H270" i="12"/>
  <c r="C270" i="12"/>
  <c r="J269" i="12"/>
  <c r="I269" i="12"/>
  <c r="F269" i="12"/>
  <c r="E269" i="12"/>
  <c r="H268" i="12"/>
  <c r="H283" i="12" s="1"/>
  <c r="G268" i="12"/>
  <c r="F268" i="12"/>
  <c r="E268" i="12"/>
  <c r="D268" i="12"/>
  <c r="C268" i="12"/>
  <c r="H267" i="12"/>
  <c r="C267" i="12"/>
  <c r="H266" i="12"/>
  <c r="C266" i="12"/>
  <c r="H265" i="12"/>
  <c r="C265" i="12"/>
  <c r="H264" i="12"/>
  <c r="C264" i="12"/>
  <c r="L263" i="12"/>
  <c r="K263" i="12"/>
  <c r="J263" i="12"/>
  <c r="I263" i="12"/>
  <c r="H263" i="12" s="1"/>
  <c r="G263" i="12"/>
  <c r="F263" i="12"/>
  <c r="E263" i="12"/>
  <c r="C263" i="12" s="1"/>
  <c r="D263" i="12"/>
  <c r="H262" i="12"/>
  <c r="C262" i="12"/>
  <c r="H261" i="12"/>
  <c r="C261" i="12"/>
  <c r="H260" i="12"/>
  <c r="C260" i="12"/>
  <c r="L259" i="12"/>
  <c r="K259" i="12"/>
  <c r="J259" i="12"/>
  <c r="J258" i="12" s="1"/>
  <c r="I259" i="12"/>
  <c r="G259" i="12"/>
  <c r="F259" i="12"/>
  <c r="F258" i="12" s="1"/>
  <c r="E259" i="12"/>
  <c r="D259" i="12"/>
  <c r="L258" i="12"/>
  <c r="K258" i="12"/>
  <c r="G258" i="12"/>
  <c r="D258" i="12"/>
  <c r="H257" i="12"/>
  <c r="C257" i="12"/>
  <c r="H256" i="12"/>
  <c r="C256" i="12"/>
  <c r="H255" i="12"/>
  <c r="C255" i="12"/>
  <c r="H254" i="12"/>
  <c r="C254" i="12"/>
  <c r="H253" i="12"/>
  <c r="C253" i="12"/>
  <c r="L252" i="12"/>
  <c r="L251" i="12" s="1"/>
  <c r="K252" i="12"/>
  <c r="J252" i="12"/>
  <c r="I252" i="12"/>
  <c r="G252" i="12"/>
  <c r="G251" i="12" s="1"/>
  <c r="F252" i="12"/>
  <c r="E252" i="12"/>
  <c r="D252" i="12"/>
  <c r="D251" i="12" s="1"/>
  <c r="C252" i="12"/>
  <c r="J251" i="12"/>
  <c r="I251" i="12"/>
  <c r="F251" i="12"/>
  <c r="E251" i="12"/>
  <c r="H250" i="12"/>
  <c r="C250" i="12"/>
  <c r="H249" i="12"/>
  <c r="C249" i="12"/>
  <c r="H248" i="12"/>
  <c r="C248" i="12"/>
  <c r="H247" i="12"/>
  <c r="C247" i="12"/>
  <c r="L246" i="12"/>
  <c r="K246" i="12"/>
  <c r="H246" i="12" s="1"/>
  <c r="J246" i="12"/>
  <c r="I246" i="12"/>
  <c r="G246" i="12"/>
  <c r="F246" i="12"/>
  <c r="E246" i="12"/>
  <c r="D246" i="12"/>
  <c r="C246" i="12"/>
  <c r="H245" i="12"/>
  <c r="C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L238" i="12"/>
  <c r="L231" i="12" s="1"/>
  <c r="L230" i="12" s="1"/>
  <c r="K238" i="12"/>
  <c r="J238" i="12"/>
  <c r="I238" i="12"/>
  <c r="G238" i="12"/>
  <c r="G231" i="12" s="1"/>
  <c r="G230" i="12" s="1"/>
  <c r="F238" i="12"/>
  <c r="E238" i="12"/>
  <c r="D238" i="12"/>
  <c r="D231" i="12" s="1"/>
  <c r="C238" i="12"/>
  <c r="H237" i="12"/>
  <c r="C237" i="12"/>
  <c r="H236" i="12"/>
  <c r="C236" i="12"/>
  <c r="L235" i="12"/>
  <c r="K235" i="12"/>
  <c r="J235" i="12"/>
  <c r="I235" i="12"/>
  <c r="G235" i="12"/>
  <c r="F235" i="12"/>
  <c r="E235" i="12"/>
  <c r="D235" i="12"/>
  <c r="C235" i="12" s="1"/>
  <c r="H234" i="12"/>
  <c r="C234" i="12"/>
  <c r="L233" i="12"/>
  <c r="K233" i="12"/>
  <c r="J233" i="12"/>
  <c r="I233" i="12"/>
  <c r="H233" i="12" s="1"/>
  <c r="G233" i="12"/>
  <c r="F233" i="12"/>
  <c r="E233" i="12"/>
  <c r="C233" i="12" s="1"/>
  <c r="D233" i="12"/>
  <c r="H232" i="12"/>
  <c r="C232" i="12"/>
  <c r="J231" i="12"/>
  <c r="J230" i="12" s="1"/>
  <c r="F231" i="12"/>
  <c r="F230" i="12" s="1"/>
  <c r="E231" i="12"/>
  <c r="H229" i="12"/>
  <c r="C229" i="12"/>
  <c r="H228" i="12"/>
  <c r="C228" i="12"/>
  <c r="L227" i="12"/>
  <c r="K227" i="12"/>
  <c r="J227" i="12"/>
  <c r="I227" i="12"/>
  <c r="H227" i="12" s="1"/>
  <c r="G227" i="12"/>
  <c r="F227" i="12"/>
  <c r="E227" i="12"/>
  <c r="D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L216" i="12"/>
  <c r="K216" i="12"/>
  <c r="H216" i="12" s="1"/>
  <c r="J216" i="12"/>
  <c r="I216" i="12"/>
  <c r="G216" i="12"/>
  <c r="G204" i="12" s="1"/>
  <c r="C204" i="12" s="1"/>
  <c r="F216" i="12"/>
  <c r="E216" i="12"/>
  <c r="D216" i="12"/>
  <c r="C216" i="12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L205" i="12"/>
  <c r="K205" i="12"/>
  <c r="J205" i="12"/>
  <c r="J204" i="12" s="1"/>
  <c r="J195" i="12" s="1"/>
  <c r="I205" i="12"/>
  <c r="G205" i="12"/>
  <c r="F205" i="12"/>
  <c r="F204" i="12" s="1"/>
  <c r="F195" i="12" s="1"/>
  <c r="E205" i="12"/>
  <c r="E204" i="12" s="1"/>
  <c r="D205" i="12"/>
  <c r="C205" i="12" s="1"/>
  <c r="L204" i="12"/>
  <c r="D204" i="12"/>
  <c r="H203" i="12"/>
  <c r="C203" i="12"/>
  <c r="H202" i="12"/>
  <c r="C202" i="12"/>
  <c r="H201" i="12"/>
  <c r="C201" i="12"/>
  <c r="H200" i="12"/>
  <c r="C200" i="12"/>
  <c r="H199" i="12"/>
  <c r="C199" i="12"/>
  <c r="L198" i="12"/>
  <c r="K198" i="12"/>
  <c r="H198" i="12" s="1"/>
  <c r="J198" i="12"/>
  <c r="I198" i="12"/>
  <c r="G198" i="12"/>
  <c r="G196" i="12" s="1"/>
  <c r="F198" i="12"/>
  <c r="E198" i="12"/>
  <c r="D198" i="12"/>
  <c r="C198" i="12"/>
  <c r="H197" i="12"/>
  <c r="C197" i="12"/>
  <c r="L196" i="12"/>
  <c r="L195" i="12" s="1"/>
  <c r="K196" i="12"/>
  <c r="J196" i="12"/>
  <c r="I196" i="12"/>
  <c r="F196" i="12"/>
  <c r="E196" i="12"/>
  <c r="D196" i="12"/>
  <c r="D195" i="12" s="1"/>
  <c r="C195" i="12" s="1"/>
  <c r="E195" i="12"/>
  <c r="H194" i="12"/>
  <c r="G194" i="12"/>
  <c r="F194" i="12"/>
  <c r="E194" i="12"/>
  <c r="D194" i="12"/>
  <c r="C194" i="12"/>
  <c r="H193" i="12"/>
  <c r="C193" i="12"/>
  <c r="L192" i="12"/>
  <c r="L191" i="12" s="1"/>
  <c r="K192" i="12"/>
  <c r="J192" i="12"/>
  <c r="I192" i="12"/>
  <c r="G192" i="12"/>
  <c r="G191" i="12" s="1"/>
  <c r="F192" i="12"/>
  <c r="E192" i="12"/>
  <c r="D192" i="12"/>
  <c r="D191" i="12" s="1"/>
  <c r="C191" i="12" s="1"/>
  <c r="C192" i="12"/>
  <c r="J191" i="12"/>
  <c r="I191" i="12"/>
  <c r="F191" i="12"/>
  <c r="E191" i="12"/>
  <c r="H190" i="12"/>
  <c r="C190" i="12"/>
  <c r="H189" i="12"/>
  <c r="C189" i="12"/>
  <c r="L188" i="12"/>
  <c r="L187" i="12" s="1"/>
  <c r="L52" i="12" s="1"/>
  <c r="L51" i="12" s="1"/>
  <c r="L50" i="12" s="1"/>
  <c r="K188" i="12"/>
  <c r="J188" i="12"/>
  <c r="I188" i="12"/>
  <c r="G188" i="12"/>
  <c r="G187" i="12" s="1"/>
  <c r="F188" i="12"/>
  <c r="E188" i="12"/>
  <c r="D188" i="12"/>
  <c r="C188" i="12"/>
  <c r="J187" i="12"/>
  <c r="F187" i="12"/>
  <c r="E187" i="12"/>
  <c r="H186" i="12"/>
  <c r="C186" i="12"/>
  <c r="H185" i="12"/>
  <c r="C185" i="12"/>
  <c r="L184" i="12"/>
  <c r="K184" i="12"/>
  <c r="H184" i="12" s="1"/>
  <c r="J184" i="12"/>
  <c r="I184" i="12"/>
  <c r="G184" i="12"/>
  <c r="F184" i="12"/>
  <c r="E184" i="12"/>
  <c r="D184" i="12"/>
  <c r="C184" i="12"/>
  <c r="H183" i="12"/>
  <c r="C183" i="12"/>
  <c r="H182" i="12"/>
  <c r="C182" i="12"/>
  <c r="H181" i="12"/>
  <c r="C181" i="12"/>
  <c r="H180" i="12"/>
  <c r="C180" i="12"/>
  <c r="L179" i="12"/>
  <c r="K179" i="12"/>
  <c r="J179" i="12"/>
  <c r="I179" i="12"/>
  <c r="H179" i="12" s="1"/>
  <c r="G179" i="12"/>
  <c r="F179" i="12"/>
  <c r="E179" i="12"/>
  <c r="D179" i="12"/>
  <c r="C179" i="12" s="1"/>
  <c r="H178" i="12"/>
  <c r="C178" i="12"/>
  <c r="H177" i="12"/>
  <c r="C177" i="12"/>
  <c r="H176" i="12"/>
  <c r="C176" i="12"/>
  <c r="L175" i="12"/>
  <c r="K175" i="12"/>
  <c r="J175" i="12"/>
  <c r="I175" i="12"/>
  <c r="G175" i="12"/>
  <c r="F175" i="12"/>
  <c r="E175" i="12"/>
  <c r="E174" i="12" s="1"/>
  <c r="E173" i="12" s="1"/>
  <c r="D175" i="12"/>
  <c r="L174" i="12"/>
  <c r="K174" i="12"/>
  <c r="K173" i="12" s="1"/>
  <c r="J174" i="12"/>
  <c r="G174" i="12"/>
  <c r="F174" i="12"/>
  <c r="D174" i="12"/>
  <c r="C174" i="12"/>
  <c r="L173" i="12"/>
  <c r="J173" i="12"/>
  <c r="F173" i="12"/>
  <c r="D173" i="12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K166" i="12"/>
  <c r="J166" i="12"/>
  <c r="I166" i="12"/>
  <c r="G166" i="12"/>
  <c r="G165" i="12" s="1"/>
  <c r="F166" i="12"/>
  <c r="E166" i="12"/>
  <c r="D166" i="12"/>
  <c r="C166" i="12"/>
  <c r="L165" i="12"/>
  <c r="J165" i="12"/>
  <c r="I165" i="12"/>
  <c r="F165" i="12"/>
  <c r="E165" i="12"/>
  <c r="D165" i="12"/>
  <c r="H164" i="12"/>
  <c r="C164" i="12"/>
  <c r="H163" i="12"/>
  <c r="C163" i="12"/>
  <c r="H162" i="12"/>
  <c r="C162" i="12"/>
  <c r="H161" i="12"/>
  <c r="C161" i="12"/>
  <c r="L160" i="12"/>
  <c r="K160" i="12"/>
  <c r="H160" i="12" s="1"/>
  <c r="J160" i="12"/>
  <c r="I160" i="12"/>
  <c r="G160" i="12"/>
  <c r="F160" i="12"/>
  <c r="E160" i="12"/>
  <c r="D160" i="12"/>
  <c r="C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L151" i="12"/>
  <c r="K151" i="12"/>
  <c r="J151" i="12"/>
  <c r="I151" i="12"/>
  <c r="H151" i="12" s="1"/>
  <c r="G151" i="12"/>
  <c r="F151" i="12"/>
  <c r="E151" i="12"/>
  <c r="D151" i="12"/>
  <c r="C151" i="12" s="1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H144" i="12" s="1"/>
  <c r="J144" i="12"/>
  <c r="I144" i="12"/>
  <c r="G144" i="12"/>
  <c r="G130" i="12" s="1"/>
  <c r="F144" i="12"/>
  <c r="E144" i="12"/>
  <c r="D144" i="12"/>
  <c r="C144" i="12"/>
  <c r="H143" i="12"/>
  <c r="C143" i="12"/>
  <c r="H142" i="12"/>
  <c r="C142" i="12"/>
  <c r="L141" i="12"/>
  <c r="K141" i="12"/>
  <c r="J141" i="12"/>
  <c r="I141" i="12"/>
  <c r="H141" i="12" s="1"/>
  <c r="G141" i="12"/>
  <c r="F141" i="12"/>
  <c r="E141" i="12"/>
  <c r="D141" i="12"/>
  <c r="C141" i="12" s="1"/>
  <c r="H140" i="12"/>
  <c r="C140" i="12"/>
  <c r="H139" i="12"/>
  <c r="C139" i="12"/>
  <c r="H138" i="12"/>
  <c r="C138" i="12"/>
  <c r="H137" i="12"/>
  <c r="C137" i="12"/>
  <c r="L136" i="12"/>
  <c r="K136" i="12"/>
  <c r="H136" i="12" s="1"/>
  <c r="J136" i="12"/>
  <c r="I136" i="12"/>
  <c r="G136" i="12"/>
  <c r="F136" i="12"/>
  <c r="E136" i="12"/>
  <c r="D136" i="12"/>
  <c r="C136" i="12"/>
  <c r="H135" i="12"/>
  <c r="C135" i="12"/>
  <c r="H134" i="12"/>
  <c r="C134" i="12"/>
  <c r="H133" i="12"/>
  <c r="C133" i="12"/>
  <c r="H132" i="12"/>
  <c r="C132" i="12"/>
  <c r="L131" i="12"/>
  <c r="K131" i="12"/>
  <c r="J131" i="12"/>
  <c r="I131" i="12"/>
  <c r="G131" i="12"/>
  <c r="F131" i="12"/>
  <c r="E131" i="12"/>
  <c r="E130" i="12" s="1"/>
  <c r="D131" i="12"/>
  <c r="L130" i="12"/>
  <c r="J130" i="12"/>
  <c r="F130" i="12"/>
  <c r="D130" i="12"/>
  <c r="C130" i="12"/>
  <c r="H129" i="12"/>
  <c r="C129" i="12"/>
  <c r="L128" i="12"/>
  <c r="K128" i="12"/>
  <c r="J128" i="12"/>
  <c r="I128" i="12"/>
  <c r="H128" i="12"/>
  <c r="G128" i="12"/>
  <c r="F128" i="12"/>
  <c r="E128" i="12"/>
  <c r="D128" i="12"/>
  <c r="C128" i="12"/>
  <c r="H127" i="12"/>
  <c r="C127" i="12"/>
  <c r="H126" i="12"/>
  <c r="C126" i="12"/>
  <c r="H125" i="12"/>
  <c r="C125" i="12"/>
  <c r="H124" i="12"/>
  <c r="C124" i="12"/>
  <c r="H123" i="12"/>
  <c r="C123" i="12"/>
  <c r="L122" i="12"/>
  <c r="K122" i="12"/>
  <c r="J122" i="12"/>
  <c r="I122" i="12"/>
  <c r="G122" i="12"/>
  <c r="F122" i="12"/>
  <c r="E122" i="12"/>
  <c r="D122" i="12"/>
  <c r="C122" i="12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J116" i="12"/>
  <c r="H116" i="12" s="1"/>
  <c r="I116" i="12"/>
  <c r="G116" i="12"/>
  <c r="F116" i="12"/>
  <c r="E116" i="12"/>
  <c r="D116" i="12"/>
  <c r="C116" i="12"/>
  <c r="H115" i="12"/>
  <c r="C115" i="12"/>
  <c r="H114" i="12"/>
  <c r="C114" i="12"/>
  <c r="H113" i="12"/>
  <c r="C113" i="12"/>
  <c r="L112" i="12"/>
  <c r="K112" i="12"/>
  <c r="H112" i="12" s="1"/>
  <c r="J112" i="12"/>
  <c r="I112" i="12"/>
  <c r="G112" i="12"/>
  <c r="F112" i="12"/>
  <c r="E112" i="12"/>
  <c r="D112" i="12"/>
  <c r="C112" i="12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K103" i="12"/>
  <c r="J103" i="12"/>
  <c r="I103" i="12"/>
  <c r="H103" i="12" s="1"/>
  <c r="G103" i="12"/>
  <c r="F103" i="12"/>
  <c r="E103" i="12"/>
  <c r="D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I95" i="12"/>
  <c r="H95" i="12" s="1"/>
  <c r="G95" i="12"/>
  <c r="F95" i="12"/>
  <c r="E95" i="12"/>
  <c r="D95" i="12"/>
  <c r="C95" i="12" s="1"/>
  <c r="H94" i="12"/>
  <c r="C94" i="12"/>
  <c r="H93" i="12"/>
  <c r="C93" i="12"/>
  <c r="H92" i="12"/>
  <c r="C92" i="12"/>
  <c r="H91" i="12"/>
  <c r="C91" i="12"/>
  <c r="H90" i="12"/>
  <c r="C90" i="12"/>
  <c r="L89" i="12"/>
  <c r="K89" i="12"/>
  <c r="J89" i="12"/>
  <c r="I89" i="12"/>
  <c r="H89" i="12" s="1"/>
  <c r="G89" i="12"/>
  <c r="F89" i="12"/>
  <c r="E89" i="12"/>
  <c r="E83" i="12" s="1"/>
  <c r="D89" i="12"/>
  <c r="H88" i="12"/>
  <c r="C88" i="12"/>
  <c r="H87" i="12"/>
  <c r="C87" i="12"/>
  <c r="H86" i="12"/>
  <c r="C86" i="12"/>
  <c r="H85" i="12"/>
  <c r="C85" i="12"/>
  <c r="L84" i="12"/>
  <c r="K84" i="12"/>
  <c r="J84" i="12"/>
  <c r="I84" i="12"/>
  <c r="H84" i="12" s="1"/>
  <c r="G84" i="12"/>
  <c r="F84" i="12"/>
  <c r="E84" i="12"/>
  <c r="D84" i="12"/>
  <c r="C84" i="12"/>
  <c r="L83" i="12"/>
  <c r="J83" i="12"/>
  <c r="I83" i="12"/>
  <c r="F83" i="12"/>
  <c r="D83" i="12"/>
  <c r="H82" i="12"/>
  <c r="C82" i="12"/>
  <c r="H81" i="12"/>
  <c r="C81" i="12"/>
  <c r="L80" i="12"/>
  <c r="K80" i="12"/>
  <c r="J80" i="12"/>
  <c r="H80" i="12" s="1"/>
  <c r="I80" i="12"/>
  <c r="G80" i="12"/>
  <c r="F80" i="12"/>
  <c r="E80" i="12"/>
  <c r="D80" i="12"/>
  <c r="C80" i="12"/>
  <c r="H79" i="12"/>
  <c r="C79" i="12"/>
  <c r="H78" i="12"/>
  <c r="C78" i="12"/>
  <c r="L77" i="12"/>
  <c r="K77" i="12"/>
  <c r="J77" i="12"/>
  <c r="I77" i="12"/>
  <c r="G77" i="12"/>
  <c r="F77" i="12"/>
  <c r="E77" i="12"/>
  <c r="E76" i="12" s="1"/>
  <c r="D77" i="12"/>
  <c r="L76" i="12"/>
  <c r="K76" i="12"/>
  <c r="J76" i="12"/>
  <c r="G76" i="12"/>
  <c r="F76" i="12"/>
  <c r="D76" i="12"/>
  <c r="C76" i="12"/>
  <c r="L75" i="12"/>
  <c r="J75" i="12"/>
  <c r="F75" i="12"/>
  <c r="D75" i="12"/>
  <c r="H74" i="12"/>
  <c r="C74" i="12"/>
  <c r="H73" i="12"/>
  <c r="C73" i="12"/>
  <c r="H72" i="12"/>
  <c r="C72" i="12"/>
  <c r="H71" i="12"/>
  <c r="C71" i="12"/>
  <c r="H70" i="12"/>
  <c r="C70" i="12"/>
  <c r="L69" i="12"/>
  <c r="K69" i="12"/>
  <c r="J69" i="12"/>
  <c r="I69" i="12"/>
  <c r="G69" i="12"/>
  <c r="F69" i="12"/>
  <c r="E69" i="12"/>
  <c r="D69" i="12"/>
  <c r="C69" i="12" s="1"/>
  <c r="H68" i="12"/>
  <c r="C68" i="12"/>
  <c r="L67" i="12"/>
  <c r="K67" i="12"/>
  <c r="J67" i="12"/>
  <c r="G67" i="12"/>
  <c r="F67" i="12"/>
  <c r="E67" i="12"/>
  <c r="E53" i="12" s="1"/>
  <c r="D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K58" i="12"/>
  <c r="K54" i="12" s="1"/>
  <c r="K53" i="12" s="1"/>
  <c r="J58" i="12"/>
  <c r="I58" i="12"/>
  <c r="G58" i="12"/>
  <c r="F58" i="12"/>
  <c r="E58" i="12"/>
  <c r="D58" i="12"/>
  <c r="C58" i="12"/>
  <c r="H57" i="12"/>
  <c r="C57" i="12"/>
  <c r="H56" i="12"/>
  <c r="C56" i="12"/>
  <c r="L55" i="12"/>
  <c r="K55" i="12"/>
  <c r="J55" i="12"/>
  <c r="I55" i="12"/>
  <c r="G55" i="12"/>
  <c r="F55" i="12"/>
  <c r="E55" i="12"/>
  <c r="E54" i="12" s="1"/>
  <c r="D55" i="12"/>
  <c r="C55" i="12" s="1"/>
  <c r="L54" i="12"/>
  <c r="J54" i="12"/>
  <c r="G54" i="12"/>
  <c r="G53" i="12" s="1"/>
  <c r="F54" i="12"/>
  <c r="D54" i="12"/>
  <c r="L53" i="12"/>
  <c r="J53" i="12"/>
  <c r="F53" i="12"/>
  <c r="D53" i="12"/>
  <c r="C53" i="12" s="1"/>
  <c r="J52" i="12"/>
  <c r="F52" i="12"/>
  <c r="J51" i="12"/>
  <c r="J285" i="12" s="1"/>
  <c r="F51" i="12"/>
  <c r="F50" i="12"/>
  <c r="H47" i="12"/>
  <c r="C47" i="12"/>
  <c r="H46" i="12"/>
  <c r="C46" i="12"/>
  <c r="L45" i="12"/>
  <c r="H45" i="12" s="1"/>
  <c r="G45" i="12"/>
  <c r="C45" i="12"/>
  <c r="H44" i="12"/>
  <c r="C44" i="12"/>
  <c r="K43" i="12"/>
  <c r="J43" i="12"/>
  <c r="I43" i="12"/>
  <c r="F43" i="12"/>
  <c r="E43" i="12"/>
  <c r="D43" i="12"/>
  <c r="H42" i="12"/>
  <c r="C42" i="12"/>
  <c r="H41" i="12"/>
  <c r="C41" i="12"/>
  <c r="H40" i="12"/>
  <c r="C40" i="12"/>
  <c r="H39" i="12"/>
  <c r="C39" i="12"/>
  <c r="H38" i="12"/>
  <c r="C38" i="12"/>
  <c r="K37" i="12"/>
  <c r="H37" i="12" s="1"/>
  <c r="F37" i="12"/>
  <c r="C37" i="12" s="1"/>
  <c r="H36" i="12"/>
  <c r="C36" i="12"/>
  <c r="H35" i="12"/>
  <c r="C35" i="12"/>
  <c r="K34" i="12"/>
  <c r="H34" i="12"/>
  <c r="F34" i="12"/>
  <c r="C34" i="12" s="1"/>
  <c r="H33" i="12"/>
  <c r="C33" i="12"/>
  <c r="K32" i="12"/>
  <c r="H32" i="12" s="1"/>
  <c r="F32" i="12"/>
  <c r="C32" i="12"/>
  <c r="H31" i="12"/>
  <c r="C31" i="12"/>
  <c r="H30" i="12"/>
  <c r="C30" i="12"/>
  <c r="H29" i="12"/>
  <c r="C29" i="12"/>
  <c r="K28" i="12"/>
  <c r="H28" i="12"/>
  <c r="F28" i="12"/>
  <c r="C28" i="12" s="1"/>
  <c r="F27" i="12"/>
  <c r="F285" i="12" s="1"/>
  <c r="H26" i="12"/>
  <c r="C26" i="12"/>
  <c r="H24" i="12"/>
  <c r="C24" i="12"/>
  <c r="H23" i="12"/>
  <c r="C23" i="12"/>
  <c r="L22" i="12"/>
  <c r="L288" i="12" s="1"/>
  <c r="L287" i="12" s="1"/>
  <c r="K22" i="12"/>
  <c r="K288" i="12" s="1"/>
  <c r="K287" i="12" s="1"/>
  <c r="J22" i="12"/>
  <c r="J288" i="12" s="1"/>
  <c r="J287" i="12" s="1"/>
  <c r="I22" i="12"/>
  <c r="G22" i="12"/>
  <c r="G288" i="12" s="1"/>
  <c r="G287" i="12" s="1"/>
  <c r="F22" i="12"/>
  <c r="F288" i="12" s="1"/>
  <c r="F287" i="12" s="1"/>
  <c r="E22" i="12"/>
  <c r="D22" i="12"/>
  <c r="D288" i="12" s="1"/>
  <c r="D287" i="12" s="1"/>
  <c r="J21" i="12"/>
  <c r="G21" i="12"/>
  <c r="F21" i="12"/>
  <c r="H300" i="11"/>
  <c r="C300" i="11"/>
  <c r="H298" i="11"/>
  <c r="C298" i="11"/>
  <c r="H296" i="11"/>
  <c r="C296" i="11"/>
  <c r="H295" i="11"/>
  <c r="C295" i="11"/>
  <c r="H294" i="11"/>
  <c r="C294" i="11"/>
  <c r="H293" i="11"/>
  <c r="C293" i="11"/>
  <c r="H292" i="11"/>
  <c r="C292" i="11"/>
  <c r="H291" i="11"/>
  <c r="C291" i="11"/>
  <c r="C290" i="11" s="1"/>
  <c r="L290" i="11"/>
  <c r="K290" i="11"/>
  <c r="J290" i="11"/>
  <c r="I290" i="11"/>
  <c r="H290" i="11"/>
  <c r="G290" i="11"/>
  <c r="F290" i="11"/>
  <c r="E290" i="11"/>
  <c r="D290" i="11"/>
  <c r="G288" i="11"/>
  <c r="G287" i="11" s="1"/>
  <c r="E287" i="11"/>
  <c r="G283" i="11"/>
  <c r="F283" i="11"/>
  <c r="E283" i="11"/>
  <c r="D283" i="11"/>
  <c r="C283" i="11"/>
  <c r="H282" i="11"/>
  <c r="C282" i="11"/>
  <c r="H281" i="11"/>
  <c r="C281" i="11"/>
  <c r="L280" i="11"/>
  <c r="K280" i="11"/>
  <c r="J280" i="11"/>
  <c r="H280" i="11" s="1"/>
  <c r="I280" i="11"/>
  <c r="G280" i="11"/>
  <c r="F280" i="11"/>
  <c r="E280" i="11"/>
  <c r="D280" i="11"/>
  <c r="C280" i="11"/>
  <c r="H279" i="11"/>
  <c r="C279" i="11"/>
  <c r="H278" i="11"/>
  <c r="C278" i="11"/>
  <c r="H277" i="11"/>
  <c r="C277" i="11"/>
  <c r="L276" i="11"/>
  <c r="K276" i="11"/>
  <c r="K269" i="11" s="1"/>
  <c r="J276" i="11"/>
  <c r="I276" i="11"/>
  <c r="G276" i="11"/>
  <c r="G269" i="11" s="1"/>
  <c r="F276" i="11"/>
  <c r="F269" i="11" s="1"/>
  <c r="E276" i="11"/>
  <c r="D276" i="11"/>
  <c r="C276" i="11"/>
  <c r="H275" i="11"/>
  <c r="C275" i="11"/>
  <c r="H274" i="11"/>
  <c r="C274" i="11"/>
  <c r="H273" i="11"/>
  <c r="C273" i="11"/>
  <c r="H272" i="11"/>
  <c r="C272" i="11"/>
  <c r="L271" i="11"/>
  <c r="K271" i="11"/>
  <c r="J271" i="11"/>
  <c r="I271" i="11"/>
  <c r="H271" i="11" s="1"/>
  <c r="G271" i="11"/>
  <c r="F271" i="11"/>
  <c r="E271" i="11"/>
  <c r="E269" i="11" s="1"/>
  <c r="D271" i="11"/>
  <c r="C271" i="11" s="1"/>
  <c r="H270" i="11"/>
  <c r="C270" i="11"/>
  <c r="L269" i="11"/>
  <c r="I269" i="11"/>
  <c r="D269" i="11"/>
  <c r="H268" i="11"/>
  <c r="H283" i="11" s="1"/>
  <c r="G268" i="11"/>
  <c r="F268" i="11"/>
  <c r="E268" i="11"/>
  <c r="D268" i="11"/>
  <c r="C268" i="11"/>
  <c r="H267" i="11"/>
  <c r="C267" i="11"/>
  <c r="H266" i="11"/>
  <c r="C266" i="11"/>
  <c r="H265" i="11"/>
  <c r="C265" i="11"/>
  <c r="H264" i="11"/>
  <c r="C264" i="11"/>
  <c r="L263" i="11"/>
  <c r="K263" i="11"/>
  <c r="J263" i="11"/>
  <c r="I263" i="11"/>
  <c r="H263" i="11" s="1"/>
  <c r="G263" i="11"/>
  <c r="F263" i="11"/>
  <c r="E263" i="11"/>
  <c r="D263" i="11"/>
  <c r="C263" i="11" s="1"/>
  <c r="H262" i="11"/>
  <c r="C262" i="11"/>
  <c r="H261" i="11"/>
  <c r="C261" i="11"/>
  <c r="H260" i="11"/>
  <c r="C260" i="11"/>
  <c r="L259" i="11"/>
  <c r="L258" i="11" s="1"/>
  <c r="K259" i="11"/>
  <c r="J259" i="11"/>
  <c r="I259" i="11"/>
  <c r="G259" i="11"/>
  <c r="F259" i="11"/>
  <c r="E259" i="11"/>
  <c r="D259" i="11"/>
  <c r="K258" i="11"/>
  <c r="J258" i="11"/>
  <c r="G258" i="11"/>
  <c r="F258" i="11"/>
  <c r="H257" i="11"/>
  <c r="C257" i="11"/>
  <c r="H256" i="11"/>
  <c r="C256" i="11"/>
  <c r="H255" i="11"/>
  <c r="C255" i="11"/>
  <c r="H254" i="11"/>
  <c r="C254" i="11"/>
  <c r="H253" i="11"/>
  <c r="C253" i="11"/>
  <c r="L252" i="11"/>
  <c r="K252" i="11"/>
  <c r="K251" i="11" s="1"/>
  <c r="J252" i="11"/>
  <c r="H252" i="11" s="1"/>
  <c r="I252" i="11"/>
  <c r="G252" i="11"/>
  <c r="G251" i="11" s="1"/>
  <c r="F252" i="11"/>
  <c r="F251" i="11" s="1"/>
  <c r="E252" i="11"/>
  <c r="D252" i="11"/>
  <c r="C252" i="11"/>
  <c r="L251" i="11"/>
  <c r="I251" i="11"/>
  <c r="E251" i="11"/>
  <c r="D251" i="11"/>
  <c r="H250" i="11"/>
  <c r="C250" i="11"/>
  <c r="H249" i="11"/>
  <c r="C249" i="11"/>
  <c r="H248" i="11"/>
  <c r="C248" i="11"/>
  <c r="H247" i="11"/>
  <c r="C247" i="11"/>
  <c r="L246" i="11"/>
  <c r="K246" i="11"/>
  <c r="J246" i="11"/>
  <c r="I246" i="11"/>
  <c r="G246" i="11"/>
  <c r="F246" i="11"/>
  <c r="E246" i="11"/>
  <c r="D246" i="11"/>
  <c r="C246" i="11"/>
  <c r="H245" i="11"/>
  <c r="C245" i="11"/>
  <c r="H244" i="11"/>
  <c r="C244" i="11"/>
  <c r="H243" i="11"/>
  <c r="C243" i="11"/>
  <c r="H242" i="11"/>
  <c r="C242" i="11"/>
  <c r="H241" i="11"/>
  <c r="C241" i="11"/>
  <c r="H240" i="11"/>
  <c r="C240" i="11"/>
  <c r="H239" i="11"/>
  <c r="C239" i="11"/>
  <c r="L238" i="11"/>
  <c r="K238" i="11"/>
  <c r="J238" i="11"/>
  <c r="H238" i="11" s="1"/>
  <c r="I238" i="11"/>
  <c r="G238" i="11"/>
  <c r="F238" i="11"/>
  <c r="F231" i="11" s="1"/>
  <c r="F230" i="11" s="1"/>
  <c r="E238" i="11"/>
  <c r="D238" i="11"/>
  <c r="C238" i="11"/>
  <c r="H237" i="11"/>
  <c r="C237" i="11"/>
  <c r="H236" i="11"/>
  <c r="C236" i="11"/>
  <c r="L235" i="11"/>
  <c r="K235" i="11"/>
  <c r="J235" i="11"/>
  <c r="I235" i="11"/>
  <c r="H235" i="11" s="1"/>
  <c r="G235" i="11"/>
  <c r="F235" i="11"/>
  <c r="E235" i="11"/>
  <c r="D235" i="11"/>
  <c r="H234" i="11"/>
  <c r="C234" i="11"/>
  <c r="L233" i="11"/>
  <c r="K233" i="11"/>
  <c r="J233" i="11"/>
  <c r="I233" i="11"/>
  <c r="H233" i="11" s="1"/>
  <c r="G233" i="11"/>
  <c r="F233" i="11"/>
  <c r="E233" i="11"/>
  <c r="E231" i="11" s="1"/>
  <c r="D233" i="11"/>
  <c r="C233" i="11" s="1"/>
  <c r="H232" i="11"/>
  <c r="C232" i="11"/>
  <c r="L231" i="11"/>
  <c r="L230" i="11" s="1"/>
  <c r="I231" i="11"/>
  <c r="D231" i="11"/>
  <c r="H229" i="11"/>
  <c r="C229" i="11"/>
  <c r="H228" i="11"/>
  <c r="C228" i="11"/>
  <c r="L227" i="11"/>
  <c r="K227" i="11"/>
  <c r="J227" i="11"/>
  <c r="I227" i="11"/>
  <c r="H227" i="11" s="1"/>
  <c r="G227" i="11"/>
  <c r="F227" i="11"/>
  <c r="E227" i="11"/>
  <c r="D227" i="11"/>
  <c r="H226" i="11"/>
  <c r="C226" i="11"/>
  <c r="H225" i="11"/>
  <c r="C225" i="11"/>
  <c r="H224" i="11"/>
  <c r="C224" i="11"/>
  <c r="H223" i="11"/>
  <c r="C223" i="11"/>
  <c r="H222" i="11"/>
  <c r="C222" i="11"/>
  <c r="H221" i="11"/>
  <c r="C221" i="11"/>
  <c r="H220" i="11"/>
  <c r="C220" i="11"/>
  <c r="H219" i="11"/>
  <c r="C219" i="11"/>
  <c r="H218" i="11"/>
  <c r="C218" i="11"/>
  <c r="H217" i="11"/>
  <c r="C217" i="11"/>
  <c r="L216" i="11"/>
  <c r="K216" i="11"/>
  <c r="K204" i="11" s="1"/>
  <c r="J216" i="11"/>
  <c r="I216" i="11"/>
  <c r="G216" i="11"/>
  <c r="F216" i="11"/>
  <c r="E216" i="11"/>
  <c r="D216" i="11"/>
  <c r="C216" i="11"/>
  <c r="H215" i="11"/>
  <c r="C215" i="11"/>
  <c r="H214" i="11"/>
  <c r="C214" i="11"/>
  <c r="H213" i="11"/>
  <c r="C213" i="11"/>
  <c r="H212" i="11"/>
  <c r="C212" i="11"/>
  <c r="H211" i="11"/>
  <c r="C211" i="11"/>
  <c r="H210" i="11"/>
  <c r="C210" i="11"/>
  <c r="H209" i="11"/>
  <c r="C209" i="11"/>
  <c r="H208" i="11"/>
  <c r="C208" i="11"/>
  <c r="H207" i="11"/>
  <c r="C207" i="11"/>
  <c r="H206" i="11"/>
  <c r="C206" i="11"/>
  <c r="L205" i="11"/>
  <c r="K205" i="11"/>
  <c r="J205" i="11"/>
  <c r="J204" i="11" s="1"/>
  <c r="I205" i="11"/>
  <c r="G205" i="11"/>
  <c r="F205" i="11"/>
  <c r="E205" i="11"/>
  <c r="D205" i="11"/>
  <c r="C205" i="11" s="1"/>
  <c r="L204" i="11"/>
  <c r="G204" i="11"/>
  <c r="D204" i="11"/>
  <c r="H203" i="11"/>
  <c r="C203" i="11"/>
  <c r="H202" i="11"/>
  <c r="C202" i="11"/>
  <c r="H201" i="11"/>
  <c r="C201" i="11"/>
  <c r="H200" i="11"/>
  <c r="C200" i="11"/>
  <c r="H199" i="11"/>
  <c r="C199" i="11"/>
  <c r="L198" i="11"/>
  <c r="L196" i="11" s="1"/>
  <c r="K198" i="11"/>
  <c r="J198" i="11"/>
  <c r="I198" i="11"/>
  <c r="H198" i="11"/>
  <c r="G198" i="11"/>
  <c r="F198" i="11"/>
  <c r="E198" i="11"/>
  <c r="D198" i="11"/>
  <c r="H197" i="11"/>
  <c r="C197" i="11"/>
  <c r="K196" i="11"/>
  <c r="J196" i="11"/>
  <c r="I196" i="11"/>
  <c r="G196" i="11"/>
  <c r="F196" i="11"/>
  <c r="E196" i="11"/>
  <c r="J195" i="11"/>
  <c r="H194" i="11"/>
  <c r="G194" i="11"/>
  <c r="F194" i="11"/>
  <c r="E194" i="11"/>
  <c r="D194" i="11"/>
  <c r="C194" i="11"/>
  <c r="H193" i="11"/>
  <c r="C193" i="11"/>
  <c r="L192" i="11"/>
  <c r="L191" i="11" s="1"/>
  <c r="K192" i="11"/>
  <c r="K191" i="11" s="1"/>
  <c r="J192" i="11"/>
  <c r="I192" i="11"/>
  <c r="G192" i="11"/>
  <c r="G191" i="11" s="1"/>
  <c r="F192" i="11"/>
  <c r="E192" i="11"/>
  <c r="D192" i="11"/>
  <c r="D191" i="11" s="1"/>
  <c r="C192" i="11"/>
  <c r="J191" i="11"/>
  <c r="J187" i="11" s="1"/>
  <c r="I191" i="11"/>
  <c r="F191" i="11"/>
  <c r="E191" i="11"/>
  <c r="E187" i="11" s="1"/>
  <c r="H190" i="11"/>
  <c r="C190" i="11"/>
  <c r="H189" i="11"/>
  <c r="C189" i="11"/>
  <c r="L188" i="11"/>
  <c r="L187" i="11" s="1"/>
  <c r="K188" i="11"/>
  <c r="J188" i="11"/>
  <c r="I188" i="11"/>
  <c r="H188" i="11"/>
  <c r="G188" i="11"/>
  <c r="F188" i="11"/>
  <c r="E188" i="11"/>
  <c r="D188" i="11"/>
  <c r="I187" i="11"/>
  <c r="F187" i="11"/>
  <c r="H186" i="11"/>
  <c r="C186" i="11"/>
  <c r="H185" i="11"/>
  <c r="C185" i="11"/>
  <c r="L184" i="11"/>
  <c r="K184" i="11"/>
  <c r="H184" i="11" s="1"/>
  <c r="J184" i="11"/>
  <c r="I184" i="11"/>
  <c r="G184" i="11"/>
  <c r="F184" i="11"/>
  <c r="E184" i="11"/>
  <c r="D184" i="11"/>
  <c r="C184" i="11"/>
  <c r="H183" i="11"/>
  <c r="C183" i="11"/>
  <c r="H182" i="11"/>
  <c r="C182" i="11"/>
  <c r="H181" i="11"/>
  <c r="C181" i="11"/>
  <c r="H180" i="11"/>
  <c r="C180" i="11"/>
  <c r="L179" i="11"/>
  <c r="K179" i="11"/>
  <c r="J179" i="11"/>
  <c r="I179" i="11"/>
  <c r="H179" i="11" s="1"/>
  <c r="G179" i="11"/>
  <c r="F179" i="11"/>
  <c r="E179" i="11"/>
  <c r="D179" i="11"/>
  <c r="C179" i="11" s="1"/>
  <c r="H178" i="11"/>
  <c r="C178" i="11"/>
  <c r="H177" i="11"/>
  <c r="C177" i="11"/>
  <c r="H176" i="11"/>
  <c r="C176" i="11"/>
  <c r="L175" i="11"/>
  <c r="K175" i="11"/>
  <c r="J175" i="11"/>
  <c r="J174" i="11" s="1"/>
  <c r="J173" i="11" s="1"/>
  <c r="I175" i="11"/>
  <c r="G175" i="11"/>
  <c r="F175" i="11"/>
  <c r="F174" i="11" s="1"/>
  <c r="F173" i="11" s="1"/>
  <c r="E175" i="11"/>
  <c r="E174" i="11" s="1"/>
  <c r="D175" i="11"/>
  <c r="L174" i="11"/>
  <c r="L173" i="11" s="1"/>
  <c r="K174" i="11"/>
  <c r="K173" i="11" s="1"/>
  <c r="G174" i="11"/>
  <c r="D174" i="11"/>
  <c r="D173" i="11" s="1"/>
  <c r="H172" i="11"/>
  <c r="C172" i="11"/>
  <c r="H171" i="11"/>
  <c r="C171" i="11"/>
  <c r="H170" i="11"/>
  <c r="C170" i="11"/>
  <c r="H169" i="11"/>
  <c r="C169" i="11"/>
  <c r="H168" i="11"/>
  <c r="C168" i="11"/>
  <c r="H167" i="11"/>
  <c r="C167" i="11"/>
  <c r="L166" i="11"/>
  <c r="L165" i="11" s="1"/>
  <c r="K166" i="11"/>
  <c r="K165" i="11" s="1"/>
  <c r="J166" i="11"/>
  <c r="I166" i="11"/>
  <c r="H166" i="11"/>
  <c r="G166" i="11"/>
  <c r="G165" i="11" s="1"/>
  <c r="F166" i="11"/>
  <c r="E166" i="11"/>
  <c r="D166" i="11"/>
  <c r="J165" i="11"/>
  <c r="I165" i="11"/>
  <c r="F165" i="11"/>
  <c r="E165" i="11"/>
  <c r="H164" i="11"/>
  <c r="C164" i="11"/>
  <c r="H163" i="11"/>
  <c r="C163" i="11"/>
  <c r="H162" i="11"/>
  <c r="C162" i="11"/>
  <c r="H161" i="11"/>
  <c r="C161" i="11"/>
  <c r="L160" i="11"/>
  <c r="K160" i="11"/>
  <c r="H160" i="11" s="1"/>
  <c r="J160" i="11"/>
  <c r="I160" i="11"/>
  <c r="G160" i="11"/>
  <c r="F160" i="11"/>
  <c r="E160" i="11"/>
  <c r="D160" i="11"/>
  <c r="C160" i="11"/>
  <c r="H159" i="11"/>
  <c r="C159" i="11"/>
  <c r="H158" i="11"/>
  <c r="C158" i="11"/>
  <c r="H157" i="11"/>
  <c r="C157" i="11"/>
  <c r="H156" i="11"/>
  <c r="C156" i="11"/>
  <c r="H155" i="11"/>
  <c r="C155" i="11"/>
  <c r="H154" i="11"/>
  <c r="C154" i="11"/>
  <c r="H153" i="11"/>
  <c r="C153" i="11"/>
  <c r="H152" i="11"/>
  <c r="C152" i="11"/>
  <c r="L151" i="11"/>
  <c r="K151" i="11"/>
  <c r="J151" i="11"/>
  <c r="I151" i="11"/>
  <c r="H151" i="11" s="1"/>
  <c r="G151" i="11"/>
  <c r="F151" i="11"/>
  <c r="E151" i="11"/>
  <c r="D151" i="11"/>
  <c r="C151" i="11" s="1"/>
  <c r="H150" i="11"/>
  <c r="C150" i="11"/>
  <c r="H149" i="11"/>
  <c r="C149" i="11"/>
  <c r="H148" i="11"/>
  <c r="C148" i="11"/>
  <c r="H147" i="11"/>
  <c r="C147" i="11"/>
  <c r="H146" i="11"/>
  <c r="C146" i="11"/>
  <c r="H145" i="11"/>
  <c r="C145" i="11"/>
  <c r="L144" i="11"/>
  <c r="K144" i="11"/>
  <c r="J144" i="11"/>
  <c r="I144" i="11"/>
  <c r="H144" i="11"/>
  <c r="G144" i="11"/>
  <c r="F144" i="11"/>
  <c r="E144" i="11"/>
  <c r="D144" i="11"/>
  <c r="C144" i="11" s="1"/>
  <c r="H143" i="11"/>
  <c r="C143" i="11"/>
  <c r="H142" i="11"/>
  <c r="C142" i="11"/>
  <c r="L141" i="11"/>
  <c r="K141" i="11"/>
  <c r="J141" i="11"/>
  <c r="I141" i="11"/>
  <c r="G141" i="11"/>
  <c r="F141" i="11"/>
  <c r="E141" i="11"/>
  <c r="D141" i="11"/>
  <c r="H140" i="11"/>
  <c r="C140" i="11"/>
  <c r="H139" i="11"/>
  <c r="C139" i="11"/>
  <c r="H138" i="11"/>
  <c r="C138" i="11"/>
  <c r="H137" i="11"/>
  <c r="C137" i="11"/>
  <c r="L136" i="11"/>
  <c r="K136" i="11"/>
  <c r="K130" i="11" s="1"/>
  <c r="J136" i="11"/>
  <c r="I136" i="11"/>
  <c r="G136" i="11"/>
  <c r="F136" i="11"/>
  <c r="E136" i="11"/>
  <c r="D136" i="11"/>
  <c r="C136" i="11"/>
  <c r="H135" i="11"/>
  <c r="C135" i="11"/>
  <c r="H134" i="11"/>
  <c r="C134" i="11"/>
  <c r="H133" i="11"/>
  <c r="C133" i="11"/>
  <c r="H132" i="11"/>
  <c r="C132" i="11"/>
  <c r="L131" i="11"/>
  <c r="K131" i="11"/>
  <c r="J131" i="11"/>
  <c r="I131" i="11"/>
  <c r="G131" i="11"/>
  <c r="F131" i="11"/>
  <c r="E131" i="11"/>
  <c r="D131" i="11"/>
  <c r="C131" i="11" s="1"/>
  <c r="L130" i="11"/>
  <c r="G130" i="11"/>
  <c r="D130" i="11"/>
  <c r="H129" i="11"/>
  <c r="C129" i="11"/>
  <c r="L128" i="11"/>
  <c r="K128" i="11"/>
  <c r="J128" i="11"/>
  <c r="I128" i="11"/>
  <c r="H128" i="11"/>
  <c r="G128" i="11"/>
  <c r="F128" i="11"/>
  <c r="E128" i="11"/>
  <c r="D128" i="11"/>
  <c r="C128" i="11"/>
  <c r="H127" i="11"/>
  <c r="C127" i="11"/>
  <c r="H126" i="11"/>
  <c r="C126" i="11"/>
  <c r="H125" i="11"/>
  <c r="C125" i="11"/>
  <c r="H124" i="11"/>
  <c r="C124" i="11"/>
  <c r="H123" i="11"/>
  <c r="C123" i="11"/>
  <c r="L122" i="11"/>
  <c r="K122" i="11"/>
  <c r="J122" i="11"/>
  <c r="I122" i="11"/>
  <c r="H122" i="11"/>
  <c r="G122" i="11"/>
  <c r="F122" i="11"/>
  <c r="E122" i="11"/>
  <c r="D122" i="11"/>
  <c r="C122" i="11" s="1"/>
  <c r="H121" i="11"/>
  <c r="C121" i="11"/>
  <c r="H120" i="11"/>
  <c r="C120" i="11"/>
  <c r="H119" i="11"/>
  <c r="C119" i="11"/>
  <c r="H118" i="11"/>
  <c r="C118" i="11"/>
  <c r="H117" i="11"/>
  <c r="C117" i="11"/>
  <c r="L116" i="11"/>
  <c r="K116" i="11"/>
  <c r="J116" i="11"/>
  <c r="I116" i="11"/>
  <c r="H116" i="11"/>
  <c r="G116" i="11"/>
  <c r="F116" i="11"/>
  <c r="E116" i="11"/>
  <c r="D116" i="11"/>
  <c r="C116" i="11" s="1"/>
  <c r="H115" i="11"/>
  <c r="C115" i="11"/>
  <c r="H114" i="11"/>
  <c r="C114" i="11"/>
  <c r="H113" i="11"/>
  <c r="C113" i="11"/>
  <c r="L112" i="11"/>
  <c r="K112" i="11"/>
  <c r="J112" i="11"/>
  <c r="I112" i="11"/>
  <c r="H112" i="11"/>
  <c r="G112" i="11"/>
  <c r="F112" i="11"/>
  <c r="E112" i="11"/>
  <c r="D112" i="11"/>
  <c r="C112" i="11" s="1"/>
  <c r="H111" i="11"/>
  <c r="C111" i="11"/>
  <c r="H110" i="11"/>
  <c r="C110" i="11"/>
  <c r="H109" i="11"/>
  <c r="C109" i="11"/>
  <c r="H108" i="11"/>
  <c r="C108" i="11"/>
  <c r="H107" i="11"/>
  <c r="C107" i="11"/>
  <c r="H106" i="11"/>
  <c r="C106" i="11"/>
  <c r="H105" i="11"/>
  <c r="C105" i="11"/>
  <c r="H104" i="11"/>
  <c r="C104" i="11"/>
  <c r="L103" i="11"/>
  <c r="K103" i="11"/>
  <c r="J103" i="11"/>
  <c r="I103" i="11"/>
  <c r="G103" i="11"/>
  <c r="F103" i="11"/>
  <c r="E103" i="11"/>
  <c r="D103" i="11"/>
  <c r="H102" i="11"/>
  <c r="C102" i="11"/>
  <c r="H101" i="11"/>
  <c r="C101" i="11"/>
  <c r="H100" i="11"/>
  <c r="C100" i="11"/>
  <c r="H99" i="11"/>
  <c r="C99" i="11"/>
  <c r="H98" i="11"/>
  <c r="C98" i="11"/>
  <c r="H97" i="11"/>
  <c r="C97" i="11"/>
  <c r="H96" i="11"/>
  <c r="C96" i="11"/>
  <c r="L95" i="11"/>
  <c r="K95" i="11"/>
  <c r="J95" i="11"/>
  <c r="I95" i="11"/>
  <c r="H95" i="11" s="1"/>
  <c r="G95" i="11"/>
  <c r="F95" i="11"/>
  <c r="E95" i="11"/>
  <c r="D95" i="11"/>
  <c r="C95" i="11" s="1"/>
  <c r="H94" i="11"/>
  <c r="C94" i="11"/>
  <c r="H93" i="11"/>
  <c r="C93" i="11"/>
  <c r="H92" i="11"/>
  <c r="C92" i="11"/>
  <c r="H91" i="11"/>
  <c r="C91" i="11"/>
  <c r="H90" i="11"/>
  <c r="C90" i="11"/>
  <c r="L89" i="11"/>
  <c r="K89" i="11"/>
  <c r="J89" i="11"/>
  <c r="I89" i="11"/>
  <c r="G89" i="11"/>
  <c r="F89" i="11"/>
  <c r="F83" i="11" s="1"/>
  <c r="E89" i="11"/>
  <c r="E83" i="11" s="1"/>
  <c r="D89" i="11"/>
  <c r="H88" i="11"/>
  <c r="C88" i="11"/>
  <c r="H87" i="11"/>
  <c r="C87" i="11"/>
  <c r="H86" i="11"/>
  <c r="C86" i="11"/>
  <c r="H85" i="11"/>
  <c r="C85" i="11"/>
  <c r="L84" i="11"/>
  <c r="K84" i="11"/>
  <c r="K83" i="11" s="1"/>
  <c r="J84" i="11"/>
  <c r="I84" i="11"/>
  <c r="G84" i="11"/>
  <c r="G83" i="11" s="1"/>
  <c r="F84" i="11"/>
  <c r="E84" i="11"/>
  <c r="D84" i="11"/>
  <c r="C84" i="11"/>
  <c r="J83" i="11"/>
  <c r="H82" i="11"/>
  <c r="C82" i="11"/>
  <c r="H81" i="11"/>
  <c r="C81" i="11"/>
  <c r="L80" i="11"/>
  <c r="L76" i="11" s="1"/>
  <c r="K80" i="11"/>
  <c r="J80" i="11"/>
  <c r="I80" i="11"/>
  <c r="H80" i="11"/>
  <c r="G80" i="11"/>
  <c r="F80" i="11"/>
  <c r="E80" i="11"/>
  <c r="D80" i="11"/>
  <c r="H79" i="11"/>
  <c r="C79" i="11"/>
  <c r="H78" i="11"/>
  <c r="C78" i="11"/>
  <c r="L77" i="11"/>
  <c r="K77" i="11"/>
  <c r="J77" i="11"/>
  <c r="J76" i="11" s="1"/>
  <c r="I77" i="11"/>
  <c r="G77" i="11"/>
  <c r="F77" i="11"/>
  <c r="F76" i="11" s="1"/>
  <c r="E77" i="11"/>
  <c r="E76" i="11" s="1"/>
  <c r="D77" i="11"/>
  <c r="K76" i="11"/>
  <c r="G76" i="11"/>
  <c r="H74" i="11"/>
  <c r="C74" i="11"/>
  <c r="H73" i="11"/>
  <c r="C73" i="11"/>
  <c r="H72" i="11"/>
  <c r="C72" i="11"/>
  <c r="H71" i="11"/>
  <c r="C71" i="11"/>
  <c r="H70" i="11"/>
  <c r="C70" i="11"/>
  <c r="L69" i="11"/>
  <c r="K69" i="11"/>
  <c r="J69" i="11"/>
  <c r="J67" i="11" s="1"/>
  <c r="I69" i="11"/>
  <c r="G69" i="11"/>
  <c r="F69" i="11"/>
  <c r="F67" i="11" s="1"/>
  <c r="E69" i="11"/>
  <c r="E67" i="11" s="1"/>
  <c r="E53" i="11" s="1"/>
  <c r="D69" i="11"/>
  <c r="H68" i="11"/>
  <c r="C68" i="11"/>
  <c r="L67" i="11"/>
  <c r="K67" i="11"/>
  <c r="I67" i="11"/>
  <c r="H67" i="11"/>
  <c r="G67" i="11"/>
  <c r="D67" i="11"/>
  <c r="H66" i="11"/>
  <c r="C66" i="11"/>
  <c r="H65" i="11"/>
  <c r="C65" i="11"/>
  <c r="H64" i="11"/>
  <c r="C64" i="11"/>
  <c r="H63" i="11"/>
  <c r="C63" i="11"/>
  <c r="H62" i="11"/>
  <c r="C62" i="11"/>
  <c r="H61" i="11"/>
  <c r="C61" i="11"/>
  <c r="H60" i="11"/>
  <c r="C60" i="11"/>
  <c r="H59" i="11"/>
  <c r="C59" i="11"/>
  <c r="L58" i="11"/>
  <c r="K58" i="11"/>
  <c r="K54" i="11" s="1"/>
  <c r="K53" i="11" s="1"/>
  <c r="J58" i="11"/>
  <c r="H58" i="11" s="1"/>
  <c r="I58" i="11"/>
  <c r="G58" i="11"/>
  <c r="F58" i="11"/>
  <c r="F54" i="11" s="1"/>
  <c r="F53" i="11" s="1"/>
  <c r="E58" i="11"/>
  <c r="D58" i="11"/>
  <c r="H57" i="11"/>
  <c r="C57" i="11"/>
  <c r="H56" i="11"/>
  <c r="C56" i="11"/>
  <c r="L55" i="11"/>
  <c r="K55" i="11"/>
  <c r="J55" i="11"/>
  <c r="I55" i="11"/>
  <c r="I54" i="11" s="1"/>
  <c r="H55" i="11"/>
  <c r="G55" i="11"/>
  <c r="F55" i="11"/>
  <c r="E55" i="11"/>
  <c r="E54" i="11" s="1"/>
  <c r="D55" i="11"/>
  <c r="C55" i="11" s="1"/>
  <c r="L54" i="11"/>
  <c r="L53" i="11" s="1"/>
  <c r="G54" i="11"/>
  <c r="G53" i="11" s="1"/>
  <c r="I53" i="11"/>
  <c r="H47" i="11"/>
  <c r="C47" i="11"/>
  <c r="H46" i="11"/>
  <c r="C46" i="11"/>
  <c r="L45" i="11"/>
  <c r="G45" i="11"/>
  <c r="C45" i="11"/>
  <c r="H44" i="11"/>
  <c r="C44" i="11"/>
  <c r="K43" i="11"/>
  <c r="J43" i="11"/>
  <c r="I43" i="11"/>
  <c r="H43" i="11" s="1"/>
  <c r="F43" i="11"/>
  <c r="E43" i="11"/>
  <c r="D43" i="11"/>
  <c r="C43" i="11" s="1"/>
  <c r="H42" i="11"/>
  <c r="C42" i="11"/>
  <c r="H41" i="11"/>
  <c r="C41" i="11"/>
  <c r="H40" i="11"/>
  <c r="C40" i="11"/>
  <c r="H39" i="11"/>
  <c r="C39" i="11"/>
  <c r="H38" i="11"/>
  <c r="C38" i="11"/>
  <c r="K37" i="11"/>
  <c r="H37" i="11" s="1"/>
  <c r="F37" i="11"/>
  <c r="C37" i="11"/>
  <c r="H36" i="11"/>
  <c r="C36" i="11"/>
  <c r="H35" i="11"/>
  <c r="C35" i="11"/>
  <c r="K34" i="11"/>
  <c r="H34" i="11" s="1"/>
  <c r="F34" i="11"/>
  <c r="C34" i="11"/>
  <c r="H33" i="11"/>
  <c r="C33" i="11"/>
  <c r="K32" i="11"/>
  <c r="H32" i="11"/>
  <c r="F32" i="11"/>
  <c r="H31" i="11"/>
  <c r="C31" i="11"/>
  <c r="H30" i="11"/>
  <c r="C30" i="11"/>
  <c r="H29" i="11"/>
  <c r="C29" i="11"/>
  <c r="K28" i="11"/>
  <c r="F28" i="11"/>
  <c r="C28" i="11"/>
  <c r="H26" i="11"/>
  <c r="C26" i="11"/>
  <c r="H24" i="11"/>
  <c r="C24" i="11"/>
  <c r="H23" i="11"/>
  <c r="C23" i="11"/>
  <c r="L22" i="11"/>
  <c r="L288" i="11" s="1"/>
  <c r="L287" i="11" s="1"/>
  <c r="K22" i="11"/>
  <c r="J22" i="11"/>
  <c r="I22" i="11"/>
  <c r="I288" i="11" s="1"/>
  <c r="I287" i="11" s="1"/>
  <c r="G22" i="11"/>
  <c r="G21" i="11" s="1"/>
  <c r="F22" i="11"/>
  <c r="E22" i="11"/>
  <c r="E288" i="11" s="1"/>
  <c r="D22" i="11"/>
  <c r="D288" i="11" s="1"/>
  <c r="D287" i="11" s="1"/>
  <c r="L21" i="11"/>
  <c r="E21" i="11"/>
  <c r="H300" i="9"/>
  <c r="C300" i="9"/>
  <c r="H298" i="9"/>
  <c r="C298" i="9"/>
  <c r="H296" i="9"/>
  <c r="C296" i="9"/>
  <c r="H295" i="9"/>
  <c r="C295" i="9"/>
  <c r="H294" i="9"/>
  <c r="C294" i="9"/>
  <c r="H293" i="9"/>
  <c r="C293" i="9"/>
  <c r="H292" i="9"/>
  <c r="C292" i="9"/>
  <c r="H291" i="9"/>
  <c r="H290" i="9" s="1"/>
  <c r="C291" i="9"/>
  <c r="L290" i="9"/>
  <c r="K290" i="9"/>
  <c r="J290" i="9"/>
  <c r="I290" i="9"/>
  <c r="G290" i="9"/>
  <c r="F290" i="9"/>
  <c r="E290" i="9"/>
  <c r="D290" i="9"/>
  <c r="C290" i="9"/>
  <c r="L288" i="9"/>
  <c r="L287" i="9" s="1"/>
  <c r="F287" i="9"/>
  <c r="G283" i="9"/>
  <c r="F283" i="9"/>
  <c r="E283" i="9"/>
  <c r="D283" i="9"/>
  <c r="C283" i="9"/>
  <c r="H282" i="9"/>
  <c r="C282" i="9"/>
  <c r="H281" i="9"/>
  <c r="C281" i="9"/>
  <c r="L280" i="9"/>
  <c r="K280" i="9"/>
  <c r="J280" i="9"/>
  <c r="I280" i="9"/>
  <c r="H280" i="9"/>
  <c r="G280" i="9"/>
  <c r="F280" i="9"/>
  <c r="E280" i="9"/>
  <c r="D280" i="9"/>
  <c r="C280" i="9" s="1"/>
  <c r="H279" i="9"/>
  <c r="C279" i="9"/>
  <c r="H278" i="9"/>
  <c r="C278" i="9"/>
  <c r="H277" i="9"/>
  <c r="C277" i="9"/>
  <c r="L276" i="9"/>
  <c r="L269" i="9" s="1"/>
  <c r="K276" i="9"/>
  <c r="J276" i="9"/>
  <c r="I276" i="9"/>
  <c r="I269" i="9" s="1"/>
  <c r="H276" i="9"/>
  <c r="G276" i="9"/>
  <c r="F276" i="9"/>
  <c r="E276" i="9"/>
  <c r="E269" i="9" s="1"/>
  <c r="D276" i="9"/>
  <c r="H275" i="9"/>
  <c r="C275" i="9"/>
  <c r="H274" i="9"/>
  <c r="C274" i="9"/>
  <c r="H273" i="9"/>
  <c r="C273" i="9"/>
  <c r="H272" i="9"/>
  <c r="C272" i="9"/>
  <c r="L271" i="9"/>
  <c r="K271" i="9"/>
  <c r="J271" i="9"/>
  <c r="I271" i="9"/>
  <c r="G271" i="9"/>
  <c r="F271" i="9"/>
  <c r="C271" i="9" s="1"/>
  <c r="E271" i="9"/>
  <c r="D271" i="9"/>
  <c r="H270" i="9"/>
  <c r="C270" i="9"/>
  <c r="K269" i="9"/>
  <c r="G269" i="9"/>
  <c r="F269" i="9"/>
  <c r="H268" i="9"/>
  <c r="H283" i="9" s="1"/>
  <c r="G268" i="9"/>
  <c r="F268" i="9"/>
  <c r="E268" i="9"/>
  <c r="D268" i="9"/>
  <c r="C268" i="9" s="1"/>
  <c r="H267" i="9"/>
  <c r="C267" i="9"/>
  <c r="H266" i="9"/>
  <c r="C266" i="9"/>
  <c r="H265" i="9"/>
  <c r="C265" i="9"/>
  <c r="H264" i="9"/>
  <c r="C264" i="9"/>
  <c r="L263" i="9"/>
  <c r="K263" i="9"/>
  <c r="J263" i="9"/>
  <c r="H263" i="9" s="1"/>
  <c r="I263" i="9"/>
  <c r="G263" i="9"/>
  <c r="F263" i="9"/>
  <c r="C263" i="9" s="1"/>
  <c r="E263" i="9"/>
  <c r="D263" i="9"/>
  <c r="H262" i="9"/>
  <c r="C262" i="9"/>
  <c r="H261" i="9"/>
  <c r="C261" i="9"/>
  <c r="H260" i="9"/>
  <c r="C260" i="9"/>
  <c r="L259" i="9"/>
  <c r="K259" i="9"/>
  <c r="K258" i="9" s="1"/>
  <c r="J259" i="9"/>
  <c r="I259" i="9"/>
  <c r="G259" i="9"/>
  <c r="G258" i="9" s="1"/>
  <c r="F259" i="9"/>
  <c r="E259" i="9"/>
  <c r="D259" i="9"/>
  <c r="L258" i="9"/>
  <c r="I258" i="9"/>
  <c r="E258" i="9"/>
  <c r="D258" i="9"/>
  <c r="H257" i="9"/>
  <c r="C257" i="9"/>
  <c r="H256" i="9"/>
  <c r="C256" i="9"/>
  <c r="H255" i="9"/>
  <c r="C255" i="9"/>
  <c r="H254" i="9"/>
  <c r="C254" i="9"/>
  <c r="H253" i="9"/>
  <c r="C253" i="9"/>
  <c r="L252" i="9"/>
  <c r="L251" i="9" s="1"/>
  <c r="K252" i="9"/>
  <c r="J252" i="9"/>
  <c r="I252" i="9"/>
  <c r="I251" i="9" s="1"/>
  <c r="H252" i="9"/>
  <c r="G252" i="9"/>
  <c r="F252" i="9"/>
  <c r="E252" i="9"/>
  <c r="E251" i="9" s="1"/>
  <c r="D252" i="9"/>
  <c r="K251" i="9"/>
  <c r="J251" i="9"/>
  <c r="G251" i="9"/>
  <c r="F251" i="9"/>
  <c r="H250" i="9"/>
  <c r="C250" i="9"/>
  <c r="H249" i="9"/>
  <c r="C249" i="9"/>
  <c r="H248" i="9"/>
  <c r="C248" i="9"/>
  <c r="H247" i="9"/>
  <c r="C247" i="9"/>
  <c r="L246" i="9"/>
  <c r="K246" i="9"/>
  <c r="J246" i="9"/>
  <c r="I246" i="9"/>
  <c r="H246" i="9"/>
  <c r="G246" i="9"/>
  <c r="F246" i="9"/>
  <c r="E246" i="9"/>
  <c r="D246" i="9"/>
  <c r="C246" i="9" s="1"/>
  <c r="H245" i="9"/>
  <c r="C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L238" i="9"/>
  <c r="L231" i="9" s="1"/>
  <c r="K238" i="9"/>
  <c r="J238" i="9"/>
  <c r="I238" i="9"/>
  <c r="I231" i="9" s="1"/>
  <c r="H238" i="9"/>
  <c r="G238" i="9"/>
  <c r="F238" i="9"/>
  <c r="E238" i="9"/>
  <c r="E231" i="9" s="1"/>
  <c r="E230" i="9" s="1"/>
  <c r="D238" i="9"/>
  <c r="H237" i="9"/>
  <c r="C237" i="9"/>
  <c r="H236" i="9"/>
  <c r="C236" i="9"/>
  <c r="L235" i="9"/>
  <c r="K235" i="9"/>
  <c r="J235" i="9"/>
  <c r="H235" i="9" s="1"/>
  <c r="I235" i="9"/>
  <c r="G235" i="9"/>
  <c r="F235" i="9"/>
  <c r="E235" i="9"/>
  <c r="D235" i="9"/>
  <c r="H234" i="9"/>
  <c r="C234" i="9"/>
  <c r="L233" i="9"/>
  <c r="K233" i="9"/>
  <c r="J233" i="9"/>
  <c r="H233" i="9" s="1"/>
  <c r="I233" i="9"/>
  <c r="G233" i="9"/>
  <c r="F233" i="9"/>
  <c r="C233" i="9" s="1"/>
  <c r="E233" i="9"/>
  <c r="D233" i="9"/>
  <c r="H232" i="9"/>
  <c r="C232" i="9"/>
  <c r="K231" i="9"/>
  <c r="J231" i="9"/>
  <c r="G231" i="9"/>
  <c r="G230" i="9" s="1"/>
  <c r="L230" i="9"/>
  <c r="H229" i="9"/>
  <c r="C229" i="9"/>
  <c r="H228" i="9"/>
  <c r="C228" i="9"/>
  <c r="L227" i="9"/>
  <c r="K227" i="9"/>
  <c r="J227" i="9"/>
  <c r="H227" i="9" s="1"/>
  <c r="I227" i="9"/>
  <c r="G227" i="9"/>
  <c r="F227" i="9"/>
  <c r="C227" i="9" s="1"/>
  <c r="E227" i="9"/>
  <c r="D227" i="9"/>
  <c r="H226" i="9"/>
  <c r="C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L216" i="9"/>
  <c r="K216" i="9"/>
  <c r="J216" i="9"/>
  <c r="I216" i="9"/>
  <c r="H216" i="9"/>
  <c r="G216" i="9"/>
  <c r="F216" i="9"/>
  <c r="E216" i="9"/>
  <c r="D216" i="9"/>
  <c r="C216" i="9" s="1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K205" i="9"/>
  <c r="K204" i="9" s="1"/>
  <c r="K195" i="9" s="1"/>
  <c r="J205" i="9"/>
  <c r="I205" i="9"/>
  <c r="G205" i="9"/>
  <c r="G204" i="9" s="1"/>
  <c r="G195" i="9" s="1"/>
  <c r="F205" i="9"/>
  <c r="E205" i="9"/>
  <c r="D205" i="9"/>
  <c r="L204" i="9"/>
  <c r="I204" i="9"/>
  <c r="E204" i="9"/>
  <c r="D204" i="9"/>
  <c r="H203" i="9"/>
  <c r="C203" i="9"/>
  <c r="H202" i="9"/>
  <c r="C202" i="9"/>
  <c r="H201" i="9"/>
  <c r="C201" i="9"/>
  <c r="H200" i="9"/>
  <c r="C200" i="9"/>
  <c r="H199" i="9"/>
  <c r="C199" i="9"/>
  <c r="L198" i="9"/>
  <c r="K198" i="9"/>
  <c r="J198" i="9"/>
  <c r="I198" i="9"/>
  <c r="H198" i="9"/>
  <c r="G198" i="9"/>
  <c r="F198" i="9"/>
  <c r="E198" i="9"/>
  <c r="D198" i="9"/>
  <c r="C198" i="9" s="1"/>
  <c r="H197" i="9"/>
  <c r="C197" i="9"/>
  <c r="L196" i="9"/>
  <c r="L195" i="9" s="1"/>
  <c r="K196" i="9"/>
  <c r="J196" i="9"/>
  <c r="I196" i="9"/>
  <c r="I195" i="9" s="1"/>
  <c r="H196" i="9"/>
  <c r="G196" i="9"/>
  <c r="F196" i="9"/>
  <c r="E196" i="9"/>
  <c r="E195" i="9" s="1"/>
  <c r="D196" i="9"/>
  <c r="H194" i="9"/>
  <c r="G194" i="9"/>
  <c r="F194" i="9"/>
  <c r="E194" i="9"/>
  <c r="D194" i="9"/>
  <c r="C194" i="9" s="1"/>
  <c r="H193" i="9"/>
  <c r="C193" i="9"/>
  <c r="L192" i="9"/>
  <c r="L191" i="9" s="1"/>
  <c r="K192" i="9"/>
  <c r="J192" i="9"/>
  <c r="I192" i="9"/>
  <c r="I191" i="9" s="1"/>
  <c r="H192" i="9"/>
  <c r="G192" i="9"/>
  <c r="F192" i="9"/>
  <c r="E192" i="9"/>
  <c r="E191" i="9" s="1"/>
  <c r="D192" i="9"/>
  <c r="K191" i="9"/>
  <c r="J191" i="9"/>
  <c r="J187" i="9" s="1"/>
  <c r="G191" i="9"/>
  <c r="F191" i="9"/>
  <c r="H190" i="9"/>
  <c r="C190" i="9"/>
  <c r="H189" i="9"/>
  <c r="C189" i="9"/>
  <c r="L188" i="9"/>
  <c r="L187" i="9" s="1"/>
  <c r="K188" i="9"/>
  <c r="J188" i="9"/>
  <c r="I188" i="9"/>
  <c r="I187" i="9" s="1"/>
  <c r="H188" i="9"/>
  <c r="G188" i="9"/>
  <c r="F188" i="9"/>
  <c r="E188" i="9"/>
  <c r="E187" i="9" s="1"/>
  <c r="D188" i="9"/>
  <c r="K187" i="9"/>
  <c r="G187" i="9"/>
  <c r="F187" i="9"/>
  <c r="H186" i="9"/>
  <c r="C186" i="9"/>
  <c r="H185" i="9"/>
  <c r="C185" i="9"/>
  <c r="L184" i="9"/>
  <c r="K184" i="9"/>
  <c r="J184" i="9"/>
  <c r="I184" i="9"/>
  <c r="H184" i="9"/>
  <c r="G184" i="9"/>
  <c r="F184" i="9"/>
  <c r="E184" i="9"/>
  <c r="D184" i="9"/>
  <c r="C184" i="9" s="1"/>
  <c r="H183" i="9"/>
  <c r="C183" i="9"/>
  <c r="H182" i="9"/>
  <c r="C182" i="9"/>
  <c r="H181" i="9"/>
  <c r="C181" i="9"/>
  <c r="H180" i="9"/>
  <c r="C180" i="9"/>
  <c r="L179" i="9"/>
  <c r="K179" i="9"/>
  <c r="J179" i="9"/>
  <c r="H179" i="9" s="1"/>
  <c r="I179" i="9"/>
  <c r="G179" i="9"/>
  <c r="F179" i="9"/>
  <c r="C179" i="9" s="1"/>
  <c r="E179" i="9"/>
  <c r="D179" i="9"/>
  <c r="H178" i="9"/>
  <c r="C178" i="9"/>
  <c r="H177" i="9"/>
  <c r="C177" i="9"/>
  <c r="H176" i="9"/>
  <c r="C176" i="9"/>
  <c r="L175" i="9"/>
  <c r="K175" i="9"/>
  <c r="K174" i="9" s="1"/>
  <c r="K173" i="9" s="1"/>
  <c r="J175" i="9"/>
  <c r="I175" i="9"/>
  <c r="G175" i="9"/>
  <c r="G174" i="9" s="1"/>
  <c r="G173" i="9" s="1"/>
  <c r="F175" i="9"/>
  <c r="E175" i="9"/>
  <c r="D175" i="9"/>
  <c r="L174" i="9"/>
  <c r="L173" i="9" s="1"/>
  <c r="I174" i="9"/>
  <c r="I173" i="9" s="1"/>
  <c r="E174" i="9"/>
  <c r="E173" i="9" s="1"/>
  <c r="D174" i="9"/>
  <c r="H172" i="9"/>
  <c r="C172" i="9"/>
  <c r="H171" i="9"/>
  <c r="C171" i="9"/>
  <c r="H170" i="9"/>
  <c r="C170" i="9"/>
  <c r="H169" i="9"/>
  <c r="C169" i="9"/>
  <c r="H168" i="9"/>
  <c r="C168" i="9"/>
  <c r="H167" i="9"/>
  <c r="C167" i="9"/>
  <c r="L166" i="9"/>
  <c r="L165" i="9" s="1"/>
  <c r="K166" i="9"/>
  <c r="J166" i="9"/>
  <c r="I166" i="9"/>
  <c r="I165" i="9" s="1"/>
  <c r="H166" i="9"/>
  <c r="G166" i="9"/>
  <c r="F166" i="9"/>
  <c r="E166" i="9"/>
  <c r="E165" i="9" s="1"/>
  <c r="D166" i="9"/>
  <c r="K165" i="9"/>
  <c r="J165" i="9"/>
  <c r="G165" i="9"/>
  <c r="F165" i="9"/>
  <c r="H164" i="9"/>
  <c r="C164" i="9"/>
  <c r="H163" i="9"/>
  <c r="C163" i="9"/>
  <c r="H162" i="9"/>
  <c r="C162" i="9"/>
  <c r="H161" i="9"/>
  <c r="C161" i="9"/>
  <c r="L160" i="9"/>
  <c r="K160" i="9"/>
  <c r="J160" i="9"/>
  <c r="I160" i="9"/>
  <c r="H160" i="9" s="1"/>
  <c r="G160" i="9"/>
  <c r="F160" i="9"/>
  <c r="E160" i="9"/>
  <c r="D160" i="9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J151" i="9"/>
  <c r="H151" i="9" s="1"/>
  <c r="I151" i="9"/>
  <c r="G151" i="9"/>
  <c r="F151" i="9"/>
  <c r="C151" i="9" s="1"/>
  <c r="E151" i="9"/>
  <c r="D151" i="9"/>
  <c r="H150" i="9"/>
  <c r="C150" i="9"/>
  <c r="H149" i="9"/>
  <c r="C149" i="9"/>
  <c r="H148" i="9"/>
  <c r="C148" i="9"/>
  <c r="H147" i="9"/>
  <c r="C147" i="9"/>
  <c r="H146" i="9"/>
  <c r="C146" i="9"/>
  <c r="H145" i="9"/>
  <c r="C145" i="9"/>
  <c r="L144" i="9"/>
  <c r="K144" i="9"/>
  <c r="J144" i="9"/>
  <c r="I144" i="9"/>
  <c r="H144" i="9"/>
  <c r="G144" i="9"/>
  <c r="F144" i="9"/>
  <c r="E144" i="9"/>
  <c r="D144" i="9"/>
  <c r="C144" i="9" s="1"/>
  <c r="H143" i="9"/>
  <c r="C143" i="9"/>
  <c r="H142" i="9"/>
  <c r="C142" i="9"/>
  <c r="L141" i="9"/>
  <c r="K141" i="9"/>
  <c r="J141" i="9"/>
  <c r="I141" i="9"/>
  <c r="G141" i="9"/>
  <c r="F141" i="9"/>
  <c r="E141" i="9"/>
  <c r="D141" i="9"/>
  <c r="C141" i="9"/>
  <c r="H140" i="9"/>
  <c r="C140" i="9"/>
  <c r="H139" i="9"/>
  <c r="C139" i="9"/>
  <c r="H138" i="9"/>
  <c r="C138" i="9"/>
  <c r="H137" i="9"/>
  <c r="C137" i="9"/>
  <c r="L136" i="9"/>
  <c r="L130" i="9" s="1"/>
  <c r="K136" i="9"/>
  <c r="J136" i="9"/>
  <c r="I136" i="9"/>
  <c r="H136" i="9" s="1"/>
  <c r="G136" i="9"/>
  <c r="F136" i="9"/>
  <c r="E136" i="9"/>
  <c r="D136" i="9"/>
  <c r="D130" i="9" s="1"/>
  <c r="H135" i="9"/>
  <c r="C135" i="9"/>
  <c r="H134" i="9"/>
  <c r="C134" i="9"/>
  <c r="H133" i="9"/>
  <c r="C133" i="9"/>
  <c r="H132" i="9"/>
  <c r="C132" i="9"/>
  <c r="L131" i="9"/>
  <c r="K131" i="9"/>
  <c r="J131" i="9"/>
  <c r="I131" i="9"/>
  <c r="G131" i="9"/>
  <c r="F131" i="9"/>
  <c r="E131" i="9"/>
  <c r="D131" i="9"/>
  <c r="I130" i="9"/>
  <c r="H129" i="9"/>
  <c r="C129" i="9"/>
  <c r="C128" i="9" s="1"/>
  <c r="L128" i="9"/>
  <c r="K128" i="9"/>
  <c r="J128" i="9"/>
  <c r="I128" i="9"/>
  <c r="H128" i="9"/>
  <c r="G128" i="9"/>
  <c r="F128" i="9"/>
  <c r="E128" i="9"/>
  <c r="D128" i="9"/>
  <c r="H127" i="9"/>
  <c r="C127" i="9"/>
  <c r="H126" i="9"/>
  <c r="C126" i="9"/>
  <c r="H125" i="9"/>
  <c r="C125" i="9"/>
  <c r="H124" i="9"/>
  <c r="C124" i="9"/>
  <c r="H123" i="9"/>
  <c r="C123" i="9"/>
  <c r="L122" i="9"/>
  <c r="K122" i="9"/>
  <c r="J122" i="9"/>
  <c r="I122" i="9"/>
  <c r="H122" i="9" s="1"/>
  <c r="G122" i="9"/>
  <c r="F122" i="9"/>
  <c r="E122" i="9"/>
  <c r="D122" i="9"/>
  <c r="H121" i="9"/>
  <c r="C121" i="9"/>
  <c r="H120" i="9"/>
  <c r="C120" i="9"/>
  <c r="H119" i="9"/>
  <c r="C119" i="9"/>
  <c r="H118" i="9"/>
  <c r="C118" i="9"/>
  <c r="H117" i="9"/>
  <c r="C117" i="9"/>
  <c r="L116" i="9"/>
  <c r="K116" i="9"/>
  <c r="J116" i="9"/>
  <c r="I116" i="9"/>
  <c r="H116" i="9"/>
  <c r="G116" i="9"/>
  <c r="F116" i="9"/>
  <c r="E116" i="9"/>
  <c r="D116" i="9"/>
  <c r="C116" i="9" s="1"/>
  <c r="H115" i="9"/>
  <c r="C115" i="9"/>
  <c r="H114" i="9"/>
  <c r="C114" i="9"/>
  <c r="H113" i="9"/>
  <c r="C113" i="9"/>
  <c r="L112" i="9"/>
  <c r="K112" i="9"/>
  <c r="J112" i="9"/>
  <c r="I112" i="9"/>
  <c r="H112" i="9" s="1"/>
  <c r="G112" i="9"/>
  <c r="F112" i="9"/>
  <c r="E112" i="9"/>
  <c r="D112" i="9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L103" i="9"/>
  <c r="K103" i="9"/>
  <c r="J103" i="9"/>
  <c r="H103" i="9" s="1"/>
  <c r="I103" i="9"/>
  <c r="G103" i="9"/>
  <c r="F103" i="9"/>
  <c r="E103" i="9"/>
  <c r="D103" i="9"/>
  <c r="C103" i="9"/>
  <c r="H102" i="9"/>
  <c r="C102" i="9"/>
  <c r="H101" i="9"/>
  <c r="C101" i="9"/>
  <c r="H100" i="9"/>
  <c r="C100" i="9"/>
  <c r="H99" i="9"/>
  <c r="C99" i="9"/>
  <c r="H98" i="9"/>
  <c r="C98" i="9"/>
  <c r="H97" i="9"/>
  <c r="C97" i="9"/>
  <c r="H96" i="9"/>
  <c r="C96" i="9"/>
  <c r="L95" i="9"/>
  <c r="K95" i="9"/>
  <c r="K83" i="9" s="1"/>
  <c r="J95" i="9"/>
  <c r="I95" i="9"/>
  <c r="G95" i="9"/>
  <c r="F95" i="9"/>
  <c r="E95" i="9"/>
  <c r="D95" i="9"/>
  <c r="H94" i="9"/>
  <c r="C94" i="9"/>
  <c r="H93" i="9"/>
  <c r="C93" i="9"/>
  <c r="H92" i="9"/>
  <c r="C92" i="9"/>
  <c r="H91" i="9"/>
  <c r="C91" i="9"/>
  <c r="H90" i="9"/>
  <c r="C90" i="9"/>
  <c r="L89" i="9"/>
  <c r="K89" i="9"/>
  <c r="J89" i="9"/>
  <c r="I89" i="9"/>
  <c r="G89" i="9"/>
  <c r="G83" i="9" s="1"/>
  <c r="F89" i="9"/>
  <c r="E89" i="9"/>
  <c r="D89" i="9"/>
  <c r="C89" i="9"/>
  <c r="H88" i="9"/>
  <c r="C88" i="9"/>
  <c r="H87" i="9"/>
  <c r="C87" i="9"/>
  <c r="H86" i="9"/>
  <c r="C86" i="9"/>
  <c r="H85" i="9"/>
  <c r="C85" i="9"/>
  <c r="L84" i="9"/>
  <c r="K84" i="9"/>
  <c r="J84" i="9"/>
  <c r="I84" i="9"/>
  <c r="G84" i="9"/>
  <c r="F84" i="9"/>
  <c r="E84" i="9"/>
  <c r="D84" i="9"/>
  <c r="H82" i="9"/>
  <c r="C82" i="9"/>
  <c r="H81" i="9"/>
  <c r="C81" i="9"/>
  <c r="L80" i="9"/>
  <c r="L76" i="9" s="1"/>
  <c r="K80" i="9"/>
  <c r="J80" i="9"/>
  <c r="I80" i="9"/>
  <c r="H80" i="9" s="1"/>
  <c r="G80" i="9"/>
  <c r="F80" i="9"/>
  <c r="E80" i="9"/>
  <c r="D80" i="9"/>
  <c r="D76" i="9" s="1"/>
  <c r="H79" i="9"/>
  <c r="C79" i="9"/>
  <c r="H78" i="9"/>
  <c r="C78" i="9"/>
  <c r="L77" i="9"/>
  <c r="K77" i="9"/>
  <c r="K76" i="9" s="1"/>
  <c r="J77" i="9"/>
  <c r="I77" i="9"/>
  <c r="G77" i="9"/>
  <c r="G76" i="9" s="1"/>
  <c r="F77" i="9"/>
  <c r="F76" i="9" s="1"/>
  <c r="E77" i="9"/>
  <c r="D77" i="9"/>
  <c r="C77" i="9"/>
  <c r="E76" i="9"/>
  <c r="H74" i="9"/>
  <c r="C74" i="9"/>
  <c r="H73" i="9"/>
  <c r="C73" i="9"/>
  <c r="H72" i="9"/>
  <c r="C72" i="9"/>
  <c r="H71" i="9"/>
  <c r="C71" i="9"/>
  <c r="H70" i="9"/>
  <c r="C70" i="9"/>
  <c r="L69" i="9"/>
  <c r="K69" i="9"/>
  <c r="K67" i="9" s="1"/>
  <c r="J69" i="9"/>
  <c r="I69" i="9"/>
  <c r="G69" i="9"/>
  <c r="F69" i="9"/>
  <c r="E69" i="9"/>
  <c r="D69" i="9"/>
  <c r="H68" i="9"/>
  <c r="C68" i="9"/>
  <c r="L67" i="9"/>
  <c r="J67" i="9"/>
  <c r="H67" i="9" s="1"/>
  <c r="I67" i="9"/>
  <c r="G67" i="9"/>
  <c r="E67" i="9"/>
  <c r="D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L58" i="9"/>
  <c r="K58" i="9"/>
  <c r="J58" i="9"/>
  <c r="I58" i="9"/>
  <c r="G58" i="9"/>
  <c r="F58" i="9"/>
  <c r="E58" i="9"/>
  <c r="D58" i="9"/>
  <c r="H57" i="9"/>
  <c r="C57" i="9"/>
  <c r="H56" i="9"/>
  <c r="C56" i="9"/>
  <c r="L55" i="9"/>
  <c r="K55" i="9"/>
  <c r="K54" i="9" s="1"/>
  <c r="J55" i="9"/>
  <c r="I55" i="9"/>
  <c r="G55" i="9"/>
  <c r="G54" i="9" s="1"/>
  <c r="F55" i="9"/>
  <c r="F54" i="9" s="1"/>
  <c r="E55" i="9"/>
  <c r="D55" i="9"/>
  <c r="C55" i="9"/>
  <c r="L54" i="9"/>
  <c r="L53" i="9" s="1"/>
  <c r="E54" i="9"/>
  <c r="E53" i="9" s="1"/>
  <c r="D54" i="9"/>
  <c r="K53" i="9"/>
  <c r="G53" i="9"/>
  <c r="H47" i="9"/>
  <c r="C47" i="9"/>
  <c r="H46" i="9"/>
  <c r="C46" i="9"/>
  <c r="L45" i="9"/>
  <c r="H45" i="9"/>
  <c r="G45" i="9"/>
  <c r="H44" i="9"/>
  <c r="C44" i="9"/>
  <c r="K43" i="9"/>
  <c r="J43" i="9"/>
  <c r="I43" i="9"/>
  <c r="H43" i="9"/>
  <c r="F43" i="9"/>
  <c r="E43" i="9"/>
  <c r="D43" i="9"/>
  <c r="C43" i="9"/>
  <c r="H42" i="9"/>
  <c r="C42" i="9"/>
  <c r="H41" i="9"/>
  <c r="C41" i="9"/>
  <c r="H40" i="9"/>
  <c r="C40" i="9"/>
  <c r="H39" i="9"/>
  <c r="C39" i="9"/>
  <c r="H38" i="9"/>
  <c r="C38" i="9"/>
  <c r="K37" i="9"/>
  <c r="H37" i="9"/>
  <c r="F37" i="9"/>
  <c r="C37" i="9" s="1"/>
  <c r="H36" i="9"/>
  <c r="C36" i="9"/>
  <c r="H35" i="9"/>
  <c r="C35" i="9"/>
  <c r="K34" i="9"/>
  <c r="H34" i="9"/>
  <c r="F34" i="9"/>
  <c r="H33" i="9"/>
  <c r="C33" i="9"/>
  <c r="K32" i="9"/>
  <c r="F32" i="9"/>
  <c r="C32" i="9"/>
  <c r="H31" i="9"/>
  <c r="C31" i="9"/>
  <c r="H30" i="9"/>
  <c r="C30" i="9"/>
  <c r="H29" i="9"/>
  <c r="C29" i="9"/>
  <c r="K28" i="9"/>
  <c r="H28" i="9"/>
  <c r="F28" i="9"/>
  <c r="C28" i="9" s="1"/>
  <c r="H26" i="9"/>
  <c r="C26" i="9"/>
  <c r="H24" i="9"/>
  <c r="C24" i="9"/>
  <c r="H23" i="9"/>
  <c r="C23" i="9"/>
  <c r="L22" i="9"/>
  <c r="L21" i="9" s="1"/>
  <c r="K22" i="9"/>
  <c r="K288" i="9" s="1"/>
  <c r="K287" i="9" s="1"/>
  <c r="J22" i="9"/>
  <c r="J288" i="9" s="1"/>
  <c r="J287" i="9" s="1"/>
  <c r="I22" i="9"/>
  <c r="G22" i="9"/>
  <c r="G288" i="9" s="1"/>
  <c r="G287" i="9" s="1"/>
  <c r="F22" i="9"/>
  <c r="F288" i="9" s="1"/>
  <c r="E22" i="9"/>
  <c r="D22" i="9"/>
  <c r="J21" i="9"/>
  <c r="H300" i="8"/>
  <c r="C300" i="8"/>
  <c r="H298" i="8"/>
  <c r="C298" i="8"/>
  <c r="H296" i="8"/>
  <c r="C296" i="8"/>
  <c r="H295" i="8"/>
  <c r="C295" i="8"/>
  <c r="H294" i="8"/>
  <c r="C294" i="8"/>
  <c r="H293" i="8"/>
  <c r="C293" i="8"/>
  <c r="H292" i="8"/>
  <c r="C292" i="8"/>
  <c r="H291" i="8"/>
  <c r="C291" i="8"/>
  <c r="C290" i="8" s="1"/>
  <c r="L290" i="8"/>
  <c r="K290" i="8"/>
  <c r="J290" i="8"/>
  <c r="I290" i="8"/>
  <c r="H290" i="8"/>
  <c r="G290" i="8"/>
  <c r="F290" i="8"/>
  <c r="E290" i="8"/>
  <c r="D290" i="8"/>
  <c r="G283" i="8"/>
  <c r="F283" i="8"/>
  <c r="E283" i="8"/>
  <c r="D283" i="8"/>
  <c r="C283" i="8"/>
  <c r="H282" i="8"/>
  <c r="C282" i="8"/>
  <c r="H281" i="8"/>
  <c r="C281" i="8"/>
  <c r="L280" i="8"/>
  <c r="K280" i="8"/>
  <c r="J280" i="8"/>
  <c r="I280" i="8"/>
  <c r="G280" i="8"/>
  <c r="F280" i="8"/>
  <c r="E280" i="8"/>
  <c r="D280" i="8"/>
  <c r="H279" i="8"/>
  <c r="C279" i="8"/>
  <c r="H278" i="8"/>
  <c r="C278" i="8"/>
  <c r="H277" i="8"/>
  <c r="C277" i="8"/>
  <c r="L276" i="8"/>
  <c r="K276" i="8"/>
  <c r="J276" i="8"/>
  <c r="I276" i="8"/>
  <c r="G276" i="8"/>
  <c r="F276" i="8"/>
  <c r="E276" i="8"/>
  <c r="D276" i="8"/>
  <c r="H275" i="8"/>
  <c r="C275" i="8"/>
  <c r="H274" i="8"/>
  <c r="C274" i="8"/>
  <c r="H273" i="8"/>
  <c r="C273" i="8"/>
  <c r="H272" i="8"/>
  <c r="C272" i="8"/>
  <c r="L271" i="8"/>
  <c r="K271" i="8"/>
  <c r="H271" i="8" s="1"/>
  <c r="J271" i="8"/>
  <c r="I271" i="8"/>
  <c r="G271" i="8"/>
  <c r="F271" i="8"/>
  <c r="F269" i="8" s="1"/>
  <c r="E271" i="8"/>
  <c r="D271" i="8"/>
  <c r="H270" i="8"/>
  <c r="C270" i="8"/>
  <c r="L269" i="8"/>
  <c r="J269" i="8"/>
  <c r="G269" i="8"/>
  <c r="G268" i="8" s="1"/>
  <c r="D269" i="8"/>
  <c r="F268" i="8"/>
  <c r="D268" i="8"/>
  <c r="H267" i="8"/>
  <c r="C267" i="8"/>
  <c r="H266" i="8"/>
  <c r="C266" i="8"/>
  <c r="H265" i="8"/>
  <c r="C265" i="8"/>
  <c r="H264" i="8"/>
  <c r="C264" i="8"/>
  <c r="L263" i="8"/>
  <c r="K263" i="8"/>
  <c r="J263" i="8"/>
  <c r="I263" i="8"/>
  <c r="I258" i="8" s="1"/>
  <c r="G263" i="8"/>
  <c r="F263" i="8"/>
  <c r="F258" i="8" s="1"/>
  <c r="E263" i="8"/>
  <c r="D263" i="8"/>
  <c r="H262" i="8"/>
  <c r="C262" i="8"/>
  <c r="H261" i="8"/>
  <c r="C261" i="8"/>
  <c r="H260" i="8"/>
  <c r="C260" i="8"/>
  <c r="L259" i="8"/>
  <c r="L258" i="8" s="1"/>
  <c r="K259" i="8"/>
  <c r="J259" i="8"/>
  <c r="I259" i="8"/>
  <c r="G259" i="8"/>
  <c r="G258" i="8" s="1"/>
  <c r="F259" i="8"/>
  <c r="E259" i="8"/>
  <c r="E258" i="8" s="1"/>
  <c r="D259" i="8"/>
  <c r="C259" i="8"/>
  <c r="J258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J252" i="8"/>
  <c r="I252" i="8"/>
  <c r="G252" i="8"/>
  <c r="F252" i="8"/>
  <c r="F251" i="8" s="1"/>
  <c r="E252" i="8"/>
  <c r="D252" i="8"/>
  <c r="D251" i="8" s="1"/>
  <c r="L251" i="8"/>
  <c r="K251" i="8"/>
  <c r="J251" i="8"/>
  <c r="G251" i="8"/>
  <c r="H250" i="8"/>
  <c r="C250" i="8"/>
  <c r="H249" i="8"/>
  <c r="C249" i="8"/>
  <c r="H248" i="8"/>
  <c r="C248" i="8"/>
  <c r="H247" i="8"/>
  <c r="C247" i="8"/>
  <c r="L246" i="8"/>
  <c r="K246" i="8"/>
  <c r="J246" i="8"/>
  <c r="I246" i="8"/>
  <c r="G246" i="8"/>
  <c r="F246" i="8"/>
  <c r="E246" i="8"/>
  <c r="D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L238" i="8"/>
  <c r="K238" i="8"/>
  <c r="J238" i="8"/>
  <c r="I238" i="8"/>
  <c r="G238" i="8"/>
  <c r="F238" i="8"/>
  <c r="E238" i="8"/>
  <c r="D238" i="8"/>
  <c r="H237" i="8"/>
  <c r="C237" i="8"/>
  <c r="H236" i="8"/>
  <c r="C236" i="8"/>
  <c r="L235" i="8"/>
  <c r="K235" i="8"/>
  <c r="J235" i="8"/>
  <c r="I235" i="8"/>
  <c r="G235" i="8"/>
  <c r="F235" i="8"/>
  <c r="E235" i="8"/>
  <c r="D235" i="8"/>
  <c r="C235" i="8" s="1"/>
  <c r="H234" i="8"/>
  <c r="C234" i="8"/>
  <c r="L233" i="8"/>
  <c r="L231" i="8" s="1"/>
  <c r="K233" i="8"/>
  <c r="J233" i="8"/>
  <c r="J231" i="8" s="1"/>
  <c r="J230" i="8" s="1"/>
  <c r="I233" i="8"/>
  <c r="G233" i="8"/>
  <c r="F233" i="8"/>
  <c r="E233" i="8"/>
  <c r="C233" i="8" s="1"/>
  <c r="D233" i="8"/>
  <c r="H232" i="8"/>
  <c r="C232" i="8"/>
  <c r="H229" i="8"/>
  <c r="C229" i="8"/>
  <c r="H228" i="8"/>
  <c r="C228" i="8"/>
  <c r="L227" i="8"/>
  <c r="K227" i="8"/>
  <c r="J227" i="8"/>
  <c r="I227" i="8"/>
  <c r="I204" i="8" s="1"/>
  <c r="G227" i="8"/>
  <c r="F227" i="8"/>
  <c r="E227" i="8"/>
  <c r="D227" i="8"/>
  <c r="C227" i="8" s="1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L216" i="8"/>
  <c r="K216" i="8"/>
  <c r="J216" i="8"/>
  <c r="I216" i="8"/>
  <c r="G216" i="8"/>
  <c r="F216" i="8"/>
  <c r="E216" i="8"/>
  <c r="C216" i="8" s="1"/>
  <c r="D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L205" i="8"/>
  <c r="L204" i="8" s="1"/>
  <c r="K205" i="8"/>
  <c r="J205" i="8"/>
  <c r="J204" i="8" s="1"/>
  <c r="I205" i="8"/>
  <c r="G205" i="8"/>
  <c r="G204" i="8" s="1"/>
  <c r="F205" i="8"/>
  <c r="E205" i="8"/>
  <c r="C205" i="8" s="1"/>
  <c r="D205" i="8"/>
  <c r="D204" i="8" s="1"/>
  <c r="F204" i="8"/>
  <c r="H203" i="8"/>
  <c r="C203" i="8"/>
  <c r="H202" i="8"/>
  <c r="C202" i="8"/>
  <c r="H201" i="8"/>
  <c r="C201" i="8"/>
  <c r="H200" i="8"/>
  <c r="C200" i="8"/>
  <c r="H199" i="8"/>
  <c r="C199" i="8"/>
  <c r="L198" i="8"/>
  <c r="K198" i="8"/>
  <c r="J198" i="8"/>
  <c r="J196" i="8" s="1"/>
  <c r="J195" i="8" s="1"/>
  <c r="I198" i="8"/>
  <c r="G198" i="8"/>
  <c r="G196" i="8" s="1"/>
  <c r="F198" i="8"/>
  <c r="E198" i="8"/>
  <c r="E196" i="8" s="1"/>
  <c r="D198" i="8"/>
  <c r="H197" i="8"/>
  <c r="C197" i="8"/>
  <c r="L196" i="8"/>
  <c r="L195" i="8" s="1"/>
  <c r="K196" i="8"/>
  <c r="F196" i="8"/>
  <c r="F195" i="8" s="1"/>
  <c r="D196" i="8"/>
  <c r="G194" i="8"/>
  <c r="F194" i="8"/>
  <c r="E194" i="8"/>
  <c r="D194" i="8"/>
  <c r="C194" i="8" s="1"/>
  <c r="H193" i="8"/>
  <c r="C193" i="8"/>
  <c r="L192" i="8"/>
  <c r="K192" i="8"/>
  <c r="J192" i="8"/>
  <c r="I192" i="8"/>
  <c r="G192" i="8"/>
  <c r="G191" i="8" s="1"/>
  <c r="C191" i="8" s="1"/>
  <c r="F192" i="8"/>
  <c r="E192" i="8"/>
  <c r="E191" i="8" s="1"/>
  <c r="D192" i="8"/>
  <c r="L191" i="8"/>
  <c r="K191" i="8"/>
  <c r="K187" i="8" s="1"/>
  <c r="J191" i="8"/>
  <c r="F191" i="8"/>
  <c r="F187" i="8" s="1"/>
  <c r="D191" i="8"/>
  <c r="H190" i="8"/>
  <c r="C190" i="8"/>
  <c r="H189" i="8"/>
  <c r="C189" i="8"/>
  <c r="L188" i="8"/>
  <c r="K188" i="8"/>
  <c r="J188" i="8"/>
  <c r="J187" i="8" s="1"/>
  <c r="I188" i="8"/>
  <c r="G188" i="8"/>
  <c r="F188" i="8"/>
  <c r="E188" i="8"/>
  <c r="E187" i="8" s="1"/>
  <c r="D188" i="8"/>
  <c r="L187" i="8"/>
  <c r="D187" i="8"/>
  <c r="H186" i="8"/>
  <c r="C186" i="8"/>
  <c r="H185" i="8"/>
  <c r="C185" i="8"/>
  <c r="L184" i="8"/>
  <c r="K184" i="8"/>
  <c r="J184" i="8"/>
  <c r="I184" i="8"/>
  <c r="G184" i="8"/>
  <c r="F184" i="8"/>
  <c r="E184" i="8"/>
  <c r="D184" i="8"/>
  <c r="H183" i="8"/>
  <c r="C183" i="8"/>
  <c r="H182" i="8"/>
  <c r="C182" i="8"/>
  <c r="H181" i="8"/>
  <c r="C181" i="8"/>
  <c r="H180" i="8"/>
  <c r="C180" i="8"/>
  <c r="L179" i="8"/>
  <c r="L174" i="8" s="1"/>
  <c r="L173" i="8" s="1"/>
  <c r="K179" i="8"/>
  <c r="J179" i="8"/>
  <c r="J174" i="8" s="1"/>
  <c r="J173" i="8" s="1"/>
  <c r="I179" i="8"/>
  <c r="G179" i="8"/>
  <c r="F179" i="8"/>
  <c r="E179" i="8"/>
  <c r="D179" i="8"/>
  <c r="C179" i="8"/>
  <c r="H178" i="8"/>
  <c r="C178" i="8"/>
  <c r="H177" i="8"/>
  <c r="C177" i="8"/>
  <c r="H176" i="8"/>
  <c r="C176" i="8"/>
  <c r="L175" i="8"/>
  <c r="K175" i="8"/>
  <c r="J175" i="8"/>
  <c r="I175" i="8"/>
  <c r="G175" i="8"/>
  <c r="F175" i="8"/>
  <c r="F174" i="8" s="1"/>
  <c r="F173" i="8" s="1"/>
  <c r="E175" i="8"/>
  <c r="D175" i="8"/>
  <c r="I174" i="8"/>
  <c r="E174" i="8"/>
  <c r="E173" i="8" s="1"/>
  <c r="H172" i="8"/>
  <c r="C172" i="8"/>
  <c r="H171" i="8"/>
  <c r="C171" i="8"/>
  <c r="H170" i="8"/>
  <c r="C170" i="8"/>
  <c r="H169" i="8"/>
  <c r="C169" i="8"/>
  <c r="H168" i="8"/>
  <c r="C168" i="8"/>
  <c r="H167" i="8"/>
  <c r="C167" i="8"/>
  <c r="L166" i="8"/>
  <c r="K166" i="8"/>
  <c r="J166" i="8"/>
  <c r="J165" i="8" s="1"/>
  <c r="I166" i="8"/>
  <c r="G166" i="8"/>
  <c r="F166" i="8"/>
  <c r="F165" i="8" s="1"/>
  <c r="E166" i="8"/>
  <c r="E165" i="8" s="1"/>
  <c r="D166" i="8"/>
  <c r="L165" i="8"/>
  <c r="K165" i="8"/>
  <c r="G165" i="8"/>
  <c r="D165" i="8"/>
  <c r="H164" i="8"/>
  <c r="C164" i="8"/>
  <c r="H163" i="8"/>
  <c r="C163" i="8"/>
  <c r="H162" i="8"/>
  <c r="C162" i="8"/>
  <c r="H161" i="8"/>
  <c r="C161" i="8"/>
  <c r="L160" i="8"/>
  <c r="K160" i="8"/>
  <c r="J160" i="8"/>
  <c r="I160" i="8"/>
  <c r="G160" i="8"/>
  <c r="F160" i="8"/>
  <c r="E160" i="8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L151" i="8"/>
  <c r="K151" i="8"/>
  <c r="H151" i="8" s="1"/>
  <c r="J151" i="8"/>
  <c r="I151" i="8"/>
  <c r="G151" i="8"/>
  <c r="F151" i="8"/>
  <c r="F130" i="8" s="1"/>
  <c r="E151" i="8"/>
  <c r="D151" i="8"/>
  <c r="H150" i="8"/>
  <c r="C150" i="8"/>
  <c r="H149" i="8"/>
  <c r="C149" i="8"/>
  <c r="H148" i="8"/>
  <c r="C148" i="8"/>
  <c r="H147" i="8"/>
  <c r="C147" i="8"/>
  <c r="H146" i="8"/>
  <c r="C146" i="8"/>
  <c r="H145" i="8"/>
  <c r="C145" i="8"/>
  <c r="L144" i="8"/>
  <c r="K144" i="8"/>
  <c r="J144" i="8"/>
  <c r="I144" i="8"/>
  <c r="G144" i="8"/>
  <c r="F144" i="8"/>
  <c r="E144" i="8"/>
  <c r="D144" i="8"/>
  <c r="H143" i="8"/>
  <c r="C143" i="8"/>
  <c r="H142" i="8"/>
  <c r="C142" i="8"/>
  <c r="L141" i="8"/>
  <c r="K141" i="8"/>
  <c r="J141" i="8"/>
  <c r="J130" i="8" s="1"/>
  <c r="I141" i="8"/>
  <c r="G141" i="8"/>
  <c r="F141" i="8"/>
  <c r="E141" i="8"/>
  <c r="E130" i="8" s="1"/>
  <c r="D141" i="8"/>
  <c r="C141" i="8"/>
  <c r="H140" i="8"/>
  <c r="C140" i="8"/>
  <c r="H139" i="8"/>
  <c r="C139" i="8"/>
  <c r="H138" i="8"/>
  <c r="C138" i="8"/>
  <c r="H137" i="8"/>
  <c r="C137" i="8"/>
  <c r="L136" i="8"/>
  <c r="K136" i="8"/>
  <c r="J136" i="8"/>
  <c r="I136" i="8"/>
  <c r="H136" i="8" s="1"/>
  <c r="G136" i="8"/>
  <c r="F136" i="8"/>
  <c r="E136" i="8"/>
  <c r="D136" i="8"/>
  <c r="H135" i="8"/>
  <c r="C135" i="8"/>
  <c r="H134" i="8"/>
  <c r="C134" i="8"/>
  <c r="H133" i="8"/>
  <c r="C133" i="8"/>
  <c r="H132" i="8"/>
  <c r="C132" i="8"/>
  <c r="L131" i="8"/>
  <c r="K131" i="8"/>
  <c r="J131" i="8"/>
  <c r="I131" i="8"/>
  <c r="G131" i="8"/>
  <c r="F131" i="8"/>
  <c r="E131" i="8"/>
  <c r="D131" i="8"/>
  <c r="C131" i="8" s="1"/>
  <c r="L130" i="8"/>
  <c r="H129" i="8"/>
  <c r="H128" i="8" s="1"/>
  <c r="C129" i="8"/>
  <c r="C128" i="8" s="1"/>
  <c r="L128" i="8"/>
  <c r="K128" i="8"/>
  <c r="J128" i="8"/>
  <c r="I128" i="8"/>
  <c r="G128" i="8"/>
  <c r="F128" i="8"/>
  <c r="E128" i="8"/>
  <c r="D128" i="8"/>
  <c r="H127" i="8"/>
  <c r="C127" i="8"/>
  <c r="H126" i="8"/>
  <c r="C126" i="8"/>
  <c r="H125" i="8"/>
  <c r="C125" i="8"/>
  <c r="H124" i="8"/>
  <c r="C124" i="8"/>
  <c r="H123" i="8"/>
  <c r="C123" i="8"/>
  <c r="L122" i="8"/>
  <c r="K122" i="8"/>
  <c r="J122" i="8"/>
  <c r="I122" i="8"/>
  <c r="G122" i="8"/>
  <c r="F122" i="8"/>
  <c r="E122" i="8"/>
  <c r="D122" i="8"/>
  <c r="H121" i="8"/>
  <c r="C121" i="8"/>
  <c r="H120" i="8"/>
  <c r="C120" i="8"/>
  <c r="H119" i="8"/>
  <c r="C119" i="8"/>
  <c r="H118" i="8"/>
  <c r="C118" i="8"/>
  <c r="H117" i="8"/>
  <c r="C117" i="8"/>
  <c r="L116" i="8"/>
  <c r="K116" i="8"/>
  <c r="J116" i="8"/>
  <c r="I116" i="8"/>
  <c r="H116" i="8" s="1"/>
  <c r="G116" i="8"/>
  <c r="F116" i="8"/>
  <c r="E116" i="8"/>
  <c r="D116" i="8"/>
  <c r="H115" i="8"/>
  <c r="C115" i="8"/>
  <c r="H114" i="8"/>
  <c r="C114" i="8"/>
  <c r="H113" i="8"/>
  <c r="C113" i="8"/>
  <c r="L112" i="8"/>
  <c r="K112" i="8"/>
  <c r="J112" i="8"/>
  <c r="I112" i="8"/>
  <c r="G112" i="8"/>
  <c r="F112" i="8"/>
  <c r="E112" i="8"/>
  <c r="D112" i="8"/>
  <c r="H111" i="8"/>
  <c r="C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H104" i="8"/>
  <c r="C104" i="8"/>
  <c r="L103" i="8"/>
  <c r="K103" i="8"/>
  <c r="H103" i="8" s="1"/>
  <c r="J103" i="8"/>
  <c r="I103" i="8"/>
  <c r="G103" i="8"/>
  <c r="F103" i="8"/>
  <c r="E103" i="8"/>
  <c r="D103" i="8"/>
  <c r="H102" i="8"/>
  <c r="C102" i="8"/>
  <c r="H101" i="8"/>
  <c r="C101" i="8"/>
  <c r="H100" i="8"/>
  <c r="C100" i="8"/>
  <c r="H99" i="8"/>
  <c r="C99" i="8"/>
  <c r="H98" i="8"/>
  <c r="C98" i="8"/>
  <c r="H97" i="8"/>
  <c r="C97" i="8"/>
  <c r="H96" i="8"/>
  <c r="C96" i="8"/>
  <c r="L95" i="8"/>
  <c r="K95" i="8"/>
  <c r="J95" i="8"/>
  <c r="I95" i="8"/>
  <c r="G95" i="8"/>
  <c r="F95" i="8"/>
  <c r="E95" i="8"/>
  <c r="C95" i="8" s="1"/>
  <c r="D95" i="8"/>
  <c r="H94" i="8"/>
  <c r="C94" i="8"/>
  <c r="H93" i="8"/>
  <c r="C93" i="8"/>
  <c r="H92" i="8"/>
  <c r="C92" i="8"/>
  <c r="H91" i="8"/>
  <c r="C91" i="8"/>
  <c r="H90" i="8"/>
  <c r="C90" i="8"/>
  <c r="L89" i="8"/>
  <c r="K89" i="8"/>
  <c r="J89" i="8"/>
  <c r="I89" i="8"/>
  <c r="G89" i="8"/>
  <c r="F89" i="8"/>
  <c r="E89" i="8"/>
  <c r="D89" i="8"/>
  <c r="C89" i="8" s="1"/>
  <c r="H88" i="8"/>
  <c r="C88" i="8"/>
  <c r="H87" i="8"/>
  <c r="C87" i="8"/>
  <c r="H86" i="8"/>
  <c r="C86" i="8"/>
  <c r="H85" i="8"/>
  <c r="C85" i="8"/>
  <c r="L84" i="8"/>
  <c r="K84" i="8"/>
  <c r="J84" i="8"/>
  <c r="I84" i="8"/>
  <c r="G84" i="8"/>
  <c r="F84" i="8"/>
  <c r="E84" i="8"/>
  <c r="D84" i="8"/>
  <c r="L83" i="8"/>
  <c r="H82" i="8"/>
  <c r="C82" i="8"/>
  <c r="H81" i="8"/>
  <c r="C81" i="8"/>
  <c r="L80" i="8"/>
  <c r="K80" i="8"/>
  <c r="J80" i="8"/>
  <c r="I80" i="8"/>
  <c r="G80" i="8"/>
  <c r="F80" i="8"/>
  <c r="E80" i="8"/>
  <c r="D80" i="8"/>
  <c r="H79" i="8"/>
  <c r="C79" i="8"/>
  <c r="H78" i="8"/>
  <c r="C78" i="8"/>
  <c r="L77" i="8"/>
  <c r="L76" i="8" s="1"/>
  <c r="K77" i="8"/>
  <c r="J77" i="8"/>
  <c r="I77" i="8"/>
  <c r="I76" i="8" s="1"/>
  <c r="G77" i="8"/>
  <c r="G76" i="8" s="1"/>
  <c r="F77" i="8"/>
  <c r="E77" i="8"/>
  <c r="D77" i="8"/>
  <c r="J76" i="8"/>
  <c r="F76" i="8"/>
  <c r="H74" i="8"/>
  <c r="C74" i="8"/>
  <c r="H73" i="8"/>
  <c r="C73" i="8"/>
  <c r="H72" i="8"/>
  <c r="C72" i="8"/>
  <c r="H71" i="8"/>
  <c r="C71" i="8"/>
  <c r="H70" i="8"/>
  <c r="C70" i="8"/>
  <c r="L69" i="8"/>
  <c r="K69" i="8"/>
  <c r="J69" i="8"/>
  <c r="I69" i="8"/>
  <c r="I67" i="8" s="1"/>
  <c r="G69" i="8"/>
  <c r="G67" i="8" s="1"/>
  <c r="F69" i="8"/>
  <c r="F67" i="8" s="1"/>
  <c r="E69" i="8"/>
  <c r="D69" i="8"/>
  <c r="H68" i="8"/>
  <c r="C68" i="8"/>
  <c r="L67" i="8"/>
  <c r="J67" i="8"/>
  <c r="E67" i="8"/>
  <c r="D67" i="8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K58" i="8"/>
  <c r="J58" i="8"/>
  <c r="I58" i="8"/>
  <c r="H58" i="8" s="1"/>
  <c r="G58" i="8"/>
  <c r="F58" i="8"/>
  <c r="E58" i="8"/>
  <c r="D58" i="8"/>
  <c r="H57" i="8"/>
  <c r="C57" i="8"/>
  <c r="H56" i="8"/>
  <c r="C56" i="8"/>
  <c r="L55" i="8"/>
  <c r="L54" i="8" s="1"/>
  <c r="K55" i="8"/>
  <c r="J55" i="8"/>
  <c r="I55" i="8"/>
  <c r="I54" i="8" s="1"/>
  <c r="G55" i="8"/>
  <c r="G54" i="8" s="1"/>
  <c r="F55" i="8"/>
  <c r="E55" i="8"/>
  <c r="D55" i="8"/>
  <c r="J54" i="8"/>
  <c r="J53" i="8" s="1"/>
  <c r="F54" i="8"/>
  <c r="E54" i="8"/>
  <c r="E53" i="8" s="1"/>
  <c r="H47" i="8"/>
  <c r="C47" i="8"/>
  <c r="H46" i="8"/>
  <c r="C46" i="8"/>
  <c r="L45" i="8"/>
  <c r="H45" i="8"/>
  <c r="G45" i="8"/>
  <c r="C45" i="8"/>
  <c r="H44" i="8"/>
  <c r="C44" i="8"/>
  <c r="K43" i="8"/>
  <c r="J43" i="8"/>
  <c r="H43" i="8" s="1"/>
  <c r="I43" i="8"/>
  <c r="F43" i="8"/>
  <c r="E43" i="8"/>
  <c r="D43" i="8"/>
  <c r="H42" i="8"/>
  <c r="C42" i="8"/>
  <c r="H41" i="8"/>
  <c r="C41" i="8"/>
  <c r="H40" i="8"/>
  <c r="C40" i="8"/>
  <c r="H39" i="8"/>
  <c r="C39" i="8"/>
  <c r="H38" i="8"/>
  <c r="C38" i="8"/>
  <c r="K37" i="8"/>
  <c r="H37" i="8"/>
  <c r="F37" i="8"/>
  <c r="C37" i="8"/>
  <c r="H36" i="8"/>
  <c r="C36" i="8"/>
  <c r="H35" i="8"/>
  <c r="C35" i="8"/>
  <c r="K34" i="8"/>
  <c r="H34" i="8"/>
  <c r="F34" i="8"/>
  <c r="C34" i="8"/>
  <c r="H33" i="8"/>
  <c r="C33" i="8"/>
  <c r="K32" i="8"/>
  <c r="H32" i="8"/>
  <c r="F32" i="8"/>
  <c r="F27" i="8" s="1"/>
  <c r="C32" i="8"/>
  <c r="H31" i="8"/>
  <c r="C31" i="8"/>
  <c r="H30" i="8"/>
  <c r="C30" i="8"/>
  <c r="H29" i="8"/>
  <c r="C29" i="8"/>
  <c r="K28" i="8"/>
  <c r="H28" i="8"/>
  <c r="F28" i="8"/>
  <c r="C28" i="8"/>
  <c r="K27" i="8"/>
  <c r="H27" i="8"/>
  <c r="H26" i="8"/>
  <c r="C26" i="8"/>
  <c r="H24" i="8"/>
  <c r="C24" i="8"/>
  <c r="H23" i="8"/>
  <c r="C23" i="8"/>
  <c r="L22" i="8"/>
  <c r="L288" i="8" s="1"/>
  <c r="L287" i="8" s="1"/>
  <c r="K22" i="8"/>
  <c r="K288" i="8" s="1"/>
  <c r="K287" i="8" s="1"/>
  <c r="J22" i="8"/>
  <c r="J288" i="8" s="1"/>
  <c r="J287" i="8" s="1"/>
  <c r="I22" i="8"/>
  <c r="G22" i="8"/>
  <c r="G288" i="8" s="1"/>
  <c r="G287" i="8" s="1"/>
  <c r="F22" i="8"/>
  <c r="F288" i="8" s="1"/>
  <c r="F287" i="8" s="1"/>
  <c r="E22" i="8"/>
  <c r="E288" i="8" s="1"/>
  <c r="D22" i="8"/>
  <c r="L21" i="8"/>
  <c r="E21" i="8"/>
  <c r="H300" i="10"/>
  <c r="C300" i="10"/>
  <c r="H298" i="10"/>
  <c r="C298" i="10"/>
  <c r="H296" i="10"/>
  <c r="C296" i="10"/>
  <c r="H295" i="10"/>
  <c r="C295" i="10"/>
  <c r="H294" i="10"/>
  <c r="C294" i="10"/>
  <c r="H293" i="10"/>
  <c r="C293" i="10"/>
  <c r="H292" i="10"/>
  <c r="C292" i="10"/>
  <c r="H291" i="10"/>
  <c r="H290" i="10" s="1"/>
  <c r="C291" i="10"/>
  <c r="L290" i="10"/>
  <c r="K290" i="10"/>
  <c r="J290" i="10"/>
  <c r="I290" i="10"/>
  <c r="G290" i="10"/>
  <c r="F290" i="10"/>
  <c r="E290" i="10"/>
  <c r="D290" i="10"/>
  <c r="C290" i="10"/>
  <c r="J288" i="10"/>
  <c r="J287" i="10" s="1"/>
  <c r="G283" i="10"/>
  <c r="F283" i="10"/>
  <c r="E283" i="10"/>
  <c r="D283" i="10"/>
  <c r="C283" i="10"/>
  <c r="H282" i="10"/>
  <c r="C282" i="10"/>
  <c r="H281" i="10"/>
  <c r="C281" i="10"/>
  <c r="L280" i="10"/>
  <c r="K280" i="10"/>
  <c r="J280" i="10"/>
  <c r="I280" i="10"/>
  <c r="H280" i="10"/>
  <c r="G280" i="10"/>
  <c r="F280" i="10"/>
  <c r="E280" i="10"/>
  <c r="D280" i="10"/>
  <c r="C280" i="10" s="1"/>
  <c r="H279" i="10"/>
  <c r="C279" i="10"/>
  <c r="H278" i="10"/>
  <c r="C278" i="10"/>
  <c r="H277" i="10"/>
  <c r="C277" i="10"/>
  <c r="L276" i="10"/>
  <c r="L269" i="10" s="1"/>
  <c r="K276" i="10"/>
  <c r="J276" i="10"/>
  <c r="I276" i="10"/>
  <c r="H276" i="10"/>
  <c r="G276" i="10"/>
  <c r="F276" i="10"/>
  <c r="E276" i="10"/>
  <c r="D276" i="10"/>
  <c r="C276" i="10" s="1"/>
  <c r="H275" i="10"/>
  <c r="C275" i="10"/>
  <c r="H274" i="10"/>
  <c r="C274" i="10"/>
  <c r="H273" i="10"/>
  <c r="C273" i="10"/>
  <c r="H272" i="10"/>
  <c r="C272" i="10"/>
  <c r="L271" i="10"/>
  <c r="K271" i="10"/>
  <c r="J271" i="10"/>
  <c r="I271" i="10"/>
  <c r="G271" i="10"/>
  <c r="G269" i="10" s="1"/>
  <c r="F271" i="10"/>
  <c r="E271" i="10"/>
  <c r="D271" i="10"/>
  <c r="D269" i="10" s="1"/>
  <c r="I270" i="10"/>
  <c r="I269" i="10" s="1"/>
  <c r="D270" i="10"/>
  <c r="C270" i="10"/>
  <c r="K269" i="10"/>
  <c r="E269" i="10"/>
  <c r="G268" i="10"/>
  <c r="F268" i="10"/>
  <c r="E268" i="10"/>
  <c r="D268" i="10"/>
  <c r="C268" i="10"/>
  <c r="H267" i="10"/>
  <c r="C267" i="10"/>
  <c r="H266" i="10"/>
  <c r="C266" i="10"/>
  <c r="H265" i="10"/>
  <c r="C265" i="10"/>
  <c r="H264" i="10"/>
  <c r="C264" i="10"/>
  <c r="L263" i="10"/>
  <c r="K263" i="10"/>
  <c r="H263" i="10" s="1"/>
  <c r="J263" i="10"/>
  <c r="I263" i="10"/>
  <c r="G263" i="10"/>
  <c r="F263" i="10"/>
  <c r="E263" i="10"/>
  <c r="D263" i="10"/>
  <c r="C263" i="10"/>
  <c r="H262" i="10"/>
  <c r="C262" i="10"/>
  <c r="H261" i="10"/>
  <c r="C261" i="10"/>
  <c r="H260" i="10"/>
  <c r="C260" i="10"/>
  <c r="L259" i="10"/>
  <c r="L258" i="10" s="1"/>
  <c r="K259" i="10"/>
  <c r="J259" i="10"/>
  <c r="I259" i="10"/>
  <c r="G259" i="10"/>
  <c r="G258" i="10" s="1"/>
  <c r="F259" i="10"/>
  <c r="E259" i="10"/>
  <c r="D259" i="10"/>
  <c r="D258" i="10" s="1"/>
  <c r="C258" i="10" s="1"/>
  <c r="C259" i="10"/>
  <c r="J258" i="10"/>
  <c r="I258" i="10"/>
  <c r="F258" i="10"/>
  <c r="E258" i="10"/>
  <c r="H257" i="10"/>
  <c r="C257" i="10"/>
  <c r="H256" i="10"/>
  <c r="C256" i="10"/>
  <c r="H255" i="10"/>
  <c r="C255" i="10"/>
  <c r="H254" i="10"/>
  <c r="C254" i="10"/>
  <c r="H253" i="10"/>
  <c r="C253" i="10"/>
  <c r="L252" i="10"/>
  <c r="K252" i="10"/>
  <c r="J252" i="10"/>
  <c r="J251" i="10" s="1"/>
  <c r="I252" i="10"/>
  <c r="G252" i="10"/>
  <c r="F252" i="10"/>
  <c r="F251" i="10" s="1"/>
  <c r="E252" i="10"/>
  <c r="D252" i="10"/>
  <c r="L251" i="10"/>
  <c r="K251" i="10"/>
  <c r="G251" i="10"/>
  <c r="D251" i="10"/>
  <c r="H250" i="10"/>
  <c r="C250" i="10"/>
  <c r="H249" i="10"/>
  <c r="C249" i="10"/>
  <c r="H248" i="10"/>
  <c r="C248" i="10"/>
  <c r="H247" i="10"/>
  <c r="C247" i="10"/>
  <c r="L246" i="10"/>
  <c r="K246" i="10"/>
  <c r="J246" i="10"/>
  <c r="I246" i="10"/>
  <c r="H246" i="10" s="1"/>
  <c r="G246" i="10"/>
  <c r="F246" i="10"/>
  <c r="E246" i="10"/>
  <c r="C246" i="10" s="1"/>
  <c r="D246" i="10"/>
  <c r="H245" i="10"/>
  <c r="C245" i="10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L238" i="10"/>
  <c r="K238" i="10"/>
  <c r="J238" i="10"/>
  <c r="J231" i="10" s="1"/>
  <c r="J230" i="10" s="1"/>
  <c r="I238" i="10"/>
  <c r="G238" i="10"/>
  <c r="F238" i="10"/>
  <c r="F231" i="10" s="1"/>
  <c r="F230" i="10" s="1"/>
  <c r="E238" i="10"/>
  <c r="D238" i="10"/>
  <c r="H237" i="10"/>
  <c r="C237" i="10"/>
  <c r="H236" i="10"/>
  <c r="C236" i="10"/>
  <c r="L235" i="10"/>
  <c r="K235" i="10"/>
  <c r="J235" i="10"/>
  <c r="I235" i="10"/>
  <c r="G235" i="10"/>
  <c r="F235" i="10"/>
  <c r="E235" i="10"/>
  <c r="D235" i="10"/>
  <c r="C235" i="10"/>
  <c r="H234" i="10"/>
  <c r="C234" i="10"/>
  <c r="L233" i="10"/>
  <c r="K233" i="10"/>
  <c r="H233" i="10" s="1"/>
  <c r="J233" i="10"/>
  <c r="I233" i="10"/>
  <c r="G233" i="10"/>
  <c r="G231" i="10" s="1"/>
  <c r="G230" i="10" s="1"/>
  <c r="F233" i="10"/>
  <c r="E233" i="10"/>
  <c r="D233" i="10"/>
  <c r="C233" i="10"/>
  <c r="H232" i="10"/>
  <c r="C232" i="10"/>
  <c r="L231" i="10"/>
  <c r="L230" i="10" s="1"/>
  <c r="D231" i="10"/>
  <c r="D230" i="10" s="1"/>
  <c r="H229" i="10"/>
  <c r="C229" i="10"/>
  <c r="H228" i="10"/>
  <c r="C228" i="10"/>
  <c r="L227" i="10"/>
  <c r="K227" i="10"/>
  <c r="H227" i="10" s="1"/>
  <c r="J227" i="10"/>
  <c r="I227" i="10"/>
  <c r="G227" i="10"/>
  <c r="F227" i="10"/>
  <c r="E227" i="10"/>
  <c r="D227" i="10"/>
  <c r="C227" i="10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J216" i="10"/>
  <c r="I216" i="10"/>
  <c r="G216" i="10"/>
  <c r="F216" i="10"/>
  <c r="E216" i="10"/>
  <c r="C216" i="10" s="1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L204" i="10" s="1"/>
  <c r="L195" i="10" s="1"/>
  <c r="K205" i="10"/>
  <c r="J205" i="10"/>
  <c r="I205" i="10"/>
  <c r="G205" i="10"/>
  <c r="F205" i="10"/>
  <c r="E205" i="10"/>
  <c r="D205" i="10"/>
  <c r="D204" i="10" s="1"/>
  <c r="C205" i="10"/>
  <c r="J204" i="10"/>
  <c r="F204" i="10"/>
  <c r="E204" i="10"/>
  <c r="H203" i="10"/>
  <c r="C203" i="10"/>
  <c r="H202" i="10"/>
  <c r="C202" i="10"/>
  <c r="H201" i="10"/>
  <c r="C201" i="10"/>
  <c r="H200" i="10"/>
  <c r="C200" i="10"/>
  <c r="H199" i="10"/>
  <c r="C199" i="10"/>
  <c r="L198" i="10"/>
  <c r="K198" i="10"/>
  <c r="J198" i="10"/>
  <c r="I198" i="10"/>
  <c r="H198" i="10" s="1"/>
  <c r="G198" i="10"/>
  <c r="F198" i="10"/>
  <c r="E198" i="10"/>
  <c r="C198" i="10" s="1"/>
  <c r="D198" i="10"/>
  <c r="H197" i="10"/>
  <c r="C197" i="10"/>
  <c r="L196" i="10"/>
  <c r="K196" i="10"/>
  <c r="J196" i="10"/>
  <c r="J195" i="10" s="1"/>
  <c r="I196" i="10"/>
  <c r="G196" i="10"/>
  <c r="F196" i="10"/>
  <c r="F195" i="10" s="1"/>
  <c r="E196" i="10"/>
  <c r="D196" i="10"/>
  <c r="G194" i="10"/>
  <c r="F194" i="10"/>
  <c r="E194" i="10"/>
  <c r="D194" i="10"/>
  <c r="C194" i="10"/>
  <c r="H193" i="10"/>
  <c r="C193" i="10"/>
  <c r="L192" i="10"/>
  <c r="L191" i="10" s="1"/>
  <c r="K192" i="10"/>
  <c r="J192" i="10"/>
  <c r="I192" i="10"/>
  <c r="G192" i="10"/>
  <c r="G191" i="10" s="1"/>
  <c r="F192" i="10"/>
  <c r="E192" i="10"/>
  <c r="D192" i="10"/>
  <c r="D191" i="10" s="1"/>
  <c r="C191" i="10" s="1"/>
  <c r="C192" i="10"/>
  <c r="J191" i="10"/>
  <c r="I191" i="10"/>
  <c r="I187" i="10" s="1"/>
  <c r="F191" i="10"/>
  <c r="E191" i="10"/>
  <c r="H190" i="10"/>
  <c r="C190" i="10"/>
  <c r="H189" i="10"/>
  <c r="C189" i="10"/>
  <c r="L188" i="10"/>
  <c r="L187" i="10" s="1"/>
  <c r="K188" i="10"/>
  <c r="J188" i="10"/>
  <c r="I188" i="10"/>
  <c r="G188" i="10"/>
  <c r="G187" i="10" s="1"/>
  <c r="F188" i="10"/>
  <c r="E188" i="10"/>
  <c r="D188" i="10"/>
  <c r="C188" i="10"/>
  <c r="J187" i="10"/>
  <c r="F187" i="10"/>
  <c r="E187" i="10"/>
  <c r="H186" i="10"/>
  <c r="C186" i="10"/>
  <c r="H185" i="10"/>
  <c r="C185" i="10"/>
  <c r="L184" i="10"/>
  <c r="K184" i="10"/>
  <c r="H184" i="10" s="1"/>
  <c r="J184" i="10"/>
  <c r="I184" i="10"/>
  <c r="G184" i="10"/>
  <c r="F184" i="10"/>
  <c r="E184" i="10"/>
  <c r="D184" i="10"/>
  <c r="C184" i="10"/>
  <c r="H183" i="10"/>
  <c r="C183" i="10"/>
  <c r="H182" i="10"/>
  <c r="C182" i="10"/>
  <c r="H181" i="10"/>
  <c r="C181" i="10"/>
  <c r="H180" i="10"/>
  <c r="C180" i="10"/>
  <c r="L179" i="10"/>
  <c r="K179" i="10"/>
  <c r="J179" i="10"/>
  <c r="I179" i="10"/>
  <c r="H179" i="10" s="1"/>
  <c r="G179" i="10"/>
  <c r="F179" i="10"/>
  <c r="E179" i="10"/>
  <c r="C179" i="10" s="1"/>
  <c r="D179" i="10"/>
  <c r="H178" i="10"/>
  <c r="C178" i="10"/>
  <c r="H177" i="10"/>
  <c r="C177" i="10"/>
  <c r="H176" i="10"/>
  <c r="C176" i="10"/>
  <c r="L175" i="10"/>
  <c r="K175" i="10"/>
  <c r="J175" i="10"/>
  <c r="J174" i="10" s="1"/>
  <c r="J173" i="10" s="1"/>
  <c r="I175" i="10"/>
  <c r="G175" i="10"/>
  <c r="F175" i="10"/>
  <c r="F174" i="10" s="1"/>
  <c r="F173" i="10" s="1"/>
  <c r="E175" i="10"/>
  <c r="D175" i="10"/>
  <c r="L174" i="10"/>
  <c r="L173" i="10" s="1"/>
  <c r="K174" i="10"/>
  <c r="K173" i="10" s="1"/>
  <c r="G174" i="10"/>
  <c r="D174" i="10"/>
  <c r="D173" i="10" s="1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L165" i="10" s="1"/>
  <c r="K166" i="10"/>
  <c r="J166" i="10"/>
  <c r="I166" i="10"/>
  <c r="G166" i="10"/>
  <c r="G165" i="10" s="1"/>
  <c r="F166" i="10"/>
  <c r="E166" i="10"/>
  <c r="D166" i="10"/>
  <c r="D165" i="10" s="1"/>
  <c r="C165" i="10" s="1"/>
  <c r="C166" i="10"/>
  <c r="J165" i="10"/>
  <c r="I165" i="10"/>
  <c r="F165" i="10"/>
  <c r="E165" i="10"/>
  <c r="H164" i="10"/>
  <c r="C164" i="10"/>
  <c r="H163" i="10"/>
  <c r="C163" i="10"/>
  <c r="H162" i="10"/>
  <c r="C162" i="10"/>
  <c r="H161" i="10"/>
  <c r="C161" i="10"/>
  <c r="L160" i="10"/>
  <c r="K160" i="10"/>
  <c r="H160" i="10" s="1"/>
  <c r="J160" i="10"/>
  <c r="I160" i="10"/>
  <c r="G160" i="10"/>
  <c r="G130" i="10" s="1"/>
  <c r="F160" i="10"/>
  <c r="E160" i="10"/>
  <c r="D160" i="10"/>
  <c r="C160" i="10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I151" i="10"/>
  <c r="H151" i="10" s="1"/>
  <c r="G151" i="10"/>
  <c r="F151" i="10"/>
  <c r="E151" i="10"/>
  <c r="C151" i="10" s="1"/>
  <c r="D151" i="10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H144" i="10" s="1"/>
  <c r="J144" i="10"/>
  <c r="I144" i="10"/>
  <c r="G144" i="10"/>
  <c r="F144" i="10"/>
  <c r="E144" i="10"/>
  <c r="D144" i="10"/>
  <c r="C144" i="10"/>
  <c r="H143" i="10"/>
  <c r="C143" i="10"/>
  <c r="H142" i="10"/>
  <c r="C142" i="10"/>
  <c r="L141" i="10"/>
  <c r="K141" i="10"/>
  <c r="J141" i="10"/>
  <c r="I141" i="10"/>
  <c r="H141" i="10" s="1"/>
  <c r="G141" i="10"/>
  <c r="F141" i="10"/>
  <c r="E141" i="10"/>
  <c r="C141" i="10" s="1"/>
  <c r="D141" i="10"/>
  <c r="H140" i="10"/>
  <c r="C140" i="10"/>
  <c r="H139" i="10"/>
  <c r="C139" i="10"/>
  <c r="H138" i="10"/>
  <c r="C138" i="10"/>
  <c r="H137" i="10"/>
  <c r="C137" i="10"/>
  <c r="L136" i="10"/>
  <c r="K136" i="10"/>
  <c r="H136" i="10" s="1"/>
  <c r="J136" i="10"/>
  <c r="I136" i="10"/>
  <c r="G136" i="10"/>
  <c r="F136" i="10"/>
  <c r="E136" i="10"/>
  <c r="D136" i="10"/>
  <c r="C136" i="10"/>
  <c r="H135" i="10"/>
  <c r="C135" i="10"/>
  <c r="H134" i="10"/>
  <c r="C134" i="10"/>
  <c r="H133" i="10"/>
  <c r="C133" i="10"/>
  <c r="H132" i="10"/>
  <c r="C132" i="10"/>
  <c r="L131" i="10"/>
  <c r="K131" i="10"/>
  <c r="J131" i="10"/>
  <c r="J130" i="10" s="1"/>
  <c r="I131" i="10"/>
  <c r="G131" i="10"/>
  <c r="F131" i="10"/>
  <c r="F130" i="10" s="1"/>
  <c r="E131" i="10"/>
  <c r="D131" i="10"/>
  <c r="L130" i="10"/>
  <c r="K130" i="10"/>
  <c r="D130" i="10"/>
  <c r="H129" i="10"/>
  <c r="C129" i="10"/>
  <c r="L128" i="10"/>
  <c r="K128" i="10"/>
  <c r="J128" i="10"/>
  <c r="I128" i="10"/>
  <c r="H128" i="10"/>
  <c r="G128" i="10"/>
  <c r="F128" i="10"/>
  <c r="E128" i="10"/>
  <c r="D128" i="10"/>
  <c r="C128" i="10"/>
  <c r="H127" i="10"/>
  <c r="C127" i="10"/>
  <c r="H126" i="10"/>
  <c r="C126" i="10"/>
  <c r="H125" i="10"/>
  <c r="C125" i="10"/>
  <c r="H124" i="10"/>
  <c r="C124" i="10"/>
  <c r="H123" i="10"/>
  <c r="C123" i="10"/>
  <c r="L122" i="10"/>
  <c r="K122" i="10"/>
  <c r="H122" i="10" s="1"/>
  <c r="J122" i="10"/>
  <c r="I122" i="10"/>
  <c r="G122" i="10"/>
  <c r="F122" i="10"/>
  <c r="E122" i="10"/>
  <c r="D122" i="10"/>
  <c r="C122" i="10"/>
  <c r="H121" i="10"/>
  <c r="C121" i="10"/>
  <c r="H120" i="10"/>
  <c r="C120" i="10"/>
  <c r="H119" i="10"/>
  <c r="C119" i="10"/>
  <c r="H118" i="10"/>
  <c r="C118" i="10"/>
  <c r="H117" i="10"/>
  <c r="C117" i="10"/>
  <c r="L116" i="10"/>
  <c r="K116" i="10"/>
  <c r="H116" i="10" s="1"/>
  <c r="J116" i="10"/>
  <c r="I116" i="10"/>
  <c r="G116" i="10"/>
  <c r="F116" i="10"/>
  <c r="E116" i="10"/>
  <c r="D116" i="10"/>
  <c r="C116" i="10"/>
  <c r="H115" i="10"/>
  <c r="C115" i="10"/>
  <c r="H114" i="10"/>
  <c r="C114" i="10"/>
  <c r="H113" i="10"/>
  <c r="C113" i="10"/>
  <c r="L112" i="10"/>
  <c r="K112" i="10"/>
  <c r="H112" i="10" s="1"/>
  <c r="J112" i="10"/>
  <c r="I112" i="10"/>
  <c r="G112" i="10"/>
  <c r="F112" i="10"/>
  <c r="E112" i="10"/>
  <c r="D112" i="10"/>
  <c r="C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L103" i="10"/>
  <c r="K103" i="10"/>
  <c r="J103" i="10"/>
  <c r="I103" i="10"/>
  <c r="H103" i="10" s="1"/>
  <c r="G103" i="10"/>
  <c r="F103" i="10"/>
  <c r="E103" i="10"/>
  <c r="C103" i="10" s="1"/>
  <c r="D103" i="10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I95" i="10"/>
  <c r="H95" i="10" s="1"/>
  <c r="G95" i="10"/>
  <c r="F95" i="10"/>
  <c r="E95" i="10"/>
  <c r="D95" i="10"/>
  <c r="H94" i="10"/>
  <c r="C94" i="10"/>
  <c r="H93" i="10"/>
  <c r="C93" i="10"/>
  <c r="H92" i="10"/>
  <c r="C92" i="10"/>
  <c r="H91" i="10"/>
  <c r="C91" i="10"/>
  <c r="H90" i="10"/>
  <c r="C90" i="10"/>
  <c r="L89" i="10"/>
  <c r="K89" i="10"/>
  <c r="J89" i="10"/>
  <c r="I89" i="10"/>
  <c r="G89" i="10"/>
  <c r="F89" i="10"/>
  <c r="E89" i="10"/>
  <c r="D89" i="10"/>
  <c r="C89" i="10" s="1"/>
  <c r="H88" i="10"/>
  <c r="C88" i="10"/>
  <c r="H87" i="10"/>
  <c r="C87" i="10"/>
  <c r="H86" i="10"/>
  <c r="C86" i="10"/>
  <c r="H85" i="10"/>
  <c r="C85" i="10"/>
  <c r="L84" i="10"/>
  <c r="L83" i="10" s="1"/>
  <c r="K84" i="10"/>
  <c r="J84" i="10"/>
  <c r="I84" i="10"/>
  <c r="G84" i="10"/>
  <c r="F84" i="10"/>
  <c r="E84" i="10"/>
  <c r="D84" i="10"/>
  <c r="D83" i="10" s="1"/>
  <c r="C84" i="10"/>
  <c r="J83" i="10"/>
  <c r="F83" i="10"/>
  <c r="E83" i="10"/>
  <c r="H82" i="10"/>
  <c r="C82" i="10"/>
  <c r="H81" i="10"/>
  <c r="C81" i="10"/>
  <c r="L80" i="10"/>
  <c r="K80" i="10"/>
  <c r="H80" i="10" s="1"/>
  <c r="J80" i="10"/>
  <c r="I80" i="10"/>
  <c r="G80" i="10"/>
  <c r="F80" i="10"/>
  <c r="E80" i="10"/>
  <c r="D80" i="10"/>
  <c r="C80" i="10"/>
  <c r="H79" i="10"/>
  <c r="C79" i="10"/>
  <c r="H78" i="10"/>
  <c r="C78" i="10"/>
  <c r="L77" i="10"/>
  <c r="K77" i="10"/>
  <c r="J77" i="10"/>
  <c r="J76" i="10" s="1"/>
  <c r="J75" i="10" s="1"/>
  <c r="I77" i="10"/>
  <c r="G77" i="10"/>
  <c r="F77" i="10"/>
  <c r="F76" i="10" s="1"/>
  <c r="F75" i="10" s="1"/>
  <c r="E77" i="10"/>
  <c r="E76" i="10" s="1"/>
  <c r="C76" i="10" s="1"/>
  <c r="D77" i="10"/>
  <c r="L76" i="10"/>
  <c r="K76" i="10"/>
  <c r="G76" i="10"/>
  <c r="D76" i="10"/>
  <c r="H74" i="10"/>
  <c r="C74" i="10"/>
  <c r="H73" i="10"/>
  <c r="C73" i="10"/>
  <c r="H72" i="10"/>
  <c r="C72" i="10"/>
  <c r="H71" i="10"/>
  <c r="C71" i="10"/>
  <c r="H70" i="10"/>
  <c r="C70" i="10"/>
  <c r="L69" i="10"/>
  <c r="K69" i="10"/>
  <c r="J69" i="10"/>
  <c r="I69" i="10"/>
  <c r="H69" i="10" s="1"/>
  <c r="G69" i="10"/>
  <c r="F69" i="10"/>
  <c r="E69" i="10"/>
  <c r="C69" i="10" s="1"/>
  <c r="D69" i="10"/>
  <c r="H68" i="10"/>
  <c r="C68" i="10"/>
  <c r="L67" i="10"/>
  <c r="K67" i="10"/>
  <c r="J67" i="10"/>
  <c r="I67" i="10"/>
  <c r="H67" i="10" s="1"/>
  <c r="G67" i="10"/>
  <c r="F67" i="10"/>
  <c r="E67" i="10"/>
  <c r="E53" i="10" s="1"/>
  <c r="D67" i="10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H58" i="10" s="1"/>
  <c r="J58" i="10"/>
  <c r="I58" i="10"/>
  <c r="G58" i="10"/>
  <c r="F58" i="10"/>
  <c r="E58" i="10"/>
  <c r="D58" i="10"/>
  <c r="C58" i="10"/>
  <c r="H57" i="10"/>
  <c r="C57" i="10"/>
  <c r="H56" i="10"/>
  <c r="C56" i="10"/>
  <c r="L55" i="10"/>
  <c r="K55" i="10"/>
  <c r="J55" i="10"/>
  <c r="J54" i="10" s="1"/>
  <c r="J53" i="10" s="1"/>
  <c r="J52" i="10" s="1"/>
  <c r="J51" i="10" s="1"/>
  <c r="I55" i="10"/>
  <c r="G55" i="10"/>
  <c r="F55" i="10"/>
  <c r="F54" i="10" s="1"/>
  <c r="F53" i="10" s="1"/>
  <c r="E55" i="10"/>
  <c r="E54" i="10" s="1"/>
  <c r="C54" i="10" s="1"/>
  <c r="D55" i="10"/>
  <c r="L54" i="10"/>
  <c r="L53" i="10" s="1"/>
  <c r="K54" i="10"/>
  <c r="K53" i="10" s="1"/>
  <c r="G54" i="10"/>
  <c r="G53" i="10" s="1"/>
  <c r="D54" i="10"/>
  <c r="D53" i="10" s="1"/>
  <c r="H47" i="10"/>
  <c r="C47" i="10"/>
  <c r="H46" i="10"/>
  <c r="C46" i="10"/>
  <c r="L45" i="10"/>
  <c r="H45" i="10"/>
  <c r="G45" i="10"/>
  <c r="C45" i="10"/>
  <c r="H44" i="10"/>
  <c r="C44" i="10"/>
  <c r="K43" i="10"/>
  <c r="J43" i="10"/>
  <c r="H43" i="10" s="1"/>
  <c r="I43" i="10"/>
  <c r="F43" i="10"/>
  <c r="E43" i="10"/>
  <c r="C43" i="10" s="1"/>
  <c r="D43" i="10"/>
  <c r="H42" i="10"/>
  <c r="C42" i="10"/>
  <c r="H41" i="10"/>
  <c r="C41" i="10"/>
  <c r="H40" i="10"/>
  <c r="C40" i="10"/>
  <c r="H39" i="10"/>
  <c r="C39" i="10"/>
  <c r="H38" i="10"/>
  <c r="C38" i="10"/>
  <c r="K37" i="10"/>
  <c r="H37" i="10"/>
  <c r="F37" i="10"/>
  <c r="C37" i="10"/>
  <c r="H36" i="10"/>
  <c r="C36" i="10"/>
  <c r="H35" i="10"/>
  <c r="C35" i="10"/>
  <c r="K34" i="10"/>
  <c r="H34" i="10"/>
  <c r="F34" i="10"/>
  <c r="C34" i="10"/>
  <c r="H33" i="10"/>
  <c r="C33" i="10"/>
  <c r="K32" i="10"/>
  <c r="K27" i="10" s="1"/>
  <c r="K21" i="10" s="1"/>
  <c r="H32" i="10"/>
  <c r="F32" i="10"/>
  <c r="C32" i="10"/>
  <c r="H31" i="10"/>
  <c r="C31" i="10"/>
  <c r="H30" i="10"/>
  <c r="C30" i="10"/>
  <c r="H29" i="10"/>
  <c r="C29" i="10"/>
  <c r="K28" i="10"/>
  <c r="H28" i="10"/>
  <c r="F28" i="10"/>
  <c r="C28" i="10"/>
  <c r="F27" i="10"/>
  <c r="C27" i="10"/>
  <c r="H26" i="10"/>
  <c r="C26" i="10"/>
  <c r="D25" i="10"/>
  <c r="D21" i="10" s="1"/>
  <c r="C25" i="10"/>
  <c r="H24" i="10"/>
  <c r="C24" i="10"/>
  <c r="H23" i="10"/>
  <c r="C23" i="10"/>
  <c r="L22" i="10"/>
  <c r="L288" i="10" s="1"/>
  <c r="L287" i="10" s="1"/>
  <c r="K22" i="10"/>
  <c r="K288" i="10" s="1"/>
  <c r="K287" i="10" s="1"/>
  <c r="J22" i="10"/>
  <c r="I22" i="10"/>
  <c r="G22" i="10"/>
  <c r="G288" i="10" s="1"/>
  <c r="G287" i="10" s="1"/>
  <c r="F22" i="10"/>
  <c r="F288" i="10" s="1"/>
  <c r="F287" i="10" s="1"/>
  <c r="E22" i="10"/>
  <c r="D22" i="10"/>
  <c r="D288" i="10" s="1"/>
  <c r="D287" i="10" s="1"/>
  <c r="L21" i="10"/>
  <c r="G21" i="10"/>
  <c r="F21" i="10"/>
  <c r="E21" i="10"/>
  <c r="H300" i="7"/>
  <c r="C300" i="7"/>
  <c r="H298" i="7"/>
  <c r="C298" i="7"/>
  <c r="H296" i="7"/>
  <c r="C296" i="7"/>
  <c r="H295" i="7"/>
  <c r="C295" i="7"/>
  <c r="H294" i="7"/>
  <c r="C294" i="7"/>
  <c r="H293" i="7"/>
  <c r="C293" i="7"/>
  <c r="H292" i="7"/>
  <c r="C292" i="7"/>
  <c r="H291" i="7"/>
  <c r="C291" i="7"/>
  <c r="L290" i="7"/>
  <c r="K290" i="7"/>
  <c r="J290" i="7"/>
  <c r="I290" i="7"/>
  <c r="H290" i="7"/>
  <c r="G290" i="7"/>
  <c r="F290" i="7"/>
  <c r="E290" i="7"/>
  <c r="D290" i="7"/>
  <c r="C290" i="7"/>
  <c r="I288" i="7"/>
  <c r="I287" i="7" s="1"/>
  <c r="G283" i="7"/>
  <c r="F283" i="7"/>
  <c r="E283" i="7"/>
  <c r="D283" i="7"/>
  <c r="C283" i="7"/>
  <c r="H282" i="7"/>
  <c r="C282" i="7"/>
  <c r="H281" i="7"/>
  <c r="C281" i="7"/>
  <c r="L280" i="7"/>
  <c r="K280" i="7"/>
  <c r="J280" i="7"/>
  <c r="I280" i="7"/>
  <c r="H280" i="7" s="1"/>
  <c r="G280" i="7"/>
  <c r="F280" i="7"/>
  <c r="E280" i="7"/>
  <c r="D280" i="7"/>
  <c r="H279" i="7"/>
  <c r="C279" i="7"/>
  <c r="H278" i="7"/>
  <c r="C278" i="7"/>
  <c r="H277" i="7"/>
  <c r="C277" i="7"/>
  <c r="L276" i="7"/>
  <c r="K276" i="7"/>
  <c r="J276" i="7"/>
  <c r="I276" i="7"/>
  <c r="G276" i="7"/>
  <c r="F276" i="7"/>
  <c r="E276" i="7"/>
  <c r="E269" i="7" s="1"/>
  <c r="D276" i="7"/>
  <c r="C276" i="7" s="1"/>
  <c r="H275" i="7"/>
  <c r="C275" i="7"/>
  <c r="H274" i="7"/>
  <c r="C274" i="7"/>
  <c r="H273" i="7"/>
  <c r="C273" i="7"/>
  <c r="H272" i="7"/>
  <c r="C272" i="7"/>
  <c r="L271" i="7"/>
  <c r="K271" i="7"/>
  <c r="H271" i="7" s="1"/>
  <c r="J271" i="7"/>
  <c r="I271" i="7"/>
  <c r="G271" i="7"/>
  <c r="G269" i="7" s="1"/>
  <c r="C269" i="7" s="1"/>
  <c r="F271" i="7"/>
  <c r="E271" i="7"/>
  <c r="D271" i="7"/>
  <c r="C271" i="7"/>
  <c r="H270" i="7"/>
  <c r="C270" i="7"/>
  <c r="L269" i="7"/>
  <c r="K269" i="7"/>
  <c r="J269" i="7"/>
  <c r="F269" i="7"/>
  <c r="D269" i="7"/>
  <c r="H268" i="7"/>
  <c r="H283" i="7" s="1"/>
  <c r="G268" i="7"/>
  <c r="F268" i="7"/>
  <c r="E268" i="7"/>
  <c r="D268" i="7"/>
  <c r="C268" i="7" s="1"/>
  <c r="H267" i="7"/>
  <c r="C267" i="7"/>
  <c r="H266" i="7"/>
  <c r="C266" i="7"/>
  <c r="H265" i="7"/>
  <c r="C265" i="7"/>
  <c r="H264" i="7"/>
  <c r="C264" i="7"/>
  <c r="L263" i="7"/>
  <c r="K263" i="7"/>
  <c r="J263" i="7"/>
  <c r="I263" i="7"/>
  <c r="G263" i="7"/>
  <c r="F263" i="7"/>
  <c r="E263" i="7"/>
  <c r="D263" i="7"/>
  <c r="C263" i="7"/>
  <c r="H262" i="7"/>
  <c r="C262" i="7"/>
  <c r="H261" i="7"/>
  <c r="C261" i="7"/>
  <c r="H260" i="7"/>
  <c r="C260" i="7"/>
  <c r="L259" i="7"/>
  <c r="K259" i="7"/>
  <c r="J259" i="7"/>
  <c r="I259" i="7"/>
  <c r="G259" i="7"/>
  <c r="G258" i="7" s="1"/>
  <c r="F259" i="7"/>
  <c r="E259" i="7"/>
  <c r="D259" i="7"/>
  <c r="C259" i="7"/>
  <c r="L258" i="7"/>
  <c r="J258" i="7"/>
  <c r="I258" i="7"/>
  <c r="F258" i="7"/>
  <c r="E258" i="7"/>
  <c r="D258" i="7"/>
  <c r="C258" i="7" s="1"/>
  <c r="H257" i="7"/>
  <c r="C257" i="7"/>
  <c r="H256" i="7"/>
  <c r="C256" i="7"/>
  <c r="H255" i="7"/>
  <c r="C255" i="7"/>
  <c r="H254" i="7"/>
  <c r="C254" i="7"/>
  <c r="H253" i="7"/>
  <c r="C253" i="7"/>
  <c r="L252" i="7"/>
  <c r="K252" i="7"/>
  <c r="J252" i="7"/>
  <c r="I252" i="7"/>
  <c r="G252" i="7"/>
  <c r="F252" i="7"/>
  <c r="E252" i="7"/>
  <c r="E251" i="7" s="1"/>
  <c r="D252" i="7"/>
  <c r="L251" i="7"/>
  <c r="K251" i="7"/>
  <c r="J251" i="7"/>
  <c r="G251" i="7"/>
  <c r="F251" i="7"/>
  <c r="D251" i="7"/>
  <c r="C251" i="7"/>
  <c r="H250" i="7"/>
  <c r="C250" i="7"/>
  <c r="H249" i="7"/>
  <c r="C249" i="7"/>
  <c r="H248" i="7"/>
  <c r="C248" i="7"/>
  <c r="H247" i="7"/>
  <c r="C247" i="7"/>
  <c r="L246" i="7"/>
  <c r="K246" i="7"/>
  <c r="J246" i="7"/>
  <c r="I246" i="7"/>
  <c r="H246" i="7" s="1"/>
  <c r="G246" i="7"/>
  <c r="F246" i="7"/>
  <c r="E246" i="7"/>
  <c r="D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J238" i="7"/>
  <c r="I238" i="7"/>
  <c r="G238" i="7"/>
  <c r="F238" i="7"/>
  <c r="E238" i="7"/>
  <c r="D238" i="7"/>
  <c r="H237" i="7"/>
  <c r="C237" i="7"/>
  <c r="H236" i="7"/>
  <c r="C236" i="7"/>
  <c r="L235" i="7"/>
  <c r="K235" i="7"/>
  <c r="J235" i="7"/>
  <c r="I235" i="7"/>
  <c r="G235" i="7"/>
  <c r="G231" i="7" s="1"/>
  <c r="G230" i="7" s="1"/>
  <c r="F235" i="7"/>
  <c r="E235" i="7"/>
  <c r="D235" i="7"/>
  <c r="C235" i="7"/>
  <c r="H234" i="7"/>
  <c r="C234" i="7"/>
  <c r="L233" i="7"/>
  <c r="K233" i="7"/>
  <c r="K231" i="7" s="1"/>
  <c r="J233" i="7"/>
  <c r="I233" i="7"/>
  <c r="G233" i="7"/>
  <c r="F233" i="7"/>
  <c r="E233" i="7"/>
  <c r="D233" i="7"/>
  <c r="C233" i="7"/>
  <c r="H232" i="7"/>
  <c r="C232" i="7"/>
  <c r="L231" i="7"/>
  <c r="J231" i="7"/>
  <c r="F231" i="7"/>
  <c r="D231" i="7"/>
  <c r="L230" i="7"/>
  <c r="J230" i="7"/>
  <c r="F230" i="7"/>
  <c r="D230" i="7"/>
  <c r="H229" i="7"/>
  <c r="C229" i="7"/>
  <c r="H228" i="7"/>
  <c r="C228" i="7"/>
  <c r="L227" i="7"/>
  <c r="K227" i="7"/>
  <c r="J227" i="7"/>
  <c r="I227" i="7"/>
  <c r="G227" i="7"/>
  <c r="F227" i="7"/>
  <c r="E227" i="7"/>
  <c r="D227" i="7"/>
  <c r="C227" i="7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J216" i="7"/>
  <c r="I216" i="7"/>
  <c r="H216" i="7" s="1"/>
  <c r="G216" i="7"/>
  <c r="F216" i="7"/>
  <c r="E216" i="7"/>
  <c r="D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K205" i="7"/>
  <c r="J205" i="7"/>
  <c r="I205" i="7"/>
  <c r="G205" i="7"/>
  <c r="G204" i="7" s="1"/>
  <c r="G195" i="7" s="1"/>
  <c r="F205" i="7"/>
  <c r="E205" i="7"/>
  <c r="D205" i="7"/>
  <c r="C205" i="7"/>
  <c r="L204" i="7"/>
  <c r="J204" i="7"/>
  <c r="I204" i="7"/>
  <c r="F204" i="7"/>
  <c r="E204" i="7"/>
  <c r="D204" i="7"/>
  <c r="H203" i="7"/>
  <c r="C203" i="7"/>
  <c r="H202" i="7"/>
  <c r="C202" i="7"/>
  <c r="H201" i="7"/>
  <c r="C201" i="7"/>
  <c r="H200" i="7"/>
  <c r="C200" i="7"/>
  <c r="H199" i="7"/>
  <c r="C199" i="7"/>
  <c r="L198" i="7"/>
  <c r="K198" i="7"/>
  <c r="J198" i="7"/>
  <c r="I198" i="7"/>
  <c r="G198" i="7"/>
  <c r="F198" i="7"/>
  <c r="E198" i="7"/>
  <c r="D198" i="7"/>
  <c r="C198" i="7" s="1"/>
  <c r="H197" i="7"/>
  <c r="C197" i="7"/>
  <c r="L196" i="7"/>
  <c r="K196" i="7"/>
  <c r="J196" i="7"/>
  <c r="G196" i="7"/>
  <c r="F196" i="7"/>
  <c r="E196" i="7"/>
  <c r="E195" i="7" s="1"/>
  <c r="D196" i="7"/>
  <c r="L195" i="7"/>
  <c r="J195" i="7"/>
  <c r="F195" i="7"/>
  <c r="D195" i="7"/>
  <c r="C195" i="7"/>
  <c r="L51" i="7"/>
  <c r="L50" i="7" s="1"/>
  <c r="H194" i="7"/>
  <c r="G194" i="7"/>
  <c r="F194" i="7"/>
  <c r="E194" i="7"/>
  <c r="D194" i="7"/>
  <c r="C194" i="7" s="1"/>
  <c r="H193" i="7"/>
  <c r="C193" i="7"/>
  <c r="L192" i="7"/>
  <c r="K192" i="7"/>
  <c r="J192" i="7"/>
  <c r="I192" i="7"/>
  <c r="G192" i="7"/>
  <c r="F192" i="7"/>
  <c r="E192" i="7"/>
  <c r="E191" i="7" s="1"/>
  <c r="D192" i="7"/>
  <c r="L191" i="7"/>
  <c r="K191" i="7"/>
  <c r="J191" i="7"/>
  <c r="G191" i="7"/>
  <c r="F191" i="7"/>
  <c r="D191" i="7"/>
  <c r="C191" i="7"/>
  <c r="H190" i="7"/>
  <c r="C190" i="7"/>
  <c r="H189" i="7"/>
  <c r="C189" i="7"/>
  <c r="L188" i="7"/>
  <c r="K188" i="7"/>
  <c r="J188" i="7"/>
  <c r="I188" i="7"/>
  <c r="G188" i="7"/>
  <c r="F188" i="7"/>
  <c r="E188" i="7"/>
  <c r="E187" i="7" s="1"/>
  <c r="D188" i="7"/>
  <c r="L187" i="7"/>
  <c r="K187" i="7"/>
  <c r="J187" i="7"/>
  <c r="G187" i="7"/>
  <c r="F187" i="7"/>
  <c r="D187" i="7"/>
  <c r="C187" i="7"/>
  <c r="H186" i="7"/>
  <c r="C186" i="7"/>
  <c r="H185" i="7"/>
  <c r="C185" i="7"/>
  <c r="L184" i="7"/>
  <c r="K184" i="7"/>
  <c r="J184" i="7"/>
  <c r="I184" i="7"/>
  <c r="H184" i="7" s="1"/>
  <c r="G184" i="7"/>
  <c r="F184" i="7"/>
  <c r="E184" i="7"/>
  <c r="D184" i="7"/>
  <c r="H183" i="7"/>
  <c r="C183" i="7"/>
  <c r="H182" i="7"/>
  <c r="C182" i="7"/>
  <c r="H181" i="7"/>
  <c r="C181" i="7"/>
  <c r="H180" i="7"/>
  <c r="C180" i="7"/>
  <c r="L179" i="7"/>
  <c r="K179" i="7"/>
  <c r="J179" i="7"/>
  <c r="H179" i="7" s="1"/>
  <c r="I179" i="7"/>
  <c r="G179" i="7"/>
  <c r="F179" i="7"/>
  <c r="E179" i="7"/>
  <c r="D179" i="7"/>
  <c r="C179" i="7"/>
  <c r="H178" i="7"/>
  <c r="C178" i="7"/>
  <c r="H177" i="7"/>
  <c r="C177" i="7"/>
  <c r="H176" i="7"/>
  <c r="C176" i="7"/>
  <c r="L175" i="7"/>
  <c r="K175" i="7"/>
  <c r="K174" i="7" s="1"/>
  <c r="J175" i="7"/>
  <c r="I175" i="7"/>
  <c r="G175" i="7"/>
  <c r="G174" i="7" s="1"/>
  <c r="G173" i="7" s="1"/>
  <c r="F175" i="7"/>
  <c r="E175" i="7"/>
  <c r="D175" i="7"/>
  <c r="C175" i="7"/>
  <c r="L174" i="7"/>
  <c r="J174" i="7"/>
  <c r="I174" i="7"/>
  <c r="F174" i="7"/>
  <c r="E174" i="7"/>
  <c r="D174" i="7"/>
  <c r="L173" i="7"/>
  <c r="K173" i="7"/>
  <c r="J173" i="7"/>
  <c r="F173" i="7"/>
  <c r="D173" i="7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J166" i="7"/>
  <c r="I166" i="7"/>
  <c r="G166" i="7"/>
  <c r="F166" i="7"/>
  <c r="E166" i="7"/>
  <c r="D166" i="7"/>
  <c r="L165" i="7"/>
  <c r="K165" i="7"/>
  <c r="J165" i="7"/>
  <c r="G165" i="7"/>
  <c r="F165" i="7"/>
  <c r="D165" i="7"/>
  <c r="H164" i="7"/>
  <c r="C164" i="7"/>
  <c r="H163" i="7"/>
  <c r="C163" i="7"/>
  <c r="H162" i="7"/>
  <c r="C162" i="7"/>
  <c r="H161" i="7"/>
  <c r="C161" i="7"/>
  <c r="L160" i="7"/>
  <c r="K160" i="7"/>
  <c r="J160" i="7"/>
  <c r="I160" i="7"/>
  <c r="H160" i="7" s="1"/>
  <c r="G160" i="7"/>
  <c r="F160" i="7"/>
  <c r="E160" i="7"/>
  <c r="C160" i="7" s="1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I151" i="7"/>
  <c r="H151" i="7" s="1"/>
  <c r="G151" i="7"/>
  <c r="F151" i="7"/>
  <c r="E151" i="7"/>
  <c r="D151" i="7"/>
  <c r="C151" i="7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J144" i="7"/>
  <c r="I144" i="7"/>
  <c r="H144" i="7" s="1"/>
  <c r="G144" i="7"/>
  <c r="F144" i="7"/>
  <c r="E144" i="7"/>
  <c r="C144" i="7" s="1"/>
  <c r="D144" i="7"/>
  <c r="H143" i="7"/>
  <c r="C143" i="7"/>
  <c r="H142" i="7"/>
  <c r="C142" i="7"/>
  <c r="L141" i="7"/>
  <c r="K141" i="7"/>
  <c r="J141" i="7"/>
  <c r="I141" i="7"/>
  <c r="G141" i="7"/>
  <c r="F141" i="7"/>
  <c r="E141" i="7"/>
  <c r="C141" i="7" s="1"/>
  <c r="D141" i="7"/>
  <c r="H140" i="7"/>
  <c r="C140" i="7"/>
  <c r="H139" i="7"/>
  <c r="C139" i="7"/>
  <c r="H138" i="7"/>
  <c r="C138" i="7"/>
  <c r="H137" i="7"/>
  <c r="C137" i="7"/>
  <c r="L136" i="7"/>
  <c r="K136" i="7"/>
  <c r="J136" i="7"/>
  <c r="I136" i="7"/>
  <c r="G136" i="7"/>
  <c r="F136" i="7"/>
  <c r="E136" i="7"/>
  <c r="D136" i="7"/>
  <c r="C136" i="7"/>
  <c r="H135" i="7"/>
  <c r="C135" i="7"/>
  <c r="H134" i="7"/>
  <c r="C134" i="7"/>
  <c r="H133" i="7"/>
  <c r="C133" i="7"/>
  <c r="H132" i="7"/>
  <c r="C132" i="7"/>
  <c r="L131" i="7"/>
  <c r="K131" i="7"/>
  <c r="K130" i="7" s="1"/>
  <c r="J131" i="7"/>
  <c r="I131" i="7"/>
  <c r="G131" i="7"/>
  <c r="F131" i="7"/>
  <c r="E131" i="7"/>
  <c r="D131" i="7"/>
  <c r="C131" i="7"/>
  <c r="L130" i="7"/>
  <c r="J130" i="7"/>
  <c r="F130" i="7"/>
  <c r="E130" i="7"/>
  <c r="D130" i="7"/>
  <c r="H129" i="7"/>
  <c r="H128" i="7" s="1"/>
  <c r="C129" i="7"/>
  <c r="C128" i="7" s="1"/>
  <c r="L128" i="7"/>
  <c r="K128" i="7"/>
  <c r="J128" i="7"/>
  <c r="I128" i="7"/>
  <c r="G128" i="7"/>
  <c r="F128" i="7"/>
  <c r="E128" i="7"/>
  <c r="D128" i="7"/>
  <c r="H127" i="7"/>
  <c r="C127" i="7"/>
  <c r="H126" i="7"/>
  <c r="C126" i="7"/>
  <c r="H125" i="7"/>
  <c r="C125" i="7"/>
  <c r="H124" i="7"/>
  <c r="C124" i="7"/>
  <c r="H123" i="7"/>
  <c r="C123" i="7"/>
  <c r="L122" i="7"/>
  <c r="K122" i="7"/>
  <c r="J122" i="7"/>
  <c r="I122" i="7"/>
  <c r="G122" i="7"/>
  <c r="F122" i="7"/>
  <c r="E122" i="7"/>
  <c r="D122" i="7"/>
  <c r="C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I116" i="7"/>
  <c r="G116" i="7"/>
  <c r="F116" i="7"/>
  <c r="E116" i="7"/>
  <c r="C116" i="7" s="1"/>
  <c r="D116" i="7"/>
  <c r="H115" i="7"/>
  <c r="C115" i="7"/>
  <c r="H114" i="7"/>
  <c r="C114" i="7"/>
  <c r="H113" i="7"/>
  <c r="C113" i="7"/>
  <c r="L112" i="7"/>
  <c r="K112" i="7"/>
  <c r="J112" i="7"/>
  <c r="I112" i="7"/>
  <c r="H112" i="7" s="1"/>
  <c r="G112" i="7"/>
  <c r="F112" i="7"/>
  <c r="E112" i="7"/>
  <c r="C112" i="7" s="1"/>
  <c r="D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L103" i="7"/>
  <c r="K103" i="7"/>
  <c r="J103" i="7"/>
  <c r="I103" i="7"/>
  <c r="G103" i="7"/>
  <c r="F103" i="7"/>
  <c r="E103" i="7"/>
  <c r="C103" i="7" s="1"/>
  <c r="D103" i="7"/>
  <c r="I102" i="7"/>
  <c r="C102" i="7"/>
  <c r="I101" i="7"/>
  <c r="H101" i="7" s="1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G95" i="7"/>
  <c r="F95" i="7"/>
  <c r="E95" i="7"/>
  <c r="D95" i="7"/>
  <c r="C95" i="7"/>
  <c r="H94" i="7"/>
  <c r="C94" i="7"/>
  <c r="H93" i="7"/>
  <c r="C93" i="7"/>
  <c r="H92" i="7"/>
  <c r="C92" i="7"/>
  <c r="H91" i="7"/>
  <c r="C91" i="7"/>
  <c r="H90" i="7"/>
  <c r="C90" i="7"/>
  <c r="L89" i="7"/>
  <c r="K89" i="7"/>
  <c r="J89" i="7"/>
  <c r="I89" i="7"/>
  <c r="G89" i="7"/>
  <c r="G83" i="7" s="1"/>
  <c r="F89" i="7"/>
  <c r="E89" i="7"/>
  <c r="E83" i="7" s="1"/>
  <c r="D89" i="7"/>
  <c r="C89" i="7"/>
  <c r="H88" i="7"/>
  <c r="C88" i="7"/>
  <c r="H87" i="7"/>
  <c r="C87" i="7"/>
  <c r="H86" i="7"/>
  <c r="C86" i="7"/>
  <c r="H85" i="7"/>
  <c r="C85" i="7"/>
  <c r="L84" i="7"/>
  <c r="K84" i="7"/>
  <c r="J84" i="7"/>
  <c r="I84" i="7"/>
  <c r="H84" i="7" s="1"/>
  <c r="G84" i="7"/>
  <c r="F84" i="7"/>
  <c r="E84" i="7"/>
  <c r="D84" i="7"/>
  <c r="C84" i="7"/>
  <c r="L83" i="7"/>
  <c r="J83" i="7"/>
  <c r="F83" i="7"/>
  <c r="D83" i="7"/>
  <c r="H82" i="7"/>
  <c r="C82" i="7"/>
  <c r="H81" i="7"/>
  <c r="C81" i="7"/>
  <c r="L80" i="7"/>
  <c r="K80" i="7"/>
  <c r="J80" i="7"/>
  <c r="I80" i="7"/>
  <c r="H80" i="7" s="1"/>
  <c r="G80" i="7"/>
  <c r="F80" i="7"/>
  <c r="E80" i="7"/>
  <c r="C80" i="7" s="1"/>
  <c r="D80" i="7"/>
  <c r="H79" i="7"/>
  <c r="C79" i="7"/>
  <c r="H78" i="7"/>
  <c r="C78" i="7"/>
  <c r="L77" i="7"/>
  <c r="K77" i="7"/>
  <c r="K76" i="7" s="1"/>
  <c r="J77" i="7"/>
  <c r="I77" i="7"/>
  <c r="I76" i="7" s="1"/>
  <c r="G77" i="7"/>
  <c r="F77" i="7"/>
  <c r="E77" i="7"/>
  <c r="E76" i="7" s="1"/>
  <c r="D77" i="7"/>
  <c r="L76" i="7"/>
  <c r="J76" i="7"/>
  <c r="G76" i="7"/>
  <c r="F76" i="7"/>
  <c r="D76" i="7"/>
  <c r="L75" i="7"/>
  <c r="J75" i="7"/>
  <c r="F75" i="7"/>
  <c r="D75" i="7"/>
  <c r="H74" i="7"/>
  <c r="C74" i="7"/>
  <c r="H73" i="7"/>
  <c r="C73" i="7"/>
  <c r="H72" i="7"/>
  <c r="C72" i="7"/>
  <c r="H71" i="7"/>
  <c r="C71" i="7"/>
  <c r="H70" i="7"/>
  <c r="C70" i="7"/>
  <c r="L69" i="7"/>
  <c r="K69" i="7"/>
  <c r="K67" i="7" s="1"/>
  <c r="J69" i="7"/>
  <c r="I69" i="7"/>
  <c r="G69" i="7"/>
  <c r="F69" i="7"/>
  <c r="E69" i="7"/>
  <c r="C69" i="7" s="1"/>
  <c r="D69" i="7"/>
  <c r="H68" i="7"/>
  <c r="C68" i="7"/>
  <c r="L67" i="7"/>
  <c r="J67" i="7"/>
  <c r="I67" i="7"/>
  <c r="G67" i="7"/>
  <c r="F67" i="7"/>
  <c r="E67" i="7"/>
  <c r="C67" i="7" s="1"/>
  <c r="D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G58" i="7"/>
  <c r="F58" i="7"/>
  <c r="E58" i="7"/>
  <c r="C58" i="7" s="1"/>
  <c r="D58" i="7"/>
  <c r="H57" i="7"/>
  <c r="C57" i="7"/>
  <c r="H56" i="7"/>
  <c r="C56" i="7"/>
  <c r="L55" i="7"/>
  <c r="K55" i="7"/>
  <c r="K54" i="7" s="1"/>
  <c r="K53" i="7" s="1"/>
  <c r="J55" i="7"/>
  <c r="I55" i="7"/>
  <c r="G55" i="7"/>
  <c r="G54" i="7" s="1"/>
  <c r="G53" i="7" s="1"/>
  <c r="F55" i="7"/>
  <c r="E55" i="7"/>
  <c r="E54" i="7" s="1"/>
  <c r="D55" i="7"/>
  <c r="C55" i="7"/>
  <c r="L54" i="7"/>
  <c r="J54" i="7"/>
  <c r="I54" i="7"/>
  <c r="F54" i="7"/>
  <c r="D54" i="7"/>
  <c r="L53" i="7"/>
  <c r="J53" i="7"/>
  <c r="F53" i="7"/>
  <c r="D53" i="7"/>
  <c r="L52" i="7"/>
  <c r="J52" i="7"/>
  <c r="F52" i="7"/>
  <c r="D52" i="7"/>
  <c r="J51" i="7"/>
  <c r="J285" i="7" s="1"/>
  <c r="F51" i="7"/>
  <c r="D51" i="7"/>
  <c r="D285" i="7" s="1"/>
  <c r="C285" i="7" s="1"/>
  <c r="C51" i="7"/>
  <c r="F50" i="7"/>
  <c r="D50" i="7"/>
  <c r="C50" i="7"/>
  <c r="H47" i="7"/>
  <c r="C47" i="7"/>
  <c r="H46" i="7"/>
  <c r="C46" i="7"/>
  <c r="L45" i="7"/>
  <c r="H45" i="7"/>
  <c r="G45" i="7"/>
  <c r="C45" i="7"/>
  <c r="H44" i="7"/>
  <c r="C44" i="7"/>
  <c r="K43" i="7"/>
  <c r="J43" i="7"/>
  <c r="J21" i="7" s="1"/>
  <c r="I43" i="7"/>
  <c r="H43" i="7"/>
  <c r="F43" i="7"/>
  <c r="E43" i="7"/>
  <c r="D43" i="7"/>
  <c r="C43" i="7"/>
  <c r="H42" i="7"/>
  <c r="C42" i="7"/>
  <c r="H41" i="7"/>
  <c r="C41" i="7"/>
  <c r="H40" i="7"/>
  <c r="C40" i="7"/>
  <c r="H39" i="7"/>
  <c r="C39" i="7"/>
  <c r="H38" i="7"/>
  <c r="C38" i="7"/>
  <c r="K37" i="7"/>
  <c r="H37" i="7"/>
  <c r="F37" i="7"/>
  <c r="C37" i="7"/>
  <c r="H36" i="7"/>
  <c r="C36" i="7"/>
  <c r="H35" i="7"/>
  <c r="C35" i="7"/>
  <c r="K34" i="7"/>
  <c r="H34" i="7"/>
  <c r="F34" i="7"/>
  <c r="C34" i="7"/>
  <c r="H33" i="7"/>
  <c r="C33" i="7"/>
  <c r="K32" i="7"/>
  <c r="H32" i="7"/>
  <c r="F32" i="7"/>
  <c r="C32" i="7"/>
  <c r="H31" i="7"/>
  <c r="C31" i="7"/>
  <c r="H30" i="7"/>
  <c r="C30" i="7"/>
  <c r="H29" i="7"/>
  <c r="C29" i="7"/>
  <c r="K28" i="7"/>
  <c r="H28" i="7"/>
  <c r="F28" i="7"/>
  <c r="C28" i="7"/>
  <c r="K27" i="7"/>
  <c r="H27" i="7"/>
  <c r="F27" i="7"/>
  <c r="F285" i="7" s="1"/>
  <c r="C27" i="7"/>
  <c r="H26" i="7"/>
  <c r="C26" i="7"/>
  <c r="D25" i="7"/>
  <c r="C25" i="7"/>
  <c r="H24" i="7"/>
  <c r="C24" i="7"/>
  <c r="H23" i="7"/>
  <c r="C23" i="7"/>
  <c r="L22" i="7"/>
  <c r="L288" i="7" s="1"/>
  <c r="L287" i="7" s="1"/>
  <c r="K22" i="7"/>
  <c r="J22" i="7"/>
  <c r="J288" i="7" s="1"/>
  <c r="J287" i="7" s="1"/>
  <c r="I22" i="7"/>
  <c r="G22" i="7"/>
  <c r="G288" i="7" s="1"/>
  <c r="G287" i="7" s="1"/>
  <c r="F22" i="7"/>
  <c r="F288" i="7" s="1"/>
  <c r="F287" i="7" s="1"/>
  <c r="E22" i="7"/>
  <c r="E288" i="7" s="1"/>
  <c r="E287" i="7" s="1"/>
  <c r="D22" i="7"/>
  <c r="D288" i="7" s="1"/>
  <c r="D287" i="7" s="1"/>
  <c r="L21" i="7"/>
  <c r="G21" i="7"/>
  <c r="F21" i="7"/>
  <c r="E21" i="7"/>
  <c r="D21" i="7"/>
  <c r="C21" i="7"/>
  <c r="H300" i="6"/>
  <c r="C300" i="6"/>
  <c r="H298" i="6"/>
  <c r="C298" i="6"/>
  <c r="H296" i="6"/>
  <c r="C296" i="6"/>
  <c r="H295" i="6"/>
  <c r="C295" i="6"/>
  <c r="H294" i="6"/>
  <c r="C294" i="6"/>
  <c r="H293" i="6"/>
  <c r="C293" i="6"/>
  <c r="H292" i="6"/>
  <c r="C292" i="6"/>
  <c r="H291" i="6"/>
  <c r="C291" i="6"/>
  <c r="L290" i="6"/>
  <c r="K290" i="6"/>
  <c r="J290" i="6"/>
  <c r="I290" i="6"/>
  <c r="H290" i="6"/>
  <c r="G290" i="6"/>
  <c r="F290" i="6"/>
  <c r="E290" i="6"/>
  <c r="D290" i="6"/>
  <c r="C290" i="6"/>
  <c r="E288" i="6"/>
  <c r="E287" i="6" s="1"/>
  <c r="G283" i="6"/>
  <c r="F283" i="6"/>
  <c r="E283" i="6"/>
  <c r="D283" i="6"/>
  <c r="C283" i="6"/>
  <c r="H282" i="6"/>
  <c r="C282" i="6"/>
  <c r="H281" i="6"/>
  <c r="C281" i="6"/>
  <c r="L280" i="6"/>
  <c r="K280" i="6"/>
  <c r="J280" i="6"/>
  <c r="I280" i="6"/>
  <c r="G280" i="6"/>
  <c r="F280" i="6"/>
  <c r="E280" i="6"/>
  <c r="C280" i="6" s="1"/>
  <c r="D280" i="6"/>
  <c r="H279" i="6"/>
  <c r="C279" i="6"/>
  <c r="H278" i="6"/>
  <c r="C278" i="6"/>
  <c r="H277" i="6"/>
  <c r="C277" i="6"/>
  <c r="L276" i="6"/>
  <c r="K276" i="6"/>
  <c r="J276" i="6"/>
  <c r="I276" i="6"/>
  <c r="H276" i="6" s="1"/>
  <c r="G276" i="6"/>
  <c r="F276" i="6"/>
  <c r="E276" i="6"/>
  <c r="C276" i="6" s="1"/>
  <c r="D276" i="6"/>
  <c r="H275" i="6"/>
  <c r="C275" i="6"/>
  <c r="H274" i="6"/>
  <c r="C274" i="6"/>
  <c r="H273" i="6"/>
  <c r="C273" i="6"/>
  <c r="H272" i="6"/>
  <c r="C272" i="6"/>
  <c r="L271" i="6"/>
  <c r="K271" i="6"/>
  <c r="K269" i="6" s="1"/>
  <c r="J271" i="6"/>
  <c r="I271" i="6"/>
  <c r="G271" i="6"/>
  <c r="F271" i="6"/>
  <c r="E271" i="6"/>
  <c r="C271" i="6" s="1"/>
  <c r="D271" i="6"/>
  <c r="H270" i="6"/>
  <c r="C270" i="6"/>
  <c r="L269" i="6"/>
  <c r="J269" i="6"/>
  <c r="I269" i="6"/>
  <c r="G269" i="6"/>
  <c r="F269" i="6"/>
  <c r="E269" i="6"/>
  <c r="C269" i="6" s="1"/>
  <c r="D269" i="6"/>
  <c r="H268" i="6"/>
  <c r="H283" i="6" s="1"/>
  <c r="G268" i="6"/>
  <c r="F268" i="6"/>
  <c r="E268" i="6"/>
  <c r="D268" i="6"/>
  <c r="C268" i="6"/>
  <c r="H267" i="6"/>
  <c r="C267" i="6"/>
  <c r="H266" i="6"/>
  <c r="C266" i="6"/>
  <c r="H265" i="6"/>
  <c r="C265" i="6"/>
  <c r="H264" i="6"/>
  <c r="C264" i="6"/>
  <c r="L263" i="6"/>
  <c r="K263" i="6"/>
  <c r="J263" i="6"/>
  <c r="I263" i="6"/>
  <c r="G263" i="6"/>
  <c r="F263" i="6"/>
  <c r="E263" i="6"/>
  <c r="D263" i="6"/>
  <c r="C263" i="6"/>
  <c r="H262" i="6"/>
  <c r="C262" i="6"/>
  <c r="H261" i="6"/>
  <c r="C261" i="6"/>
  <c r="H260" i="6"/>
  <c r="C260" i="6"/>
  <c r="L259" i="6"/>
  <c r="K259" i="6"/>
  <c r="K258" i="6" s="1"/>
  <c r="J259" i="6"/>
  <c r="I259" i="6"/>
  <c r="I258" i="6" s="1"/>
  <c r="G259" i="6"/>
  <c r="F259" i="6"/>
  <c r="E259" i="6"/>
  <c r="E258" i="6" s="1"/>
  <c r="C258" i="6" s="1"/>
  <c r="D259" i="6"/>
  <c r="L258" i="6"/>
  <c r="J258" i="6"/>
  <c r="G258" i="6"/>
  <c r="F258" i="6"/>
  <c r="D258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K251" i="6" s="1"/>
  <c r="J252" i="6"/>
  <c r="I252" i="6"/>
  <c r="I251" i="6" s="1"/>
  <c r="G252" i="6"/>
  <c r="F252" i="6"/>
  <c r="E252" i="6"/>
  <c r="E251" i="6" s="1"/>
  <c r="C251" i="6" s="1"/>
  <c r="D252" i="6"/>
  <c r="L251" i="6"/>
  <c r="J251" i="6"/>
  <c r="G251" i="6"/>
  <c r="F251" i="6"/>
  <c r="D251" i="6"/>
  <c r="H250" i="6"/>
  <c r="C250" i="6"/>
  <c r="H249" i="6"/>
  <c r="C249" i="6"/>
  <c r="H248" i="6"/>
  <c r="C248" i="6"/>
  <c r="H247" i="6"/>
  <c r="C247" i="6"/>
  <c r="L246" i="6"/>
  <c r="K246" i="6"/>
  <c r="J246" i="6"/>
  <c r="I246" i="6"/>
  <c r="H246" i="6" s="1"/>
  <c r="G246" i="6"/>
  <c r="F246" i="6"/>
  <c r="E246" i="6"/>
  <c r="D246" i="6"/>
  <c r="C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I238" i="6"/>
  <c r="G238" i="6"/>
  <c r="F238" i="6"/>
  <c r="E238" i="6"/>
  <c r="D238" i="6"/>
  <c r="C238" i="6"/>
  <c r="H237" i="6"/>
  <c r="C237" i="6"/>
  <c r="H236" i="6"/>
  <c r="C236" i="6"/>
  <c r="L235" i="6"/>
  <c r="K235" i="6"/>
  <c r="J235" i="6"/>
  <c r="I235" i="6"/>
  <c r="G235" i="6"/>
  <c r="F235" i="6"/>
  <c r="E235" i="6"/>
  <c r="D235" i="6"/>
  <c r="C235" i="6"/>
  <c r="H234" i="6"/>
  <c r="C234" i="6"/>
  <c r="L233" i="6"/>
  <c r="K233" i="6"/>
  <c r="J233" i="6"/>
  <c r="I233" i="6"/>
  <c r="G233" i="6"/>
  <c r="G231" i="6" s="1"/>
  <c r="F233" i="6"/>
  <c r="E233" i="6"/>
  <c r="D233" i="6"/>
  <c r="C233" i="6"/>
  <c r="H232" i="6"/>
  <c r="C232" i="6"/>
  <c r="L231" i="6"/>
  <c r="K231" i="6"/>
  <c r="K230" i="6" s="1"/>
  <c r="J231" i="6"/>
  <c r="F231" i="6"/>
  <c r="E231" i="6"/>
  <c r="D231" i="6"/>
  <c r="L230" i="6"/>
  <c r="J230" i="6"/>
  <c r="F230" i="6"/>
  <c r="D230" i="6"/>
  <c r="H229" i="6"/>
  <c r="C229" i="6"/>
  <c r="H228" i="6"/>
  <c r="C228" i="6"/>
  <c r="L227" i="6"/>
  <c r="K227" i="6"/>
  <c r="J227" i="6"/>
  <c r="I227" i="6"/>
  <c r="G227" i="6"/>
  <c r="F227" i="6"/>
  <c r="E227" i="6"/>
  <c r="D227" i="6"/>
  <c r="C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I216" i="6"/>
  <c r="H216" i="6" s="1"/>
  <c r="G216" i="6"/>
  <c r="G204" i="6" s="1"/>
  <c r="C204" i="6" s="1"/>
  <c r="F216" i="6"/>
  <c r="E216" i="6"/>
  <c r="E204" i="6" s="1"/>
  <c r="D216" i="6"/>
  <c r="C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K205" i="6"/>
  <c r="J205" i="6"/>
  <c r="I205" i="6"/>
  <c r="G205" i="6"/>
  <c r="F205" i="6"/>
  <c r="E205" i="6"/>
  <c r="C205" i="6" s="1"/>
  <c r="D205" i="6"/>
  <c r="L204" i="6"/>
  <c r="J204" i="6"/>
  <c r="F204" i="6"/>
  <c r="D204" i="6"/>
  <c r="H203" i="6"/>
  <c r="C203" i="6"/>
  <c r="H202" i="6"/>
  <c r="C202" i="6"/>
  <c r="H201" i="6"/>
  <c r="C201" i="6"/>
  <c r="H200" i="6"/>
  <c r="C200" i="6"/>
  <c r="H199" i="6"/>
  <c r="C199" i="6"/>
  <c r="L198" i="6"/>
  <c r="K198" i="6"/>
  <c r="K196" i="6" s="1"/>
  <c r="J198" i="6"/>
  <c r="I198" i="6"/>
  <c r="G198" i="6"/>
  <c r="F198" i="6"/>
  <c r="E198" i="6"/>
  <c r="C198" i="6" s="1"/>
  <c r="D198" i="6"/>
  <c r="H197" i="6"/>
  <c r="C197" i="6"/>
  <c r="L196" i="6"/>
  <c r="J196" i="6"/>
  <c r="G196" i="6"/>
  <c r="F196" i="6"/>
  <c r="E196" i="6"/>
  <c r="D196" i="6"/>
  <c r="L195" i="6"/>
  <c r="J195" i="6"/>
  <c r="F195" i="6"/>
  <c r="D195" i="6"/>
  <c r="C195" i="6"/>
  <c r="H194" i="6"/>
  <c r="G194" i="6"/>
  <c r="F194" i="6"/>
  <c r="E194" i="6"/>
  <c r="D194" i="6"/>
  <c r="C194" i="6"/>
  <c r="H193" i="6"/>
  <c r="C193" i="6"/>
  <c r="L192" i="6"/>
  <c r="K192" i="6"/>
  <c r="K191" i="6" s="1"/>
  <c r="J192" i="6"/>
  <c r="I192" i="6"/>
  <c r="G192" i="6"/>
  <c r="F192" i="6"/>
  <c r="E192" i="6"/>
  <c r="C192" i="6" s="1"/>
  <c r="D192" i="6"/>
  <c r="L191" i="6"/>
  <c r="J191" i="6"/>
  <c r="G191" i="6"/>
  <c r="F191" i="6"/>
  <c r="E191" i="6"/>
  <c r="D191" i="6"/>
  <c r="C191" i="6"/>
  <c r="H190" i="6"/>
  <c r="C190" i="6"/>
  <c r="H189" i="6"/>
  <c r="C189" i="6"/>
  <c r="L188" i="6"/>
  <c r="K188" i="6"/>
  <c r="J188" i="6"/>
  <c r="I188" i="6"/>
  <c r="G188" i="6"/>
  <c r="F188" i="6"/>
  <c r="E188" i="6"/>
  <c r="D188" i="6"/>
  <c r="C188" i="6"/>
  <c r="L187" i="6"/>
  <c r="J187" i="6"/>
  <c r="G187" i="6"/>
  <c r="F187" i="6"/>
  <c r="E187" i="6"/>
  <c r="D187" i="6"/>
  <c r="C187" i="6"/>
  <c r="H186" i="6"/>
  <c r="C186" i="6"/>
  <c r="H185" i="6"/>
  <c r="C185" i="6"/>
  <c r="L184" i="6"/>
  <c r="K184" i="6"/>
  <c r="J184" i="6"/>
  <c r="I184" i="6"/>
  <c r="H184" i="6" s="1"/>
  <c r="G184" i="6"/>
  <c r="F184" i="6"/>
  <c r="E184" i="6"/>
  <c r="C184" i="6" s="1"/>
  <c r="D184" i="6"/>
  <c r="H183" i="6"/>
  <c r="C183" i="6"/>
  <c r="H182" i="6"/>
  <c r="C182" i="6"/>
  <c r="H181" i="6"/>
  <c r="C181" i="6"/>
  <c r="H180" i="6"/>
  <c r="C180" i="6"/>
  <c r="L179" i="6"/>
  <c r="K179" i="6"/>
  <c r="J179" i="6"/>
  <c r="I179" i="6"/>
  <c r="G179" i="6"/>
  <c r="G174" i="6" s="1"/>
  <c r="G173" i="6" s="1"/>
  <c r="F179" i="6"/>
  <c r="E179" i="6"/>
  <c r="D179" i="6"/>
  <c r="C179" i="6"/>
  <c r="H178" i="6"/>
  <c r="C178" i="6"/>
  <c r="H177" i="6"/>
  <c r="C177" i="6"/>
  <c r="H176" i="6"/>
  <c r="C176" i="6"/>
  <c r="L175" i="6"/>
  <c r="K175" i="6"/>
  <c r="K174" i="6" s="1"/>
  <c r="J175" i="6"/>
  <c r="I175" i="6"/>
  <c r="G175" i="6"/>
  <c r="F175" i="6"/>
  <c r="E175" i="6"/>
  <c r="C175" i="6" s="1"/>
  <c r="D175" i="6"/>
  <c r="L174" i="6"/>
  <c r="J174" i="6"/>
  <c r="F174" i="6"/>
  <c r="E174" i="6"/>
  <c r="D174" i="6"/>
  <c r="L173" i="6"/>
  <c r="K173" i="6"/>
  <c r="J173" i="6"/>
  <c r="F173" i="6"/>
  <c r="D173" i="6"/>
  <c r="H172" i="6"/>
  <c r="C172" i="6"/>
  <c r="H171" i="6"/>
  <c r="C171" i="6"/>
  <c r="H170" i="6"/>
  <c r="C170" i="6"/>
  <c r="H169" i="6"/>
  <c r="C169" i="6"/>
  <c r="H168" i="6"/>
  <c r="C168" i="6"/>
  <c r="H167" i="6"/>
  <c r="C167" i="6"/>
  <c r="L166" i="6"/>
  <c r="K166" i="6"/>
  <c r="J166" i="6"/>
  <c r="I166" i="6"/>
  <c r="H166" i="6" s="1"/>
  <c r="G166" i="6"/>
  <c r="G165" i="6" s="1"/>
  <c r="F166" i="6"/>
  <c r="E166" i="6"/>
  <c r="E165" i="6" s="1"/>
  <c r="D166" i="6"/>
  <c r="C166" i="6"/>
  <c r="L165" i="6"/>
  <c r="K165" i="6"/>
  <c r="J165" i="6"/>
  <c r="I165" i="6"/>
  <c r="H165" i="6" s="1"/>
  <c r="F165" i="6"/>
  <c r="D165" i="6"/>
  <c r="H164" i="6"/>
  <c r="C164" i="6"/>
  <c r="H163" i="6"/>
  <c r="C163" i="6"/>
  <c r="H162" i="6"/>
  <c r="C162" i="6"/>
  <c r="H161" i="6"/>
  <c r="C161" i="6"/>
  <c r="L160" i="6"/>
  <c r="K160" i="6"/>
  <c r="J160" i="6"/>
  <c r="I160" i="6"/>
  <c r="G160" i="6"/>
  <c r="G130" i="6" s="1"/>
  <c r="F160" i="6"/>
  <c r="E160" i="6"/>
  <c r="D160" i="6"/>
  <c r="C160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I151" i="6"/>
  <c r="H151" i="6" s="1"/>
  <c r="G151" i="6"/>
  <c r="F151" i="6"/>
  <c r="E151" i="6"/>
  <c r="D151" i="6"/>
  <c r="C151" i="6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H144" i="6" s="1"/>
  <c r="G144" i="6"/>
  <c r="F144" i="6"/>
  <c r="E144" i="6"/>
  <c r="C144" i="6" s="1"/>
  <c r="D144" i="6"/>
  <c r="H143" i="6"/>
  <c r="C143" i="6"/>
  <c r="H142" i="6"/>
  <c r="C142" i="6"/>
  <c r="L141" i="6"/>
  <c r="K141" i="6"/>
  <c r="J141" i="6"/>
  <c r="I141" i="6"/>
  <c r="G141" i="6"/>
  <c r="F141" i="6"/>
  <c r="E141" i="6"/>
  <c r="C141" i="6" s="1"/>
  <c r="D141" i="6"/>
  <c r="H140" i="6"/>
  <c r="C140" i="6"/>
  <c r="H139" i="6"/>
  <c r="C139" i="6"/>
  <c r="H138" i="6"/>
  <c r="C138" i="6"/>
  <c r="H137" i="6"/>
  <c r="C137" i="6"/>
  <c r="L136" i="6"/>
  <c r="K136" i="6"/>
  <c r="J136" i="6"/>
  <c r="I136" i="6"/>
  <c r="G136" i="6"/>
  <c r="F136" i="6"/>
  <c r="E136" i="6"/>
  <c r="D136" i="6"/>
  <c r="H135" i="6"/>
  <c r="C135" i="6"/>
  <c r="H134" i="6"/>
  <c r="C134" i="6"/>
  <c r="H133" i="6"/>
  <c r="C133" i="6"/>
  <c r="H132" i="6"/>
  <c r="C132" i="6"/>
  <c r="L131" i="6"/>
  <c r="K131" i="6"/>
  <c r="K130" i="6" s="1"/>
  <c r="J131" i="6"/>
  <c r="I131" i="6"/>
  <c r="G131" i="6"/>
  <c r="F131" i="6"/>
  <c r="F130" i="6" s="1"/>
  <c r="E131" i="6"/>
  <c r="D131" i="6"/>
  <c r="C131" i="6"/>
  <c r="L130" i="6"/>
  <c r="J130" i="6"/>
  <c r="D130" i="6"/>
  <c r="H129" i="6"/>
  <c r="C129" i="6"/>
  <c r="L128" i="6"/>
  <c r="K128" i="6"/>
  <c r="J128" i="6"/>
  <c r="I128" i="6"/>
  <c r="H128" i="6"/>
  <c r="G128" i="6"/>
  <c r="F128" i="6"/>
  <c r="E128" i="6"/>
  <c r="D128" i="6"/>
  <c r="C128" i="6"/>
  <c r="H127" i="6"/>
  <c r="C127" i="6"/>
  <c r="H126" i="6"/>
  <c r="C126" i="6"/>
  <c r="I125" i="6"/>
  <c r="H125" i="6" s="1"/>
  <c r="C125" i="6"/>
  <c r="H124" i="6"/>
  <c r="C124" i="6"/>
  <c r="H123" i="6"/>
  <c r="C123" i="6"/>
  <c r="L122" i="6"/>
  <c r="K122" i="6"/>
  <c r="J122" i="6"/>
  <c r="G122" i="6"/>
  <c r="F122" i="6"/>
  <c r="E122" i="6"/>
  <c r="C122" i="6" s="1"/>
  <c r="D122" i="6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I116" i="6"/>
  <c r="H116" i="6" s="1"/>
  <c r="G116" i="6"/>
  <c r="F116" i="6"/>
  <c r="E116" i="6"/>
  <c r="D116" i="6"/>
  <c r="C116" i="6"/>
  <c r="H115" i="6"/>
  <c r="C115" i="6"/>
  <c r="H114" i="6"/>
  <c r="C114" i="6"/>
  <c r="H113" i="6"/>
  <c r="C113" i="6"/>
  <c r="L112" i="6"/>
  <c r="K112" i="6"/>
  <c r="J112" i="6"/>
  <c r="I112" i="6"/>
  <c r="G112" i="6"/>
  <c r="F112" i="6"/>
  <c r="E112" i="6"/>
  <c r="D112" i="6"/>
  <c r="C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L103" i="6"/>
  <c r="K103" i="6"/>
  <c r="J103" i="6"/>
  <c r="I103" i="6"/>
  <c r="H103" i="6" s="1"/>
  <c r="G103" i="6"/>
  <c r="F103" i="6"/>
  <c r="E103" i="6"/>
  <c r="D103" i="6"/>
  <c r="C103" i="6"/>
  <c r="H102" i="6"/>
  <c r="C102" i="6"/>
  <c r="H101" i="6"/>
  <c r="C101" i="6"/>
  <c r="H100" i="6"/>
  <c r="C100" i="6"/>
  <c r="H99" i="6"/>
  <c r="C99" i="6"/>
  <c r="H98" i="6"/>
  <c r="C98" i="6"/>
  <c r="H97" i="6"/>
  <c r="C97" i="6"/>
  <c r="H96" i="6"/>
  <c r="C96" i="6"/>
  <c r="L95" i="6"/>
  <c r="K95" i="6"/>
  <c r="J95" i="6"/>
  <c r="I95" i="6"/>
  <c r="G95" i="6"/>
  <c r="F95" i="6"/>
  <c r="E95" i="6"/>
  <c r="D95" i="6"/>
  <c r="C95" i="6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I89" i="6"/>
  <c r="G89" i="6"/>
  <c r="F89" i="6"/>
  <c r="E89" i="6"/>
  <c r="D89" i="6"/>
  <c r="D83" i="6" s="1"/>
  <c r="D75" i="6" s="1"/>
  <c r="H88" i="6"/>
  <c r="C88" i="6"/>
  <c r="H87" i="6"/>
  <c r="C87" i="6"/>
  <c r="H86" i="6"/>
  <c r="C86" i="6"/>
  <c r="H85" i="6"/>
  <c r="C85" i="6"/>
  <c r="L84" i="6"/>
  <c r="K84" i="6"/>
  <c r="J84" i="6"/>
  <c r="J83" i="6" s="1"/>
  <c r="I84" i="6"/>
  <c r="G84" i="6"/>
  <c r="F84" i="6"/>
  <c r="E84" i="6"/>
  <c r="D84" i="6"/>
  <c r="C84" i="6"/>
  <c r="L83" i="6"/>
  <c r="G83" i="6"/>
  <c r="F83" i="6"/>
  <c r="H82" i="6"/>
  <c r="C82" i="6"/>
  <c r="H81" i="6"/>
  <c r="C81" i="6"/>
  <c r="L80" i="6"/>
  <c r="K80" i="6"/>
  <c r="J80" i="6"/>
  <c r="I80" i="6"/>
  <c r="G80" i="6"/>
  <c r="G76" i="6" s="1"/>
  <c r="G75" i="6" s="1"/>
  <c r="F80" i="6"/>
  <c r="E80" i="6"/>
  <c r="D80" i="6"/>
  <c r="C80" i="6"/>
  <c r="H79" i="6"/>
  <c r="C79" i="6"/>
  <c r="H78" i="6"/>
  <c r="C78" i="6"/>
  <c r="L77" i="6"/>
  <c r="K77" i="6"/>
  <c r="J77" i="6"/>
  <c r="J76" i="6" s="1"/>
  <c r="J75" i="6" s="1"/>
  <c r="I77" i="6"/>
  <c r="G77" i="6"/>
  <c r="F77" i="6"/>
  <c r="F76" i="6" s="1"/>
  <c r="E77" i="6"/>
  <c r="D77" i="6"/>
  <c r="C77" i="6"/>
  <c r="L76" i="6"/>
  <c r="L75" i="6" s="1"/>
  <c r="E76" i="6"/>
  <c r="D76" i="6"/>
  <c r="H74" i="6"/>
  <c r="C74" i="6"/>
  <c r="H73" i="6"/>
  <c r="C73" i="6"/>
  <c r="H72" i="6"/>
  <c r="C72" i="6"/>
  <c r="H71" i="6"/>
  <c r="C71" i="6"/>
  <c r="H70" i="6"/>
  <c r="C70" i="6"/>
  <c r="L69" i="6"/>
  <c r="K69" i="6"/>
  <c r="K67" i="6" s="1"/>
  <c r="J69" i="6"/>
  <c r="I69" i="6"/>
  <c r="H69" i="6" s="1"/>
  <c r="G69" i="6"/>
  <c r="F69" i="6"/>
  <c r="E69" i="6"/>
  <c r="C69" i="6" s="1"/>
  <c r="D69" i="6"/>
  <c r="H68" i="6"/>
  <c r="C68" i="6"/>
  <c r="L67" i="6"/>
  <c r="J67" i="6"/>
  <c r="I67" i="6"/>
  <c r="H67" i="6" s="1"/>
  <c r="G67" i="6"/>
  <c r="F67" i="6"/>
  <c r="E67" i="6"/>
  <c r="C67" i="6" s="1"/>
  <c r="D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J54" i="6" s="1"/>
  <c r="J53" i="6" s="1"/>
  <c r="I58" i="6"/>
  <c r="G58" i="6"/>
  <c r="F58" i="6"/>
  <c r="F54" i="6" s="1"/>
  <c r="F53" i="6" s="1"/>
  <c r="E58" i="6"/>
  <c r="D58" i="6"/>
  <c r="H57" i="6"/>
  <c r="C57" i="6"/>
  <c r="H56" i="6"/>
  <c r="C56" i="6"/>
  <c r="L55" i="6"/>
  <c r="K55" i="6"/>
  <c r="J55" i="6"/>
  <c r="I55" i="6"/>
  <c r="G55" i="6"/>
  <c r="G54" i="6" s="1"/>
  <c r="F55" i="6"/>
  <c r="E55" i="6"/>
  <c r="D55" i="6"/>
  <c r="C55" i="6"/>
  <c r="L54" i="6"/>
  <c r="L53" i="6" s="1"/>
  <c r="L52" i="6" s="1"/>
  <c r="I54" i="6"/>
  <c r="D54" i="6"/>
  <c r="G53" i="6"/>
  <c r="J52" i="6"/>
  <c r="J51" i="6" s="1"/>
  <c r="J285" i="6" s="1"/>
  <c r="H47" i="6"/>
  <c r="C47" i="6"/>
  <c r="H46" i="6"/>
  <c r="C46" i="6"/>
  <c r="L45" i="6"/>
  <c r="G45" i="6"/>
  <c r="G21" i="6" s="1"/>
  <c r="C45" i="6"/>
  <c r="H44" i="6"/>
  <c r="C44" i="6"/>
  <c r="K43" i="6"/>
  <c r="J43" i="6"/>
  <c r="I43" i="6"/>
  <c r="H43" i="6" s="1"/>
  <c r="F43" i="6"/>
  <c r="E43" i="6"/>
  <c r="D43" i="6"/>
  <c r="C43" i="6" s="1"/>
  <c r="H42" i="6"/>
  <c r="C42" i="6"/>
  <c r="H41" i="6"/>
  <c r="C41" i="6"/>
  <c r="H40" i="6"/>
  <c r="C40" i="6"/>
  <c r="H39" i="6"/>
  <c r="C39" i="6"/>
  <c r="H38" i="6"/>
  <c r="C38" i="6"/>
  <c r="K37" i="6"/>
  <c r="H37" i="6" s="1"/>
  <c r="F37" i="6"/>
  <c r="C37" i="6"/>
  <c r="H36" i="6"/>
  <c r="C36" i="6"/>
  <c r="H35" i="6"/>
  <c r="C35" i="6"/>
  <c r="K34" i="6"/>
  <c r="H34" i="6" s="1"/>
  <c r="F34" i="6"/>
  <c r="C34" i="6"/>
  <c r="H33" i="6"/>
  <c r="C33" i="6"/>
  <c r="K32" i="6"/>
  <c r="H32" i="6"/>
  <c r="F32" i="6"/>
  <c r="C32" i="6" s="1"/>
  <c r="H31" i="6"/>
  <c r="C31" i="6"/>
  <c r="H30" i="6"/>
  <c r="C30" i="6"/>
  <c r="H29" i="6"/>
  <c r="C29" i="6"/>
  <c r="K28" i="6"/>
  <c r="F28" i="6"/>
  <c r="C28" i="6" s="1"/>
  <c r="F27" i="6"/>
  <c r="C27" i="6"/>
  <c r="H26" i="6"/>
  <c r="C26" i="6"/>
  <c r="H24" i="6"/>
  <c r="C24" i="6"/>
  <c r="H23" i="6"/>
  <c r="C23" i="6"/>
  <c r="L22" i="6"/>
  <c r="L288" i="6" s="1"/>
  <c r="L287" i="6" s="1"/>
  <c r="K22" i="6"/>
  <c r="J22" i="6"/>
  <c r="J288" i="6" s="1"/>
  <c r="J287" i="6" s="1"/>
  <c r="I22" i="6"/>
  <c r="G22" i="6"/>
  <c r="G288" i="6" s="1"/>
  <c r="F22" i="6"/>
  <c r="E22" i="6"/>
  <c r="E21" i="6" s="1"/>
  <c r="D22" i="6"/>
  <c r="L21" i="6"/>
  <c r="J21" i="6"/>
  <c r="H300" i="5"/>
  <c r="C300" i="5"/>
  <c r="H298" i="5"/>
  <c r="C298" i="5"/>
  <c r="H296" i="5"/>
  <c r="C296" i="5"/>
  <c r="H295" i="5"/>
  <c r="C295" i="5"/>
  <c r="H294" i="5"/>
  <c r="C294" i="5"/>
  <c r="H293" i="5"/>
  <c r="C293" i="5"/>
  <c r="H292" i="5"/>
  <c r="C292" i="5"/>
  <c r="H291" i="5"/>
  <c r="C291" i="5"/>
  <c r="L290" i="5"/>
  <c r="K290" i="5"/>
  <c r="J290" i="5"/>
  <c r="I290" i="5"/>
  <c r="H290" i="5"/>
  <c r="G290" i="5"/>
  <c r="F290" i="5"/>
  <c r="E290" i="5"/>
  <c r="D290" i="5"/>
  <c r="C290" i="5"/>
  <c r="J288" i="5"/>
  <c r="I288" i="5"/>
  <c r="I287" i="5" s="1"/>
  <c r="E288" i="5"/>
  <c r="E287" i="5" s="1"/>
  <c r="J287" i="5"/>
  <c r="G283" i="5"/>
  <c r="F283" i="5"/>
  <c r="E283" i="5"/>
  <c r="D283" i="5"/>
  <c r="C283" i="5"/>
  <c r="H282" i="5"/>
  <c r="C282" i="5"/>
  <c r="H281" i="5"/>
  <c r="C281" i="5"/>
  <c r="L280" i="5"/>
  <c r="K280" i="5"/>
  <c r="J280" i="5"/>
  <c r="I280" i="5"/>
  <c r="H280" i="5"/>
  <c r="G280" i="5"/>
  <c r="F280" i="5"/>
  <c r="E280" i="5"/>
  <c r="D280" i="5"/>
  <c r="C280" i="5" s="1"/>
  <c r="H279" i="5"/>
  <c r="C279" i="5"/>
  <c r="H278" i="5"/>
  <c r="C278" i="5"/>
  <c r="H277" i="5"/>
  <c r="C277" i="5"/>
  <c r="L276" i="5"/>
  <c r="K276" i="5"/>
  <c r="J276" i="5"/>
  <c r="I276" i="5"/>
  <c r="I269" i="5" s="1"/>
  <c r="G276" i="5"/>
  <c r="F276" i="5"/>
  <c r="E276" i="5"/>
  <c r="E269" i="5" s="1"/>
  <c r="D276" i="5"/>
  <c r="H275" i="5"/>
  <c r="C275" i="5"/>
  <c r="H274" i="5"/>
  <c r="C274" i="5"/>
  <c r="H273" i="5"/>
  <c r="C273" i="5"/>
  <c r="H272" i="5"/>
  <c r="C272" i="5"/>
  <c r="L271" i="5"/>
  <c r="K271" i="5"/>
  <c r="J271" i="5"/>
  <c r="I271" i="5"/>
  <c r="H271" i="5"/>
  <c r="G271" i="5"/>
  <c r="F271" i="5"/>
  <c r="E271" i="5"/>
  <c r="D271" i="5"/>
  <c r="D269" i="5" s="1"/>
  <c r="C269" i="5" s="1"/>
  <c r="H270" i="5"/>
  <c r="C270" i="5"/>
  <c r="L269" i="5"/>
  <c r="K269" i="5"/>
  <c r="G269" i="5"/>
  <c r="F269" i="5"/>
  <c r="H268" i="5"/>
  <c r="H283" i="5" s="1"/>
  <c r="G268" i="5"/>
  <c r="F268" i="5"/>
  <c r="E268" i="5"/>
  <c r="D268" i="5"/>
  <c r="C268" i="5" s="1"/>
  <c r="H267" i="5"/>
  <c r="C267" i="5"/>
  <c r="H266" i="5"/>
  <c r="C266" i="5"/>
  <c r="H265" i="5"/>
  <c r="C265" i="5"/>
  <c r="H264" i="5"/>
  <c r="C264" i="5"/>
  <c r="L263" i="5"/>
  <c r="K263" i="5"/>
  <c r="J263" i="5"/>
  <c r="I263" i="5"/>
  <c r="H263" i="5"/>
  <c r="G263" i="5"/>
  <c r="F263" i="5"/>
  <c r="E263" i="5"/>
  <c r="D263" i="5"/>
  <c r="C263" i="5" s="1"/>
  <c r="H262" i="5"/>
  <c r="C262" i="5"/>
  <c r="H261" i="5"/>
  <c r="C261" i="5"/>
  <c r="H260" i="5"/>
  <c r="C260" i="5"/>
  <c r="L259" i="5"/>
  <c r="L258" i="5" s="1"/>
  <c r="K259" i="5"/>
  <c r="K258" i="5" s="1"/>
  <c r="J259" i="5"/>
  <c r="I259" i="5"/>
  <c r="H259" i="5"/>
  <c r="G259" i="5"/>
  <c r="G258" i="5" s="1"/>
  <c r="F259" i="5"/>
  <c r="E259" i="5"/>
  <c r="D259" i="5"/>
  <c r="C259" i="5" s="1"/>
  <c r="J258" i="5"/>
  <c r="I258" i="5"/>
  <c r="F258" i="5"/>
  <c r="E258" i="5"/>
  <c r="H257" i="5"/>
  <c r="C257" i="5"/>
  <c r="H256" i="5"/>
  <c r="C256" i="5"/>
  <c r="H255" i="5"/>
  <c r="C255" i="5"/>
  <c r="H254" i="5"/>
  <c r="C254" i="5"/>
  <c r="H253" i="5"/>
  <c r="C253" i="5"/>
  <c r="L252" i="5"/>
  <c r="L251" i="5" s="1"/>
  <c r="H251" i="5" s="1"/>
  <c r="K252" i="5"/>
  <c r="J252" i="5"/>
  <c r="I252" i="5"/>
  <c r="I251" i="5" s="1"/>
  <c r="H252" i="5"/>
  <c r="G252" i="5"/>
  <c r="F252" i="5"/>
  <c r="E252" i="5"/>
  <c r="E251" i="5" s="1"/>
  <c r="D252" i="5"/>
  <c r="K251" i="5"/>
  <c r="J251" i="5"/>
  <c r="G251" i="5"/>
  <c r="F251" i="5"/>
  <c r="H250" i="5"/>
  <c r="C250" i="5"/>
  <c r="H249" i="5"/>
  <c r="C249" i="5"/>
  <c r="H248" i="5"/>
  <c r="C248" i="5"/>
  <c r="H247" i="5"/>
  <c r="C247" i="5"/>
  <c r="L246" i="5"/>
  <c r="K246" i="5"/>
  <c r="J246" i="5"/>
  <c r="I246" i="5"/>
  <c r="H246" i="5"/>
  <c r="G246" i="5"/>
  <c r="F246" i="5"/>
  <c r="E246" i="5"/>
  <c r="D246" i="5"/>
  <c r="C246" i="5" s="1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J238" i="5"/>
  <c r="I238" i="5"/>
  <c r="H238" i="5"/>
  <c r="G238" i="5"/>
  <c r="F238" i="5"/>
  <c r="E238" i="5"/>
  <c r="D238" i="5"/>
  <c r="C238" i="5" s="1"/>
  <c r="H237" i="5"/>
  <c r="C237" i="5"/>
  <c r="H236" i="5"/>
  <c r="C236" i="5"/>
  <c r="L235" i="5"/>
  <c r="K235" i="5"/>
  <c r="J235" i="5"/>
  <c r="I235" i="5"/>
  <c r="H235" i="5"/>
  <c r="G235" i="5"/>
  <c r="F235" i="5"/>
  <c r="E235" i="5"/>
  <c r="D235" i="5"/>
  <c r="C235" i="5" s="1"/>
  <c r="H234" i="5"/>
  <c r="C234" i="5"/>
  <c r="L233" i="5"/>
  <c r="L231" i="5" s="1"/>
  <c r="L230" i="5" s="1"/>
  <c r="K233" i="5"/>
  <c r="J233" i="5"/>
  <c r="I233" i="5"/>
  <c r="H233" i="5"/>
  <c r="G233" i="5"/>
  <c r="F233" i="5"/>
  <c r="F231" i="5" s="1"/>
  <c r="E233" i="5"/>
  <c r="D233" i="5"/>
  <c r="H232" i="5"/>
  <c r="C232" i="5"/>
  <c r="K231" i="5"/>
  <c r="K230" i="5" s="1"/>
  <c r="J231" i="5"/>
  <c r="J230" i="5" s="1"/>
  <c r="G231" i="5"/>
  <c r="G230" i="5" s="1"/>
  <c r="F230" i="5"/>
  <c r="H229" i="5"/>
  <c r="C229" i="5"/>
  <c r="H228" i="5"/>
  <c r="C228" i="5"/>
  <c r="L227" i="5"/>
  <c r="L204" i="5" s="1"/>
  <c r="K227" i="5"/>
  <c r="H227" i="5" s="1"/>
  <c r="J227" i="5"/>
  <c r="I227" i="5"/>
  <c r="G227" i="5"/>
  <c r="F227" i="5"/>
  <c r="E227" i="5"/>
  <c r="D227" i="5"/>
  <c r="D204" i="5" s="1"/>
  <c r="C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J216" i="5"/>
  <c r="I216" i="5"/>
  <c r="G216" i="5"/>
  <c r="F216" i="5"/>
  <c r="E216" i="5"/>
  <c r="E204" i="5" s="1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K205" i="5"/>
  <c r="J205" i="5"/>
  <c r="I205" i="5"/>
  <c r="G205" i="5"/>
  <c r="F205" i="5"/>
  <c r="C205" i="5" s="1"/>
  <c r="E205" i="5"/>
  <c r="D205" i="5"/>
  <c r="F204" i="5"/>
  <c r="H203" i="5"/>
  <c r="C203" i="5"/>
  <c r="H202" i="5"/>
  <c r="C202" i="5"/>
  <c r="H201" i="5"/>
  <c r="C201" i="5"/>
  <c r="H200" i="5"/>
  <c r="C200" i="5"/>
  <c r="H199" i="5"/>
  <c r="C199" i="5"/>
  <c r="L198" i="5"/>
  <c r="K198" i="5"/>
  <c r="J198" i="5"/>
  <c r="J196" i="5" s="1"/>
  <c r="I198" i="5"/>
  <c r="H198" i="5" s="1"/>
  <c r="G198" i="5"/>
  <c r="F198" i="5"/>
  <c r="F196" i="5" s="1"/>
  <c r="F195" i="5" s="1"/>
  <c r="E198" i="5"/>
  <c r="D198" i="5"/>
  <c r="H197" i="5"/>
  <c r="C197" i="5"/>
  <c r="L196" i="5"/>
  <c r="K196" i="5"/>
  <c r="I196" i="5"/>
  <c r="H196" i="5"/>
  <c r="G196" i="5"/>
  <c r="E196" i="5"/>
  <c r="D196" i="5"/>
  <c r="H194" i="5"/>
  <c r="G194" i="5"/>
  <c r="F194" i="5"/>
  <c r="E194" i="5"/>
  <c r="D194" i="5"/>
  <c r="C194" i="5" s="1"/>
  <c r="H193" i="5"/>
  <c r="C193" i="5"/>
  <c r="L192" i="5"/>
  <c r="L191" i="5" s="1"/>
  <c r="L187" i="5" s="1"/>
  <c r="K192" i="5"/>
  <c r="J192" i="5"/>
  <c r="I192" i="5"/>
  <c r="I191" i="5" s="1"/>
  <c r="H192" i="5"/>
  <c r="G192" i="5"/>
  <c r="F192" i="5"/>
  <c r="E192" i="5"/>
  <c r="E191" i="5" s="1"/>
  <c r="D192" i="5"/>
  <c r="C192" i="5" s="1"/>
  <c r="K191" i="5"/>
  <c r="J191" i="5"/>
  <c r="H191" i="5" s="1"/>
  <c r="G191" i="5"/>
  <c r="F191" i="5"/>
  <c r="D191" i="5"/>
  <c r="C191" i="5" s="1"/>
  <c r="H190" i="5"/>
  <c r="C190" i="5"/>
  <c r="H189" i="5"/>
  <c r="C189" i="5"/>
  <c r="L188" i="5"/>
  <c r="K188" i="5"/>
  <c r="J188" i="5"/>
  <c r="J187" i="5" s="1"/>
  <c r="I188" i="5"/>
  <c r="G188" i="5"/>
  <c r="F188" i="5"/>
  <c r="F187" i="5" s="1"/>
  <c r="E188" i="5"/>
  <c r="E187" i="5" s="1"/>
  <c r="D188" i="5"/>
  <c r="K187" i="5"/>
  <c r="G187" i="5"/>
  <c r="H186" i="5"/>
  <c r="C186" i="5"/>
  <c r="H185" i="5"/>
  <c r="C185" i="5"/>
  <c r="L184" i="5"/>
  <c r="K184" i="5"/>
  <c r="J184" i="5"/>
  <c r="I184" i="5"/>
  <c r="G184" i="5"/>
  <c r="F184" i="5"/>
  <c r="F173" i="5" s="1"/>
  <c r="E184" i="5"/>
  <c r="D184" i="5"/>
  <c r="H183" i="5"/>
  <c r="C183" i="5"/>
  <c r="H182" i="5"/>
  <c r="C182" i="5"/>
  <c r="H181" i="5"/>
  <c r="C181" i="5"/>
  <c r="H180" i="5"/>
  <c r="C180" i="5"/>
  <c r="L179" i="5"/>
  <c r="K179" i="5"/>
  <c r="H179" i="5" s="1"/>
  <c r="J179" i="5"/>
  <c r="I179" i="5"/>
  <c r="G179" i="5"/>
  <c r="F179" i="5"/>
  <c r="E179" i="5"/>
  <c r="D179" i="5"/>
  <c r="C179" i="5"/>
  <c r="H178" i="5"/>
  <c r="C178" i="5"/>
  <c r="H177" i="5"/>
  <c r="C177" i="5"/>
  <c r="H176" i="5"/>
  <c r="C176" i="5"/>
  <c r="L175" i="5"/>
  <c r="L174" i="5" s="1"/>
  <c r="K175" i="5"/>
  <c r="K174" i="5" s="1"/>
  <c r="K173" i="5" s="1"/>
  <c r="J175" i="5"/>
  <c r="I175" i="5"/>
  <c r="G175" i="5"/>
  <c r="G174" i="5" s="1"/>
  <c r="G173" i="5" s="1"/>
  <c r="F175" i="5"/>
  <c r="E175" i="5"/>
  <c r="D175" i="5"/>
  <c r="D174" i="5" s="1"/>
  <c r="C175" i="5"/>
  <c r="J174" i="5"/>
  <c r="I174" i="5"/>
  <c r="I173" i="5" s="1"/>
  <c r="F174" i="5"/>
  <c r="E174" i="5"/>
  <c r="E173" i="5" s="1"/>
  <c r="L173" i="5"/>
  <c r="H172" i="5"/>
  <c r="C172" i="5"/>
  <c r="H171" i="5"/>
  <c r="C171" i="5"/>
  <c r="I170" i="5"/>
  <c r="H170" i="5" s="1"/>
  <c r="D170" i="5"/>
  <c r="C170" i="5"/>
  <c r="H169" i="5"/>
  <c r="C169" i="5"/>
  <c r="H168" i="5"/>
  <c r="C168" i="5"/>
  <c r="H167" i="5"/>
  <c r="C167" i="5"/>
  <c r="L166" i="5"/>
  <c r="K166" i="5"/>
  <c r="J166" i="5"/>
  <c r="G166" i="5"/>
  <c r="F166" i="5"/>
  <c r="E166" i="5"/>
  <c r="D166" i="5"/>
  <c r="C166" i="5"/>
  <c r="L165" i="5"/>
  <c r="K165" i="5"/>
  <c r="J165" i="5"/>
  <c r="G165" i="5"/>
  <c r="F165" i="5"/>
  <c r="E165" i="5"/>
  <c r="D165" i="5"/>
  <c r="C165" i="5"/>
  <c r="H164" i="5"/>
  <c r="C164" i="5"/>
  <c r="H163" i="5"/>
  <c r="C163" i="5"/>
  <c r="H162" i="5"/>
  <c r="C162" i="5"/>
  <c r="H161" i="5"/>
  <c r="C161" i="5"/>
  <c r="L160" i="5"/>
  <c r="K160" i="5"/>
  <c r="J160" i="5"/>
  <c r="I160" i="5"/>
  <c r="H160" i="5" s="1"/>
  <c r="G160" i="5"/>
  <c r="F160" i="5"/>
  <c r="E160" i="5"/>
  <c r="D160" i="5"/>
  <c r="C160" i="5" s="1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H151" i="5" s="1"/>
  <c r="I151" i="5"/>
  <c r="G151" i="5"/>
  <c r="C151" i="5" s="1"/>
  <c r="F151" i="5"/>
  <c r="E151" i="5"/>
  <c r="D151" i="5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J144" i="5"/>
  <c r="I144" i="5"/>
  <c r="H144" i="5" s="1"/>
  <c r="G144" i="5"/>
  <c r="F144" i="5"/>
  <c r="E144" i="5"/>
  <c r="D144" i="5"/>
  <c r="H143" i="5"/>
  <c r="C143" i="5"/>
  <c r="H142" i="5"/>
  <c r="C142" i="5"/>
  <c r="L141" i="5"/>
  <c r="K141" i="5"/>
  <c r="J141" i="5"/>
  <c r="H141" i="5" s="1"/>
  <c r="I141" i="5"/>
  <c r="G141" i="5"/>
  <c r="F141" i="5"/>
  <c r="C141" i="5" s="1"/>
  <c r="E141" i="5"/>
  <c r="D141" i="5"/>
  <c r="H140" i="5"/>
  <c r="C140" i="5"/>
  <c r="H139" i="5"/>
  <c r="C139" i="5"/>
  <c r="H138" i="5"/>
  <c r="C138" i="5"/>
  <c r="H137" i="5"/>
  <c r="C137" i="5"/>
  <c r="L136" i="5"/>
  <c r="L130" i="5" s="1"/>
  <c r="K136" i="5"/>
  <c r="J136" i="5"/>
  <c r="I136" i="5"/>
  <c r="H136" i="5"/>
  <c r="G136" i="5"/>
  <c r="F136" i="5"/>
  <c r="E136" i="5"/>
  <c r="D136" i="5"/>
  <c r="C136" i="5" s="1"/>
  <c r="H135" i="5"/>
  <c r="C135" i="5"/>
  <c r="H134" i="5"/>
  <c r="C134" i="5"/>
  <c r="H133" i="5"/>
  <c r="C133" i="5"/>
  <c r="H132" i="5"/>
  <c r="C132" i="5"/>
  <c r="L131" i="5"/>
  <c r="K131" i="5"/>
  <c r="J131" i="5"/>
  <c r="I131" i="5"/>
  <c r="G131" i="5"/>
  <c r="G130" i="5" s="1"/>
  <c r="F131" i="5"/>
  <c r="E131" i="5"/>
  <c r="D131" i="5"/>
  <c r="C131" i="5"/>
  <c r="E130" i="5"/>
  <c r="H129" i="5"/>
  <c r="C129" i="5"/>
  <c r="C128" i="5" s="1"/>
  <c r="L128" i="5"/>
  <c r="K128" i="5"/>
  <c r="J128" i="5"/>
  <c r="I128" i="5"/>
  <c r="H128" i="5"/>
  <c r="G128" i="5"/>
  <c r="F128" i="5"/>
  <c r="E128" i="5"/>
  <c r="D128" i="5"/>
  <c r="I127" i="5"/>
  <c r="H127" i="5" s="1"/>
  <c r="D127" i="5"/>
  <c r="C127" i="5"/>
  <c r="H126" i="5"/>
  <c r="C126" i="5"/>
  <c r="I125" i="5"/>
  <c r="H125" i="5" s="1"/>
  <c r="D125" i="5"/>
  <c r="H124" i="5"/>
  <c r="C124" i="5"/>
  <c r="I123" i="5"/>
  <c r="H123" i="5" s="1"/>
  <c r="D123" i="5"/>
  <c r="C123" i="5"/>
  <c r="L122" i="5"/>
  <c r="K122" i="5"/>
  <c r="J122" i="5"/>
  <c r="G122" i="5"/>
  <c r="F122" i="5"/>
  <c r="E122" i="5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I116" i="5"/>
  <c r="H116" i="5" s="1"/>
  <c r="G116" i="5"/>
  <c r="F116" i="5"/>
  <c r="E116" i="5"/>
  <c r="C116" i="5" s="1"/>
  <c r="D116" i="5"/>
  <c r="H115" i="5"/>
  <c r="C115" i="5"/>
  <c r="H114" i="5"/>
  <c r="C114" i="5"/>
  <c r="H113" i="5"/>
  <c r="C113" i="5"/>
  <c r="L112" i="5"/>
  <c r="K112" i="5"/>
  <c r="J112" i="5"/>
  <c r="I112" i="5"/>
  <c r="H112" i="5" s="1"/>
  <c r="G112" i="5"/>
  <c r="F112" i="5"/>
  <c r="E112" i="5"/>
  <c r="D112" i="5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L103" i="5"/>
  <c r="K103" i="5"/>
  <c r="H103" i="5" s="1"/>
  <c r="J103" i="5"/>
  <c r="I103" i="5"/>
  <c r="G103" i="5"/>
  <c r="F103" i="5"/>
  <c r="E103" i="5"/>
  <c r="D103" i="5"/>
  <c r="C103" i="5"/>
  <c r="H102" i="5"/>
  <c r="D102" i="5"/>
  <c r="D95" i="5" s="1"/>
  <c r="C102" i="5"/>
  <c r="H101" i="5"/>
  <c r="D101" i="5"/>
  <c r="C101" i="5"/>
  <c r="H100" i="5"/>
  <c r="C100" i="5"/>
  <c r="H99" i="5"/>
  <c r="C99" i="5"/>
  <c r="H98" i="5"/>
  <c r="C98" i="5"/>
  <c r="H97" i="5"/>
  <c r="C97" i="5"/>
  <c r="H96" i="5"/>
  <c r="C96" i="5"/>
  <c r="L95" i="5"/>
  <c r="K95" i="5"/>
  <c r="J95" i="5"/>
  <c r="I95" i="5"/>
  <c r="H95" i="5" s="1"/>
  <c r="G95" i="5"/>
  <c r="F95" i="5"/>
  <c r="E95" i="5"/>
  <c r="H94" i="5"/>
  <c r="C94" i="5"/>
  <c r="H93" i="5"/>
  <c r="C93" i="5"/>
  <c r="H92" i="5"/>
  <c r="C92" i="5"/>
  <c r="H91" i="5"/>
  <c r="C91" i="5"/>
  <c r="H90" i="5"/>
  <c r="C90" i="5"/>
  <c r="L89" i="5"/>
  <c r="K89" i="5"/>
  <c r="J89" i="5"/>
  <c r="I89" i="5"/>
  <c r="G89" i="5"/>
  <c r="F89" i="5"/>
  <c r="E89" i="5"/>
  <c r="D89" i="5"/>
  <c r="H88" i="5"/>
  <c r="C88" i="5"/>
  <c r="H87" i="5"/>
  <c r="C87" i="5"/>
  <c r="H86" i="5"/>
  <c r="C86" i="5"/>
  <c r="H85" i="5"/>
  <c r="C85" i="5"/>
  <c r="L84" i="5"/>
  <c r="K84" i="5"/>
  <c r="J84" i="5"/>
  <c r="I84" i="5"/>
  <c r="G84" i="5"/>
  <c r="G83" i="5" s="1"/>
  <c r="F84" i="5"/>
  <c r="E84" i="5"/>
  <c r="D84" i="5"/>
  <c r="C84" i="5"/>
  <c r="J83" i="5"/>
  <c r="H82" i="5"/>
  <c r="C82" i="5"/>
  <c r="H81" i="5"/>
  <c r="C81" i="5"/>
  <c r="L80" i="5"/>
  <c r="K80" i="5"/>
  <c r="J80" i="5"/>
  <c r="I80" i="5"/>
  <c r="H80" i="5" s="1"/>
  <c r="G80" i="5"/>
  <c r="F80" i="5"/>
  <c r="E80" i="5"/>
  <c r="C80" i="5" s="1"/>
  <c r="D80" i="5"/>
  <c r="H79" i="5"/>
  <c r="C79" i="5"/>
  <c r="H78" i="5"/>
  <c r="C78" i="5"/>
  <c r="L77" i="5"/>
  <c r="L76" i="5" s="1"/>
  <c r="K77" i="5"/>
  <c r="K76" i="5" s="1"/>
  <c r="J77" i="5"/>
  <c r="I77" i="5"/>
  <c r="H77" i="5"/>
  <c r="G77" i="5"/>
  <c r="G76" i="5" s="1"/>
  <c r="F77" i="5"/>
  <c r="E77" i="5"/>
  <c r="D77" i="5"/>
  <c r="D76" i="5" s="1"/>
  <c r="J76" i="5"/>
  <c r="I76" i="5"/>
  <c r="F76" i="5"/>
  <c r="H74" i="5"/>
  <c r="C74" i="5"/>
  <c r="H73" i="5"/>
  <c r="C73" i="5"/>
  <c r="H72" i="5"/>
  <c r="C72" i="5"/>
  <c r="H71" i="5"/>
  <c r="C71" i="5"/>
  <c r="H70" i="5"/>
  <c r="C70" i="5"/>
  <c r="L69" i="5"/>
  <c r="K69" i="5"/>
  <c r="J69" i="5"/>
  <c r="I69" i="5"/>
  <c r="H69" i="5" s="1"/>
  <c r="G69" i="5"/>
  <c r="F69" i="5"/>
  <c r="F67" i="5" s="1"/>
  <c r="E69" i="5"/>
  <c r="D69" i="5"/>
  <c r="I68" i="5"/>
  <c r="H68" i="5" s="1"/>
  <c r="C68" i="5"/>
  <c r="L67" i="5"/>
  <c r="K67" i="5"/>
  <c r="J67" i="5"/>
  <c r="G67" i="5"/>
  <c r="G53" i="5" s="1"/>
  <c r="D67" i="5"/>
  <c r="D53" i="5" s="1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J54" i="5" s="1"/>
  <c r="I58" i="5"/>
  <c r="H58" i="5" s="1"/>
  <c r="G58" i="5"/>
  <c r="F58" i="5"/>
  <c r="E58" i="5"/>
  <c r="D58" i="5"/>
  <c r="C58" i="5" s="1"/>
  <c r="I57" i="5"/>
  <c r="H57" i="5" s="1"/>
  <c r="C57" i="5"/>
  <c r="H56" i="5"/>
  <c r="C56" i="5"/>
  <c r="L55" i="5"/>
  <c r="L54" i="5" s="1"/>
  <c r="L53" i="5" s="1"/>
  <c r="K55" i="5"/>
  <c r="J55" i="5"/>
  <c r="G55" i="5"/>
  <c r="F55" i="5"/>
  <c r="F54" i="5" s="1"/>
  <c r="F53" i="5" s="1"/>
  <c r="E55" i="5"/>
  <c r="D55" i="5"/>
  <c r="K54" i="5"/>
  <c r="K53" i="5" s="1"/>
  <c r="G54" i="5"/>
  <c r="E54" i="5"/>
  <c r="D54" i="5"/>
  <c r="H47" i="5"/>
  <c r="C47" i="5"/>
  <c r="H46" i="5"/>
  <c r="C46" i="5"/>
  <c r="L45" i="5"/>
  <c r="H45" i="5"/>
  <c r="G45" i="5"/>
  <c r="C45" i="5" s="1"/>
  <c r="H44" i="5"/>
  <c r="C44" i="5"/>
  <c r="K43" i="5"/>
  <c r="J43" i="5"/>
  <c r="I43" i="5"/>
  <c r="H43" i="5" s="1"/>
  <c r="F43" i="5"/>
  <c r="E43" i="5"/>
  <c r="D43" i="5"/>
  <c r="C43" i="5" s="1"/>
  <c r="H42" i="5"/>
  <c r="C42" i="5"/>
  <c r="H41" i="5"/>
  <c r="C41" i="5"/>
  <c r="H40" i="5"/>
  <c r="C40" i="5"/>
  <c r="H39" i="5"/>
  <c r="C39" i="5"/>
  <c r="H38" i="5"/>
  <c r="C38" i="5"/>
  <c r="K37" i="5"/>
  <c r="H37" i="5" s="1"/>
  <c r="F37" i="5"/>
  <c r="C37" i="5" s="1"/>
  <c r="H36" i="5"/>
  <c r="C36" i="5"/>
  <c r="H35" i="5"/>
  <c r="C35" i="5"/>
  <c r="K34" i="5"/>
  <c r="H34" i="5"/>
  <c r="F34" i="5"/>
  <c r="C34" i="5" s="1"/>
  <c r="H33" i="5"/>
  <c r="C33" i="5"/>
  <c r="K32" i="5"/>
  <c r="H32" i="5" s="1"/>
  <c r="F32" i="5"/>
  <c r="F27" i="5" s="1"/>
  <c r="C32" i="5"/>
  <c r="H31" i="5"/>
  <c r="C31" i="5"/>
  <c r="H30" i="5"/>
  <c r="C30" i="5"/>
  <c r="H29" i="5"/>
  <c r="C29" i="5"/>
  <c r="K28" i="5"/>
  <c r="H28" i="5"/>
  <c r="F28" i="5"/>
  <c r="C28" i="5" s="1"/>
  <c r="K27" i="5"/>
  <c r="H26" i="5"/>
  <c r="C26" i="5"/>
  <c r="D25" i="5"/>
  <c r="C25" i="5" s="1"/>
  <c r="H24" i="5"/>
  <c r="C24" i="5"/>
  <c r="H23" i="5"/>
  <c r="C23" i="5"/>
  <c r="L22" i="5"/>
  <c r="K22" i="5"/>
  <c r="J22" i="5"/>
  <c r="I22" i="5"/>
  <c r="G22" i="5"/>
  <c r="G288" i="5" s="1"/>
  <c r="G287" i="5" s="1"/>
  <c r="F22" i="5"/>
  <c r="F288" i="5" s="1"/>
  <c r="F287" i="5" s="1"/>
  <c r="E22" i="5"/>
  <c r="D22" i="5"/>
  <c r="D288" i="5" s="1"/>
  <c r="D287" i="5" s="1"/>
  <c r="C22" i="5"/>
  <c r="C288" i="5" s="1"/>
  <c r="C287" i="5" s="1"/>
  <c r="J21" i="5"/>
  <c r="G21" i="5"/>
  <c r="E21" i="5"/>
  <c r="H300" i="4"/>
  <c r="C300" i="4"/>
  <c r="H298" i="4"/>
  <c r="C298" i="4"/>
  <c r="H296" i="4"/>
  <c r="C296" i="4"/>
  <c r="H295" i="4"/>
  <c r="C295" i="4"/>
  <c r="H294" i="4"/>
  <c r="C294" i="4"/>
  <c r="H293" i="4"/>
  <c r="C293" i="4"/>
  <c r="H292" i="4"/>
  <c r="C292" i="4"/>
  <c r="H291" i="4"/>
  <c r="H290" i="4" s="1"/>
  <c r="C291" i="4"/>
  <c r="C290" i="4" s="1"/>
  <c r="L290" i="4"/>
  <c r="K290" i="4"/>
  <c r="J290" i="4"/>
  <c r="I290" i="4"/>
  <c r="G290" i="4"/>
  <c r="F290" i="4"/>
  <c r="E290" i="4"/>
  <c r="D290" i="4"/>
  <c r="L288" i="4"/>
  <c r="L287" i="4" s="1"/>
  <c r="D288" i="4"/>
  <c r="D287" i="4" s="1"/>
  <c r="F287" i="4"/>
  <c r="G283" i="4"/>
  <c r="F283" i="4"/>
  <c r="E283" i="4"/>
  <c r="D283" i="4"/>
  <c r="C283" i="4"/>
  <c r="H282" i="4"/>
  <c r="C282" i="4"/>
  <c r="H281" i="4"/>
  <c r="C281" i="4"/>
  <c r="L280" i="4"/>
  <c r="K280" i="4"/>
  <c r="K288" i="4" s="1"/>
  <c r="K287" i="4" s="1"/>
  <c r="J280" i="4"/>
  <c r="I280" i="4"/>
  <c r="G280" i="4"/>
  <c r="C280" i="4" s="1"/>
  <c r="F280" i="4"/>
  <c r="E280" i="4"/>
  <c r="D280" i="4"/>
  <c r="H279" i="4"/>
  <c r="C279" i="4"/>
  <c r="H278" i="4"/>
  <c r="C278" i="4"/>
  <c r="H277" i="4"/>
  <c r="C277" i="4"/>
  <c r="L276" i="4"/>
  <c r="L269" i="4" s="1"/>
  <c r="K276" i="4"/>
  <c r="K269" i="4" s="1"/>
  <c r="J276" i="4"/>
  <c r="I276" i="4"/>
  <c r="G276" i="4"/>
  <c r="G269" i="4" s="1"/>
  <c r="F276" i="4"/>
  <c r="E276" i="4"/>
  <c r="D276" i="4"/>
  <c r="D269" i="4" s="1"/>
  <c r="C276" i="4"/>
  <c r="H275" i="4"/>
  <c r="C275" i="4"/>
  <c r="H274" i="4"/>
  <c r="C274" i="4"/>
  <c r="H273" i="4"/>
  <c r="C273" i="4"/>
  <c r="H272" i="4"/>
  <c r="C272" i="4"/>
  <c r="L271" i="4"/>
  <c r="K271" i="4"/>
  <c r="J271" i="4"/>
  <c r="I271" i="4"/>
  <c r="H271" i="4" s="1"/>
  <c r="G271" i="4"/>
  <c r="F271" i="4"/>
  <c r="E271" i="4"/>
  <c r="E269" i="4" s="1"/>
  <c r="D271" i="4"/>
  <c r="C271" i="4" s="1"/>
  <c r="H270" i="4"/>
  <c r="C270" i="4"/>
  <c r="J269" i="4"/>
  <c r="I269" i="4"/>
  <c r="H269" i="4" s="1"/>
  <c r="F269" i="4"/>
  <c r="H268" i="4"/>
  <c r="H283" i="4" s="1"/>
  <c r="G268" i="4"/>
  <c r="F268" i="4"/>
  <c r="E268" i="4"/>
  <c r="D268" i="4"/>
  <c r="C268" i="4"/>
  <c r="H267" i="4"/>
  <c r="C267" i="4"/>
  <c r="H266" i="4"/>
  <c r="C266" i="4"/>
  <c r="H265" i="4"/>
  <c r="C265" i="4"/>
  <c r="H264" i="4"/>
  <c r="C264" i="4"/>
  <c r="L263" i="4"/>
  <c r="K263" i="4"/>
  <c r="J263" i="4"/>
  <c r="I263" i="4"/>
  <c r="H263" i="4" s="1"/>
  <c r="G263" i="4"/>
  <c r="F263" i="4"/>
  <c r="E263" i="4"/>
  <c r="D263" i="4"/>
  <c r="C263" i="4" s="1"/>
  <c r="H262" i="4"/>
  <c r="C262" i="4"/>
  <c r="H261" i="4"/>
  <c r="C261" i="4"/>
  <c r="H260" i="4"/>
  <c r="C260" i="4"/>
  <c r="L259" i="4"/>
  <c r="K259" i="4"/>
  <c r="J259" i="4"/>
  <c r="J258" i="4" s="1"/>
  <c r="I259" i="4"/>
  <c r="G259" i="4"/>
  <c r="F259" i="4"/>
  <c r="F258" i="4" s="1"/>
  <c r="E259" i="4"/>
  <c r="E258" i="4" s="1"/>
  <c r="C258" i="4" s="1"/>
  <c r="D259" i="4"/>
  <c r="L258" i="4"/>
  <c r="K258" i="4"/>
  <c r="G258" i="4"/>
  <c r="D258" i="4"/>
  <c r="H257" i="4"/>
  <c r="C257" i="4"/>
  <c r="H256" i="4"/>
  <c r="C256" i="4"/>
  <c r="H255" i="4"/>
  <c r="C255" i="4"/>
  <c r="H254" i="4"/>
  <c r="C254" i="4"/>
  <c r="H253" i="4"/>
  <c r="C253" i="4"/>
  <c r="L252" i="4"/>
  <c r="L251" i="4" s="1"/>
  <c r="K252" i="4"/>
  <c r="K251" i="4" s="1"/>
  <c r="J252" i="4"/>
  <c r="I252" i="4"/>
  <c r="G252" i="4"/>
  <c r="G251" i="4" s="1"/>
  <c r="G230" i="4" s="1"/>
  <c r="F252" i="4"/>
  <c r="E252" i="4"/>
  <c r="D252" i="4"/>
  <c r="D251" i="4" s="1"/>
  <c r="C252" i="4"/>
  <c r="J251" i="4"/>
  <c r="I251" i="4"/>
  <c r="F251" i="4"/>
  <c r="E251" i="4"/>
  <c r="H250" i="4"/>
  <c r="C250" i="4"/>
  <c r="H249" i="4"/>
  <c r="C249" i="4"/>
  <c r="H248" i="4"/>
  <c r="C248" i="4"/>
  <c r="H247" i="4"/>
  <c r="C247" i="4"/>
  <c r="L246" i="4"/>
  <c r="H246" i="4" s="1"/>
  <c r="K246" i="4"/>
  <c r="J246" i="4"/>
  <c r="I246" i="4"/>
  <c r="G246" i="4"/>
  <c r="F246" i="4"/>
  <c r="E246" i="4"/>
  <c r="D246" i="4"/>
  <c r="C246" i="4" s="1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L231" i="4" s="1"/>
  <c r="L230" i="4" s="1"/>
  <c r="K238" i="4"/>
  <c r="K231" i="4" s="1"/>
  <c r="J238" i="4"/>
  <c r="I238" i="4"/>
  <c r="H238" i="4"/>
  <c r="G238" i="4"/>
  <c r="G231" i="4" s="1"/>
  <c r="F238" i="4"/>
  <c r="E238" i="4"/>
  <c r="D238" i="4"/>
  <c r="D231" i="4" s="1"/>
  <c r="H237" i="4"/>
  <c r="C237" i="4"/>
  <c r="H236" i="4"/>
  <c r="C236" i="4"/>
  <c r="L235" i="4"/>
  <c r="K235" i="4"/>
  <c r="J235" i="4"/>
  <c r="J231" i="4" s="1"/>
  <c r="J230" i="4" s="1"/>
  <c r="I235" i="4"/>
  <c r="G235" i="4"/>
  <c r="F235" i="4"/>
  <c r="E235" i="4"/>
  <c r="D235" i="4"/>
  <c r="H234" i="4"/>
  <c r="C234" i="4"/>
  <c r="L233" i="4"/>
  <c r="K233" i="4"/>
  <c r="J233" i="4"/>
  <c r="I233" i="4"/>
  <c r="H233" i="4" s="1"/>
  <c r="G233" i="4"/>
  <c r="F233" i="4"/>
  <c r="E233" i="4"/>
  <c r="E231" i="4" s="1"/>
  <c r="E230" i="4" s="1"/>
  <c r="D233" i="4"/>
  <c r="C233" i="4" s="1"/>
  <c r="H232" i="4"/>
  <c r="C232" i="4"/>
  <c r="I231" i="4"/>
  <c r="F231" i="4"/>
  <c r="F230" i="4" s="1"/>
  <c r="K230" i="4"/>
  <c r="H229" i="4"/>
  <c r="C229" i="4"/>
  <c r="H228" i="4"/>
  <c r="C228" i="4"/>
  <c r="L227" i="4"/>
  <c r="K227" i="4"/>
  <c r="J227" i="4"/>
  <c r="J204" i="4" s="1"/>
  <c r="J195" i="4" s="1"/>
  <c r="I227" i="4"/>
  <c r="H227" i="4" s="1"/>
  <c r="G227" i="4"/>
  <c r="F227" i="4"/>
  <c r="E227" i="4"/>
  <c r="D227" i="4"/>
  <c r="C227" i="4" s="1"/>
  <c r="I226" i="4"/>
  <c r="H226" i="4" s="1"/>
  <c r="C226" i="4"/>
  <c r="H225" i="4"/>
  <c r="C225" i="4"/>
  <c r="I224" i="4"/>
  <c r="H224" i="4" s="1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J216" i="4"/>
  <c r="G216" i="4"/>
  <c r="F216" i="4"/>
  <c r="F204" i="4" s="1"/>
  <c r="F195" i="4" s="1"/>
  <c r="E216" i="4"/>
  <c r="D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K205" i="4"/>
  <c r="K204" i="4" s="1"/>
  <c r="J205" i="4"/>
  <c r="I205" i="4"/>
  <c r="G205" i="4"/>
  <c r="G204" i="4" s="1"/>
  <c r="F205" i="4"/>
  <c r="E205" i="4"/>
  <c r="D205" i="4"/>
  <c r="C205" i="4"/>
  <c r="D204" i="4"/>
  <c r="H203" i="4"/>
  <c r="C203" i="4"/>
  <c r="H202" i="4"/>
  <c r="C202" i="4"/>
  <c r="H201" i="4"/>
  <c r="C201" i="4"/>
  <c r="H200" i="4"/>
  <c r="C200" i="4"/>
  <c r="H199" i="4"/>
  <c r="C199" i="4"/>
  <c r="L198" i="4"/>
  <c r="L196" i="4" s="1"/>
  <c r="K198" i="4"/>
  <c r="H198" i="4" s="1"/>
  <c r="J198" i="4"/>
  <c r="I198" i="4"/>
  <c r="G198" i="4"/>
  <c r="C198" i="4" s="1"/>
  <c r="F198" i="4"/>
  <c r="E198" i="4"/>
  <c r="D198" i="4"/>
  <c r="H197" i="4"/>
  <c r="C197" i="4"/>
  <c r="K196" i="4"/>
  <c r="K195" i="4" s="1"/>
  <c r="J196" i="4"/>
  <c r="I196" i="4"/>
  <c r="F196" i="4"/>
  <c r="E196" i="4"/>
  <c r="D196" i="4"/>
  <c r="D195" i="4" s="1"/>
  <c r="C195" i="4" s="1"/>
  <c r="G194" i="4"/>
  <c r="F194" i="4"/>
  <c r="E194" i="4"/>
  <c r="D194" i="4"/>
  <c r="C194" i="4"/>
  <c r="H193" i="4"/>
  <c r="C193" i="4"/>
  <c r="L192" i="4"/>
  <c r="L191" i="4" s="1"/>
  <c r="K192" i="4"/>
  <c r="K191" i="4" s="1"/>
  <c r="J192" i="4"/>
  <c r="I192" i="4"/>
  <c r="G192" i="4"/>
  <c r="G191" i="4" s="1"/>
  <c r="F192" i="4"/>
  <c r="E192" i="4"/>
  <c r="D192" i="4"/>
  <c r="D191" i="4" s="1"/>
  <c r="C192" i="4"/>
  <c r="J191" i="4"/>
  <c r="I191" i="4"/>
  <c r="F191" i="4"/>
  <c r="F187" i="4" s="1"/>
  <c r="E191" i="4"/>
  <c r="E187" i="4" s="1"/>
  <c r="H190" i="4"/>
  <c r="C190" i="4"/>
  <c r="H189" i="4"/>
  <c r="C189" i="4"/>
  <c r="L188" i="4"/>
  <c r="K188" i="4"/>
  <c r="J188" i="4"/>
  <c r="I188" i="4"/>
  <c r="G188" i="4"/>
  <c r="F188" i="4"/>
  <c r="E188" i="4"/>
  <c r="D188" i="4"/>
  <c r="C188" i="4"/>
  <c r="J187" i="4"/>
  <c r="I187" i="4"/>
  <c r="H186" i="4"/>
  <c r="C186" i="4"/>
  <c r="H185" i="4"/>
  <c r="C185" i="4"/>
  <c r="L184" i="4"/>
  <c r="K184" i="4"/>
  <c r="H184" i="4" s="1"/>
  <c r="J184" i="4"/>
  <c r="I184" i="4"/>
  <c r="G184" i="4"/>
  <c r="F184" i="4"/>
  <c r="E184" i="4"/>
  <c r="D184" i="4"/>
  <c r="C184" i="4"/>
  <c r="H183" i="4"/>
  <c r="C183" i="4"/>
  <c r="H182" i="4"/>
  <c r="C182" i="4"/>
  <c r="H181" i="4"/>
  <c r="C181" i="4"/>
  <c r="H180" i="4"/>
  <c r="C180" i="4"/>
  <c r="L179" i="4"/>
  <c r="K179" i="4"/>
  <c r="J179" i="4"/>
  <c r="I179" i="4"/>
  <c r="H179" i="4" s="1"/>
  <c r="G179" i="4"/>
  <c r="F179" i="4"/>
  <c r="E179" i="4"/>
  <c r="D179" i="4"/>
  <c r="C179" i="4" s="1"/>
  <c r="H178" i="4"/>
  <c r="C178" i="4"/>
  <c r="H177" i="4"/>
  <c r="C177" i="4"/>
  <c r="H176" i="4"/>
  <c r="C176" i="4"/>
  <c r="L175" i="4"/>
  <c r="K175" i="4"/>
  <c r="J175" i="4"/>
  <c r="I175" i="4"/>
  <c r="G175" i="4"/>
  <c r="F175" i="4"/>
  <c r="F174" i="4" s="1"/>
  <c r="F173" i="4" s="1"/>
  <c r="E175" i="4"/>
  <c r="D175" i="4"/>
  <c r="L174" i="4"/>
  <c r="L173" i="4" s="1"/>
  <c r="K174" i="4"/>
  <c r="K173" i="4" s="1"/>
  <c r="G174" i="4"/>
  <c r="D174" i="4"/>
  <c r="D173" i="4" s="1"/>
  <c r="H172" i="4"/>
  <c r="C172" i="4"/>
  <c r="H171" i="4"/>
  <c r="C171" i="4"/>
  <c r="H170" i="4"/>
  <c r="C170" i="4"/>
  <c r="H169" i="4"/>
  <c r="C169" i="4"/>
  <c r="H168" i="4"/>
  <c r="C168" i="4"/>
  <c r="H167" i="4"/>
  <c r="C167" i="4"/>
  <c r="L166" i="4"/>
  <c r="L165" i="4" s="1"/>
  <c r="K166" i="4"/>
  <c r="K165" i="4" s="1"/>
  <c r="J166" i="4"/>
  <c r="I166" i="4"/>
  <c r="G166" i="4"/>
  <c r="G165" i="4" s="1"/>
  <c r="F166" i="4"/>
  <c r="E166" i="4"/>
  <c r="D166" i="4"/>
  <c r="D165" i="4" s="1"/>
  <c r="C166" i="4"/>
  <c r="J165" i="4"/>
  <c r="I165" i="4"/>
  <c r="H165" i="4" s="1"/>
  <c r="F165" i="4"/>
  <c r="E165" i="4"/>
  <c r="H164" i="4"/>
  <c r="C164" i="4"/>
  <c r="H163" i="4"/>
  <c r="C163" i="4"/>
  <c r="H162" i="4"/>
  <c r="C162" i="4"/>
  <c r="H161" i="4"/>
  <c r="C161" i="4"/>
  <c r="L160" i="4"/>
  <c r="K160" i="4"/>
  <c r="H160" i="4" s="1"/>
  <c r="J160" i="4"/>
  <c r="I160" i="4"/>
  <c r="G160" i="4"/>
  <c r="F160" i="4"/>
  <c r="E160" i="4"/>
  <c r="D160" i="4"/>
  <c r="C160" i="4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I151" i="4"/>
  <c r="H151" i="4" s="1"/>
  <c r="G151" i="4"/>
  <c r="F151" i="4"/>
  <c r="E151" i="4"/>
  <c r="D151" i="4"/>
  <c r="C151" i="4" s="1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H144" i="4" s="1"/>
  <c r="J144" i="4"/>
  <c r="I144" i="4"/>
  <c r="G144" i="4"/>
  <c r="F144" i="4"/>
  <c r="E144" i="4"/>
  <c r="D144" i="4"/>
  <c r="C144" i="4"/>
  <c r="H143" i="4"/>
  <c r="C143" i="4"/>
  <c r="H142" i="4"/>
  <c r="C142" i="4"/>
  <c r="L141" i="4"/>
  <c r="K141" i="4"/>
  <c r="J141" i="4"/>
  <c r="I141" i="4"/>
  <c r="H141" i="4" s="1"/>
  <c r="G141" i="4"/>
  <c r="F141" i="4"/>
  <c r="E141" i="4"/>
  <c r="D141" i="4"/>
  <c r="H140" i="4"/>
  <c r="C140" i="4"/>
  <c r="H139" i="4"/>
  <c r="C139" i="4"/>
  <c r="H138" i="4"/>
  <c r="C138" i="4"/>
  <c r="H137" i="4"/>
  <c r="C137" i="4"/>
  <c r="L136" i="4"/>
  <c r="L130" i="4" s="1"/>
  <c r="K136" i="4"/>
  <c r="H136" i="4" s="1"/>
  <c r="J136" i="4"/>
  <c r="I136" i="4"/>
  <c r="G136" i="4"/>
  <c r="F136" i="4"/>
  <c r="E136" i="4"/>
  <c r="D136" i="4"/>
  <c r="D130" i="4" s="1"/>
  <c r="C136" i="4"/>
  <c r="H135" i="4"/>
  <c r="C135" i="4"/>
  <c r="H134" i="4"/>
  <c r="C134" i="4"/>
  <c r="H133" i="4"/>
  <c r="C133" i="4"/>
  <c r="H132" i="4"/>
  <c r="C132" i="4"/>
  <c r="L131" i="4"/>
  <c r="K131" i="4"/>
  <c r="J131" i="4"/>
  <c r="J130" i="4" s="1"/>
  <c r="I131" i="4"/>
  <c r="G131" i="4"/>
  <c r="F131" i="4"/>
  <c r="E131" i="4"/>
  <c r="E130" i="4" s="1"/>
  <c r="D131" i="4"/>
  <c r="C131" i="4" s="1"/>
  <c r="G130" i="4"/>
  <c r="H129" i="4"/>
  <c r="C129" i="4"/>
  <c r="L128" i="4"/>
  <c r="K128" i="4"/>
  <c r="J128" i="4"/>
  <c r="I128" i="4"/>
  <c r="H128" i="4"/>
  <c r="G128" i="4"/>
  <c r="F128" i="4"/>
  <c r="E128" i="4"/>
  <c r="D128" i="4"/>
  <c r="C128" i="4"/>
  <c r="H127" i="4"/>
  <c r="C127" i="4"/>
  <c r="H126" i="4"/>
  <c r="C126" i="4"/>
  <c r="H125" i="4"/>
  <c r="C125" i="4"/>
  <c r="H124" i="4"/>
  <c r="C124" i="4"/>
  <c r="H123" i="4"/>
  <c r="C123" i="4"/>
  <c r="L122" i="4"/>
  <c r="K122" i="4"/>
  <c r="H122" i="4" s="1"/>
  <c r="J122" i="4"/>
  <c r="I122" i="4"/>
  <c r="G122" i="4"/>
  <c r="F122" i="4"/>
  <c r="E122" i="4"/>
  <c r="D122" i="4"/>
  <c r="C122" i="4"/>
  <c r="H121" i="4"/>
  <c r="C121" i="4"/>
  <c r="H120" i="4"/>
  <c r="C120" i="4"/>
  <c r="H119" i="4"/>
  <c r="C119" i="4"/>
  <c r="H118" i="4"/>
  <c r="C118" i="4"/>
  <c r="H117" i="4"/>
  <c r="C117" i="4"/>
  <c r="L116" i="4"/>
  <c r="K116" i="4"/>
  <c r="H116" i="4" s="1"/>
  <c r="J116" i="4"/>
  <c r="I116" i="4"/>
  <c r="G116" i="4"/>
  <c r="F116" i="4"/>
  <c r="E116" i="4"/>
  <c r="D116" i="4"/>
  <c r="C116" i="4"/>
  <c r="H115" i="4"/>
  <c r="C115" i="4"/>
  <c r="H114" i="4"/>
  <c r="C114" i="4"/>
  <c r="H113" i="4"/>
  <c r="C113" i="4"/>
  <c r="L112" i="4"/>
  <c r="K112" i="4"/>
  <c r="H112" i="4" s="1"/>
  <c r="J112" i="4"/>
  <c r="I112" i="4"/>
  <c r="G112" i="4"/>
  <c r="F112" i="4"/>
  <c r="E112" i="4"/>
  <c r="D112" i="4"/>
  <c r="C112" i="4"/>
  <c r="H111" i="4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I104" i="4"/>
  <c r="H104" i="4" s="1"/>
  <c r="C104" i="4"/>
  <c r="L103" i="4"/>
  <c r="K103" i="4"/>
  <c r="J103" i="4"/>
  <c r="G103" i="4"/>
  <c r="F103" i="4"/>
  <c r="E103" i="4"/>
  <c r="D103" i="4"/>
  <c r="C103" i="4"/>
  <c r="H102" i="4"/>
  <c r="C102" i="4"/>
  <c r="H101" i="4"/>
  <c r="C101" i="4"/>
  <c r="H100" i="4"/>
  <c r="C100" i="4"/>
  <c r="H99" i="4"/>
  <c r="C99" i="4"/>
  <c r="H98" i="4"/>
  <c r="C98" i="4"/>
  <c r="H97" i="4"/>
  <c r="C97" i="4"/>
  <c r="H96" i="4"/>
  <c r="C96" i="4"/>
  <c r="L95" i="4"/>
  <c r="K95" i="4"/>
  <c r="H95" i="4" s="1"/>
  <c r="J95" i="4"/>
  <c r="I95" i="4"/>
  <c r="G95" i="4"/>
  <c r="F95" i="4"/>
  <c r="E95" i="4"/>
  <c r="D95" i="4"/>
  <c r="C95" i="4"/>
  <c r="H94" i="4"/>
  <c r="C94" i="4"/>
  <c r="H93" i="4"/>
  <c r="C93" i="4"/>
  <c r="H92" i="4"/>
  <c r="C92" i="4"/>
  <c r="H91" i="4"/>
  <c r="C91" i="4"/>
  <c r="H90" i="4"/>
  <c r="C90" i="4"/>
  <c r="L89" i="4"/>
  <c r="K89" i="4"/>
  <c r="H89" i="4" s="1"/>
  <c r="J89" i="4"/>
  <c r="I89" i="4"/>
  <c r="G89" i="4"/>
  <c r="G83" i="4" s="1"/>
  <c r="F89" i="4"/>
  <c r="E89" i="4"/>
  <c r="D89" i="4"/>
  <c r="D83" i="4" s="1"/>
  <c r="C89" i="4"/>
  <c r="H88" i="4"/>
  <c r="C88" i="4"/>
  <c r="H87" i="4"/>
  <c r="C87" i="4"/>
  <c r="H86" i="4"/>
  <c r="C86" i="4"/>
  <c r="H85" i="4"/>
  <c r="C85" i="4"/>
  <c r="L84" i="4"/>
  <c r="K84" i="4"/>
  <c r="J84" i="4"/>
  <c r="J83" i="4" s="1"/>
  <c r="I84" i="4"/>
  <c r="H84" i="4" s="1"/>
  <c r="G84" i="4"/>
  <c r="F84" i="4"/>
  <c r="F83" i="4" s="1"/>
  <c r="E84" i="4"/>
  <c r="D84" i="4"/>
  <c r="L83" i="4"/>
  <c r="K83" i="4"/>
  <c r="E83" i="4"/>
  <c r="H82" i="4"/>
  <c r="C82" i="4"/>
  <c r="H81" i="4"/>
  <c r="C81" i="4"/>
  <c r="L80" i="4"/>
  <c r="L76" i="4" s="1"/>
  <c r="L75" i="4" s="1"/>
  <c r="K80" i="4"/>
  <c r="K76" i="4" s="1"/>
  <c r="J80" i="4"/>
  <c r="I80" i="4"/>
  <c r="G80" i="4"/>
  <c r="F80" i="4"/>
  <c r="E80" i="4"/>
  <c r="D80" i="4"/>
  <c r="D76" i="4" s="1"/>
  <c r="C80" i="4"/>
  <c r="H79" i="4"/>
  <c r="C79" i="4"/>
  <c r="H78" i="4"/>
  <c r="C78" i="4"/>
  <c r="L77" i="4"/>
  <c r="K77" i="4"/>
  <c r="J77" i="4"/>
  <c r="J76" i="4" s="1"/>
  <c r="I77" i="4"/>
  <c r="G77" i="4"/>
  <c r="F77" i="4"/>
  <c r="F76" i="4" s="1"/>
  <c r="E77" i="4"/>
  <c r="E76" i="4" s="1"/>
  <c r="E75" i="4" s="1"/>
  <c r="D77" i="4"/>
  <c r="C77" i="4" s="1"/>
  <c r="G76" i="4"/>
  <c r="J75" i="4"/>
  <c r="G75" i="4"/>
  <c r="H74" i="4"/>
  <c r="C74" i="4"/>
  <c r="H73" i="4"/>
  <c r="C73" i="4"/>
  <c r="H72" i="4"/>
  <c r="C72" i="4"/>
  <c r="H71" i="4"/>
  <c r="C71" i="4"/>
  <c r="H70" i="4"/>
  <c r="C70" i="4"/>
  <c r="L69" i="4"/>
  <c r="K69" i="4"/>
  <c r="H69" i="4" s="1"/>
  <c r="J69" i="4"/>
  <c r="I69" i="4"/>
  <c r="G69" i="4"/>
  <c r="F69" i="4"/>
  <c r="E69" i="4"/>
  <c r="D69" i="4"/>
  <c r="C69" i="4"/>
  <c r="H68" i="4"/>
  <c r="C68" i="4"/>
  <c r="L67" i="4"/>
  <c r="K67" i="4"/>
  <c r="H67" i="4" s="1"/>
  <c r="J67" i="4"/>
  <c r="I67" i="4"/>
  <c r="G67" i="4"/>
  <c r="F67" i="4"/>
  <c r="E67" i="4"/>
  <c r="D67" i="4"/>
  <c r="C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H58" i="4" s="1"/>
  <c r="G58" i="4"/>
  <c r="F58" i="4"/>
  <c r="F54" i="4" s="1"/>
  <c r="F53" i="4" s="1"/>
  <c r="E58" i="4"/>
  <c r="D58" i="4"/>
  <c r="H57" i="4"/>
  <c r="C57" i="4"/>
  <c r="H56" i="4"/>
  <c r="C56" i="4"/>
  <c r="L55" i="4"/>
  <c r="L54" i="4" s="1"/>
  <c r="L53" i="4" s="1"/>
  <c r="K55" i="4"/>
  <c r="K54" i="4" s="1"/>
  <c r="K53" i="4" s="1"/>
  <c r="J55" i="4"/>
  <c r="I55" i="4"/>
  <c r="G55" i="4"/>
  <c r="G54" i="4" s="1"/>
  <c r="G53" i="4" s="1"/>
  <c r="F55" i="4"/>
  <c r="E55" i="4"/>
  <c r="D55" i="4"/>
  <c r="D54" i="4" s="1"/>
  <c r="J54" i="4"/>
  <c r="J53" i="4" s="1"/>
  <c r="I54" i="4"/>
  <c r="E54" i="4"/>
  <c r="E53" i="4" s="1"/>
  <c r="H47" i="4"/>
  <c r="C47" i="4"/>
  <c r="H46" i="4"/>
  <c r="C46" i="4"/>
  <c r="L45" i="4"/>
  <c r="H45" i="4" s="1"/>
  <c r="G45" i="4"/>
  <c r="H44" i="4"/>
  <c r="C44" i="4"/>
  <c r="K43" i="4"/>
  <c r="J43" i="4"/>
  <c r="I43" i="4"/>
  <c r="F43" i="4"/>
  <c r="E43" i="4"/>
  <c r="D43" i="4"/>
  <c r="H42" i="4"/>
  <c r="C42" i="4"/>
  <c r="H41" i="4"/>
  <c r="C41" i="4"/>
  <c r="H40" i="4"/>
  <c r="C40" i="4"/>
  <c r="H39" i="4"/>
  <c r="C39" i="4"/>
  <c r="H38" i="4"/>
  <c r="C38" i="4"/>
  <c r="K37" i="4"/>
  <c r="H37" i="4" s="1"/>
  <c r="F37" i="4"/>
  <c r="C37" i="4"/>
  <c r="H36" i="4"/>
  <c r="C36" i="4"/>
  <c r="H35" i="4"/>
  <c r="C35" i="4"/>
  <c r="K34" i="4"/>
  <c r="H34" i="4" s="1"/>
  <c r="F34" i="4"/>
  <c r="C34" i="4" s="1"/>
  <c r="H33" i="4"/>
  <c r="C33" i="4"/>
  <c r="K32" i="4"/>
  <c r="K27" i="4" s="1"/>
  <c r="H27" i="4" s="1"/>
  <c r="F32" i="4"/>
  <c r="C32" i="4" s="1"/>
  <c r="H31" i="4"/>
  <c r="C31" i="4"/>
  <c r="H30" i="4"/>
  <c r="C30" i="4"/>
  <c r="H29" i="4"/>
  <c r="C29" i="4"/>
  <c r="K28" i="4"/>
  <c r="H28" i="4" s="1"/>
  <c r="F28" i="4"/>
  <c r="C28" i="4"/>
  <c r="F27" i="4"/>
  <c r="C27" i="4" s="1"/>
  <c r="H26" i="4"/>
  <c r="C26" i="4"/>
  <c r="H24" i="4"/>
  <c r="C24" i="4"/>
  <c r="H23" i="4"/>
  <c r="C23" i="4"/>
  <c r="L22" i="4"/>
  <c r="K22" i="4"/>
  <c r="J22" i="4"/>
  <c r="I22" i="4"/>
  <c r="G22" i="4"/>
  <c r="F22" i="4"/>
  <c r="F288" i="4" s="1"/>
  <c r="E22" i="4"/>
  <c r="E288" i="4" s="1"/>
  <c r="E287" i="4" s="1"/>
  <c r="D22" i="4"/>
  <c r="L21" i="4"/>
  <c r="H300" i="3"/>
  <c r="C300" i="3"/>
  <c r="H298" i="3"/>
  <c r="C298" i="3"/>
  <c r="H296" i="3"/>
  <c r="C296" i="3"/>
  <c r="H295" i="3"/>
  <c r="C295" i="3"/>
  <c r="H294" i="3"/>
  <c r="C294" i="3"/>
  <c r="H293" i="3"/>
  <c r="C293" i="3"/>
  <c r="H292" i="3"/>
  <c r="C292" i="3"/>
  <c r="H291" i="3"/>
  <c r="C291" i="3"/>
  <c r="L290" i="3"/>
  <c r="K290" i="3"/>
  <c r="J290" i="3"/>
  <c r="I290" i="3"/>
  <c r="H290" i="3"/>
  <c r="G290" i="3"/>
  <c r="F290" i="3"/>
  <c r="E290" i="3"/>
  <c r="D290" i="3"/>
  <c r="C290" i="3"/>
  <c r="D287" i="3"/>
  <c r="G283" i="3"/>
  <c r="F283" i="3"/>
  <c r="E283" i="3"/>
  <c r="D283" i="3"/>
  <c r="C283" i="3"/>
  <c r="H282" i="3"/>
  <c r="C282" i="3"/>
  <c r="H281" i="3"/>
  <c r="C281" i="3"/>
  <c r="L280" i="3"/>
  <c r="K280" i="3"/>
  <c r="J280" i="3"/>
  <c r="J288" i="3" s="1"/>
  <c r="J287" i="3" s="1"/>
  <c r="I280" i="3"/>
  <c r="G280" i="3"/>
  <c r="F280" i="3"/>
  <c r="E280" i="3"/>
  <c r="E288" i="3" s="1"/>
  <c r="E287" i="3" s="1"/>
  <c r="D280" i="3"/>
  <c r="H279" i="3"/>
  <c r="C279" i="3"/>
  <c r="H278" i="3"/>
  <c r="C278" i="3"/>
  <c r="H277" i="3"/>
  <c r="C277" i="3"/>
  <c r="L276" i="3"/>
  <c r="K276" i="3"/>
  <c r="J276" i="3"/>
  <c r="J269" i="3" s="1"/>
  <c r="I276" i="3"/>
  <c r="G276" i="3"/>
  <c r="F276" i="3"/>
  <c r="F269" i="3" s="1"/>
  <c r="E276" i="3"/>
  <c r="E269" i="3" s="1"/>
  <c r="D276" i="3"/>
  <c r="C276" i="3" s="1"/>
  <c r="H275" i="3"/>
  <c r="C275" i="3"/>
  <c r="H274" i="3"/>
  <c r="C274" i="3"/>
  <c r="H273" i="3"/>
  <c r="C273" i="3"/>
  <c r="H272" i="3"/>
  <c r="C272" i="3"/>
  <c r="L271" i="3"/>
  <c r="K271" i="3"/>
  <c r="J271" i="3"/>
  <c r="I271" i="3"/>
  <c r="H271" i="3"/>
  <c r="G271" i="3"/>
  <c r="F271" i="3"/>
  <c r="E271" i="3"/>
  <c r="D271" i="3"/>
  <c r="C271" i="3" s="1"/>
  <c r="H270" i="3"/>
  <c r="C270" i="3"/>
  <c r="L269" i="3"/>
  <c r="K269" i="3"/>
  <c r="G269" i="3"/>
  <c r="D269" i="3"/>
  <c r="C269" i="3" s="1"/>
  <c r="H268" i="3"/>
  <c r="H283" i="3" s="1"/>
  <c r="G268" i="3"/>
  <c r="F268" i="3"/>
  <c r="E268" i="3"/>
  <c r="D268" i="3"/>
  <c r="C268" i="3" s="1"/>
  <c r="H267" i="3"/>
  <c r="C267" i="3"/>
  <c r="H266" i="3"/>
  <c r="C266" i="3"/>
  <c r="H265" i="3"/>
  <c r="C265" i="3"/>
  <c r="H264" i="3"/>
  <c r="C264" i="3"/>
  <c r="L263" i="3"/>
  <c r="K263" i="3"/>
  <c r="H263" i="3" s="1"/>
  <c r="J263" i="3"/>
  <c r="I263" i="3"/>
  <c r="G263" i="3"/>
  <c r="F263" i="3"/>
  <c r="E263" i="3"/>
  <c r="D263" i="3"/>
  <c r="C263" i="3"/>
  <c r="H262" i="3"/>
  <c r="C262" i="3"/>
  <c r="H261" i="3"/>
  <c r="C261" i="3"/>
  <c r="H260" i="3"/>
  <c r="C260" i="3"/>
  <c r="L259" i="3"/>
  <c r="L258" i="3" s="1"/>
  <c r="K259" i="3"/>
  <c r="K258" i="3" s="1"/>
  <c r="J259" i="3"/>
  <c r="I259" i="3"/>
  <c r="G259" i="3"/>
  <c r="G258" i="3" s="1"/>
  <c r="F259" i="3"/>
  <c r="E259" i="3"/>
  <c r="D259" i="3"/>
  <c r="D258" i="3" s="1"/>
  <c r="J258" i="3"/>
  <c r="I258" i="3"/>
  <c r="F258" i="3"/>
  <c r="E258" i="3"/>
  <c r="H257" i="3"/>
  <c r="C257" i="3"/>
  <c r="H256" i="3"/>
  <c r="C256" i="3"/>
  <c r="H255" i="3"/>
  <c r="C255" i="3"/>
  <c r="H254" i="3"/>
  <c r="C254" i="3"/>
  <c r="H253" i="3"/>
  <c r="C253" i="3"/>
  <c r="L252" i="3"/>
  <c r="K252" i="3"/>
  <c r="J252" i="3"/>
  <c r="J251" i="3" s="1"/>
  <c r="I252" i="3"/>
  <c r="G252" i="3"/>
  <c r="F252" i="3"/>
  <c r="F251" i="3" s="1"/>
  <c r="E252" i="3"/>
  <c r="E251" i="3" s="1"/>
  <c r="C251" i="3" s="1"/>
  <c r="D252" i="3"/>
  <c r="L251" i="3"/>
  <c r="K251" i="3"/>
  <c r="G251" i="3"/>
  <c r="D251" i="3"/>
  <c r="H250" i="3"/>
  <c r="C250" i="3"/>
  <c r="H249" i="3"/>
  <c r="C249" i="3"/>
  <c r="H248" i="3"/>
  <c r="C248" i="3"/>
  <c r="H247" i="3"/>
  <c r="C247" i="3"/>
  <c r="L246" i="3"/>
  <c r="K246" i="3"/>
  <c r="J246" i="3"/>
  <c r="I246" i="3"/>
  <c r="H246" i="3" s="1"/>
  <c r="G246" i="3"/>
  <c r="F246" i="3"/>
  <c r="E246" i="3"/>
  <c r="D246" i="3"/>
  <c r="C246" i="3" s="1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J231" i="3" s="1"/>
  <c r="I238" i="3"/>
  <c r="G238" i="3"/>
  <c r="F238" i="3"/>
  <c r="F231" i="3" s="1"/>
  <c r="F230" i="3" s="1"/>
  <c r="E238" i="3"/>
  <c r="E231" i="3" s="1"/>
  <c r="C231" i="3" s="1"/>
  <c r="D238" i="3"/>
  <c r="H237" i="3"/>
  <c r="C237" i="3"/>
  <c r="H236" i="3"/>
  <c r="C236" i="3"/>
  <c r="L235" i="3"/>
  <c r="K235" i="3"/>
  <c r="H235" i="3" s="1"/>
  <c r="J235" i="3"/>
  <c r="I235" i="3"/>
  <c r="G235" i="3"/>
  <c r="F235" i="3"/>
  <c r="E235" i="3"/>
  <c r="D235" i="3"/>
  <c r="C235" i="3"/>
  <c r="H234" i="3"/>
  <c r="C234" i="3"/>
  <c r="L233" i="3"/>
  <c r="K233" i="3"/>
  <c r="H233" i="3" s="1"/>
  <c r="J233" i="3"/>
  <c r="I233" i="3"/>
  <c r="G233" i="3"/>
  <c r="G231" i="3" s="1"/>
  <c r="G230" i="3" s="1"/>
  <c r="F233" i="3"/>
  <c r="E233" i="3"/>
  <c r="D233" i="3"/>
  <c r="C233" i="3"/>
  <c r="H232" i="3"/>
  <c r="C232" i="3"/>
  <c r="L231" i="3"/>
  <c r="L230" i="3" s="1"/>
  <c r="K231" i="3"/>
  <c r="K230" i="3" s="1"/>
  <c r="D231" i="3"/>
  <c r="D230" i="3" s="1"/>
  <c r="J230" i="3"/>
  <c r="H229" i="3"/>
  <c r="C229" i="3"/>
  <c r="H228" i="3"/>
  <c r="C228" i="3"/>
  <c r="L227" i="3"/>
  <c r="K227" i="3"/>
  <c r="J227" i="3"/>
  <c r="I227" i="3"/>
  <c r="H227" i="3"/>
  <c r="G227" i="3"/>
  <c r="F227" i="3"/>
  <c r="E227" i="3"/>
  <c r="D227" i="3"/>
  <c r="C227" i="3" s="1"/>
  <c r="H226" i="3"/>
  <c r="D226" i="3"/>
  <c r="C226" i="3"/>
  <c r="H225" i="3"/>
  <c r="C225" i="3"/>
  <c r="H224" i="3"/>
  <c r="D224" i="3"/>
  <c r="C224" i="3" s="1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L216" i="3"/>
  <c r="L204" i="3" s="1"/>
  <c r="K216" i="3"/>
  <c r="J216" i="3"/>
  <c r="I216" i="3"/>
  <c r="H216" i="3"/>
  <c r="G216" i="3"/>
  <c r="F216" i="3"/>
  <c r="E216" i="3"/>
  <c r="D216" i="3"/>
  <c r="C216" i="3" s="1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K205" i="3"/>
  <c r="J205" i="3"/>
  <c r="J204" i="3" s="1"/>
  <c r="J195" i="3" s="1"/>
  <c r="I205" i="3"/>
  <c r="G205" i="3"/>
  <c r="F205" i="3"/>
  <c r="F204" i="3" s="1"/>
  <c r="F195" i="3" s="1"/>
  <c r="E205" i="3"/>
  <c r="E204" i="3" s="1"/>
  <c r="E195" i="3" s="1"/>
  <c r="D205" i="3"/>
  <c r="K204" i="3"/>
  <c r="G204" i="3"/>
  <c r="H203" i="3"/>
  <c r="C203" i="3"/>
  <c r="H202" i="3"/>
  <c r="C202" i="3"/>
  <c r="H201" i="3"/>
  <c r="C201" i="3"/>
  <c r="H200" i="3"/>
  <c r="C200" i="3"/>
  <c r="H199" i="3"/>
  <c r="C199" i="3"/>
  <c r="L198" i="3"/>
  <c r="K198" i="3"/>
  <c r="H198" i="3" s="1"/>
  <c r="J198" i="3"/>
  <c r="I198" i="3"/>
  <c r="G198" i="3"/>
  <c r="F198" i="3"/>
  <c r="E198" i="3"/>
  <c r="D198" i="3"/>
  <c r="C198" i="3"/>
  <c r="H197" i="3"/>
  <c r="C197" i="3"/>
  <c r="L196" i="3"/>
  <c r="K196" i="3"/>
  <c r="K195" i="3" s="1"/>
  <c r="J196" i="3"/>
  <c r="I196" i="3"/>
  <c r="G196" i="3"/>
  <c r="G195" i="3" s="1"/>
  <c r="F196" i="3"/>
  <c r="E196" i="3"/>
  <c r="D196" i="3"/>
  <c r="H194" i="3"/>
  <c r="G194" i="3"/>
  <c r="F194" i="3"/>
  <c r="E194" i="3"/>
  <c r="D194" i="3"/>
  <c r="C194" i="3" s="1"/>
  <c r="H193" i="3"/>
  <c r="C193" i="3"/>
  <c r="L192" i="3"/>
  <c r="L191" i="3" s="1"/>
  <c r="K192" i="3"/>
  <c r="K191" i="3" s="1"/>
  <c r="J192" i="3"/>
  <c r="I192" i="3"/>
  <c r="G192" i="3"/>
  <c r="G191" i="3" s="1"/>
  <c r="F192" i="3"/>
  <c r="E192" i="3"/>
  <c r="D192" i="3"/>
  <c r="D191" i="3" s="1"/>
  <c r="C191" i="3" s="1"/>
  <c r="J191" i="3"/>
  <c r="I191" i="3"/>
  <c r="F191" i="3"/>
  <c r="F187" i="3" s="1"/>
  <c r="E191" i="3"/>
  <c r="H190" i="3"/>
  <c r="C190" i="3"/>
  <c r="H189" i="3"/>
  <c r="C189" i="3"/>
  <c r="L188" i="3"/>
  <c r="K188" i="3"/>
  <c r="K187" i="3" s="1"/>
  <c r="J188" i="3"/>
  <c r="I188" i="3"/>
  <c r="G188" i="3"/>
  <c r="G187" i="3" s="1"/>
  <c r="F188" i="3"/>
  <c r="E188" i="3"/>
  <c r="D188" i="3"/>
  <c r="J187" i="3"/>
  <c r="E187" i="3"/>
  <c r="H186" i="3"/>
  <c r="C186" i="3"/>
  <c r="H185" i="3"/>
  <c r="C185" i="3"/>
  <c r="L184" i="3"/>
  <c r="K184" i="3"/>
  <c r="J184" i="3"/>
  <c r="I184" i="3"/>
  <c r="H184" i="3"/>
  <c r="G184" i="3"/>
  <c r="F184" i="3"/>
  <c r="E184" i="3"/>
  <c r="D184" i="3"/>
  <c r="C184" i="3" s="1"/>
  <c r="H183" i="3"/>
  <c r="C183" i="3"/>
  <c r="H182" i="3"/>
  <c r="C182" i="3"/>
  <c r="H181" i="3"/>
  <c r="C181" i="3"/>
  <c r="H180" i="3"/>
  <c r="C180" i="3"/>
  <c r="L179" i="3"/>
  <c r="K179" i="3"/>
  <c r="J179" i="3"/>
  <c r="I179" i="3"/>
  <c r="G179" i="3"/>
  <c r="F179" i="3"/>
  <c r="E179" i="3"/>
  <c r="D179" i="3"/>
  <c r="H178" i="3"/>
  <c r="C178" i="3"/>
  <c r="H177" i="3"/>
  <c r="C177" i="3"/>
  <c r="H176" i="3"/>
  <c r="C176" i="3"/>
  <c r="L175" i="3"/>
  <c r="K175" i="3"/>
  <c r="J175" i="3"/>
  <c r="I175" i="3"/>
  <c r="G175" i="3"/>
  <c r="F175" i="3"/>
  <c r="E175" i="3"/>
  <c r="D175" i="3"/>
  <c r="C175" i="3" s="1"/>
  <c r="L174" i="3"/>
  <c r="L173" i="3" s="1"/>
  <c r="K174" i="3"/>
  <c r="K173" i="3" s="1"/>
  <c r="G174" i="3"/>
  <c r="G173" i="3" s="1"/>
  <c r="D174" i="3"/>
  <c r="D173" i="3" s="1"/>
  <c r="H172" i="3"/>
  <c r="C172" i="3"/>
  <c r="H171" i="3"/>
  <c r="C171" i="3"/>
  <c r="I170" i="3"/>
  <c r="H170" i="3" s="1"/>
  <c r="D170" i="3"/>
  <c r="H169" i="3"/>
  <c r="C169" i="3"/>
  <c r="H168" i="3"/>
  <c r="C168" i="3"/>
  <c r="H167" i="3"/>
  <c r="C167" i="3"/>
  <c r="L166" i="3"/>
  <c r="L165" i="3" s="1"/>
  <c r="K166" i="3"/>
  <c r="J166" i="3"/>
  <c r="G166" i="3"/>
  <c r="F166" i="3"/>
  <c r="F165" i="3" s="1"/>
  <c r="E166" i="3"/>
  <c r="K165" i="3"/>
  <c r="J165" i="3"/>
  <c r="G165" i="3"/>
  <c r="E165" i="3"/>
  <c r="H164" i="3"/>
  <c r="C164" i="3"/>
  <c r="H163" i="3"/>
  <c r="C163" i="3"/>
  <c r="H162" i="3"/>
  <c r="C162" i="3"/>
  <c r="H161" i="3"/>
  <c r="C161" i="3"/>
  <c r="L160" i="3"/>
  <c r="H160" i="3" s="1"/>
  <c r="K160" i="3"/>
  <c r="J160" i="3"/>
  <c r="I160" i="3"/>
  <c r="G160" i="3"/>
  <c r="F160" i="3"/>
  <c r="E160" i="3"/>
  <c r="D160" i="3"/>
  <c r="C160" i="3" s="1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L151" i="3"/>
  <c r="K151" i="3"/>
  <c r="J151" i="3"/>
  <c r="I151" i="3"/>
  <c r="H151" i="3" s="1"/>
  <c r="G151" i="3"/>
  <c r="F151" i="3"/>
  <c r="C151" i="3" s="1"/>
  <c r="E151" i="3"/>
  <c r="D151" i="3"/>
  <c r="H150" i="3"/>
  <c r="C150" i="3"/>
  <c r="H149" i="3"/>
  <c r="C149" i="3"/>
  <c r="H148" i="3"/>
  <c r="C148" i="3"/>
  <c r="H147" i="3"/>
  <c r="C147" i="3"/>
  <c r="H146" i="3"/>
  <c r="C146" i="3"/>
  <c r="H145" i="3"/>
  <c r="C145" i="3"/>
  <c r="L144" i="3"/>
  <c r="K144" i="3"/>
  <c r="J144" i="3"/>
  <c r="I144" i="3"/>
  <c r="H144" i="3"/>
  <c r="G144" i="3"/>
  <c r="F144" i="3"/>
  <c r="E144" i="3"/>
  <c r="D144" i="3"/>
  <c r="C144" i="3" s="1"/>
  <c r="H143" i="3"/>
  <c r="C143" i="3"/>
  <c r="H142" i="3"/>
  <c r="C142" i="3"/>
  <c r="L141" i="3"/>
  <c r="K141" i="3"/>
  <c r="J141" i="3"/>
  <c r="I141" i="3"/>
  <c r="G141" i="3"/>
  <c r="F141" i="3"/>
  <c r="F130" i="3" s="1"/>
  <c r="E141" i="3"/>
  <c r="D141" i="3"/>
  <c r="H140" i="3"/>
  <c r="C140" i="3"/>
  <c r="H139" i="3"/>
  <c r="C139" i="3"/>
  <c r="H138" i="3"/>
  <c r="C138" i="3"/>
  <c r="H137" i="3"/>
  <c r="C137" i="3"/>
  <c r="L136" i="3"/>
  <c r="H136" i="3" s="1"/>
  <c r="K136" i="3"/>
  <c r="J136" i="3"/>
  <c r="I136" i="3"/>
  <c r="G136" i="3"/>
  <c r="F136" i="3"/>
  <c r="E136" i="3"/>
  <c r="D136" i="3"/>
  <c r="H135" i="3"/>
  <c r="C135" i="3"/>
  <c r="H134" i="3"/>
  <c r="C134" i="3"/>
  <c r="H133" i="3"/>
  <c r="C133" i="3"/>
  <c r="I132" i="3"/>
  <c r="H132" i="3" s="1"/>
  <c r="D132" i="3"/>
  <c r="C132" i="3" s="1"/>
  <c r="L131" i="3"/>
  <c r="K131" i="3"/>
  <c r="K130" i="3" s="1"/>
  <c r="J131" i="3"/>
  <c r="G131" i="3"/>
  <c r="F131" i="3"/>
  <c r="E131" i="3"/>
  <c r="D131" i="3"/>
  <c r="C131" i="3" s="1"/>
  <c r="L130" i="3"/>
  <c r="E130" i="3"/>
  <c r="H129" i="3"/>
  <c r="H128" i="3" s="1"/>
  <c r="C129" i="3"/>
  <c r="C128" i="3" s="1"/>
  <c r="L128" i="3"/>
  <c r="K128" i="3"/>
  <c r="J128" i="3"/>
  <c r="I128" i="3"/>
  <c r="G128" i="3"/>
  <c r="F128" i="3"/>
  <c r="E128" i="3"/>
  <c r="D128" i="3"/>
  <c r="I127" i="3"/>
  <c r="H127" i="3" s="1"/>
  <c r="D127" i="3"/>
  <c r="H126" i="3"/>
  <c r="C126" i="3"/>
  <c r="I125" i="3"/>
  <c r="D125" i="3"/>
  <c r="C125" i="3" s="1"/>
  <c r="H124" i="3"/>
  <c r="C124" i="3"/>
  <c r="H123" i="3"/>
  <c r="C123" i="3"/>
  <c r="L122" i="3"/>
  <c r="K122" i="3"/>
  <c r="J122" i="3"/>
  <c r="G122" i="3"/>
  <c r="F122" i="3"/>
  <c r="F83" i="3" s="1"/>
  <c r="E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I116" i="3"/>
  <c r="H116" i="3" s="1"/>
  <c r="G116" i="3"/>
  <c r="F116" i="3"/>
  <c r="E116" i="3"/>
  <c r="D116" i="3"/>
  <c r="C116" i="3" s="1"/>
  <c r="H115" i="3"/>
  <c r="C115" i="3"/>
  <c r="H114" i="3"/>
  <c r="C114" i="3"/>
  <c r="H113" i="3"/>
  <c r="C113" i="3"/>
  <c r="L112" i="3"/>
  <c r="K112" i="3"/>
  <c r="J112" i="3"/>
  <c r="I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H104" i="3"/>
  <c r="D104" i="3"/>
  <c r="C104" i="3"/>
  <c r="L103" i="3"/>
  <c r="K103" i="3"/>
  <c r="J103" i="3"/>
  <c r="I103" i="3"/>
  <c r="H103" i="3"/>
  <c r="G103" i="3"/>
  <c r="F103" i="3"/>
  <c r="E103" i="3"/>
  <c r="D103" i="3"/>
  <c r="C103" i="3" s="1"/>
  <c r="I102" i="3"/>
  <c r="H102" i="3" s="1"/>
  <c r="D102" i="3"/>
  <c r="C102" i="3"/>
  <c r="H101" i="3"/>
  <c r="C101" i="3"/>
  <c r="H100" i="3"/>
  <c r="C100" i="3"/>
  <c r="H99" i="3"/>
  <c r="C99" i="3"/>
  <c r="H98" i="3"/>
  <c r="C98" i="3"/>
  <c r="I97" i="3"/>
  <c r="H97" i="3" s="1"/>
  <c r="D97" i="3"/>
  <c r="C97" i="3"/>
  <c r="H96" i="3"/>
  <c r="C96" i="3"/>
  <c r="L95" i="3"/>
  <c r="K95" i="3"/>
  <c r="J95" i="3"/>
  <c r="G95" i="3"/>
  <c r="F95" i="3"/>
  <c r="E95" i="3"/>
  <c r="D95" i="3"/>
  <c r="C95" i="3" s="1"/>
  <c r="H94" i="3"/>
  <c r="C94" i="3"/>
  <c r="H93" i="3"/>
  <c r="C93" i="3"/>
  <c r="H92" i="3"/>
  <c r="C92" i="3"/>
  <c r="H91" i="3"/>
  <c r="C91" i="3"/>
  <c r="H90" i="3"/>
  <c r="C90" i="3"/>
  <c r="L89" i="3"/>
  <c r="K89" i="3"/>
  <c r="J89" i="3"/>
  <c r="I89" i="3"/>
  <c r="H89" i="3" s="1"/>
  <c r="G89" i="3"/>
  <c r="G83" i="3" s="1"/>
  <c r="F89" i="3"/>
  <c r="E89" i="3"/>
  <c r="D89" i="3"/>
  <c r="I88" i="3"/>
  <c r="H88" i="3" s="1"/>
  <c r="D88" i="3"/>
  <c r="D84" i="3" s="1"/>
  <c r="C88" i="3"/>
  <c r="H87" i="3"/>
  <c r="C87" i="3"/>
  <c r="H86" i="3"/>
  <c r="C86" i="3"/>
  <c r="H85" i="3"/>
  <c r="C85" i="3"/>
  <c r="L84" i="3"/>
  <c r="L83" i="3" s="1"/>
  <c r="K84" i="3"/>
  <c r="K83" i="3" s="1"/>
  <c r="J84" i="3"/>
  <c r="G84" i="3"/>
  <c r="F84" i="3"/>
  <c r="E84" i="3"/>
  <c r="E83" i="3"/>
  <c r="H82" i="3"/>
  <c r="C82" i="3"/>
  <c r="H81" i="3"/>
  <c r="C81" i="3"/>
  <c r="L80" i="3"/>
  <c r="K80" i="3"/>
  <c r="H80" i="3" s="1"/>
  <c r="J80" i="3"/>
  <c r="I80" i="3"/>
  <c r="G80" i="3"/>
  <c r="F80" i="3"/>
  <c r="E80" i="3"/>
  <c r="D80" i="3"/>
  <c r="C80" i="3"/>
  <c r="H79" i="3"/>
  <c r="C79" i="3"/>
  <c r="H78" i="3"/>
  <c r="C78" i="3"/>
  <c r="L77" i="3"/>
  <c r="K77" i="3"/>
  <c r="J77" i="3"/>
  <c r="J76" i="3" s="1"/>
  <c r="I77" i="3"/>
  <c r="G77" i="3"/>
  <c r="F77" i="3"/>
  <c r="F76" i="3" s="1"/>
  <c r="E77" i="3"/>
  <c r="E76" i="3" s="1"/>
  <c r="D77" i="3"/>
  <c r="L76" i="3"/>
  <c r="K76" i="3"/>
  <c r="G76" i="3"/>
  <c r="D76" i="3"/>
  <c r="C76" i="3"/>
  <c r="H74" i="3"/>
  <c r="C74" i="3"/>
  <c r="H73" i="3"/>
  <c r="C73" i="3"/>
  <c r="H72" i="3"/>
  <c r="C72" i="3"/>
  <c r="H71" i="3"/>
  <c r="C71" i="3"/>
  <c r="H70" i="3"/>
  <c r="C70" i="3"/>
  <c r="L69" i="3"/>
  <c r="K69" i="3"/>
  <c r="H69" i="3" s="1"/>
  <c r="J69" i="3"/>
  <c r="I69" i="3"/>
  <c r="G69" i="3"/>
  <c r="C69" i="3" s="1"/>
  <c r="F69" i="3"/>
  <c r="E69" i="3"/>
  <c r="D69" i="3"/>
  <c r="D67" i="3" s="1"/>
  <c r="H68" i="3"/>
  <c r="C68" i="3"/>
  <c r="L67" i="3"/>
  <c r="K67" i="3"/>
  <c r="H67" i="3" s="1"/>
  <c r="J67" i="3"/>
  <c r="I67" i="3"/>
  <c r="G67" i="3"/>
  <c r="G53" i="3" s="1"/>
  <c r="F67" i="3"/>
  <c r="E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I58" i="3"/>
  <c r="H58" i="3" s="1"/>
  <c r="G58" i="3"/>
  <c r="F58" i="3"/>
  <c r="F54" i="3" s="1"/>
  <c r="F53" i="3" s="1"/>
  <c r="E58" i="3"/>
  <c r="E54" i="3" s="1"/>
  <c r="E53" i="3" s="1"/>
  <c r="D58" i="3"/>
  <c r="C58" i="3" s="1"/>
  <c r="H57" i="3"/>
  <c r="C57" i="3"/>
  <c r="H56" i="3"/>
  <c r="C56" i="3"/>
  <c r="L55" i="3"/>
  <c r="L54" i="3" s="1"/>
  <c r="K55" i="3"/>
  <c r="K54" i="3" s="1"/>
  <c r="J55" i="3"/>
  <c r="I55" i="3"/>
  <c r="G55" i="3"/>
  <c r="G54" i="3" s="1"/>
  <c r="F55" i="3"/>
  <c r="E55" i="3"/>
  <c r="D55" i="3"/>
  <c r="D54" i="3" s="1"/>
  <c r="C55" i="3"/>
  <c r="J54" i="3"/>
  <c r="J53" i="3" s="1"/>
  <c r="I54" i="3"/>
  <c r="L53" i="3"/>
  <c r="K53" i="3"/>
  <c r="H47" i="3"/>
  <c r="C47" i="3"/>
  <c r="H46" i="3"/>
  <c r="C46" i="3"/>
  <c r="L45" i="3"/>
  <c r="G45" i="3"/>
  <c r="G21" i="3" s="1"/>
  <c r="C45" i="3"/>
  <c r="H44" i="3"/>
  <c r="C44" i="3"/>
  <c r="K43" i="3"/>
  <c r="J43" i="3"/>
  <c r="I43" i="3"/>
  <c r="H43" i="3" s="1"/>
  <c r="F43" i="3"/>
  <c r="E43" i="3"/>
  <c r="D43" i="3"/>
  <c r="C43" i="3" s="1"/>
  <c r="H42" i="3"/>
  <c r="C42" i="3"/>
  <c r="H41" i="3"/>
  <c r="C41" i="3"/>
  <c r="H40" i="3"/>
  <c r="C40" i="3"/>
  <c r="H39" i="3"/>
  <c r="C39" i="3"/>
  <c r="H38" i="3"/>
  <c r="C38" i="3"/>
  <c r="K37" i="3"/>
  <c r="H37" i="3" s="1"/>
  <c r="F37" i="3"/>
  <c r="C37" i="3"/>
  <c r="H36" i="3"/>
  <c r="C36" i="3"/>
  <c r="H35" i="3"/>
  <c r="C35" i="3"/>
  <c r="K34" i="3"/>
  <c r="H34" i="3" s="1"/>
  <c r="F34" i="3"/>
  <c r="C34" i="3"/>
  <c r="H33" i="3"/>
  <c r="C33" i="3"/>
  <c r="K32" i="3"/>
  <c r="K27" i="3" s="1"/>
  <c r="H32" i="3"/>
  <c r="F32" i="3"/>
  <c r="C32" i="3" s="1"/>
  <c r="H31" i="3"/>
  <c r="C31" i="3"/>
  <c r="H30" i="3"/>
  <c r="C30" i="3"/>
  <c r="H29" i="3"/>
  <c r="C29" i="3"/>
  <c r="K28" i="3"/>
  <c r="H28" i="3" s="1"/>
  <c r="F28" i="3"/>
  <c r="C28" i="3" s="1"/>
  <c r="H26" i="3"/>
  <c r="C26" i="3"/>
  <c r="D25" i="3"/>
  <c r="D21" i="3" s="1"/>
  <c r="C25" i="3"/>
  <c r="H24" i="3"/>
  <c r="C24" i="3"/>
  <c r="H23" i="3"/>
  <c r="C23" i="3"/>
  <c r="L22" i="3"/>
  <c r="L288" i="3" s="1"/>
  <c r="L287" i="3" s="1"/>
  <c r="K22" i="3"/>
  <c r="K288" i="3" s="1"/>
  <c r="K287" i="3" s="1"/>
  <c r="J22" i="3"/>
  <c r="I22" i="3"/>
  <c r="H22" i="3" s="1"/>
  <c r="G22" i="3"/>
  <c r="G288" i="3" s="1"/>
  <c r="G287" i="3" s="1"/>
  <c r="F22" i="3"/>
  <c r="F288" i="3" s="1"/>
  <c r="F287" i="3" s="1"/>
  <c r="E22" i="3"/>
  <c r="D22" i="3"/>
  <c r="D288" i="3" s="1"/>
  <c r="L21" i="3"/>
  <c r="E21" i="3"/>
  <c r="H300" i="2"/>
  <c r="C300" i="2"/>
  <c r="H298" i="2"/>
  <c r="C298" i="2"/>
  <c r="H296" i="2"/>
  <c r="C296" i="2"/>
  <c r="H295" i="2"/>
  <c r="C295" i="2"/>
  <c r="H294" i="2"/>
  <c r="C294" i="2"/>
  <c r="H293" i="2"/>
  <c r="C293" i="2"/>
  <c r="H292" i="2"/>
  <c r="C292" i="2"/>
  <c r="H291" i="2"/>
  <c r="C291" i="2"/>
  <c r="L290" i="2"/>
  <c r="K290" i="2"/>
  <c r="J290" i="2"/>
  <c r="I290" i="2"/>
  <c r="H290" i="2"/>
  <c r="G290" i="2"/>
  <c r="F290" i="2"/>
  <c r="E290" i="2"/>
  <c r="D290" i="2"/>
  <c r="C290" i="2"/>
  <c r="F288" i="2"/>
  <c r="F287" i="2" s="1"/>
  <c r="G283" i="2"/>
  <c r="F283" i="2"/>
  <c r="E283" i="2"/>
  <c r="D283" i="2"/>
  <c r="C283" i="2"/>
  <c r="H282" i="2"/>
  <c r="C282" i="2"/>
  <c r="H281" i="2"/>
  <c r="C281" i="2"/>
  <c r="L280" i="2"/>
  <c r="K280" i="2"/>
  <c r="J280" i="2"/>
  <c r="I280" i="2"/>
  <c r="H280" i="2" s="1"/>
  <c r="G280" i="2"/>
  <c r="F280" i="2"/>
  <c r="E280" i="2"/>
  <c r="D280" i="2"/>
  <c r="C280" i="2" s="1"/>
  <c r="H279" i="2"/>
  <c r="C279" i="2"/>
  <c r="H278" i="2"/>
  <c r="C278" i="2"/>
  <c r="H277" i="2"/>
  <c r="C277" i="2"/>
  <c r="L276" i="2"/>
  <c r="K276" i="2"/>
  <c r="J276" i="2"/>
  <c r="J269" i="2" s="1"/>
  <c r="I276" i="2"/>
  <c r="G276" i="2"/>
  <c r="F276" i="2"/>
  <c r="F269" i="2" s="1"/>
  <c r="E276" i="2"/>
  <c r="E269" i="2" s="1"/>
  <c r="C269" i="2" s="1"/>
  <c r="D276" i="2"/>
  <c r="H275" i="2"/>
  <c r="C275" i="2"/>
  <c r="H274" i="2"/>
  <c r="C274" i="2"/>
  <c r="H273" i="2"/>
  <c r="C273" i="2"/>
  <c r="H272" i="2"/>
  <c r="C272" i="2"/>
  <c r="L271" i="2"/>
  <c r="K271" i="2"/>
  <c r="H271" i="2" s="1"/>
  <c r="J271" i="2"/>
  <c r="I271" i="2"/>
  <c r="G271" i="2"/>
  <c r="G269" i="2" s="1"/>
  <c r="F271" i="2"/>
  <c r="E271" i="2"/>
  <c r="D271" i="2"/>
  <c r="H270" i="2"/>
  <c r="C270" i="2"/>
  <c r="L269" i="2"/>
  <c r="K269" i="2"/>
  <c r="D269" i="2"/>
  <c r="H268" i="2"/>
  <c r="H283" i="2" s="1"/>
  <c r="G268" i="2"/>
  <c r="F268" i="2"/>
  <c r="E268" i="2"/>
  <c r="D268" i="2"/>
  <c r="C268" i="2" s="1"/>
  <c r="H267" i="2"/>
  <c r="C267" i="2"/>
  <c r="H266" i="2"/>
  <c r="C266" i="2"/>
  <c r="H265" i="2"/>
  <c r="C265" i="2"/>
  <c r="H264" i="2"/>
  <c r="C264" i="2"/>
  <c r="L263" i="2"/>
  <c r="H263" i="2" s="1"/>
  <c r="K263" i="2"/>
  <c r="J263" i="2"/>
  <c r="I263" i="2"/>
  <c r="G263" i="2"/>
  <c r="F263" i="2"/>
  <c r="E263" i="2"/>
  <c r="D263" i="2"/>
  <c r="C263" i="2" s="1"/>
  <c r="H262" i="2"/>
  <c r="C262" i="2"/>
  <c r="H261" i="2"/>
  <c r="C261" i="2"/>
  <c r="H260" i="2"/>
  <c r="C260" i="2"/>
  <c r="L259" i="2"/>
  <c r="L258" i="2" s="1"/>
  <c r="K259" i="2"/>
  <c r="K258" i="2" s="1"/>
  <c r="J259" i="2"/>
  <c r="I259" i="2"/>
  <c r="H259" i="2"/>
  <c r="G259" i="2"/>
  <c r="G258" i="2" s="1"/>
  <c r="F259" i="2"/>
  <c r="E259" i="2"/>
  <c r="D259" i="2"/>
  <c r="D258" i="2" s="1"/>
  <c r="C258" i="2" s="1"/>
  <c r="J258" i="2"/>
  <c r="I258" i="2"/>
  <c r="F258" i="2"/>
  <c r="E258" i="2"/>
  <c r="H257" i="2"/>
  <c r="C257" i="2"/>
  <c r="H256" i="2"/>
  <c r="C256" i="2"/>
  <c r="H255" i="2"/>
  <c r="C255" i="2"/>
  <c r="H254" i="2"/>
  <c r="C254" i="2"/>
  <c r="H253" i="2"/>
  <c r="C253" i="2"/>
  <c r="L252" i="2"/>
  <c r="K252" i="2"/>
  <c r="J252" i="2"/>
  <c r="J251" i="2" s="1"/>
  <c r="I252" i="2"/>
  <c r="G252" i="2"/>
  <c r="F252" i="2"/>
  <c r="F251" i="2" s="1"/>
  <c r="E252" i="2"/>
  <c r="E251" i="2" s="1"/>
  <c r="D252" i="2"/>
  <c r="C252" i="2" s="1"/>
  <c r="L251" i="2"/>
  <c r="K251" i="2"/>
  <c r="G251" i="2"/>
  <c r="D251" i="2"/>
  <c r="C251" i="2" s="1"/>
  <c r="H250" i="2"/>
  <c r="C250" i="2"/>
  <c r="H249" i="2"/>
  <c r="C249" i="2"/>
  <c r="H248" i="2"/>
  <c r="C248" i="2"/>
  <c r="H247" i="2"/>
  <c r="C247" i="2"/>
  <c r="L246" i="2"/>
  <c r="K246" i="2"/>
  <c r="J246" i="2"/>
  <c r="I246" i="2"/>
  <c r="G246" i="2"/>
  <c r="F246" i="2"/>
  <c r="E246" i="2"/>
  <c r="D246" i="2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I238" i="2"/>
  <c r="G238" i="2"/>
  <c r="F238" i="2"/>
  <c r="E238" i="2"/>
  <c r="D238" i="2"/>
  <c r="C238" i="2" s="1"/>
  <c r="H237" i="2"/>
  <c r="C237" i="2"/>
  <c r="H236" i="2"/>
  <c r="C236" i="2"/>
  <c r="L235" i="2"/>
  <c r="H235" i="2" s="1"/>
  <c r="K235" i="2"/>
  <c r="J235" i="2"/>
  <c r="I235" i="2"/>
  <c r="G235" i="2"/>
  <c r="F235" i="2"/>
  <c r="E235" i="2"/>
  <c r="D235" i="2"/>
  <c r="C235" i="2" s="1"/>
  <c r="H234" i="2"/>
  <c r="C234" i="2"/>
  <c r="L233" i="2"/>
  <c r="K233" i="2"/>
  <c r="J233" i="2"/>
  <c r="I233" i="2"/>
  <c r="H233" i="2"/>
  <c r="G233" i="2"/>
  <c r="F233" i="2"/>
  <c r="E233" i="2"/>
  <c r="D233" i="2"/>
  <c r="C233" i="2" s="1"/>
  <c r="H232" i="2"/>
  <c r="C232" i="2"/>
  <c r="L231" i="2"/>
  <c r="L230" i="2" s="1"/>
  <c r="K231" i="2"/>
  <c r="K230" i="2" s="1"/>
  <c r="G231" i="2"/>
  <c r="G230" i="2" s="1"/>
  <c r="D231" i="2"/>
  <c r="D230" i="2" s="1"/>
  <c r="H229" i="2"/>
  <c r="C229" i="2"/>
  <c r="H228" i="2"/>
  <c r="C228" i="2"/>
  <c r="L227" i="2"/>
  <c r="K227" i="2"/>
  <c r="H227" i="2" s="1"/>
  <c r="J227" i="2"/>
  <c r="I227" i="2"/>
  <c r="G227" i="2"/>
  <c r="F227" i="2"/>
  <c r="E227" i="2"/>
  <c r="D227" i="2"/>
  <c r="C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K216" i="2"/>
  <c r="J216" i="2"/>
  <c r="I216" i="2"/>
  <c r="H216" i="2" s="1"/>
  <c r="G216" i="2"/>
  <c r="F216" i="2"/>
  <c r="E216" i="2"/>
  <c r="E204" i="2" s="1"/>
  <c r="D216" i="2"/>
  <c r="C216" i="2" s="1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L205" i="2"/>
  <c r="L204" i="2" s="1"/>
  <c r="K205" i="2"/>
  <c r="J205" i="2"/>
  <c r="I205" i="2"/>
  <c r="H205" i="2"/>
  <c r="G205" i="2"/>
  <c r="F205" i="2"/>
  <c r="E205" i="2"/>
  <c r="D205" i="2"/>
  <c r="C205" i="2" s="1"/>
  <c r="J204" i="2"/>
  <c r="I204" i="2"/>
  <c r="F204" i="2"/>
  <c r="H203" i="2"/>
  <c r="C203" i="2"/>
  <c r="H202" i="2"/>
  <c r="C202" i="2"/>
  <c r="H201" i="2"/>
  <c r="C201" i="2"/>
  <c r="H200" i="2"/>
  <c r="C200" i="2"/>
  <c r="H199" i="2"/>
  <c r="C199" i="2"/>
  <c r="L198" i="2"/>
  <c r="K198" i="2"/>
  <c r="J198" i="2"/>
  <c r="J196" i="2" s="1"/>
  <c r="J195" i="2" s="1"/>
  <c r="I198" i="2"/>
  <c r="H198" i="2" s="1"/>
  <c r="G198" i="2"/>
  <c r="F198" i="2"/>
  <c r="F196" i="2" s="1"/>
  <c r="F195" i="2" s="1"/>
  <c r="E198" i="2"/>
  <c r="E196" i="2" s="1"/>
  <c r="E195" i="2" s="1"/>
  <c r="D198" i="2"/>
  <c r="H197" i="2"/>
  <c r="C197" i="2"/>
  <c r="L196" i="2"/>
  <c r="L195" i="2" s="1"/>
  <c r="K196" i="2"/>
  <c r="G196" i="2"/>
  <c r="D196" i="2"/>
  <c r="H194" i="2"/>
  <c r="G194" i="2"/>
  <c r="F194" i="2"/>
  <c r="E194" i="2"/>
  <c r="D194" i="2"/>
  <c r="C194" i="2" s="1"/>
  <c r="H193" i="2"/>
  <c r="C193" i="2"/>
  <c r="L192" i="2"/>
  <c r="L191" i="2" s="1"/>
  <c r="K192" i="2"/>
  <c r="J192" i="2"/>
  <c r="I192" i="2"/>
  <c r="I191" i="2" s="1"/>
  <c r="G192" i="2"/>
  <c r="F192" i="2"/>
  <c r="E192" i="2"/>
  <c r="E191" i="2" s="1"/>
  <c r="D192" i="2"/>
  <c r="C192" i="2" s="1"/>
  <c r="K191" i="2"/>
  <c r="J191" i="2"/>
  <c r="G191" i="2"/>
  <c r="F191" i="2"/>
  <c r="H190" i="2"/>
  <c r="C190" i="2"/>
  <c r="H189" i="2"/>
  <c r="C189" i="2"/>
  <c r="L188" i="2"/>
  <c r="K188" i="2"/>
  <c r="J188" i="2"/>
  <c r="I188" i="2"/>
  <c r="I187" i="2" s="1"/>
  <c r="G188" i="2"/>
  <c r="F188" i="2"/>
  <c r="E188" i="2"/>
  <c r="E187" i="2" s="1"/>
  <c r="D188" i="2"/>
  <c r="K187" i="2"/>
  <c r="J187" i="2"/>
  <c r="G187" i="2"/>
  <c r="F187" i="2"/>
  <c r="H186" i="2"/>
  <c r="C186" i="2"/>
  <c r="H185" i="2"/>
  <c r="C185" i="2"/>
  <c r="L184" i="2"/>
  <c r="K184" i="2"/>
  <c r="J184" i="2"/>
  <c r="H184" i="2" s="1"/>
  <c r="I184" i="2"/>
  <c r="G184" i="2"/>
  <c r="F184" i="2"/>
  <c r="F173" i="2" s="1"/>
  <c r="E184" i="2"/>
  <c r="D184" i="2"/>
  <c r="H183" i="2"/>
  <c r="C183" i="2"/>
  <c r="H182" i="2"/>
  <c r="C182" i="2"/>
  <c r="H181" i="2"/>
  <c r="C181" i="2"/>
  <c r="H180" i="2"/>
  <c r="C180" i="2"/>
  <c r="L179" i="2"/>
  <c r="K179" i="2"/>
  <c r="H179" i="2" s="1"/>
  <c r="J179" i="2"/>
  <c r="I179" i="2"/>
  <c r="G179" i="2"/>
  <c r="C179" i="2" s="1"/>
  <c r="F179" i="2"/>
  <c r="E179" i="2"/>
  <c r="D179" i="2"/>
  <c r="H178" i="2"/>
  <c r="C178" i="2"/>
  <c r="H177" i="2"/>
  <c r="C177" i="2"/>
  <c r="H176" i="2"/>
  <c r="C176" i="2"/>
  <c r="L175" i="2"/>
  <c r="L174" i="2" s="1"/>
  <c r="L173" i="2" s="1"/>
  <c r="K175" i="2"/>
  <c r="K174" i="2" s="1"/>
  <c r="K173" i="2" s="1"/>
  <c r="J175" i="2"/>
  <c r="I175" i="2"/>
  <c r="G175" i="2"/>
  <c r="G174" i="2" s="1"/>
  <c r="G173" i="2" s="1"/>
  <c r="F175" i="2"/>
  <c r="E175" i="2"/>
  <c r="D175" i="2"/>
  <c r="J174" i="2"/>
  <c r="I174" i="2"/>
  <c r="I173" i="2" s="1"/>
  <c r="F174" i="2"/>
  <c r="E174" i="2"/>
  <c r="E173" i="2" s="1"/>
  <c r="D174" i="2"/>
  <c r="H172" i="2"/>
  <c r="C172" i="2"/>
  <c r="H171" i="2"/>
  <c r="C171" i="2"/>
  <c r="H170" i="2"/>
  <c r="C170" i="2"/>
  <c r="H169" i="2"/>
  <c r="C169" i="2"/>
  <c r="H168" i="2"/>
  <c r="C168" i="2"/>
  <c r="K167" i="2"/>
  <c r="H167" i="2" s="1"/>
  <c r="F167" i="2"/>
  <c r="F166" i="2" s="1"/>
  <c r="F165" i="2" s="1"/>
  <c r="C167" i="2"/>
  <c r="L166" i="2"/>
  <c r="J166" i="2"/>
  <c r="J165" i="2" s="1"/>
  <c r="I166" i="2"/>
  <c r="I165" i="2" s="1"/>
  <c r="G166" i="2"/>
  <c r="G165" i="2" s="1"/>
  <c r="E166" i="2"/>
  <c r="D166" i="2"/>
  <c r="D165" i="2" s="1"/>
  <c r="L165" i="2"/>
  <c r="E165" i="2"/>
  <c r="H164" i="2"/>
  <c r="C164" i="2"/>
  <c r="F163" i="2"/>
  <c r="D163" i="2"/>
  <c r="C163" i="2" s="1"/>
  <c r="H162" i="2"/>
  <c r="C162" i="2"/>
  <c r="H161" i="2"/>
  <c r="C161" i="2"/>
  <c r="L160" i="2"/>
  <c r="K160" i="2"/>
  <c r="H160" i="2" s="1"/>
  <c r="J160" i="2"/>
  <c r="I160" i="2"/>
  <c r="G160" i="2"/>
  <c r="F160" i="2"/>
  <c r="E160" i="2"/>
  <c r="D160" i="2"/>
  <c r="C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L151" i="2"/>
  <c r="K151" i="2"/>
  <c r="J151" i="2"/>
  <c r="I151" i="2"/>
  <c r="H151" i="2" s="1"/>
  <c r="G151" i="2"/>
  <c r="F151" i="2"/>
  <c r="E151" i="2"/>
  <c r="D151" i="2"/>
  <c r="H150" i="2"/>
  <c r="C150" i="2"/>
  <c r="H149" i="2"/>
  <c r="C149" i="2"/>
  <c r="H148" i="2"/>
  <c r="C148" i="2"/>
  <c r="H147" i="2"/>
  <c r="C147" i="2"/>
  <c r="H146" i="2"/>
  <c r="C146" i="2"/>
  <c r="H145" i="2"/>
  <c r="C145" i="2"/>
  <c r="L144" i="2"/>
  <c r="K144" i="2"/>
  <c r="J144" i="2"/>
  <c r="H144" i="2" s="1"/>
  <c r="I144" i="2"/>
  <c r="G144" i="2"/>
  <c r="F144" i="2"/>
  <c r="C144" i="2" s="1"/>
  <c r="E144" i="2"/>
  <c r="D144" i="2"/>
  <c r="H143" i="2"/>
  <c r="C143" i="2"/>
  <c r="H142" i="2"/>
  <c r="C142" i="2"/>
  <c r="L141" i="2"/>
  <c r="K141" i="2"/>
  <c r="J141" i="2"/>
  <c r="I141" i="2"/>
  <c r="H141" i="2"/>
  <c r="G141" i="2"/>
  <c r="F141" i="2"/>
  <c r="E141" i="2"/>
  <c r="D141" i="2"/>
  <c r="C141" i="2" s="1"/>
  <c r="H140" i="2"/>
  <c r="C140" i="2"/>
  <c r="H139" i="2"/>
  <c r="C139" i="2"/>
  <c r="H138" i="2"/>
  <c r="C138" i="2"/>
  <c r="H137" i="2"/>
  <c r="C137" i="2"/>
  <c r="L136" i="2"/>
  <c r="K136" i="2"/>
  <c r="J136" i="2"/>
  <c r="H136" i="2" s="1"/>
  <c r="I136" i="2"/>
  <c r="G136" i="2"/>
  <c r="F136" i="2"/>
  <c r="C136" i="2" s="1"/>
  <c r="E136" i="2"/>
  <c r="D136" i="2"/>
  <c r="H135" i="2"/>
  <c r="C135" i="2"/>
  <c r="H134" i="2"/>
  <c r="C134" i="2"/>
  <c r="H133" i="2"/>
  <c r="C133" i="2"/>
  <c r="H132" i="2"/>
  <c r="C132" i="2"/>
  <c r="L131" i="2"/>
  <c r="K131" i="2"/>
  <c r="J131" i="2"/>
  <c r="I131" i="2"/>
  <c r="G131" i="2"/>
  <c r="G130" i="2" s="1"/>
  <c r="F131" i="2"/>
  <c r="E131" i="2"/>
  <c r="D131" i="2"/>
  <c r="J130" i="2"/>
  <c r="H129" i="2"/>
  <c r="C129" i="2"/>
  <c r="L128" i="2"/>
  <c r="K128" i="2"/>
  <c r="J128" i="2"/>
  <c r="I128" i="2"/>
  <c r="H128" i="2"/>
  <c r="G128" i="2"/>
  <c r="F128" i="2"/>
  <c r="E128" i="2"/>
  <c r="D128" i="2"/>
  <c r="C128" i="2"/>
  <c r="I127" i="2"/>
  <c r="H127" i="2" s="1"/>
  <c r="D127" i="2"/>
  <c r="C127" i="2"/>
  <c r="H126" i="2"/>
  <c r="C126" i="2"/>
  <c r="H125" i="2"/>
  <c r="C125" i="2"/>
  <c r="H124" i="2"/>
  <c r="C124" i="2"/>
  <c r="H123" i="2"/>
  <c r="C123" i="2"/>
  <c r="L122" i="2"/>
  <c r="K122" i="2"/>
  <c r="J122" i="2"/>
  <c r="G122" i="2"/>
  <c r="G83" i="2" s="1"/>
  <c r="F122" i="2"/>
  <c r="C122" i="2" s="1"/>
  <c r="E122" i="2"/>
  <c r="D122" i="2"/>
  <c r="I121" i="2"/>
  <c r="H121" i="2" s="1"/>
  <c r="D121" i="2"/>
  <c r="C121" i="2" s="1"/>
  <c r="H120" i="2"/>
  <c r="C120" i="2"/>
  <c r="H119" i="2"/>
  <c r="C119" i="2"/>
  <c r="H118" i="2"/>
  <c r="C118" i="2"/>
  <c r="H117" i="2"/>
  <c r="C117" i="2"/>
  <c r="L116" i="2"/>
  <c r="K116" i="2"/>
  <c r="J116" i="2"/>
  <c r="G116" i="2"/>
  <c r="F116" i="2"/>
  <c r="E116" i="2"/>
  <c r="E83" i="2" s="1"/>
  <c r="D116" i="2"/>
  <c r="C116" i="2" s="1"/>
  <c r="H115" i="2"/>
  <c r="C115" i="2"/>
  <c r="H114" i="2"/>
  <c r="C114" i="2"/>
  <c r="H113" i="2"/>
  <c r="C113" i="2"/>
  <c r="L112" i="2"/>
  <c r="H112" i="2" s="1"/>
  <c r="K112" i="2"/>
  <c r="J112" i="2"/>
  <c r="I112" i="2"/>
  <c r="G112" i="2"/>
  <c r="F112" i="2"/>
  <c r="E112" i="2"/>
  <c r="D112" i="2"/>
  <c r="C112" i="2" s="1"/>
  <c r="H111" i="2"/>
  <c r="C111" i="2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L103" i="2"/>
  <c r="K103" i="2"/>
  <c r="J103" i="2"/>
  <c r="I103" i="2"/>
  <c r="H103" i="2"/>
  <c r="G103" i="2"/>
  <c r="F103" i="2"/>
  <c r="E103" i="2"/>
  <c r="D103" i="2"/>
  <c r="C103" i="2" s="1"/>
  <c r="K102" i="2"/>
  <c r="I102" i="2"/>
  <c r="D102" i="2"/>
  <c r="C102" i="2" s="1"/>
  <c r="H101" i="2"/>
  <c r="C101" i="2"/>
  <c r="I100" i="2"/>
  <c r="H100" i="2" s="1"/>
  <c r="D100" i="2"/>
  <c r="C100" i="2"/>
  <c r="H99" i="2"/>
  <c r="C99" i="2"/>
  <c r="H98" i="2"/>
  <c r="C98" i="2"/>
  <c r="I97" i="2"/>
  <c r="H97" i="2" s="1"/>
  <c r="D97" i="2"/>
  <c r="C97" i="2" s="1"/>
  <c r="K96" i="2"/>
  <c r="I96" i="2"/>
  <c r="F96" i="2"/>
  <c r="C96" i="2" s="1"/>
  <c r="D96" i="2"/>
  <c r="L95" i="2"/>
  <c r="J95" i="2"/>
  <c r="G95" i="2"/>
  <c r="E95" i="2"/>
  <c r="D95" i="2"/>
  <c r="H94" i="2"/>
  <c r="C94" i="2"/>
  <c r="H93" i="2"/>
  <c r="C93" i="2"/>
  <c r="H92" i="2"/>
  <c r="C92" i="2"/>
  <c r="H91" i="2"/>
  <c r="C91" i="2"/>
  <c r="H90" i="2"/>
  <c r="C90" i="2"/>
  <c r="L89" i="2"/>
  <c r="L83" i="2" s="1"/>
  <c r="K89" i="2"/>
  <c r="J89" i="2"/>
  <c r="I89" i="2"/>
  <c r="H89" i="2"/>
  <c r="G89" i="2"/>
  <c r="F89" i="2"/>
  <c r="E89" i="2"/>
  <c r="D89" i="2"/>
  <c r="C89" i="2" s="1"/>
  <c r="I88" i="2"/>
  <c r="H88" i="2" s="1"/>
  <c r="D88" i="2"/>
  <c r="C88" i="2"/>
  <c r="H87" i="2"/>
  <c r="C87" i="2"/>
  <c r="H86" i="2"/>
  <c r="C86" i="2"/>
  <c r="H85" i="2"/>
  <c r="C85" i="2"/>
  <c r="L84" i="2"/>
  <c r="K84" i="2"/>
  <c r="J84" i="2"/>
  <c r="I84" i="2"/>
  <c r="G84" i="2"/>
  <c r="F84" i="2"/>
  <c r="E84" i="2"/>
  <c r="D84" i="2"/>
  <c r="J83" i="2"/>
  <c r="I82" i="2"/>
  <c r="H82" i="2" s="1"/>
  <c r="D82" i="2"/>
  <c r="D80" i="2" s="1"/>
  <c r="C80" i="2" s="1"/>
  <c r="C82" i="2"/>
  <c r="I81" i="2"/>
  <c r="D81" i="2"/>
  <c r="C81" i="2"/>
  <c r="L80" i="2"/>
  <c r="K80" i="2"/>
  <c r="K76" i="2" s="1"/>
  <c r="J80" i="2"/>
  <c r="G80" i="2"/>
  <c r="F80" i="2"/>
  <c r="E80" i="2"/>
  <c r="E76" i="2" s="1"/>
  <c r="I79" i="2"/>
  <c r="H79" i="2" s="1"/>
  <c r="C79" i="2"/>
  <c r="I78" i="2"/>
  <c r="H78" i="2" s="1"/>
  <c r="D78" i="2"/>
  <c r="C78" i="2"/>
  <c r="L77" i="2"/>
  <c r="L76" i="2" s="1"/>
  <c r="K77" i="2"/>
  <c r="J77" i="2"/>
  <c r="G77" i="2"/>
  <c r="G76" i="2" s="1"/>
  <c r="F77" i="2"/>
  <c r="C77" i="2" s="1"/>
  <c r="E77" i="2"/>
  <c r="D77" i="2"/>
  <c r="J76" i="2"/>
  <c r="D76" i="2"/>
  <c r="I74" i="2"/>
  <c r="H74" i="2" s="1"/>
  <c r="C74" i="2"/>
  <c r="I73" i="2"/>
  <c r="H73" i="2" s="1"/>
  <c r="C73" i="2"/>
  <c r="H72" i="2"/>
  <c r="C72" i="2"/>
  <c r="H71" i="2"/>
  <c r="C71" i="2"/>
  <c r="I70" i="2"/>
  <c r="H70" i="2" s="1"/>
  <c r="C70" i="2"/>
  <c r="L69" i="2"/>
  <c r="K69" i="2"/>
  <c r="K67" i="2" s="1"/>
  <c r="K53" i="2" s="1"/>
  <c r="J69" i="2"/>
  <c r="J67" i="2" s="1"/>
  <c r="J53" i="2" s="1"/>
  <c r="G69" i="2"/>
  <c r="F69" i="2"/>
  <c r="E69" i="2"/>
  <c r="E67" i="2" s="1"/>
  <c r="E53" i="2" s="1"/>
  <c r="D69" i="2"/>
  <c r="C69" i="2" s="1"/>
  <c r="I68" i="2"/>
  <c r="H68" i="2" s="1"/>
  <c r="C68" i="2"/>
  <c r="L67" i="2"/>
  <c r="G67" i="2"/>
  <c r="F67" i="2"/>
  <c r="I66" i="2"/>
  <c r="H66" i="2" s="1"/>
  <c r="C66" i="2"/>
  <c r="H65" i="2"/>
  <c r="C65" i="2"/>
  <c r="I64" i="2"/>
  <c r="H64" i="2" s="1"/>
  <c r="C64" i="2"/>
  <c r="I63" i="2"/>
  <c r="H63" i="2" s="1"/>
  <c r="C63" i="2"/>
  <c r="H62" i="2"/>
  <c r="C62" i="2"/>
  <c r="H61" i="2"/>
  <c r="C61" i="2"/>
  <c r="I60" i="2"/>
  <c r="H60" i="2" s="1"/>
  <c r="C60" i="2"/>
  <c r="H59" i="2"/>
  <c r="C59" i="2"/>
  <c r="L58" i="2"/>
  <c r="K58" i="2"/>
  <c r="J58" i="2"/>
  <c r="G58" i="2"/>
  <c r="F58" i="2"/>
  <c r="C58" i="2" s="1"/>
  <c r="E58" i="2"/>
  <c r="D58" i="2"/>
  <c r="I57" i="2"/>
  <c r="H57" i="2" s="1"/>
  <c r="C57" i="2"/>
  <c r="I56" i="2"/>
  <c r="C56" i="2"/>
  <c r="L55" i="2"/>
  <c r="K55" i="2"/>
  <c r="J55" i="2"/>
  <c r="G55" i="2"/>
  <c r="F55" i="2"/>
  <c r="C55" i="2" s="1"/>
  <c r="E55" i="2"/>
  <c r="D55" i="2"/>
  <c r="L54" i="2"/>
  <c r="K54" i="2"/>
  <c r="J54" i="2"/>
  <c r="G54" i="2"/>
  <c r="G53" i="2" s="1"/>
  <c r="F54" i="2"/>
  <c r="C54" i="2" s="1"/>
  <c r="E54" i="2"/>
  <c r="D54" i="2"/>
  <c r="L53" i="2"/>
  <c r="H47" i="2"/>
  <c r="C47" i="2"/>
  <c r="H46" i="2"/>
  <c r="C46" i="2"/>
  <c r="L45" i="2"/>
  <c r="H45" i="2"/>
  <c r="G45" i="2"/>
  <c r="H44" i="2"/>
  <c r="C44" i="2"/>
  <c r="K43" i="2"/>
  <c r="H43" i="2" s="1"/>
  <c r="J43" i="2"/>
  <c r="I43" i="2"/>
  <c r="F43" i="2"/>
  <c r="C43" i="2" s="1"/>
  <c r="E43" i="2"/>
  <c r="D43" i="2"/>
  <c r="H42" i="2"/>
  <c r="C42" i="2"/>
  <c r="H41" i="2"/>
  <c r="F41" i="2"/>
  <c r="F37" i="2" s="1"/>
  <c r="C37" i="2" s="1"/>
  <c r="C41" i="2"/>
  <c r="H40" i="2"/>
  <c r="C40" i="2"/>
  <c r="H39" i="2"/>
  <c r="C39" i="2"/>
  <c r="H38" i="2"/>
  <c r="C38" i="2"/>
  <c r="K37" i="2"/>
  <c r="H37" i="2"/>
  <c r="H36" i="2"/>
  <c r="C36" i="2"/>
  <c r="H35" i="2"/>
  <c r="C35" i="2"/>
  <c r="K34" i="2"/>
  <c r="H34" i="2"/>
  <c r="F34" i="2"/>
  <c r="C34" i="2"/>
  <c r="H33" i="2"/>
  <c r="C33" i="2"/>
  <c r="K32" i="2"/>
  <c r="H32" i="2"/>
  <c r="F32" i="2"/>
  <c r="F27" i="2" s="1"/>
  <c r="C32" i="2"/>
  <c r="H31" i="2"/>
  <c r="C31" i="2"/>
  <c r="H30" i="2"/>
  <c r="C30" i="2"/>
  <c r="H29" i="2"/>
  <c r="C29" i="2"/>
  <c r="K28" i="2"/>
  <c r="H28" i="2"/>
  <c r="F28" i="2"/>
  <c r="C28" i="2"/>
  <c r="K27" i="2"/>
  <c r="H27" i="2"/>
  <c r="H26" i="2"/>
  <c r="C26" i="2"/>
  <c r="D25" i="2"/>
  <c r="C25" i="2"/>
  <c r="H24" i="2"/>
  <c r="C24" i="2"/>
  <c r="H23" i="2"/>
  <c r="C23" i="2"/>
  <c r="L22" i="2"/>
  <c r="L288" i="2" s="1"/>
  <c r="L287" i="2" s="1"/>
  <c r="K22" i="2"/>
  <c r="K288" i="2" s="1"/>
  <c r="K287" i="2" s="1"/>
  <c r="J22" i="2"/>
  <c r="J288" i="2" s="1"/>
  <c r="J287" i="2" s="1"/>
  <c r="I22" i="2"/>
  <c r="G22" i="2"/>
  <c r="G288" i="2" s="1"/>
  <c r="G287" i="2" s="1"/>
  <c r="F22" i="2"/>
  <c r="E22" i="2"/>
  <c r="E288" i="2" s="1"/>
  <c r="E287" i="2" s="1"/>
  <c r="D22" i="2"/>
  <c r="D288" i="2" s="1"/>
  <c r="D287" i="2" s="1"/>
  <c r="J21" i="2"/>
  <c r="G21" i="2"/>
  <c r="E21" i="2"/>
  <c r="D21" i="2"/>
  <c r="J50" i="7" l="1"/>
  <c r="J50" i="6"/>
  <c r="L285" i="7"/>
  <c r="L51" i="6"/>
  <c r="L50" i="6" s="1"/>
  <c r="J50" i="12"/>
  <c r="L187" i="2"/>
  <c r="H191" i="2"/>
  <c r="D53" i="3"/>
  <c r="C67" i="3"/>
  <c r="F21" i="2"/>
  <c r="C21" i="2" s="1"/>
  <c r="C27" i="2"/>
  <c r="H187" i="2"/>
  <c r="C174" i="5"/>
  <c r="D173" i="5"/>
  <c r="C173" i="5" s="1"/>
  <c r="G75" i="2"/>
  <c r="G52" i="2" s="1"/>
  <c r="G51" i="2" s="1"/>
  <c r="C165" i="2"/>
  <c r="D75" i="4"/>
  <c r="C76" i="4"/>
  <c r="H174" i="2"/>
  <c r="C136" i="3"/>
  <c r="D130" i="3"/>
  <c r="J288" i="4"/>
  <c r="J287" i="4" s="1"/>
  <c r="J21" i="4"/>
  <c r="K54" i="6"/>
  <c r="H55" i="6"/>
  <c r="C76" i="6"/>
  <c r="H77" i="6"/>
  <c r="I76" i="6"/>
  <c r="H188" i="6"/>
  <c r="H205" i="6"/>
  <c r="I204" i="6"/>
  <c r="C54" i="7"/>
  <c r="E53" i="7"/>
  <c r="H276" i="7"/>
  <c r="I269" i="7"/>
  <c r="H269" i="7" s="1"/>
  <c r="H89" i="10"/>
  <c r="I83" i="10"/>
  <c r="C196" i="10"/>
  <c r="E195" i="10"/>
  <c r="C175" i="2"/>
  <c r="H54" i="3"/>
  <c r="I53" i="3"/>
  <c r="H53" i="3" s="1"/>
  <c r="F75" i="3"/>
  <c r="F52" i="3" s="1"/>
  <c r="F51" i="3" s="1"/>
  <c r="F50" i="3" s="1"/>
  <c r="H192" i="3"/>
  <c r="H77" i="4"/>
  <c r="I76" i="4"/>
  <c r="H76" i="4" s="1"/>
  <c r="H131" i="4"/>
  <c r="I130" i="4"/>
  <c r="G196" i="4"/>
  <c r="C231" i="4"/>
  <c r="C54" i="5"/>
  <c r="H216" i="5"/>
  <c r="I204" i="5"/>
  <c r="C252" i="5"/>
  <c r="D251" i="5"/>
  <c r="C251" i="5" s="1"/>
  <c r="D83" i="2"/>
  <c r="L130" i="2"/>
  <c r="L75" i="2" s="1"/>
  <c r="L52" i="2" s="1"/>
  <c r="L51" i="2" s="1"/>
  <c r="C174" i="2"/>
  <c r="H175" i="2"/>
  <c r="C141" i="3"/>
  <c r="E230" i="3"/>
  <c r="H276" i="3"/>
  <c r="I269" i="3"/>
  <c r="H269" i="3" s="1"/>
  <c r="H55" i="4"/>
  <c r="L204" i="4"/>
  <c r="L195" i="4" s="1"/>
  <c r="G288" i="4"/>
  <c r="G287" i="4" s="1"/>
  <c r="H76" i="5"/>
  <c r="K83" i="5"/>
  <c r="F83" i="5"/>
  <c r="C125" i="5"/>
  <c r="D122" i="5"/>
  <c r="C122" i="5" s="1"/>
  <c r="H174" i="5"/>
  <c r="H175" i="5"/>
  <c r="C196" i="5"/>
  <c r="I195" i="5"/>
  <c r="J204" i="5"/>
  <c r="J195" i="5" s="1"/>
  <c r="H205" i="5"/>
  <c r="C233" i="5"/>
  <c r="D231" i="5"/>
  <c r="G52" i="6"/>
  <c r="G51" i="6" s="1"/>
  <c r="G50" i="6" s="1"/>
  <c r="E173" i="6"/>
  <c r="C173" i="6" s="1"/>
  <c r="C174" i="6"/>
  <c r="E195" i="6"/>
  <c r="C196" i="6"/>
  <c r="H131" i="7"/>
  <c r="I130" i="7"/>
  <c r="H130" i="7" s="1"/>
  <c r="H174" i="7"/>
  <c r="I173" i="7"/>
  <c r="H173" i="7" s="1"/>
  <c r="F53" i="2"/>
  <c r="H192" i="2"/>
  <c r="F21" i="4"/>
  <c r="G21" i="4"/>
  <c r="C55" i="4"/>
  <c r="D191" i="2"/>
  <c r="I196" i="2"/>
  <c r="H238" i="2"/>
  <c r="I231" i="2"/>
  <c r="C188" i="3"/>
  <c r="C259" i="3"/>
  <c r="C54" i="4"/>
  <c r="H80" i="4"/>
  <c r="C191" i="4"/>
  <c r="H192" i="4"/>
  <c r="H196" i="4"/>
  <c r="H205" i="4"/>
  <c r="K21" i="2"/>
  <c r="D67" i="2"/>
  <c r="F76" i="2"/>
  <c r="C76" i="2" s="1"/>
  <c r="C84" i="2"/>
  <c r="H84" i="2"/>
  <c r="F95" i="2"/>
  <c r="C95" i="2" s="1"/>
  <c r="F130" i="2"/>
  <c r="D173" i="2"/>
  <c r="C173" i="2" s="1"/>
  <c r="J173" i="2"/>
  <c r="H173" i="2" s="1"/>
  <c r="C184" i="2"/>
  <c r="D204" i="2"/>
  <c r="E231" i="2"/>
  <c r="E230" i="2" s="1"/>
  <c r="J231" i="2"/>
  <c r="J230" i="2" s="1"/>
  <c r="J21" i="3"/>
  <c r="F27" i="3"/>
  <c r="H27" i="3"/>
  <c r="C77" i="3"/>
  <c r="H77" i="3"/>
  <c r="I76" i="3"/>
  <c r="H76" i="3" s="1"/>
  <c r="J83" i="3"/>
  <c r="H141" i="3"/>
  <c r="E174" i="3"/>
  <c r="E173" i="3" s="1"/>
  <c r="J174" i="3"/>
  <c r="J173" i="3" s="1"/>
  <c r="D187" i="3"/>
  <c r="C187" i="3" s="1"/>
  <c r="H188" i="3"/>
  <c r="L187" i="3"/>
  <c r="D195" i="3"/>
  <c r="C195" i="3" s="1"/>
  <c r="H196" i="3"/>
  <c r="L195" i="3"/>
  <c r="D204" i="3"/>
  <c r="C204" i="3" s="1"/>
  <c r="C230" i="3"/>
  <c r="C258" i="3"/>
  <c r="H259" i="3"/>
  <c r="H43" i="4"/>
  <c r="H54" i="4"/>
  <c r="I53" i="4"/>
  <c r="H53" i="4" s="1"/>
  <c r="C58" i="4"/>
  <c r="C84" i="4"/>
  <c r="K130" i="4"/>
  <c r="K75" i="4" s="1"/>
  <c r="K52" i="4" s="1"/>
  <c r="K51" i="4" s="1"/>
  <c r="F130" i="4"/>
  <c r="C130" i="4" s="1"/>
  <c r="C141" i="4"/>
  <c r="G173" i="4"/>
  <c r="G52" i="4" s="1"/>
  <c r="G51" i="4" s="1"/>
  <c r="C175" i="4"/>
  <c r="H175" i="4"/>
  <c r="I174" i="4"/>
  <c r="G187" i="4"/>
  <c r="K187" i="4"/>
  <c r="H187" i="4" s="1"/>
  <c r="H191" i="4"/>
  <c r="C216" i="4"/>
  <c r="D230" i="4"/>
  <c r="C230" i="4" s="1"/>
  <c r="C251" i="4"/>
  <c r="H252" i="4"/>
  <c r="C269" i="4"/>
  <c r="H276" i="4"/>
  <c r="H280" i="4"/>
  <c r="D21" i="5"/>
  <c r="K288" i="5"/>
  <c r="K287" i="5" s="1"/>
  <c r="K21" i="5"/>
  <c r="C55" i="5"/>
  <c r="J53" i="5"/>
  <c r="C69" i="5"/>
  <c r="E67" i="5"/>
  <c r="J75" i="5"/>
  <c r="H84" i="5"/>
  <c r="L83" i="5"/>
  <c r="L75" i="5" s="1"/>
  <c r="L52" i="5" s="1"/>
  <c r="L51" i="5" s="1"/>
  <c r="C95" i="5"/>
  <c r="I130" i="5"/>
  <c r="H131" i="5"/>
  <c r="J130" i="5"/>
  <c r="D187" i="5"/>
  <c r="C187" i="5" s="1"/>
  <c r="D195" i="5"/>
  <c r="C195" i="5" s="1"/>
  <c r="E195" i="5"/>
  <c r="K204" i="5"/>
  <c r="K195" i="5" s="1"/>
  <c r="H258" i="5"/>
  <c r="J269" i="5"/>
  <c r="H269" i="5" s="1"/>
  <c r="H276" i="5"/>
  <c r="F288" i="6"/>
  <c r="F287" i="6" s="1"/>
  <c r="F21" i="6"/>
  <c r="C89" i="6"/>
  <c r="E83" i="6"/>
  <c r="C83" i="6" s="1"/>
  <c r="C76" i="7"/>
  <c r="C22" i="2"/>
  <c r="C288" i="2" s="1"/>
  <c r="C287" i="2" s="1"/>
  <c r="J75" i="2"/>
  <c r="C196" i="2"/>
  <c r="K52" i="3"/>
  <c r="K51" i="3" s="1"/>
  <c r="K50" i="3" s="1"/>
  <c r="K75" i="3"/>
  <c r="C89" i="5"/>
  <c r="E83" i="5"/>
  <c r="I288" i="6"/>
  <c r="I287" i="6" s="1"/>
  <c r="H22" i="6"/>
  <c r="H22" i="2"/>
  <c r="H288" i="2" s="1"/>
  <c r="H287" i="2" s="1"/>
  <c r="D130" i="2"/>
  <c r="D75" i="2" s="1"/>
  <c r="C131" i="2"/>
  <c r="C166" i="2"/>
  <c r="H252" i="2"/>
  <c r="I251" i="2"/>
  <c r="H251" i="2" s="1"/>
  <c r="H258" i="2"/>
  <c r="C271" i="2"/>
  <c r="I288" i="2"/>
  <c r="I287" i="2" s="1"/>
  <c r="L75" i="3"/>
  <c r="L52" i="3" s="1"/>
  <c r="L51" i="3" s="1"/>
  <c r="C84" i="3"/>
  <c r="C127" i="3"/>
  <c r="D122" i="3"/>
  <c r="C122" i="3" s="1"/>
  <c r="C170" i="3"/>
  <c r="D166" i="3"/>
  <c r="H175" i="3"/>
  <c r="I174" i="3"/>
  <c r="H191" i="3"/>
  <c r="C196" i="3"/>
  <c r="K21" i="4"/>
  <c r="H231" i="4"/>
  <c r="L21" i="2"/>
  <c r="C45" i="2"/>
  <c r="E130" i="2"/>
  <c r="E75" i="2" s="1"/>
  <c r="E52" i="2" s="1"/>
  <c r="E51" i="2" s="1"/>
  <c r="C151" i="2"/>
  <c r="C188" i="2"/>
  <c r="H188" i="2"/>
  <c r="C198" i="2"/>
  <c r="G204" i="2"/>
  <c r="G195" i="2" s="1"/>
  <c r="K204" i="2"/>
  <c r="K195" i="2" s="1"/>
  <c r="C231" i="2"/>
  <c r="F231" i="2"/>
  <c r="F230" i="2" s="1"/>
  <c r="C230" i="2" s="1"/>
  <c r="C246" i="2"/>
  <c r="H246" i="2"/>
  <c r="C259" i="2"/>
  <c r="C276" i="2"/>
  <c r="H276" i="2"/>
  <c r="I269" i="2"/>
  <c r="H269" i="2" s="1"/>
  <c r="K21" i="3"/>
  <c r="C54" i="3"/>
  <c r="H55" i="3"/>
  <c r="E75" i="3"/>
  <c r="E52" i="3" s="1"/>
  <c r="E51" i="3" s="1"/>
  <c r="C89" i="3"/>
  <c r="C112" i="3"/>
  <c r="H112" i="3"/>
  <c r="G130" i="3"/>
  <c r="G75" i="3" s="1"/>
  <c r="G52" i="3" s="1"/>
  <c r="G51" i="3" s="1"/>
  <c r="J130" i="3"/>
  <c r="C174" i="3"/>
  <c r="F174" i="3"/>
  <c r="F173" i="3" s="1"/>
  <c r="C173" i="3" s="1"/>
  <c r="C179" i="3"/>
  <c r="H179" i="3"/>
  <c r="I187" i="3"/>
  <c r="H187" i="3" s="1"/>
  <c r="C192" i="3"/>
  <c r="C205" i="3"/>
  <c r="H205" i="3"/>
  <c r="I204" i="3"/>
  <c r="C238" i="3"/>
  <c r="H238" i="3"/>
  <c r="I231" i="3"/>
  <c r="C252" i="3"/>
  <c r="H252" i="3"/>
  <c r="I251" i="3"/>
  <c r="H251" i="3" s="1"/>
  <c r="H258" i="3"/>
  <c r="C280" i="3"/>
  <c r="H280" i="3"/>
  <c r="H288" i="3" s="1"/>
  <c r="H287" i="3" s="1"/>
  <c r="I288" i="3"/>
  <c r="I287" i="3" s="1"/>
  <c r="E21" i="4"/>
  <c r="C22" i="4"/>
  <c r="C288" i="4" s="1"/>
  <c r="C287" i="4" s="1"/>
  <c r="H22" i="4"/>
  <c r="H288" i="4" s="1"/>
  <c r="H287" i="4" s="1"/>
  <c r="I288" i="4"/>
  <c r="I287" i="4" s="1"/>
  <c r="H32" i="4"/>
  <c r="C43" i="4"/>
  <c r="C45" i="4"/>
  <c r="D53" i="4"/>
  <c r="C83" i="4"/>
  <c r="C165" i="4"/>
  <c r="H166" i="4"/>
  <c r="E174" i="4"/>
  <c r="J174" i="4"/>
  <c r="J173" i="4" s="1"/>
  <c r="J52" i="4" s="1"/>
  <c r="J51" i="4" s="1"/>
  <c r="D187" i="4"/>
  <c r="C187" i="4" s="1"/>
  <c r="H188" i="4"/>
  <c r="L187" i="4"/>
  <c r="L52" i="4" s="1"/>
  <c r="L51" i="4" s="1"/>
  <c r="E204" i="4"/>
  <c r="C235" i="4"/>
  <c r="H235" i="4"/>
  <c r="C238" i="4"/>
  <c r="H251" i="4"/>
  <c r="C259" i="4"/>
  <c r="H259" i="4"/>
  <c r="I258" i="4"/>
  <c r="H258" i="4" s="1"/>
  <c r="H22" i="5"/>
  <c r="H288" i="5" s="1"/>
  <c r="H287" i="5" s="1"/>
  <c r="L21" i="5"/>
  <c r="L288" i="5"/>
  <c r="L287" i="5" s="1"/>
  <c r="H27" i="5"/>
  <c r="F21" i="5"/>
  <c r="C27" i="5"/>
  <c r="G52" i="5"/>
  <c r="G51" i="5" s="1"/>
  <c r="E76" i="5"/>
  <c r="E75" i="5" s="1"/>
  <c r="C77" i="5"/>
  <c r="G75" i="5"/>
  <c r="H89" i="5"/>
  <c r="C112" i="5"/>
  <c r="D130" i="5"/>
  <c r="C130" i="5" s="1"/>
  <c r="F130" i="5"/>
  <c r="K130" i="5"/>
  <c r="C144" i="5"/>
  <c r="H184" i="5"/>
  <c r="J173" i="5"/>
  <c r="H173" i="5" s="1"/>
  <c r="I187" i="5"/>
  <c r="H187" i="5" s="1"/>
  <c r="H188" i="5"/>
  <c r="L195" i="5"/>
  <c r="G204" i="5"/>
  <c r="G195" i="5" s="1"/>
  <c r="D258" i="5"/>
  <c r="C258" i="5" s="1"/>
  <c r="C271" i="5"/>
  <c r="G287" i="6"/>
  <c r="H28" i="6"/>
  <c r="K27" i="6"/>
  <c r="C58" i="6"/>
  <c r="E54" i="6"/>
  <c r="E53" i="6" s="1"/>
  <c r="K83" i="6"/>
  <c r="E130" i="6"/>
  <c r="C130" i="6" s="1"/>
  <c r="C136" i="6"/>
  <c r="H192" i="6"/>
  <c r="I191" i="6"/>
  <c r="H191" i="6" s="1"/>
  <c r="E230" i="6"/>
  <c r="C230" i="6" s="1"/>
  <c r="G230" i="6"/>
  <c r="H235" i="6"/>
  <c r="I231" i="6"/>
  <c r="H54" i="7"/>
  <c r="I53" i="7"/>
  <c r="H53" i="7" s="1"/>
  <c r="D195" i="10"/>
  <c r="C195" i="10" s="1"/>
  <c r="H216" i="10"/>
  <c r="I204" i="10"/>
  <c r="C22" i="3"/>
  <c r="C288" i="3" s="1"/>
  <c r="C287" i="3" s="1"/>
  <c r="H45" i="3"/>
  <c r="C184" i="5"/>
  <c r="E231" i="5"/>
  <c r="E230" i="5" s="1"/>
  <c r="I231" i="5"/>
  <c r="C276" i="5"/>
  <c r="K288" i="6"/>
  <c r="K287" i="6" s="1"/>
  <c r="C54" i="6"/>
  <c r="I53" i="6"/>
  <c r="H131" i="6"/>
  <c r="I130" i="6"/>
  <c r="H130" i="6" s="1"/>
  <c r="C165" i="6"/>
  <c r="H175" i="6"/>
  <c r="I174" i="6"/>
  <c r="G195" i="6"/>
  <c r="K204" i="6"/>
  <c r="K195" i="6" s="1"/>
  <c r="H227" i="6"/>
  <c r="C231" i="6"/>
  <c r="G285" i="6"/>
  <c r="K83" i="7"/>
  <c r="K75" i="7" s="1"/>
  <c r="K52" i="7" s="1"/>
  <c r="K51" i="7" s="1"/>
  <c r="C83" i="7"/>
  <c r="H198" i="7"/>
  <c r="I196" i="7"/>
  <c r="I288" i="10"/>
  <c r="I287" i="10" s="1"/>
  <c r="H22" i="10"/>
  <c r="H288" i="10" s="1"/>
  <c r="K165" i="10"/>
  <c r="H166" i="10"/>
  <c r="C188" i="5"/>
  <c r="C198" i="5"/>
  <c r="C216" i="5"/>
  <c r="D288" i="6"/>
  <c r="D287" i="6" s="1"/>
  <c r="C22" i="6"/>
  <c r="C288" i="6" s="1"/>
  <c r="C287" i="6" s="1"/>
  <c r="L285" i="6"/>
  <c r="H45" i="6"/>
  <c r="D53" i="6"/>
  <c r="H58" i="6"/>
  <c r="F75" i="6"/>
  <c r="F52" i="6" s="1"/>
  <c r="F51" i="6" s="1"/>
  <c r="K76" i="6"/>
  <c r="K75" i="6" s="1"/>
  <c r="H84" i="6"/>
  <c r="H95" i="6"/>
  <c r="H112" i="6"/>
  <c r="H141" i="6"/>
  <c r="K187" i="6"/>
  <c r="H198" i="6"/>
  <c r="I196" i="6"/>
  <c r="H251" i="6"/>
  <c r="H258" i="6"/>
  <c r="K288" i="7"/>
  <c r="K287" i="7" s="1"/>
  <c r="K21" i="7"/>
  <c r="H76" i="7"/>
  <c r="G130" i="7"/>
  <c r="C130" i="7" s="1"/>
  <c r="F52" i="10"/>
  <c r="F51" i="10" s="1"/>
  <c r="K191" i="10"/>
  <c r="H192" i="10"/>
  <c r="H235" i="10"/>
  <c r="K231" i="10"/>
  <c r="K230" i="10" s="1"/>
  <c r="C165" i="8"/>
  <c r="C34" i="9"/>
  <c r="F27" i="9"/>
  <c r="H80" i="6"/>
  <c r="H89" i="6"/>
  <c r="H136" i="6"/>
  <c r="H160" i="6"/>
  <c r="H179" i="6"/>
  <c r="H233" i="6"/>
  <c r="H238" i="6"/>
  <c r="C252" i="6"/>
  <c r="C259" i="6"/>
  <c r="H263" i="6"/>
  <c r="C22" i="7"/>
  <c r="H55" i="7"/>
  <c r="C77" i="7"/>
  <c r="H89" i="7"/>
  <c r="H122" i="7"/>
  <c r="H136" i="7"/>
  <c r="C174" i="7"/>
  <c r="H175" i="7"/>
  <c r="C192" i="7"/>
  <c r="H192" i="7"/>
  <c r="I191" i="7"/>
  <c r="H191" i="7" s="1"/>
  <c r="C216" i="7"/>
  <c r="C238" i="7"/>
  <c r="H238" i="7"/>
  <c r="I231" i="7"/>
  <c r="K258" i="7"/>
  <c r="K230" i="7" s="1"/>
  <c r="H259" i="7"/>
  <c r="E288" i="10"/>
  <c r="E287" i="10" s="1"/>
  <c r="C22" i="10"/>
  <c r="C288" i="10" s="1"/>
  <c r="C287" i="10" s="1"/>
  <c r="J21" i="10"/>
  <c r="C21" i="10"/>
  <c r="L75" i="10"/>
  <c r="L52" i="10" s="1"/>
  <c r="L51" i="10" s="1"/>
  <c r="H175" i="10"/>
  <c r="I174" i="10"/>
  <c r="D187" i="10"/>
  <c r="C187" i="10" s="1"/>
  <c r="H252" i="10"/>
  <c r="I251" i="10"/>
  <c r="H251" i="10" s="1"/>
  <c r="J269" i="10"/>
  <c r="H271" i="10"/>
  <c r="C263" i="8"/>
  <c r="D258" i="8"/>
  <c r="H58" i="9"/>
  <c r="I54" i="9"/>
  <c r="H271" i="9"/>
  <c r="J269" i="9"/>
  <c r="H269" i="9"/>
  <c r="H252" i="6"/>
  <c r="H259" i="6"/>
  <c r="H271" i="6"/>
  <c r="H280" i="6"/>
  <c r="H22" i="7"/>
  <c r="H288" i="7" s="1"/>
  <c r="H287" i="7" s="1"/>
  <c r="H58" i="7"/>
  <c r="H69" i="7"/>
  <c r="H77" i="7"/>
  <c r="H103" i="7"/>
  <c r="H116" i="7"/>
  <c r="H141" i="7"/>
  <c r="H166" i="7"/>
  <c r="I165" i="7"/>
  <c r="H165" i="7" s="1"/>
  <c r="E173" i="7"/>
  <c r="C173" i="7" s="1"/>
  <c r="C188" i="7"/>
  <c r="H188" i="7"/>
  <c r="I187" i="7"/>
  <c r="H187" i="7" s="1"/>
  <c r="C196" i="7"/>
  <c r="C204" i="7"/>
  <c r="H235" i="7"/>
  <c r="E231" i="7"/>
  <c r="C252" i="7"/>
  <c r="H252" i="7"/>
  <c r="I251" i="7"/>
  <c r="H251" i="7" s="1"/>
  <c r="C280" i="7"/>
  <c r="C53" i="10"/>
  <c r="C55" i="10"/>
  <c r="H55" i="10"/>
  <c r="I54" i="10"/>
  <c r="D75" i="10"/>
  <c r="C77" i="10"/>
  <c r="H77" i="10"/>
  <c r="I76" i="10"/>
  <c r="K83" i="10"/>
  <c r="K75" i="10" s="1"/>
  <c r="K52" i="10" s="1"/>
  <c r="K51" i="10" s="1"/>
  <c r="H84" i="10"/>
  <c r="C95" i="10"/>
  <c r="H131" i="10"/>
  <c r="I130" i="10"/>
  <c r="H130" i="10" s="1"/>
  <c r="G173" i="10"/>
  <c r="C175" i="10"/>
  <c r="E174" i="10"/>
  <c r="K204" i="10"/>
  <c r="K195" i="10" s="1"/>
  <c r="H205" i="10"/>
  <c r="H238" i="10"/>
  <c r="I231" i="10"/>
  <c r="C252" i="10"/>
  <c r="E251" i="10"/>
  <c r="C251" i="10" s="1"/>
  <c r="K258" i="10"/>
  <c r="H258" i="10" s="1"/>
  <c r="H259" i="10"/>
  <c r="C271" i="10"/>
  <c r="F269" i="10"/>
  <c r="C269" i="10" s="1"/>
  <c r="D54" i="8"/>
  <c r="D53" i="8" s="1"/>
  <c r="C55" i="8"/>
  <c r="F204" i="9"/>
  <c r="F195" i="9" s="1"/>
  <c r="C205" i="9"/>
  <c r="H269" i="6"/>
  <c r="H67" i="7"/>
  <c r="C166" i="7"/>
  <c r="E165" i="7"/>
  <c r="C165" i="7" s="1"/>
  <c r="C184" i="7"/>
  <c r="K204" i="7"/>
  <c r="K195" i="7" s="1"/>
  <c r="H205" i="7"/>
  <c r="H227" i="7"/>
  <c r="H233" i="7"/>
  <c r="C246" i="7"/>
  <c r="H263" i="7"/>
  <c r="H27" i="10"/>
  <c r="J285" i="10"/>
  <c r="J50" i="10"/>
  <c r="C67" i="10"/>
  <c r="G75" i="10"/>
  <c r="G52" i="10" s="1"/>
  <c r="G51" i="10" s="1"/>
  <c r="G83" i="10"/>
  <c r="C83" i="10" s="1"/>
  <c r="C131" i="10"/>
  <c r="E130" i="10"/>
  <c r="H165" i="10"/>
  <c r="K187" i="10"/>
  <c r="H187" i="10" s="1"/>
  <c r="H188" i="10"/>
  <c r="H191" i="10"/>
  <c r="H196" i="10"/>
  <c r="I195" i="10"/>
  <c r="G204" i="10"/>
  <c r="G195" i="10" s="1"/>
  <c r="C238" i="10"/>
  <c r="E231" i="10"/>
  <c r="H287" i="10"/>
  <c r="C196" i="8"/>
  <c r="D195" i="8"/>
  <c r="C195" i="8" s="1"/>
  <c r="I83" i="9"/>
  <c r="H84" i="9"/>
  <c r="H69" i="8"/>
  <c r="K67" i="8"/>
  <c r="H67" i="8" s="1"/>
  <c r="H55" i="9"/>
  <c r="J54" i="9"/>
  <c r="J53" i="9" s="1"/>
  <c r="C76" i="9"/>
  <c r="E83" i="9"/>
  <c r="C95" i="9"/>
  <c r="F83" i="9"/>
  <c r="D173" i="9"/>
  <c r="F258" i="9"/>
  <c r="C259" i="9"/>
  <c r="F288" i="11"/>
  <c r="F287" i="11" s="1"/>
  <c r="C22" i="11"/>
  <c r="C288" i="11" s="1"/>
  <c r="I288" i="12"/>
  <c r="I287" i="12" s="1"/>
  <c r="H22" i="12"/>
  <c r="H288" i="12" s="1"/>
  <c r="D288" i="8"/>
  <c r="D287" i="8" s="1"/>
  <c r="C22" i="8"/>
  <c r="I288" i="8"/>
  <c r="I287" i="8" s="1"/>
  <c r="F53" i="8"/>
  <c r="J83" i="8"/>
  <c r="C103" i="8"/>
  <c r="H112" i="8"/>
  <c r="H122" i="8"/>
  <c r="D130" i="8"/>
  <c r="C151" i="8"/>
  <c r="C160" i="8"/>
  <c r="H160" i="8"/>
  <c r="H227" i="8"/>
  <c r="D231" i="8"/>
  <c r="D230" i="8" s="1"/>
  <c r="L230" i="8"/>
  <c r="H263" i="8"/>
  <c r="C271" i="8"/>
  <c r="I288" i="9"/>
  <c r="I287" i="9" s="1"/>
  <c r="H22" i="9"/>
  <c r="H288" i="9" s="1"/>
  <c r="C45" i="9"/>
  <c r="H77" i="9"/>
  <c r="J76" i="9"/>
  <c r="H89" i="9"/>
  <c r="J83" i="9"/>
  <c r="J130" i="9"/>
  <c r="H130" i="9" s="1"/>
  <c r="E130" i="9"/>
  <c r="C130" i="9" s="1"/>
  <c r="C235" i="9"/>
  <c r="F231" i="9"/>
  <c r="F230" i="9" s="1"/>
  <c r="C69" i="8"/>
  <c r="D76" i="8"/>
  <c r="C77" i="8"/>
  <c r="H80" i="8"/>
  <c r="D83" i="8"/>
  <c r="H89" i="8"/>
  <c r="K83" i="8"/>
  <c r="D174" i="8"/>
  <c r="D173" i="8" s="1"/>
  <c r="C173" i="8" s="1"/>
  <c r="C175" i="8"/>
  <c r="G195" i="8"/>
  <c r="F231" i="8"/>
  <c r="F230" i="8" s="1"/>
  <c r="H246" i="8"/>
  <c r="G21" i="9"/>
  <c r="E21" i="9"/>
  <c r="E288" i="9"/>
  <c r="E287" i="9" s="1"/>
  <c r="C69" i="9"/>
  <c r="F67" i="9"/>
  <c r="I76" i="9"/>
  <c r="C188" i="9"/>
  <c r="H28" i="11"/>
  <c r="K27" i="11"/>
  <c r="C198" i="11"/>
  <c r="D196" i="11"/>
  <c r="L195" i="11"/>
  <c r="H196" i="11"/>
  <c r="C43" i="8"/>
  <c r="L53" i="8"/>
  <c r="L52" i="8" s="1"/>
  <c r="L51" i="8" s="1"/>
  <c r="L50" i="8" s="1"/>
  <c r="L75" i="8"/>
  <c r="G83" i="8"/>
  <c r="C112" i="8"/>
  <c r="C122" i="8"/>
  <c r="H141" i="8"/>
  <c r="G174" i="8"/>
  <c r="G173" i="8" s="1"/>
  <c r="C184" i="8"/>
  <c r="H184" i="8"/>
  <c r="C198" i="8"/>
  <c r="H198" i="8"/>
  <c r="H216" i="8"/>
  <c r="H259" i="8"/>
  <c r="C22" i="9"/>
  <c r="C288" i="9" s="1"/>
  <c r="C287" i="9" s="1"/>
  <c r="C58" i="9"/>
  <c r="C84" i="9"/>
  <c r="D83" i="9"/>
  <c r="C83" i="9" s="1"/>
  <c r="L83" i="9"/>
  <c r="L75" i="9" s="1"/>
  <c r="L52" i="9" s="1"/>
  <c r="L51" i="9" s="1"/>
  <c r="C112" i="9"/>
  <c r="F130" i="9"/>
  <c r="K130" i="9"/>
  <c r="K75" i="9" s="1"/>
  <c r="K52" i="9" s="1"/>
  <c r="K51" i="9" s="1"/>
  <c r="K50" i="9" s="1"/>
  <c r="C166" i="9"/>
  <c r="D165" i="9"/>
  <c r="C165" i="9" s="1"/>
  <c r="H187" i="9"/>
  <c r="C192" i="9"/>
  <c r="D191" i="9"/>
  <c r="C191" i="9" s="1"/>
  <c r="C204" i="9"/>
  <c r="K230" i="9"/>
  <c r="C258" i="9"/>
  <c r="C67" i="11"/>
  <c r="D165" i="11"/>
  <c r="C165" i="11" s="1"/>
  <c r="C166" i="11"/>
  <c r="C174" i="11"/>
  <c r="E173" i="11"/>
  <c r="D187" i="11"/>
  <c r="C188" i="11"/>
  <c r="C131" i="9"/>
  <c r="G130" i="9"/>
  <c r="G75" i="9" s="1"/>
  <c r="G52" i="9" s="1"/>
  <c r="G51" i="9" s="1"/>
  <c r="H141" i="9"/>
  <c r="H165" i="9"/>
  <c r="H175" i="9"/>
  <c r="J174" i="9"/>
  <c r="H191" i="9"/>
  <c r="C238" i="9"/>
  <c r="D231" i="9"/>
  <c r="C252" i="9"/>
  <c r="D251" i="9"/>
  <c r="C251" i="9" s="1"/>
  <c r="D288" i="9"/>
  <c r="D287" i="9" s="1"/>
  <c r="H45" i="11"/>
  <c r="H188" i="12"/>
  <c r="I187" i="12"/>
  <c r="E287" i="8"/>
  <c r="C58" i="8"/>
  <c r="C67" i="8"/>
  <c r="C80" i="8"/>
  <c r="F83" i="8"/>
  <c r="H95" i="8"/>
  <c r="C116" i="8"/>
  <c r="C136" i="8"/>
  <c r="H144" i="8"/>
  <c r="H179" i="8"/>
  <c r="C192" i="8"/>
  <c r="K231" i="8"/>
  <c r="G231" i="8"/>
  <c r="G230" i="8" s="1"/>
  <c r="C246" i="8"/>
  <c r="H32" i="9"/>
  <c r="K27" i="9"/>
  <c r="C54" i="9"/>
  <c r="D53" i="9"/>
  <c r="H69" i="9"/>
  <c r="C80" i="9"/>
  <c r="H95" i="9"/>
  <c r="C122" i="9"/>
  <c r="H131" i="9"/>
  <c r="C136" i="9"/>
  <c r="C160" i="9"/>
  <c r="F174" i="9"/>
  <c r="F173" i="9" s="1"/>
  <c r="C175" i="9"/>
  <c r="C196" i="9"/>
  <c r="D195" i="9"/>
  <c r="C195" i="9" s="1"/>
  <c r="H205" i="9"/>
  <c r="J204" i="9"/>
  <c r="H231" i="9"/>
  <c r="I230" i="9"/>
  <c r="H251" i="9"/>
  <c r="H259" i="9"/>
  <c r="J258" i="9"/>
  <c r="H258" i="9" s="1"/>
  <c r="C276" i="9"/>
  <c r="D269" i="9"/>
  <c r="C269" i="9" s="1"/>
  <c r="H287" i="9"/>
  <c r="J288" i="11"/>
  <c r="J287" i="11" s="1"/>
  <c r="H22" i="11"/>
  <c r="H288" i="11" s="1"/>
  <c r="H287" i="11" s="1"/>
  <c r="J21" i="11"/>
  <c r="C32" i="11"/>
  <c r="F27" i="11"/>
  <c r="F21" i="11" s="1"/>
  <c r="C80" i="11"/>
  <c r="D76" i="11"/>
  <c r="K75" i="11"/>
  <c r="K52" i="11" s="1"/>
  <c r="K51" i="11" s="1"/>
  <c r="K50" i="11" s="1"/>
  <c r="H131" i="11"/>
  <c r="I130" i="11"/>
  <c r="H130" i="11" s="1"/>
  <c r="H165" i="11"/>
  <c r="H205" i="11"/>
  <c r="I204" i="11"/>
  <c r="K231" i="11"/>
  <c r="K230" i="11" s="1"/>
  <c r="K288" i="11"/>
  <c r="K287" i="11" s="1"/>
  <c r="E288" i="12"/>
  <c r="E287" i="12" s="1"/>
  <c r="E21" i="12"/>
  <c r="E75" i="12"/>
  <c r="D54" i="11"/>
  <c r="J54" i="11"/>
  <c r="C58" i="11"/>
  <c r="D83" i="11"/>
  <c r="C83" i="11" s="1"/>
  <c r="H84" i="11"/>
  <c r="L83" i="11"/>
  <c r="L75" i="11" s="1"/>
  <c r="L52" i="11" s="1"/>
  <c r="L51" i="11" s="1"/>
  <c r="E130" i="11"/>
  <c r="E75" i="11" s="1"/>
  <c r="E52" i="11" s="1"/>
  <c r="E51" i="11" s="1"/>
  <c r="J130" i="11"/>
  <c r="J75" i="11" s="1"/>
  <c r="H136" i="11"/>
  <c r="C173" i="11"/>
  <c r="C191" i="11"/>
  <c r="H192" i="11"/>
  <c r="E204" i="11"/>
  <c r="E195" i="11" s="1"/>
  <c r="H216" i="11"/>
  <c r="C231" i="11"/>
  <c r="C235" i="11"/>
  <c r="G231" i="11"/>
  <c r="G230" i="11" s="1"/>
  <c r="C251" i="11"/>
  <c r="C259" i="11"/>
  <c r="H259" i="11"/>
  <c r="I258" i="11"/>
  <c r="H258" i="11" s="1"/>
  <c r="C269" i="11"/>
  <c r="H276" i="11"/>
  <c r="H196" i="12"/>
  <c r="G195" i="12"/>
  <c r="C196" i="12"/>
  <c r="H259" i="12"/>
  <c r="I258" i="12"/>
  <c r="H258" i="12" s="1"/>
  <c r="C69" i="11"/>
  <c r="H69" i="11"/>
  <c r="G75" i="11"/>
  <c r="G52" i="11" s="1"/>
  <c r="G51" i="11" s="1"/>
  <c r="C77" i="11"/>
  <c r="H77" i="11"/>
  <c r="I76" i="11"/>
  <c r="I83" i="11"/>
  <c r="C89" i="11"/>
  <c r="H89" i="11"/>
  <c r="C103" i="11"/>
  <c r="H103" i="11"/>
  <c r="F130" i="11"/>
  <c r="F75" i="11" s="1"/>
  <c r="F52" i="11" s="1"/>
  <c r="F51" i="11" s="1"/>
  <c r="F50" i="11" s="1"/>
  <c r="C141" i="11"/>
  <c r="H141" i="11"/>
  <c r="G173" i="11"/>
  <c r="C175" i="11"/>
  <c r="H175" i="11"/>
  <c r="I174" i="11"/>
  <c r="G187" i="11"/>
  <c r="K187" i="11"/>
  <c r="H187" i="11" s="1"/>
  <c r="H191" i="11"/>
  <c r="G195" i="11"/>
  <c r="K195" i="11"/>
  <c r="F204" i="11"/>
  <c r="F195" i="11" s="1"/>
  <c r="C227" i="11"/>
  <c r="H246" i="11"/>
  <c r="E258" i="11"/>
  <c r="E230" i="11" s="1"/>
  <c r="C287" i="11"/>
  <c r="E52" i="12"/>
  <c r="E51" i="12" s="1"/>
  <c r="H69" i="12"/>
  <c r="I67" i="12"/>
  <c r="H67" i="12" s="1"/>
  <c r="H205" i="12"/>
  <c r="I204" i="12"/>
  <c r="H235" i="12"/>
  <c r="I231" i="12"/>
  <c r="D230" i="11"/>
  <c r="J231" i="11"/>
  <c r="J230" i="11" s="1"/>
  <c r="J251" i="11"/>
  <c r="H251" i="11" s="1"/>
  <c r="D258" i="11"/>
  <c r="C258" i="11" s="1"/>
  <c r="J269" i="11"/>
  <c r="H269" i="11" s="1"/>
  <c r="L21" i="12"/>
  <c r="K27" i="12"/>
  <c r="H55" i="12"/>
  <c r="I54" i="12"/>
  <c r="K83" i="12"/>
  <c r="K130" i="12"/>
  <c r="K75" i="12" s="1"/>
  <c r="K52" i="12" s="1"/>
  <c r="K51" i="12" s="1"/>
  <c r="K50" i="12" s="1"/>
  <c r="K191" i="12"/>
  <c r="K187" i="12" s="1"/>
  <c r="H192" i="12"/>
  <c r="C227" i="12"/>
  <c r="C231" i="12"/>
  <c r="D230" i="12"/>
  <c r="C251" i="12"/>
  <c r="C259" i="12"/>
  <c r="E258" i="12"/>
  <c r="C258" i="12" s="1"/>
  <c r="K269" i="12"/>
  <c r="H276" i="12"/>
  <c r="H287" i="12"/>
  <c r="C22" i="12"/>
  <c r="C288" i="12" s="1"/>
  <c r="C287" i="12" s="1"/>
  <c r="C27" i="12"/>
  <c r="H43" i="12"/>
  <c r="C54" i="12"/>
  <c r="C67" i="12"/>
  <c r="G83" i="12"/>
  <c r="C83" i="12" s="1"/>
  <c r="C165" i="12"/>
  <c r="G173" i="12"/>
  <c r="C173" i="12" s="1"/>
  <c r="C175" i="12"/>
  <c r="H175" i="12"/>
  <c r="I174" i="12"/>
  <c r="D187" i="12"/>
  <c r="K204" i="12"/>
  <c r="K195" i="12" s="1"/>
  <c r="H269" i="12"/>
  <c r="C43" i="12"/>
  <c r="H58" i="12"/>
  <c r="G75" i="12"/>
  <c r="G52" i="12" s="1"/>
  <c r="G51" i="12" s="1"/>
  <c r="C77" i="12"/>
  <c r="H77" i="12"/>
  <c r="I76" i="12"/>
  <c r="H83" i="12"/>
  <c r="C89" i="12"/>
  <c r="C103" i="12"/>
  <c r="H122" i="12"/>
  <c r="C131" i="12"/>
  <c r="H131" i="12"/>
  <c r="I130" i="12"/>
  <c r="H130" i="12" s="1"/>
  <c r="K165" i="12"/>
  <c r="H165" i="12" s="1"/>
  <c r="H166" i="12"/>
  <c r="K231" i="12"/>
  <c r="K230" i="12" s="1"/>
  <c r="H238" i="12"/>
  <c r="K251" i="12"/>
  <c r="H251" i="12" s="1"/>
  <c r="H252" i="12"/>
  <c r="C269" i="12"/>
  <c r="L285" i="12"/>
  <c r="H131" i="2"/>
  <c r="J52" i="2"/>
  <c r="J51" i="2" s="1"/>
  <c r="K130" i="2"/>
  <c r="C27" i="8"/>
  <c r="G53" i="8"/>
  <c r="C53" i="8" s="1"/>
  <c r="G75" i="8"/>
  <c r="H84" i="8"/>
  <c r="I83" i="8"/>
  <c r="H83" i="8" s="1"/>
  <c r="F21" i="8"/>
  <c r="J21" i="8"/>
  <c r="H22" i="8"/>
  <c r="C54" i="8"/>
  <c r="J75" i="8"/>
  <c r="J52" i="8" s="1"/>
  <c r="J51" i="8" s="1"/>
  <c r="K76" i="8"/>
  <c r="H76" i="8" s="1"/>
  <c r="H77" i="8"/>
  <c r="C84" i="8"/>
  <c r="E83" i="8"/>
  <c r="C83" i="8" s="1"/>
  <c r="G130" i="8"/>
  <c r="C130" i="8" s="1"/>
  <c r="C166" i="8"/>
  <c r="H166" i="8"/>
  <c r="I165" i="8"/>
  <c r="H165" i="8" s="1"/>
  <c r="I173" i="8"/>
  <c r="H235" i="8"/>
  <c r="C238" i="8"/>
  <c r="H238" i="8"/>
  <c r="I231" i="8"/>
  <c r="C258" i="8"/>
  <c r="K258" i="8"/>
  <c r="H258" i="8" s="1"/>
  <c r="K269" i="8"/>
  <c r="G21" i="8"/>
  <c r="K21" i="8"/>
  <c r="I53" i="8"/>
  <c r="E76" i="8"/>
  <c r="E75" i="8" s="1"/>
  <c r="E52" i="8" s="1"/>
  <c r="E51" i="8" s="1"/>
  <c r="I130" i="8"/>
  <c r="H130" i="8" s="1"/>
  <c r="C174" i="8"/>
  <c r="H192" i="8"/>
  <c r="I191" i="8"/>
  <c r="H191" i="8" s="1"/>
  <c r="I196" i="8"/>
  <c r="H233" i="8"/>
  <c r="E231" i="8"/>
  <c r="H252" i="8"/>
  <c r="I251" i="8"/>
  <c r="H251" i="8" s="1"/>
  <c r="H276" i="8"/>
  <c r="I269" i="8"/>
  <c r="K130" i="8"/>
  <c r="H131" i="8"/>
  <c r="L285" i="8"/>
  <c r="K54" i="8"/>
  <c r="K53" i="8" s="1"/>
  <c r="H55" i="8"/>
  <c r="F75" i="8"/>
  <c r="F52" i="8" s="1"/>
  <c r="F51" i="8" s="1"/>
  <c r="F50" i="8" s="1"/>
  <c r="C76" i="8"/>
  <c r="D75" i="8"/>
  <c r="D52" i="8" s="1"/>
  <c r="C144" i="8"/>
  <c r="K174" i="8"/>
  <c r="K173" i="8" s="1"/>
  <c r="H175" i="8"/>
  <c r="G187" i="8"/>
  <c r="C187" i="8" s="1"/>
  <c r="C188" i="8"/>
  <c r="H188" i="8"/>
  <c r="I187" i="8"/>
  <c r="H187" i="8" s="1"/>
  <c r="E204" i="8"/>
  <c r="C204" i="8" s="1"/>
  <c r="K204" i="8"/>
  <c r="K195" i="8" s="1"/>
  <c r="H205" i="8"/>
  <c r="C252" i="8"/>
  <c r="E251" i="8"/>
  <c r="C251" i="8" s="1"/>
  <c r="C276" i="8"/>
  <c r="E269" i="8"/>
  <c r="C280" i="8"/>
  <c r="C288" i="8" s="1"/>
  <c r="C287" i="8" s="1"/>
  <c r="H280" i="8"/>
  <c r="I122" i="3"/>
  <c r="H122" i="3" s="1"/>
  <c r="I77" i="2"/>
  <c r="H77" i="2" s="1"/>
  <c r="I55" i="2"/>
  <c r="H55" i="2" s="1"/>
  <c r="K95" i="2"/>
  <c r="K83" i="2" s="1"/>
  <c r="I95" i="2"/>
  <c r="H163" i="2"/>
  <c r="I84" i="3"/>
  <c r="H84" i="3" s="1"/>
  <c r="I103" i="4"/>
  <c r="H103" i="4" s="1"/>
  <c r="I95" i="7"/>
  <c r="I83" i="7" s="1"/>
  <c r="I116" i="2"/>
  <c r="H116" i="2" s="1"/>
  <c r="I130" i="2"/>
  <c r="H130" i="2" s="1"/>
  <c r="I83" i="4"/>
  <c r="H83" i="4" s="1"/>
  <c r="I122" i="5"/>
  <c r="H96" i="2"/>
  <c r="I69" i="2"/>
  <c r="H69" i="2" s="1"/>
  <c r="K166" i="2"/>
  <c r="K165" i="2" s="1"/>
  <c r="H165" i="2" s="1"/>
  <c r="I95" i="3"/>
  <c r="H95" i="3" s="1"/>
  <c r="I166" i="5"/>
  <c r="I165" i="5" s="1"/>
  <c r="H165" i="5" s="1"/>
  <c r="I67" i="2"/>
  <c r="H67" i="2" s="1"/>
  <c r="I216" i="4"/>
  <c r="I67" i="5"/>
  <c r="H67" i="5" s="1"/>
  <c r="I122" i="6"/>
  <c r="I83" i="6" s="1"/>
  <c r="H83" i="6" s="1"/>
  <c r="I122" i="2"/>
  <c r="H122" i="2" s="1"/>
  <c r="I58" i="2"/>
  <c r="H58" i="2" s="1"/>
  <c r="I80" i="2"/>
  <c r="H80" i="2" s="1"/>
  <c r="H269" i="10"/>
  <c r="I55" i="5"/>
  <c r="H56" i="2"/>
  <c r="H81" i="2"/>
  <c r="H102" i="2"/>
  <c r="H125" i="3"/>
  <c r="I131" i="3"/>
  <c r="I166" i="3"/>
  <c r="H102" i="7"/>
  <c r="H270" i="10"/>
  <c r="G50" i="11" l="1"/>
  <c r="G285" i="11"/>
  <c r="E285" i="11"/>
  <c r="E50" i="11"/>
  <c r="F50" i="6"/>
  <c r="F285" i="6"/>
  <c r="L50" i="4"/>
  <c r="L285" i="4"/>
  <c r="G285" i="3"/>
  <c r="G50" i="3"/>
  <c r="E285" i="3"/>
  <c r="E50" i="3"/>
  <c r="L50" i="3"/>
  <c r="L285" i="3"/>
  <c r="L50" i="2"/>
  <c r="L285" i="2"/>
  <c r="L50" i="11"/>
  <c r="L285" i="11"/>
  <c r="G50" i="9"/>
  <c r="G285" i="9"/>
  <c r="L285" i="9"/>
  <c r="L50" i="9"/>
  <c r="G50" i="10"/>
  <c r="G285" i="10"/>
  <c r="K50" i="7"/>
  <c r="K285" i="7"/>
  <c r="K50" i="4"/>
  <c r="K285" i="4"/>
  <c r="K50" i="10"/>
  <c r="K285" i="10"/>
  <c r="L50" i="10"/>
  <c r="L285" i="10"/>
  <c r="E285" i="2"/>
  <c r="E50" i="2"/>
  <c r="G50" i="4"/>
  <c r="G285" i="4"/>
  <c r="G50" i="2"/>
  <c r="G285" i="2"/>
  <c r="L50" i="5"/>
  <c r="L285" i="5"/>
  <c r="H173" i="8"/>
  <c r="G285" i="12"/>
  <c r="G50" i="12"/>
  <c r="C230" i="11"/>
  <c r="C54" i="11"/>
  <c r="D53" i="11"/>
  <c r="C204" i="11"/>
  <c r="H187" i="12"/>
  <c r="C231" i="9"/>
  <c r="D230" i="9"/>
  <c r="C230" i="9" s="1"/>
  <c r="H27" i="11"/>
  <c r="K285" i="11"/>
  <c r="I75" i="9"/>
  <c r="H76" i="9"/>
  <c r="E75" i="9"/>
  <c r="E52" i="9" s="1"/>
  <c r="E51" i="9" s="1"/>
  <c r="F75" i="9"/>
  <c r="H83" i="9"/>
  <c r="H195" i="10"/>
  <c r="H258" i="7"/>
  <c r="H231" i="10"/>
  <c r="I230" i="10"/>
  <c r="H230" i="10" s="1"/>
  <c r="E173" i="10"/>
  <c r="C173" i="10" s="1"/>
  <c r="C174" i="10"/>
  <c r="H76" i="10"/>
  <c r="I75" i="10"/>
  <c r="H75" i="10" s="1"/>
  <c r="H54" i="10"/>
  <c r="I53" i="10"/>
  <c r="H174" i="10"/>
  <c r="I173" i="10"/>
  <c r="H173" i="10" s="1"/>
  <c r="H231" i="7"/>
  <c r="I230" i="7"/>
  <c r="H230" i="7" s="1"/>
  <c r="H204" i="7"/>
  <c r="C288" i="7"/>
  <c r="C287" i="7" s="1"/>
  <c r="F50" i="10"/>
  <c r="F285" i="10"/>
  <c r="C53" i="6"/>
  <c r="D52" i="6"/>
  <c r="H174" i="6"/>
  <c r="I173" i="6"/>
  <c r="H173" i="6" s="1"/>
  <c r="H231" i="6"/>
  <c r="I230" i="6"/>
  <c r="H230" i="6" s="1"/>
  <c r="E53" i="5"/>
  <c r="C67" i="5"/>
  <c r="J52" i="5"/>
  <c r="J51" i="5" s="1"/>
  <c r="C21" i="5"/>
  <c r="H174" i="4"/>
  <c r="I173" i="4"/>
  <c r="H173" i="4" s="1"/>
  <c r="F75" i="4"/>
  <c r="F52" i="4" s="1"/>
  <c r="F51" i="4" s="1"/>
  <c r="F285" i="3"/>
  <c r="F21" i="3"/>
  <c r="C21" i="3" s="1"/>
  <c r="C27" i="3"/>
  <c r="I230" i="2"/>
  <c r="H230" i="2" s="1"/>
  <c r="H231" i="2"/>
  <c r="D187" i="2"/>
  <c r="C187" i="2" s="1"/>
  <c r="C191" i="2"/>
  <c r="F83" i="2"/>
  <c r="F75" i="2" s="1"/>
  <c r="G75" i="7"/>
  <c r="G52" i="7" s="1"/>
  <c r="G51" i="7" s="1"/>
  <c r="F75" i="5"/>
  <c r="F52" i="5" s="1"/>
  <c r="F51" i="5" s="1"/>
  <c r="H204" i="6"/>
  <c r="H76" i="6"/>
  <c r="H174" i="8"/>
  <c r="H76" i="12"/>
  <c r="I75" i="12"/>
  <c r="H75" i="12" s="1"/>
  <c r="C75" i="12"/>
  <c r="K285" i="12"/>
  <c r="K21" i="12"/>
  <c r="H27" i="12"/>
  <c r="H231" i="12"/>
  <c r="I230" i="12"/>
  <c r="H230" i="12" s="1"/>
  <c r="H83" i="11"/>
  <c r="C130" i="11"/>
  <c r="H191" i="12"/>
  <c r="C187" i="11"/>
  <c r="F53" i="9"/>
  <c r="F52" i="9" s="1"/>
  <c r="F51" i="9" s="1"/>
  <c r="F50" i="9" s="1"/>
  <c r="C67" i="9"/>
  <c r="J230" i="9"/>
  <c r="H230" i="9" s="1"/>
  <c r="C173" i="9"/>
  <c r="C231" i="10"/>
  <c r="E230" i="10"/>
  <c r="C230" i="10" s="1"/>
  <c r="E230" i="7"/>
  <c r="C230" i="7" s="1"/>
  <c r="C231" i="7"/>
  <c r="I230" i="5"/>
  <c r="H230" i="5" s="1"/>
  <c r="H231" i="5"/>
  <c r="C204" i="10"/>
  <c r="I195" i="3"/>
  <c r="H195" i="3" s="1"/>
  <c r="H204" i="3"/>
  <c r="D165" i="3"/>
  <c r="C165" i="3" s="1"/>
  <c r="C166" i="3"/>
  <c r="H288" i="6"/>
  <c r="H287" i="6" s="1"/>
  <c r="C76" i="5"/>
  <c r="C204" i="2"/>
  <c r="D230" i="5"/>
  <c r="C230" i="5" s="1"/>
  <c r="C231" i="5"/>
  <c r="K75" i="5"/>
  <c r="K52" i="5" s="1"/>
  <c r="K51" i="5" s="1"/>
  <c r="H83" i="10"/>
  <c r="H54" i="6"/>
  <c r="K53" i="6"/>
  <c r="K52" i="6" s="1"/>
  <c r="K51" i="6" s="1"/>
  <c r="K50" i="6" s="1"/>
  <c r="C130" i="3"/>
  <c r="D195" i="2"/>
  <c r="C195" i="2" s="1"/>
  <c r="D83" i="5"/>
  <c r="F285" i="8"/>
  <c r="C187" i="12"/>
  <c r="D52" i="12"/>
  <c r="I173" i="11"/>
  <c r="H173" i="11" s="1"/>
  <c r="H174" i="11"/>
  <c r="I75" i="11"/>
  <c r="H76" i="11"/>
  <c r="F285" i="11"/>
  <c r="C27" i="11"/>
  <c r="I230" i="11"/>
  <c r="H230" i="11" s="1"/>
  <c r="D195" i="11"/>
  <c r="C195" i="11" s="1"/>
  <c r="C196" i="11"/>
  <c r="D187" i="9"/>
  <c r="C187" i="9" s="1"/>
  <c r="J75" i="9"/>
  <c r="K21" i="11"/>
  <c r="C174" i="9"/>
  <c r="E75" i="10"/>
  <c r="E52" i="10" s="1"/>
  <c r="E51" i="10" s="1"/>
  <c r="C130" i="10"/>
  <c r="I53" i="9"/>
  <c r="H54" i="9"/>
  <c r="H196" i="6"/>
  <c r="I195" i="6"/>
  <c r="H195" i="6" s="1"/>
  <c r="H204" i="10"/>
  <c r="E195" i="4"/>
  <c r="C204" i="4"/>
  <c r="J285" i="4"/>
  <c r="J50" i="4"/>
  <c r="I230" i="3"/>
  <c r="H230" i="3" s="1"/>
  <c r="H231" i="3"/>
  <c r="I230" i="4"/>
  <c r="H230" i="4" s="1"/>
  <c r="D83" i="3"/>
  <c r="J75" i="3"/>
  <c r="J52" i="3" s="1"/>
  <c r="J51" i="3" s="1"/>
  <c r="H204" i="2"/>
  <c r="H195" i="5"/>
  <c r="H204" i="5"/>
  <c r="C196" i="4"/>
  <c r="G195" i="4"/>
  <c r="C53" i="7"/>
  <c r="E52" i="7"/>
  <c r="I187" i="6"/>
  <c r="H187" i="6" s="1"/>
  <c r="C75" i="4"/>
  <c r="C53" i="3"/>
  <c r="H174" i="12"/>
  <c r="I173" i="12"/>
  <c r="H173" i="12" s="1"/>
  <c r="H54" i="12"/>
  <c r="I53" i="12"/>
  <c r="H204" i="12"/>
  <c r="I195" i="12"/>
  <c r="H195" i="12" s="1"/>
  <c r="E285" i="12"/>
  <c r="E50" i="12"/>
  <c r="J53" i="11"/>
  <c r="H54" i="11"/>
  <c r="H204" i="11"/>
  <c r="I195" i="11"/>
  <c r="H195" i="11" s="1"/>
  <c r="D75" i="11"/>
  <c r="C75" i="11" s="1"/>
  <c r="C76" i="11"/>
  <c r="H204" i="9"/>
  <c r="J195" i="9"/>
  <c r="H195" i="9" s="1"/>
  <c r="K285" i="9"/>
  <c r="H27" i="9"/>
  <c r="K21" i="9"/>
  <c r="E230" i="12"/>
  <c r="C230" i="12" s="1"/>
  <c r="J173" i="9"/>
  <c r="H173" i="9" s="1"/>
  <c r="H174" i="9"/>
  <c r="H231" i="11"/>
  <c r="D75" i="9"/>
  <c r="C75" i="9" s="1"/>
  <c r="C75" i="10"/>
  <c r="D52" i="10"/>
  <c r="C27" i="9"/>
  <c r="F285" i="9"/>
  <c r="F21" i="9"/>
  <c r="H196" i="7"/>
  <c r="I195" i="7"/>
  <c r="H195" i="7" s="1"/>
  <c r="H27" i="6"/>
  <c r="K21" i="6"/>
  <c r="G50" i="5"/>
  <c r="G285" i="5"/>
  <c r="E173" i="4"/>
  <c r="C174" i="4"/>
  <c r="D52" i="4"/>
  <c r="C53" i="4"/>
  <c r="H174" i="3"/>
  <c r="I173" i="3"/>
  <c r="H173" i="3" s="1"/>
  <c r="C130" i="2"/>
  <c r="H130" i="5"/>
  <c r="K285" i="3"/>
  <c r="C67" i="2"/>
  <c r="D53" i="2"/>
  <c r="I195" i="2"/>
  <c r="H195" i="2" s="1"/>
  <c r="H196" i="2"/>
  <c r="E75" i="7"/>
  <c r="C75" i="7" s="1"/>
  <c r="C204" i="5"/>
  <c r="C83" i="2"/>
  <c r="H130" i="4"/>
  <c r="E75" i="6"/>
  <c r="C75" i="6" s="1"/>
  <c r="J50" i="2"/>
  <c r="J285" i="2"/>
  <c r="I75" i="4"/>
  <c r="H75" i="4" s="1"/>
  <c r="H95" i="7"/>
  <c r="K75" i="2"/>
  <c r="K52" i="2" s="1"/>
  <c r="K51" i="2" s="1"/>
  <c r="H122" i="6"/>
  <c r="I83" i="3"/>
  <c r="H83" i="3" s="1"/>
  <c r="E285" i="8"/>
  <c r="E50" i="8"/>
  <c r="H196" i="8"/>
  <c r="I195" i="8"/>
  <c r="E268" i="8"/>
  <c r="C268" i="8" s="1"/>
  <c r="C269" i="8"/>
  <c r="E195" i="8"/>
  <c r="I75" i="8"/>
  <c r="H75" i="8" s="1"/>
  <c r="H53" i="8"/>
  <c r="J285" i="8"/>
  <c r="J50" i="8"/>
  <c r="H288" i="8"/>
  <c r="H287" i="8" s="1"/>
  <c r="K230" i="8"/>
  <c r="H269" i="8"/>
  <c r="H54" i="8"/>
  <c r="H231" i="8"/>
  <c r="I230" i="8"/>
  <c r="H230" i="8" s="1"/>
  <c r="H204" i="8"/>
  <c r="E230" i="8"/>
  <c r="C230" i="8" s="1"/>
  <c r="C231" i="8"/>
  <c r="D51" i="8"/>
  <c r="C75" i="8"/>
  <c r="K52" i="8"/>
  <c r="K51" i="8" s="1"/>
  <c r="K75" i="8"/>
  <c r="G52" i="8"/>
  <c r="G51" i="8" s="1"/>
  <c r="I75" i="6"/>
  <c r="H75" i="6" s="1"/>
  <c r="H166" i="2"/>
  <c r="H166" i="5"/>
  <c r="H95" i="2"/>
  <c r="H122" i="5"/>
  <c r="I83" i="5"/>
  <c r="I54" i="2"/>
  <c r="I53" i="2" s="1"/>
  <c r="I83" i="2"/>
  <c r="H83" i="2" s="1"/>
  <c r="H216" i="4"/>
  <c r="I204" i="4"/>
  <c r="I76" i="2"/>
  <c r="H166" i="3"/>
  <c r="I165" i="3"/>
  <c r="H165" i="3" s="1"/>
  <c r="H131" i="3"/>
  <c r="I130" i="3"/>
  <c r="H130" i="3" s="1"/>
  <c r="I75" i="7"/>
  <c r="H83" i="7"/>
  <c r="I54" i="5"/>
  <c r="H55" i="5"/>
  <c r="H268" i="10"/>
  <c r="H283" i="10" s="1"/>
  <c r="K285" i="6" l="1"/>
  <c r="F52" i="2"/>
  <c r="F51" i="2" s="1"/>
  <c r="C75" i="2"/>
  <c r="H53" i="12"/>
  <c r="I52" i="12"/>
  <c r="C53" i="2"/>
  <c r="D52" i="2"/>
  <c r="D51" i="4"/>
  <c r="H75" i="11"/>
  <c r="I52" i="11"/>
  <c r="K50" i="5"/>
  <c r="K285" i="5"/>
  <c r="E52" i="6"/>
  <c r="E51" i="6" s="1"/>
  <c r="H53" i="6"/>
  <c r="C53" i="9"/>
  <c r="H53" i="10"/>
  <c r="I52" i="10"/>
  <c r="H52" i="10" s="1"/>
  <c r="E285" i="9"/>
  <c r="E50" i="9"/>
  <c r="D51" i="10"/>
  <c r="C52" i="10"/>
  <c r="E285" i="10"/>
  <c r="E50" i="10"/>
  <c r="J52" i="9"/>
  <c r="J51" i="9" s="1"/>
  <c r="D52" i="9"/>
  <c r="F50" i="5"/>
  <c r="F285" i="5"/>
  <c r="E52" i="5"/>
  <c r="E51" i="5" s="1"/>
  <c r="C53" i="5"/>
  <c r="C53" i="11"/>
  <c r="D52" i="11"/>
  <c r="C173" i="4"/>
  <c r="E52" i="4"/>
  <c r="E51" i="4" s="1"/>
  <c r="H53" i="11"/>
  <c r="J52" i="11"/>
  <c r="J51" i="11" s="1"/>
  <c r="J50" i="3"/>
  <c r="J285" i="3"/>
  <c r="C83" i="5"/>
  <c r="D75" i="5"/>
  <c r="G285" i="7"/>
  <c r="G50" i="7"/>
  <c r="D51" i="6"/>
  <c r="H75" i="9"/>
  <c r="C52" i="7"/>
  <c r="E51" i="7"/>
  <c r="C83" i="3"/>
  <c r="D75" i="3"/>
  <c r="H53" i="9"/>
  <c r="I52" i="9"/>
  <c r="D51" i="12"/>
  <c r="C52" i="12"/>
  <c r="F50" i="4"/>
  <c r="F285" i="4"/>
  <c r="J50" i="5"/>
  <c r="J285" i="5"/>
  <c r="H54" i="2"/>
  <c r="I52" i="4"/>
  <c r="H52" i="4" s="1"/>
  <c r="I75" i="2"/>
  <c r="H75" i="2" s="1"/>
  <c r="I52" i="6"/>
  <c r="I51" i="6" s="1"/>
  <c r="G50" i="8"/>
  <c r="G285" i="8"/>
  <c r="D50" i="8"/>
  <c r="C50" i="8" s="1"/>
  <c r="C51" i="8"/>
  <c r="D25" i="8"/>
  <c r="H195" i="8"/>
  <c r="H194" i="8"/>
  <c r="C52" i="8"/>
  <c r="I52" i="8"/>
  <c r="K50" i="8"/>
  <c r="K285" i="8"/>
  <c r="H268" i="8"/>
  <c r="H283" i="8" s="1"/>
  <c r="H76" i="2"/>
  <c r="H83" i="5"/>
  <c r="I75" i="5"/>
  <c r="H75" i="5" s="1"/>
  <c r="H204" i="4"/>
  <c r="I195" i="4"/>
  <c r="I75" i="3"/>
  <c r="H194" i="10"/>
  <c r="I51" i="10"/>
  <c r="H75" i="7"/>
  <c r="I52" i="7"/>
  <c r="H53" i="2"/>
  <c r="H54" i="5"/>
  <c r="I53" i="5"/>
  <c r="K285" i="2"/>
  <c r="K50" i="2"/>
  <c r="E285" i="7" l="1"/>
  <c r="E50" i="7"/>
  <c r="E50" i="4"/>
  <c r="E285" i="4"/>
  <c r="C75" i="3"/>
  <c r="D52" i="3"/>
  <c r="E285" i="5"/>
  <c r="E50" i="5"/>
  <c r="J285" i="9"/>
  <c r="J50" i="9"/>
  <c r="D285" i="10"/>
  <c r="C285" i="10" s="1"/>
  <c r="D50" i="10"/>
  <c r="C50" i="10" s="1"/>
  <c r="C51" i="10"/>
  <c r="C52" i="4"/>
  <c r="H52" i="12"/>
  <c r="I51" i="12"/>
  <c r="I51" i="9"/>
  <c r="H52" i="9"/>
  <c r="C51" i="12"/>
  <c r="D50" i="12"/>
  <c r="C50" i="12" s="1"/>
  <c r="D25" i="12"/>
  <c r="D285" i="12" s="1"/>
  <c r="C285" i="12" s="1"/>
  <c r="C52" i="6"/>
  <c r="C75" i="5"/>
  <c r="D52" i="5"/>
  <c r="J285" i="11"/>
  <c r="J50" i="11"/>
  <c r="C52" i="11"/>
  <c r="D51" i="11"/>
  <c r="D285" i="4"/>
  <c r="C285" i="4" s="1"/>
  <c r="D50" i="4"/>
  <c r="C50" i="4" s="1"/>
  <c r="C51" i="4"/>
  <c r="D25" i="4"/>
  <c r="D285" i="6"/>
  <c r="C285" i="6" s="1"/>
  <c r="C51" i="6"/>
  <c r="D50" i="6"/>
  <c r="C50" i="6" s="1"/>
  <c r="D25" i="6"/>
  <c r="H52" i="11"/>
  <c r="I51" i="11"/>
  <c r="C52" i="2"/>
  <c r="D51" i="2"/>
  <c r="C52" i="9"/>
  <c r="D51" i="9"/>
  <c r="E285" i="6"/>
  <c r="E50" i="6"/>
  <c r="F50" i="2"/>
  <c r="F285" i="2"/>
  <c r="I52" i="2"/>
  <c r="I51" i="2" s="1"/>
  <c r="H52" i="6"/>
  <c r="D21" i="8"/>
  <c r="C21" i="8" s="1"/>
  <c r="C25" i="8"/>
  <c r="H52" i="8"/>
  <c r="I51" i="8"/>
  <c r="D285" i="8"/>
  <c r="C285" i="8" s="1"/>
  <c r="H195" i="4"/>
  <c r="I50" i="6"/>
  <c r="H50" i="6" s="1"/>
  <c r="H51" i="6"/>
  <c r="I25" i="6"/>
  <c r="I285" i="6" s="1"/>
  <c r="H285" i="6" s="1"/>
  <c r="I52" i="5"/>
  <c r="H53" i="5"/>
  <c r="I52" i="3"/>
  <c r="H75" i="3"/>
  <c r="H52" i="7"/>
  <c r="I51" i="7"/>
  <c r="I25" i="10"/>
  <c r="I285" i="10" s="1"/>
  <c r="H285" i="10" s="1"/>
  <c r="H51" i="10"/>
  <c r="I50" i="10"/>
  <c r="H50" i="10" s="1"/>
  <c r="D285" i="2" l="1"/>
  <c r="C285" i="2" s="1"/>
  <c r="C51" i="2"/>
  <c r="D50" i="2"/>
  <c r="C50" i="2" s="1"/>
  <c r="D21" i="4"/>
  <c r="C21" i="4" s="1"/>
  <c r="C25" i="4"/>
  <c r="D51" i="5"/>
  <c r="C52" i="5"/>
  <c r="H51" i="9"/>
  <c r="I25" i="9"/>
  <c r="I50" i="9"/>
  <c r="H50" i="9" s="1"/>
  <c r="H51" i="12"/>
  <c r="I50" i="12"/>
  <c r="H50" i="12" s="1"/>
  <c r="I25" i="12"/>
  <c r="I285" i="12" s="1"/>
  <c r="H285" i="12" s="1"/>
  <c r="C25" i="6"/>
  <c r="D21" i="6"/>
  <c r="C21" i="6" s="1"/>
  <c r="D25" i="9"/>
  <c r="D50" i="9"/>
  <c r="C50" i="9" s="1"/>
  <c r="C51" i="9"/>
  <c r="I50" i="11"/>
  <c r="H50" i="11" s="1"/>
  <c r="I25" i="11"/>
  <c r="I285" i="11" s="1"/>
  <c r="H285" i="11" s="1"/>
  <c r="H51" i="11"/>
  <c r="C25" i="12"/>
  <c r="D21" i="12"/>
  <c r="C21" i="12" s="1"/>
  <c r="D51" i="3"/>
  <c r="C52" i="3"/>
  <c r="D285" i="11"/>
  <c r="C285" i="11" s="1"/>
  <c r="C51" i="11"/>
  <c r="D50" i="11"/>
  <c r="C50" i="11" s="1"/>
  <c r="D25" i="11"/>
  <c r="H52" i="2"/>
  <c r="H51" i="8"/>
  <c r="I50" i="8"/>
  <c r="H50" i="8" s="1"/>
  <c r="I25" i="8"/>
  <c r="I285" i="8" s="1"/>
  <c r="H285" i="8" s="1"/>
  <c r="H194" i="4"/>
  <c r="I51" i="4"/>
  <c r="I25" i="2"/>
  <c r="I285" i="2" s="1"/>
  <c r="H285" i="2" s="1"/>
  <c r="H51" i="2"/>
  <c r="I50" i="2"/>
  <c r="H50" i="2" s="1"/>
  <c r="H25" i="10"/>
  <c r="I21" i="10"/>
  <c r="H21" i="10" s="1"/>
  <c r="I25" i="7"/>
  <c r="I50" i="7"/>
  <c r="H50" i="7" s="1"/>
  <c r="H51" i="7"/>
  <c r="H52" i="3"/>
  <c r="I51" i="3"/>
  <c r="H25" i="6"/>
  <c r="I21" i="6"/>
  <c r="H21" i="6" s="1"/>
  <c r="H52" i="5"/>
  <c r="I51" i="5"/>
  <c r="C25" i="9" l="1"/>
  <c r="D21" i="9"/>
  <c r="C21" i="9" s="1"/>
  <c r="D50" i="3"/>
  <c r="C50" i="3" s="1"/>
  <c r="D285" i="3"/>
  <c r="C285" i="3" s="1"/>
  <c r="C51" i="3"/>
  <c r="H25" i="11"/>
  <c r="I21" i="11"/>
  <c r="H21" i="11" s="1"/>
  <c r="D285" i="9"/>
  <c r="C285" i="9" s="1"/>
  <c r="H25" i="9"/>
  <c r="I21" i="9"/>
  <c r="H21" i="9" s="1"/>
  <c r="H25" i="12"/>
  <c r="I21" i="12"/>
  <c r="H21" i="12" s="1"/>
  <c r="D285" i="5"/>
  <c r="C285" i="5" s="1"/>
  <c r="D50" i="5"/>
  <c r="C50" i="5" s="1"/>
  <c r="C51" i="5"/>
  <c r="C25" i="11"/>
  <c r="D21" i="11"/>
  <c r="C21" i="11" s="1"/>
  <c r="I285" i="9"/>
  <c r="H285" i="9" s="1"/>
  <c r="H25" i="8"/>
  <c r="I21" i="8"/>
  <c r="H21" i="8" s="1"/>
  <c r="H51" i="4"/>
  <c r="I50" i="4"/>
  <c r="H50" i="4" s="1"/>
  <c r="I25" i="4"/>
  <c r="H25" i="7"/>
  <c r="I21" i="7"/>
  <c r="H21" i="7" s="1"/>
  <c r="I50" i="5"/>
  <c r="H50" i="5" s="1"/>
  <c r="I25" i="5"/>
  <c r="I285" i="5" s="1"/>
  <c r="H285" i="5" s="1"/>
  <c r="H51" i="5"/>
  <c r="I50" i="3"/>
  <c r="H50" i="3" s="1"/>
  <c r="I25" i="3"/>
  <c r="I285" i="3" s="1"/>
  <c r="H285" i="3" s="1"/>
  <c r="H51" i="3"/>
  <c r="I285" i="7"/>
  <c r="H285" i="7" s="1"/>
  <c r="H25" i="2"/>
  <c r="I21" i="2"/>
  <c r="H21" i="2" s="1"/>
  <c r="I285" i="4" l="1"/>
  <c r="H285" i="4" s="1"/>
  <c r="I21" i="4"/>
  <c r="H21" i="4" s="1"/>
  <c r="H25" i="4"/>
  <c r="H25" i="3"/>
  <c r="I21" i="3"/>
  <c r="H21" i="3" s="1"/>
  <c r="I21" i="5"/>
  <c r="H21" i="5" s="1"/>
  <c r="H25" i="5"/>
</calcChain>
</file>

<file path=xl/sharedStrings.xml><?xml version="1.0" encoding="utf-8"?>
<sst xmlns="http://schemas.openxmlformats.org/spreadsheetml/2006/main" count="4973" uniqueCount="335">
  <si>
    <t>IEŅĒMUMU UN IZDEVUMU TĀME 2015.GADAM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</si>
  <si>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</si>
  <si>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</si>
  <si>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</si>
  <si>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</si>
  <si>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</si>
  <si>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</si>
  <si>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</si>
  <si>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01.110.</t>
  </si>
  <si>
    <t>Programma</t>
  </si>
  <si>
    <t>Iestādes uzturēšana</t>
  </si>
  <si>
    <t>Konta Nr.</t>
  </si>
  <si>
    <t>pamatbudžetam</t>
  </si>
  <si>
    <t>LV57PARX0002484572002</t>
  </si>
  <si>
    <t>Valsts budžeta transfertiem</t>
  </si>
  <si>
    <t>projektiem</t>
  </si>
  <si>
    <t>maksas pakalpojumiem</t>
  </si>
  <si>
    <t>LV81PARX0002484577002</t>
  </si>
  <si>
    <t>ziedojumiem, dāvinājumiem</t>
  </si>
  <si>
    <t>Budžeta klasifikācijas                                                         kods</t>
  </si>
  <si>
    <t>Rādītāju nosaukumi</t>
  </si>
  <si>
    <t>Iestādes pieprasījums 2015.gadam</t>
  </si>
  <si>
    <t>Izdevumu tāme 2015.gadam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</si>
  <si>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</si>
  <si>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</si>
  <si>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</si>
  <si>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</si>
  <si>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</si>
  <si>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</si>
  <si>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</si>
  <si>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</si>
  <si>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</si>
  <si>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</si>
  <si>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</si>
  <si>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</si>
  <si>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</si>
  <si>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</si>
  <si>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</si>
  <si>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</si>
  <si>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</si>
  <si>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</si>
  <si>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</si>
  <si>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</si>
  <si>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</si>
  <si>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</si>
  <si>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</si>
  <si>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</si>
  <si>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</si>
  <si>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</si>
  <si>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</si>
  <si>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</si>
  <si>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</si>
  <si>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</si>
  <si>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</si>
  <si>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</si>
  <si>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</si>
  <si>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</si>
  <si>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</si>
  <si>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</si>
  <si>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</si>
  <si>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</si>
  <si>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</si>
  <si>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</si>
  <si>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</si>
  <si>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</si>
  <si>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</si>
  <si>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</si>
  <si>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</si>
  <si>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</si>
  <si>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</si>
  <si>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</si>
  <si>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</si>
  <si>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</si>
  <si>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</si>
  <si>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</si>
  <si>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</si>
  <si>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</si>
  <si>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</si>
  <si>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Mācību maksas kompensācija</t>
  </si>
  <si>
    <t>Darba devēja izdevumi veselības, dzīvības un nelaimes gadījumu apdrošināšanai</t>
  </si>
  <si>
    <t>Preces un pakalpojumi</t>
  </si>
  <si>
    <t>Dienas nauda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</si>
  <si>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</si>
  <si>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</si>
  <si>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</si>
  <si>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</si>
  <si>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</si>
  <si>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</si>
  <si>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</si>
  <si>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</si>
  <si>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</si>
  <si>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</si>
  <si>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</si>
  <si>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</si>
  <si>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</si>
  <si>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</si>
  <si>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</si>
  <si>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Bankas komisija, pakalpojumi</t>
  </si>
  <si>
    <t xml:space="preserve">Pārējie iestādes administratīvie izdevumi </t>
  </si>
  <si>
    <t>Ēku, būvju un telpu kārtējais remonts</t>
  </si>
  <si>
    <t>Transportlīdzekļu uzturēšana un remonts</t>
  </si>
  <si>
    <t>Iekārtas, inventāra un aparatūras remonts, tehniskā apkalpošana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</si>
  <si>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</si>
  <si>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</si>
  <si>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</si>
  <si>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</si>
  <si>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</si>
  <si>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</si>
  <si>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</si>
  <si>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</si>
  <si>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</si>
  <si>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</si>
  <si>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</si>
  <si>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</si>
  <si>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</si>
  <si>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</si>
  <si>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</si>
  <si>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</si>
  <si>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</si>
  <si>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</si>
  <si>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</si>
  <si>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</si>
  <si>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</si>
  <si>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</si>
  <si>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</si>
  <si>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</si>
  <si>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</si>
  <si>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</si>
  <si>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</si>
  <si>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</si>
  <si>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</si>
  <si>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</si>
  <si>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</si>
  <si>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</si>
  <si>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</si>
  <si>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</si>
  <si>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</si>
  <si>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</si>
  <si>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</si>
  <si>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</si>
  <si>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</si>
  <si>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</si>
  <si>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</si>
  <si>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</si>
  <si>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</si>
  <si>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</si>
  <si>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</si>
  <si>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</si>
  <si>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</si>
  <si>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</si>
  <si>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</si>
  <si>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</si>
  <si>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</si>
  <si>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</si>
  <si>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</si>
  <si>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</si>
  <si>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</si>
  <si>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</si>
  <si>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</si>
  <si>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</si>
  <si>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</si>
  <si>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</si>
  <si>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</si>
  <si>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</si>
  <si>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</si>
  <si>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</si>
  <si>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</si>
  <si>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</si>
  <si>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</si>
  <si>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</si>
  <si>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</si>
  <si>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</si>
  <si>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</si>
  <si>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</si>
  <si>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</si>
  <si>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iestāžu līzinga procentu maksājumi</t>
  </si>
  <si>
    <t>Pārējie procentu maksājumi</t>
  </si>
  <si>
    <t>Budžeta iestāžu procentu maksājumi Valsts kasei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</si>
  <si>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</si>
  <si>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</si>
  <si>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</si>
  <si>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</si>
  <si>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</si>
  <si>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</si>
  <si>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</si>
  <si>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</si>
  <si>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</si>
  <si>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</si>
  <si>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</si>
  <si>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</si>
  <si>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</si>
  <si>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</si>
  <si>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</si>
  <si>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</si>
  <si>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</si>
  <si>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</si>
  <si>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</si>
  <si>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</si>
  <si>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</si>
  <si>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</si>
  <si>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</si>
  <si>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</si>
  <si>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</si>
  <si>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</si>
  <si>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</si>
  <si>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</si>
  <si>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</si>
  <si>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</si>
  <si>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</si>
  <si>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</si>
  <si>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</si>
  <si>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</si>
  <si>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</si>
  <si>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</si>
  <si>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</si>
  <si>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</si>
  <si>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</si>
  <si>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</si>
  <si>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</si>
  <si>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</si>
  <si>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</si>
  <si>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</si>
  <si>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</si>
  <si>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</si>
  <si>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</si>
  <si>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</si>
  <si>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</si>
  <si>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</si>
  <si>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</si>
  <si>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</si>
  <si>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</si>
  <si>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</si>
  <si>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</si>
  <si>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</si>
  <si>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</si>
  <si>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</si>
  <si>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</si>
  <si>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</si>
  <si>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</si>
  <si>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</si>
  <si>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</si>
  <si>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</si>
  <si>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</si>
  <si>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</si>
  <si>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</si>
  <si>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</si>
  <si>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</si>
  <si>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</si>
  <si>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</si>
  <si>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</si>
  <si>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</si>
  <si>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</si>
  <si>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</si>
  <si>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</si>
  <si>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</si>
  <si>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</si>
  <si>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iestādes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</si>
  <si>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</si>
  <si>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</si>
  <si>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</si>
  <si>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</si>
  <si>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</si>
  <si>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</si>
  <si>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</si>
  <si>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</si>
  <si>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</si>
  <si>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</si>
  <si>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</si>
  <si>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</si>
  <si>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</si>
  <si>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</si>
  <si>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</si>
  <si>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</si>
  <si>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</si>
  <si>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</si>
  <si>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</si>
  <si>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</si>
  <si>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</si>
  <si>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</si>
  <si>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</si>
  <si>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</si>
  <si>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</si>
  <si>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</si>
  <si>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</si>
  <si>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</si>
  <si>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</si>
  <si>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</si>
  <si>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</si>
  <si>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</si>
  <si>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</si>
  <si>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Izpilddirektora p.i.</t>
  </si>
  <si>
    <t>A.Grants</t>
  </si>
  <si>
    <t>Centralizētās grāmatvedības vadītāja</t>
  </si>
  <si>
    <t>I.Kundziņa</t>
  </si>
  <si>
    <t>Centralizēti pasākumi</t>
  </si>
  <si>
    <t>LV84PARX0002484572001</t>
  </si>
  <si>
    <t>Administratīvo ēku būvniecība, atjaunošana un uzlabošana</t>
  </si>
  <si>
    <t>01.330.</t>
  </si>
  <si>
    <t>Ar tiesvedības procesiem saistīti izdevumi</t>
  </si>
  <si>
    <t>Juridiskie pakalpojumi ar pašvaldības darbu saistītos jautājumos</t>
  </si>
  <si>
    <t>PVN nomaksa</t>
  </si>
  <si>
    <t>Pašvaldības budžeta kopējie izdevumu konti</t>
  </si>
  <si>
    <t>01.720</t>
  </si>
  <si>
    <t>Procentu maksājumi Valsts kasei</t>
  </si>
  <si>
    <t>01.830.</t>
  </si>
  <si>
    <t>Norēķini par izglītības pakalpojumiem, ko sniedz  citas pašvaldības</t>
  </si>
  <si>
    <t>01.830</t>
  </si>
  <si>
    <t>Iemaksas pašvaldību izlīdzināšanas fondā</t>
  </si>
  <si>
    <t>01.890</t>
  </si>
  <si>
    <t>Izdevumi neparedzētiem gadījumiem</t>
  </si>
  <si>
    <t>Uzturdevas kompensācija</t>
  </si>
  <si>
    <t>Izdevumi par precēm iestādes administratīvās darbības nodrošināšanai</t>
  </si>
  <si>
    <t>Valsts sociālie pabalsti naudā</t>
  </si>
  <si>
    <t>Pārējie valsts pabalsti un kompensācijas</t>
  </si>
  <si>
    <t>Prēmijas un naudas balvas</t>
  </si>
  <si>
    <t>Mācību, darba un dienesta komandējumi, darba braucieni</t>
  </si>
  <si>
    <t>Iekšzemes mācību, darba un dienesta komandējumi, darba braucieni</t>
  </si>
  <si>
    <t>Pārējie komandējumu un darba braucienu izdevumi</t>
  </si>
  <si>
    <t xml:space="preserve">Ārvalstu mācību, darba un dienesta komandējumi, darba braucieni </t>
  </si>
  <si>
    <t>Izdevumi par atkritumu savākšanu, izvešanu no apdzīvotām vietām un teritorijām ārpus apdzīvotām vietām un utilizāciju</t>
  </si>
  <si>
    <t>Administratīvie izdevumi un sabiedriskās attiecības</t>
  </si>
  <si>
    <t>Izdevumi par saņemtajiem apmācību pakalpojumiem</t>
  </si>
  <si>
    <t>Remontdarbi un iestāžu uzturēšanas pakalpojumi (izņemot kapitālo remontu)</t>
  </si>
  <si>
    <t>Nekustamā īpašuma uzturēšana</t>
  </si>
  <si>
    <t>Iekārtu, aparatūras un inventāra īre un noma</t>
  </si>
  <si>
    <t>Izdevumi par precēm iestādes darbības nodrošināšanai</t>
  </si>
  <si>
    <t>Subsīdijas un dotācijas komersantiem, biedrībām un nodibinājumiem</t>
  </si>
  <si>
    <t>Valsts un pašvaldību budžeta dotācija komersantiem, ostām un speciālajām ekonomiskajām zonām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</si>
  <si>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</si>
  <si>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</si>
  <si>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</si>
  <si>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Procentu maksājumi iekšzemes finanšu institūcijām par aizņēmumiem un vērtspapīriem</t>
  </si>
  <si>
    <t>Budžeta iestāžu procenta maksājumi Valsts kasei, izņemot valsts sociālās apdrošināšanas speciālo budžetu</t>
  </si>
  <si>
    <t>Darba devēja pabalsti un kompensācijas, no kuriem aprēķina iedzīvotāju ienākuma nodokli un valsts sociālās apdrošināšanas obligātās iemaksas</t>
  </si>
  <si>
    <t>Darba devēja pabalsti un kompensācijas, no kā neaprēķina iedzīvotāju ienākuma nodokli un valsts sociālās apdrošināšanas obligātās iemaksas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</si>
</sst>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0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2" fillId="2" borderId="5" xfId="1" applyNumberFormat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2" borderId="12" xfId="1" applyNumberFormat="1" applyFont="1" applyFill="1" applyBorder="1" applyAlignment="1" applyProtection="1">
      <alignment vertical="center"/>
    </xf>
    <xf numFmtId="49" fontId="2" fillId="2" borderId="13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vertical="center"/>
      <protection locked="0"/>
    </xf>
    <xf numFmtId="49" fontId="2" fillId="2" borderId="15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  <protection locked="0"/>
    </xf>
    <xf numFmtId="0" fontId="5" fillId="0" borderId="23" xfId="1" applyFont="1" applyFill="1" applyBorder="1" applyAlignment="1" applyProtection="1">
      <alignment vertical="center"/>
      <protection locked="0"/>
    </xf>
    <xf numFmtId="0" fontId="5" fillId="0" borderId="24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vertical="center" wrapText="1"/>
    </xf>
    <xf numFmtId="0" fontId="5" fillId="0" borderId="35" xfId="1" applyFont="1" applyFill="1" applyBorder="1" applyAlignment="1" applyProtection="1">
      <alignment horizontal="left" vertical="center" wrapText="1"/>
    </xf>
    <xf numFmtId="3" fontId="5" fillId="0" borderId="36" xfId="1" applyNumberFormat="1" applyFont="1" applyFill="1" applyBorder="1" applyAlignment="1" applyProtection="1">
      <alignment horizontal="right" vertical="center"/>
    </xf>
    <xf numFmtId="3" fontId="5" fillId="0" borderId="37" xfId="1" applyNumberFormat="1" applyFont="1" applyFill="1" applyBorder="1" applyAlignment="1" applyProtection="1">
      <alignment horizontal="right" vertical="center"/>
    </xf>
    <xf numFmtId="3" fontId="5" fillId="0" borderId="38" xfId="1" applyNumberFormat="1" applyFont="1" applyFill="1" applyBorder="1" applyAlignment="1" applyProtection="1">
      <alignment horizontal="right" vertical="center"/>
    </xf>
    <xf numFmtId="3" fontId="5" fillId="0" borderId="39" xfId="1" applyNumberFormat="1" applyFont="1" applyFill="1" applyBorder="1" applyAlignment="1" applyProtection="1">
      <alignment horizontal="right"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0" fontId="2" fillId="0" borderId="40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0" fontId="5" fillId="0" borderId="25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29" xfId="1" applyNumberFormat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  <protection locked="0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vertical="center"/>
    </xf>
    <xf numFmtId="0" fontId="5" fillId="0" borderId="44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right" vertical="center" wrapText="1"/>
    </xf>
    <xf numFmtId="0" fontId="2" fillId="0" borderId="48" xfId="1" applyFont="1" applyFill="1" applyBorder="1" applyAlignment="1" applyProtection="1">
      <alignment horizontal="left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0" fontId="5" fillId="0" borderId="50" xfId="1" applyFont="1" applyFill="1" applyBorder="1" applyAlignment="1" applyProtection="1">
      <alignment horizontal="center" vertical="center" wrapText="1"/>
    </xf>
    <xf numFmtId="0" fontId="5" fillId="0" borderId="50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center" vertical="center"/>
      <protection locked="0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center" vertical="center"/>
      <protection locked="0"/>
    </xf>
    <xf numFmtId="3" fontId="2" fillId="0" borderId="54" xfId="1" applyNumberFormat="1" applyFont="1" applyFill="1" applyBorder="1" applyAlignment="1" applyProtection="1">
      <alignment horizontal="center" vertical="center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0" fontId="2" fillId="0" borderId="59" xfId="1" applyFont="1" applyFill="1" applyBorder="1" applyAlignment="1" applyProtection="1">
      <alignment horizontal="right" vertical="center" wrapText="1"/>
    </xf>
    <xf numFmtId="0" fontId="2" fillId="0" borderId="59" xfId="1" applyFont="1" applyFill="1" applyBorder="1" applyAlignment="1" applyProtection="1">
      <alignment horizontal="left" vertical="center" wrapText="1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61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62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horizontal="right" vertical="center"/>
    </xf>
    <xf numFmtId="0" fontId="2" fillId="0" borderId="59" xfId="1" applyFont="1" applyFill="1" applyBorder="1" applyAlignment="1" applyProtection="1">
      <alignment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horizontal="center" vertical="center"/>
      <protection locked="0"/>
    </xf>
    <xf numFmtId="3" fontId="2" fillId="0" borderId="61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 wrapText="1"/>
    </xf>
    <xf numFmtId="0" fontId="5" fillId="0" borderId="21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3" fontId="5" fillId="0" borderId="26" xfId="1" applyNumberFormat="1" applyFont="1" applyBorder="1" applyAlignment="1" applyProtection="1">
      <alignment vertical="center"/>
      <protection locked="0"/>
    </xf>
    <xf numFmtId="3" fontId="5" fillId="0" borderId="23" xfId="1" applyNumberFormat="1" applyFont="1" applyBorder="1" applyAlignment="1" applyProtection="1">
      <alignment vertical="center"/>
      <protection locked="0"/>
    </xf>
    <xf numFmtId="3" fontId="5" fillId="0" borderId="24" xfId="1" applyNumberFormat="1" applyFont="1" applyBorder="1" applyAlignment="1" applyProtection="1">
      <alignment vertical="center"/>
      <protection locked="0"/>
    </xf>
    <xf numFmtId="0" fontId="5" fillId="0" borderId="35" xfId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3" fontId="5" fillId="0" borderId="38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</xf>
    <xf numFmtId="0" fontId="5" fillId="0" borderId="64" xfId="1" applyFont="1" applyFill="1" applyBorder="1" applyAlignment="1" applyProtection="1">
      <alignment vertical="center"/>
    </xf>
    <xf numFmtId="0" fontId="5" fillId="0" borderId="64" xfId="1" applyFont="1" applyFill="1" applyBorder="1" applyAlignment="1" applyProtection="1">
      <alignment vertical="center" wrapText="1"/>
    </xf>
    <xf numFmtId="3" fontId="5" fillId="0" borderId="65" xfId="1" applyNumberFormat="1" applyFont="1" applyFill="1" applyBorder="1" applyAlignment="1" applyProtection="1">
      <alignment vertical="center"/>
    </xf>
    <xf numFmtId="3" fontId="5" fillId="0" borderId="66" xfId="1" applyNumberFormat="1" applyFont="1" applyFill="1" applyBorder="1" applyAlignment="1" applyProtection="1">
      <alignment vertical="center"/>
    </xf>
    <xf numFmtId="3" fontId="5" fillId="0" borderId="67" xfId="1" applyNumberFormat="1" applyFont="1" applyFill="1" applyBorder="1" applyAlignment="1" applyProtection="1">
      <alignment vertical="center"/>
    </xf>
    <xf numFmtId="3" fontId="5" fillId="0" borderId="68" xfId="1" applyNumberFormat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0" borderId="23" xfId="1" applyNumberFormat="1" applyFont="1" applyFill="1" applyBorder="1" applyAlignment="1" applyProtection="1">
      <alignment vertical="center"/>
    </xf>
    <xf numFmtId="3" fontId="5" fillId="0" borderId="24" xfId="1" applyNumberFormat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left" vertical="center" wrapText="1"/>
    </xf>
    <xf numFmtId="3" fontId="5" fillId="3" borderId="6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3" borderId="70" xfId="1" applyNumberFormat="1" applyFont="1" applyFill="1" applyBorder="1" applyAlignment="1" applyProtection="1">
      <alignment vertical="center"/>
    </xf>
    <xf numFmtId="3" fontId="5" fillId="3" borderId="71" xfId="1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left" vertical="center" wrapText="1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horizontal="center" vertical="center" wrapText="1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0" fontId="2" fillId="0" borderId="40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right" vertical="center" wrapText="1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1" fontId="5" fillId="3" borderId="50" xfId="1" applyNumberFormat="1" applyFont="1" applyFill="1" applyBorder="1" applyAlignment="1" applyProtection="1">
      <alignment horizontal="left" vertical="center" wrapText="1"/>
    </xf>
    <xf numFmtId="1" fontId="5" fillId="0" borderId="44" xfId="1" applyNumberFormat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3" fontId="5" fillId="0" borderId="74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5" fillId="3" borderId="83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87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center" vertical="center" wrapText="1"/>
    </xf>
    <xf numFmtId="0" fontId="2" fillId="0" borderId="79" xfId="1" applyFont="1" applyFill="1" applyBorder="1" applyAlignment="1" applyProtection="1">
      <alignment horizontal="left" vertical="center" wrapText="1"/>
    </xf>
    <xf numFmtId="3" fontId="2" fillId="0" borderId="52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44" xfId="1" applyFont="1" applyFill="1" applyBorder="1" applyAlignment="1" applyProtection="1">
      <alignment horizontal="left" vertical="center" wrapText="1"/>
    </xf>
    <xf numFmtId="3" fontId="5" fillId="3" borderId="12" xfId="1" applyNumberFormat="1" applyFont="1" applyFill="1" applyBorder="1" applyAlignment="1" applyProtection="1">
      <alignment vertical="center"/>
    </xf>
    <xf numFmtId="3" fontId="5" fillId="3" borderId="45" xfId="1" applyNumberFormat="1" applyFont="1" applyFill="1" applyBorder="1" applyAlignment="1" applyProtection="1">
      <alignment vertical="center"/>
    </xf>
    <xf numFmtId="3" fontId="5" fillId="3" borderId="11" xfId="1" applyNumberFormat="1" applyFont="1" applyFill="1" applyBorder="1" applyAlignment="1" applyProtection="1">
      <alignment vertical="center"/>
    </xf>
    <xf numFmtId="3" fontId="5" fillId="3" borderId="74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0" fontId="2" fillId="0" borderId="44" xfId="1" applyFont="1" applyFill="1" applyBorder="1" applyAlignment="1" applyProtection="1">
      <alignment horizontal="right" vertical="center" wrapText="1"/>
    </xf>
    <xf numFmtId="0" fontId="2" fillId="0" borderId="50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5" fillId="0" borderId="83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91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left" vertical="center"/>
    </xf>
    <xf numFmtId="3" fontId="5" fillId="0" borderId="93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vertical="center"/>
    </xf>
    <xf numFmtId="0" fontId="2" fillId="0" borderId="79" xfId="1" applyFont="1" applyFill="1" applyBorder="1" applyAlignment="1" applyProtection="1">
      <alignment vertical="center" wrapText="1"/>
    </xf>
    <xf numFmtId="3" fontId="5" fillId="0" borderId="6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  <protection locked="0"/>
    </xf>
    <xf numFmtId="3" fontId="5" fillId="0" borderId="70" xfId="1" applyNumberFormat="1" applyFont="1" applyFill="1" applyBorder="1" applyAlignment="1" applyProtection="1">
      <alignment vertical="center"/>
      <protection locked="0"/>
    </xf>
    <xf numFmtId="3" fontId="5" fillId="0" borderId="71" xfId="1" applyNumberFormat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vertical="center" wrapText="1"/>
    </xf>
    <xf numFmtId="3" fontId="5" fillId="0" borderId="11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71" xfId="1" applyNumberFormat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23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2" borderId="94" xfId="1" applyFont="1" applyFill="1" applyBorder="1" applyAlignment="1" applyProtection="1">
      <alignment vertical="center"/>
    </xf>
    <xf numFmtId="0" fontId="2" fillId="2" borderId="95" xfId="1" applyFont="1" applyFill="1" applyBorder="1" applyAlignment="1" applyProtection="1">
      <alignment vertical="center"/>
    </xf>
    <xf numFmtId="0" fontId="2" fillId="2" borderId="96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85" xfId="1" applyNumberFormat="1" applyFont="1" applyFill="1" applyBorder="1" applyAlignment="1" applyProtection="1">
      <alignment vertical="center"/>
      <protection locked="0"/>
    </xf>
    <xf numFmtId="3" fontId="2" fillId="0" borderId="97" xfId="1" applyNumberFormat="1" applyFont="1" applyFill="1" applyBorder="1" applyAlignment="1" applyProtection="1">
      <alignment vertical="center"/>
      <protection locked="0"/>
    </xf>
    <xf numFmtId="3" fontId="2" fillId="0" borderId="86" xfId="1" applyNumberFormat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</xf>
    <xf numFmtId="0" fontId="5" fillId="0" borderId="89" xfId="1" applyFont="1" applyFill="1" applyBorder="1" applyAlignment="1" applyProtection="1">
      <alignment horizontal="left" vertical="center"/>
    </xf>
    <xf numFmtId="0" fontId="5" fillId="0" borderId="9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28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27" xfId="1" applyFont="1" applyFill="1" applyBorder="1" applyAlignment="1" applyProtection="1">
      <alignment horizontal="center" vertical="center" textRotation="90"/>
    </xf>
    <xf numFmtId="0" fontId="2" fillId="0" borderId="22" xfId="1" applyNumberFormat="1" applyFont="1" applyFill="1" applyBorder="1" applyAlignment="1" applyProtection="1">
      <alignment horizontal="center" vertical="center" textRotation="90" wrapText="1"/>
    </xf>
    <xf numFmtId="0" fontId="2" fillId="0" borderId="27" xfId="1" applyNumberFormat="1" applyFont="1" applyFill="1" applyBorder="1" applyAlignment="1" applyProtection="1">
      <alignment horizontal="center" vertical="center" textRotation="90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2" fillId="0" borderId="27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9" xfId="1" applyFont="1" applyFill="1" applyBorder="1" applyAlignment="1" applyProtection="1">
      <alignment horizontal="center" vertical="center" textRotation="90" wrapText="1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6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center" vertical="center" wrapText="1"/>
    </xf>
    <xf numFmtId="49" fontId="2" fillId="0" borderId="21" xfId="1" applyNumberFormat="1" applyFont="1" applyFill="1" applyBorder="1" applyAlignment="1" applyProtection="1">
      <alignment horizontal="center" vertical="center" wrapText="1"/>
    </xf>
    <xf numFmtId="49" fontId="2" fillId="0" borderId="17" xfId="1" applyNumberFormat="1" applyFont="1" applyFill="1" applyBorder="1" applyAlignment="1" applyProtection="1">
      <alignment horizontal="center" vertical="center"/>
    </xf>
    <xf numFmtId="49" fontId="2" fillId="0" borderId="18" xfId="1" applyNumberFormat="1" applyFont="1" applyFill="1" applyBorder="1" applyAlignment="1" applyProtection="1">
      <alignment horizontal="center" vertical="center"/>
    </xf>
    <xf numFmtId="49" fontId="2" fillId="0" borderId="19" xfId="1" applyNumberFormat="1" applyFont="1" applyFill="1" applyBorder="1" applyAlignment="1" applyProtection="1">
      <alignment horizontal="center" vertical="center"/>
    </xf>
    <xf numFmtId="49" fontId="2" fillId="0" borderId="20" xfId="1" applyNumberFormat="1" applyFont="1" applyFill="1" applyBorder="1" applyAlignment="1" applyProtection="1">
      <alignment horizontal="center" vertical="center"/>
    </xf>
    <xf numFmtId="0" fontId="2" fillId="0" borderId="99" xfId="1" applyFont="1" applyFill="1" applyBorder="1" applyAlignment="1" applyProtection="1">
      <alignment horizontal="center" vertical="center" textRotation="90"/>
    </xf>
    <xf numFmtId="0" fontId="2" fillId="0" borderId="100" xfId="1" applyFont="1" applyFill="1" applyBorder="1" applyAlignment="1" applyProtection="1">
      <alignment horizontal="center" vertical="center" textRotation="90"/>
    </xf>
    <xf numFmtId="0" fontId="2" fillId="0" borderId="84" xfId="1" applyFont="1" applyFill="1" applyBorder="1" applyAlignment="1" applyProtection="1">
      <alignment horizontal="center" vertical="center" textRotation="90" wrapText="1"/>
    </xf>
    <xf numFmtId="0" fontId="2" fillId="0" borderId="98" xfId="1" applyFont="1" applyFill="1" applyBorder="1" applyAlignment="1" applyProtection="1">
      <alignment horizontal="center" vertical="center" textRotation="90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a_informacija_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Atsifrejumi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_nodala"/>
      <sheetName val="kanceleja"/>
      <sheetName val="inform.nodala"/>
      <sheetName val="nod.nod"/>
      <sheetName val="saimn.nod"/>
      <sheetName val="kdp.nod"/>
      <sheetName val="iepirkumu.bir."/>
      <sheetName val="reviz.nod"/>
      <sheetName val="budz.nod"/>
      <sheetName val="centr.gramatved"/>
      <sheetName val="dzimtsaraksti"/>
      <sheetName val="admin.kom."/>
      <sheetName val="pers.nod"/>
      <sheetName val="saimn.nod_pielikums"/>
      <sheetName val="Atalgojuma aprekins_pamatojums"/>
      <sheetName val="Atalgojums"/>
      <sheetName val="Atsavin_ienem"/>
      <sheetName val="Zemes_noma"/>
      <sheetName val="Telpu_noma"/>
      <sheetName val="Pirk_izdev"/>
      <sheetName val="Apdrošināšana"/>
      <sheetName val="Parvaldisana"/>
      <sheetName val="Energosertifikacija"/>
      <sheetName val="Sheet1"/>
    </sheetNames>
    <sheetDataSet>
      <sheetData sheetId="0">
        <row r="12">
          <cell r="J12">
            <v>6577</v>
          </cell>
          <cell r="K12">
            <v>1423</v>
          </cell>
        </row>
        <row r="13">
          <cell r="J13">
            <v>2000</v>
          </cell>
          <cell r="K13">
            <v>1000</v>
          </cell>
        </row>
        <row r="16">
          <cell r="J16">
            <v>2500</v>
          </cell>
        </row>
        <row r="31">
          <cell r="J31">
            <v>1500</v>
          </cell>
        </row>
        <row r="32">
          <cell r="J32">
            <v>1500</v>
          </cell>
        </row>
      </sheetData>
      <sheetData sheetId="1">
        <row r="12">
          <cell r="G12">
            <v>21000</v>
          </cell>
        </row>
      </sheetData>
      <sheetData sheetId="2"/>
      <sheetData sheetId="3">
        <row r="12">
          <cell r="G12">
            <v>17644</v>
          </cell>
        </row>
        <row r="13">
          <cell r="G13">
            <v>5000</v>
          </cell>
        </row>
        <row r="14">
          <cell r="G14">
            <v>400</v>
          </cell>
        </row>
        <row r="15">
          <cell r="G15">
            <v>150</v>
          </cell>
        </row>
        <row r="16">
          <cell r="G16">
            <v>900</v>
          </cell>
        </row>
      </sheetData>
      <sheetData sheetId="4"/>
      <sheetData sheetId="5"/>
      <sheetData sheetId="6"/>
      <sheetData sheetId="7">
        <row r="13">
          <cell r="G13">
            <v>4000</v>
          </cell>
        </row>
      </sheetData>
      <sheetData sheetId="8">
        <row r="10">
          <cell r="G10">
            <v>71731</v>
          </cell>
        </row>
        <row r="21">
          <cell r="G21">
            <v>572194</v>
          </cell>
        </row>
      </sheetData>
      <sheetData sheetId="9">
        <row r="11">
          <cell r="G11">
            <v>35000</v>
          </cell>
        </row>
        <row r="12">
          <cell r="G12">
            <v>1500</v>
          </cell>
        </row>
        <row r="13">
          <cell r="G13">
            <v>150</v>
          </cell>
        </row>
        <row r="14">
          <cell r="G14">
            <v>5000</v>
          </cell>
        </row>
        <row r="21">
          <cell r="G21">
            <v>15000</v>
          </cell>
        </row>
        <row r="22">
          <cell r="G22">
            <v>150</v>
          </cell>
        </row>
      </sheetData>
      <sheetData sheetId="10">
        <row r="14">
          <cell r="I14">
            <v>3886</v>
          </cell>
        </row>
      </sheetData>
      <sheetData sheetId="11"/>
      <sheetData sheetId="12">
        <row r="12">
          <cell r="G12">
            <v>12060</v>
          </cell>
        </row>
        <row r="14">
          <cell r="G14">
            <v>769</v>
          </cell>
        </row>
        <row r="15">
          <cell r="G15">
            <v>1435</v>
          </cell>
        </row>
        <row r="17">
          <cell r="G17">
            <v>13172</v>
          </cell>
        </row>
        <row r="18">
          <cell r="G18">
            <v>49544</v>
          </cell>
        </row>
        <row r="19">
          <cell r="G19">
            <v>2835</v>
          </cell>
        </row>
        <row r="20">
          <cell r="G20">
            <v>358</v>
          </cell>
        </row>
        <row r="21">
          <cell r="G21">
            <v>370</v>
          </cell>
        </row>
      </sheetData>
      <sheetData sheetId="13"/>
      <sheetData sheetId="14"/>
      <sheetData sheetId="15">
        <row r="6">
          <cell r="E6">
            <v>42962</v>
          </cell>
        </row>
        <row r="7">
          <cell r="E7">
            <v>165834.82</v>
          </cell>
        </row>
        <row r="9">
          <cell r="E9">
            <v>3558</v>
          </cell>
        </row>
        <row r="12">
          <cell r="E12">
            <v>5380</v>
          </cell>
        </row>
        <row r="13">
          <cell r="E13">
            <v>7953</v>
          </cell>
        </row>
        <row r="15">
          <cell r="E15">
            <v>30862</v>
          </cell>
        </row>
        <row r="16">
          <cell r="E16">
            <v>63088</v>
          </cell>
        </row>
        <row r="17">
          <cell r="E17">
            <v>6627</v>
          </cell>
        </row>
        <row r="19">
          <cell r="E19">
            <v>1050</v>
          </cell>
        </row>
        <row r="20">
          <cell r="E20">
            <v>4258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ACF"/>
      <sheetName val="Mārket_P"/>
      <sheetName val="Protokola.nod_4.piel"/>
      <sheetName val="marketings_5.piel"/>
      <sheetName val="sab.att_6.piel"/>
      <sheetName val="Attīst_P"/>
      <sheetName val="proj.iev.nod_7.piel"/>
      <sheetName val="strat.bizn.plan.nod_8.piel"/>
      <sheetName val="vides.nod_9.piel"/>
      <sheetName val="būvn.proj.vad.nod_10.piel"/>
      <sheetName val="Īp_P"/>
      <sheetName val="dziv_11.piel"/>
      <sheetName val="pip_12.piel"/>
      <sheetName val="PilsētsP"/>
      <sheetName val="būvnieki_13.piel"/>
      <sheetName val="labiekartos_14.piel"/>
      <sheetName val=".."/>
      <sheetName val="jurid-tiesv.nod_15.piel"/>
      <sheetName val="turisms_16.piel"/>
      <sheetName val="sports_17.piel"/>
      <sheetName val="kulturas_nod_18.piel"/>
      <sheetName val="izgl_19.piel"/>
      <sheetName val="geodezija_20.piel"/>
      <sheetName val="pilsetplan.nod_21.piel"/>
      <sheetName val="LP"/>
      <sheetName val="LP_soc_pakalp_nod_22.piel"/>
      <sheetName val="LP_vesel_apr_nod_23.piel"/>
      <sheetName val="LP_integracija_nod_24.piel"/>
      <sheetName val="LP_soc_palidz_nod_25.piel "/>
      <sheetName val="LP_soc_darb_daļa_26.piel"/>
      <sheetName val="..."/>
      <sheetName val="Kulturas c_27.piel"/>
      <sheetName val="Muz_Brivdab_28.piel"/>
      <sheetName val="Mezmala_29.piel"/>
      <sheetName val="P128_30.piel."/>
      <sheetName val="Sporta_centrs_31.piel"/>
      <sheetName val="Sporta sk_32.piel"/>
      <sheetName val="SIA Soka 1d.izm_33.pie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458100</v>
          </cell>
        </row>
      </sheetData>
      <sheetData sheetId="10"/>
      <sheetData sheetId="11"/>
      <sheetData sheetId="12"/>
      <sheetData sheetId="13"/>
      <sheetData sheetId="14">
        <row r="11">
          <cell r="G11">
            <v>32700</v>
          </cell>
        </row>
        <row r="12">
          <cell r="G12">
            <v>0</v>
          </cell>
        </row>
        <row r="13">
          <cell r="G13">
            <v>8300</v>
          </cell>
        </row>
      </sheetData>
      <sheetData sheetId="15">
        <row r="118">
          <cell r="G118">
            <v>200000</v>
          </cell>
        </row>
      </sheetData>
      <sheetData sheetId="16"/>
      <sheetData sheetId="17">
        <row r="10">
          <cell r="K10">
            <v>0</v>
          </cell>
        </row>
        <row r="11">
          <cell r="K11">
            <v>0</v>
          </cell>
        </row>
        <row r="12">
          <cell r="K12">
            <v>4269</v>
          </cell>
        </row>
        <row r="13">
          <cell r="K13">
            <v>126845</v>
          </cell>
        </row>
        <row r="14">
          <cell r="K14">
            <v>2143195</v>
          </cell>
        </row>
        <row r="15">
          <cell r="K15">
            <v>14293</v>
          </cell>
        </row>
        <row r="28">
          <cell r="G28">
            <v>4000</v>
          </cell>
        </row>
      </sheetData>
      <sheetData sheetId="18"/>
      <sheetData sheetId="19"/>
      <sheetData sheetId="20"/>
      <sheetData sheetId="21">
        <row r="8">
          <cell r="K8">
            <v>20652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9">
          <cell r="N9">
            <v>346</v>
          </cell>
        </row>
      </sheetData>
      <sheetData sheetId="36">
        <row r="13">
          <cell r="O13">
            <v>1560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abSelected="1" zoomScale="90" zoomScaleNormal="90" workbookViewId="0">
      <selection activeCell="C13" sqref="C13:L13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305" t="s">
        <v>2</v>
      </c>
      <c r="D4" s="305"/>
      <c r="E4" s="305"/>
      <c r="F4" s="305"/>
      <c r="G4" s="305"/>
      <c r="H4" s="305"/>
      <c r="I4" s="305"/>
      <c r="J4" s="305"/>
      <c r="K4" s="305"/>
      <c r="L4" s="306"/>
    </row>
    <row r="5" spans="1:12" ht="12.75" x14ac:dyDescent="0.25">
      <c r="A5" s="6" t="s">
        <v>3</v>
      </c>
      <c r="B5" s="7"/>
      <c r="C5" s="305" t="s">
        <v>4</v>
      </c>
      <c r="D5" s="305"/>
      <c r="E5" s="305"/>
      <c r="F5" s="305"/>
      <c r="G5" s="305"/>
      <c r="H5" s="305"/>
      <c r="I5" s="305"/>
      <c r="J5" s="305"/>
      <c r="K5" s="305"/>
      <c r="L5" s="306"/>
    </row>
    <row r="6" spans="1:12" ht="12.75" customHeight="1" x14ac:dyDescent="0.25">
      <c r="A6" s="2" t="s">
        <v>5</v>
      </c>
      <c r="B6" s="3"/>
      <c r="C6" s="284" t="s">
        <v>6</v>
      </c>
      <c r="D6" s="285"/>
      <c r="E6" s="285"/>
      <c r="F6" s="285"/>
      <c r="G6" s="285"/>
      <c r="H6" s="285"/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84" t="s">
        <v>8</v>
      </c>
      <c r="D7" s="285"/>
      <c r="E7" s="285"/>
      <c r="F7" s="285"/>
      <c r="G7" s="285"/>
      <c r="H7" s="285"/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307" t="s">
        <v>10</v>
      </c>
      <c r="D8" s="308"/>
      <c r="E8" s="308"/>
      <c r="F8" s="308"/>
      <c r="G8" s="308"/>
      <c r="H8" s="308"/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84"/>
      <c r="D9" s="285"/>
      <c r="E9" s="285"/>
      <c r="F9" s="285"/>
      <c r="G9" s="285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84" t="s">
        <v>13</v>
      </c>
      <c r="D10" s="285"/>
      <c r="E10" s="285"/>
      <c r="F10" s="285"/>
      <c r="G10" s="285"/>
      <c r="H10" s="285"/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84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84"/>
      <c r="D12" s="285"/>
      <c r="E12" s="285"/>
      <c r="F12" s="285"/>
      <c r="G12" s="285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84" t="s">
        <v>17</v>
      </c>
      <c r="D13" s="285"/>
      <c r="E13" s="285"/>
      <c r="F13" s="285"/>
      <c r="G13" s="285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84"/>
      <c r="D14" s="285"/>
      <c r="E14" s="285"/>
      <c r="F14" s="285"/>
      <c r="G14" s="285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>
        <f t="shared" ref="C21:C47" si="0">SUM(D21:G21)</f>
        <v>736576</v>
      </c>
      <c r="D21" s="31">
        <f>SUM(D22,D25,D26,D42,D43)</f>
        <v>725575</v>
      </c>
      <c r="E21" s="31">
        <f>SUM(E22,E25,E43)</f>
        <v>0</v>
      </c>
      <c r="F21" s="31">
        <f>SUM(F22,F27,F43)</f>
        <v>11001</v>
      </c>
      <c r="G21" s="32">
        <f>SUM(G22,G45)</f>
        <v>0</v>
      </c>
      <c r="H21" s="30">
        <f>SUM(I21:L21)</f>
        <v>500151.82</v>
      </c>
      <c r="I21" s="31">
        <f>SUM(I22,I25,I26,I42,I43)</f>
        <v>466790.82</v>
      </c>
      <c r="J21" s="31">
        <f>SUM(J22,J25,J43)</f>
        <v>0</v>
      </c>
      <c r="K21" s="31">
        <f>SUM(K22,K27,K43)</f>
        <v>33361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12696</v>
      </c>
      <c r="I22" s="37">
        <f>SUM(I23:I24)</f>
        <v>0</v>
      </c>
      <c r="J22" s="37">
        <f>SUM(J23:J24)</f>
        <v>0</v>
      </c>
      <c r="K22" s="37">
        <f>SUM(K23:K24)</f>
        <v>12696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12696</v>
      </c>
      <c r="I24" s="49"/>
      <c r="J24" s="49"/>
      <c r="K24" s="49">
        <v>12696</v>
      </c>
      <c r="L24" s="51"/>
    </row>
    <row r="25" spans="1:12" s="27" customFormat="1" ht="24.75" thickBot="1" x14ac:dyDescent="0.3">
      <c r="A25" s="52">
        <v>19300</v>
      </c>
      <c r="B25" s="52" t="s">
        <v>34</v>
      </c>
      <c r="C25" s="53">
        <f t="shared" si="0"/>
        <v>725575</v>
      </c>
      <c r="D25" s="54">
        <f>22000+135176+65085+8212-3886+498988</f>
        <v>725575</v>
      </c>
      <c r="E25" s="54"/>
      <c r="F25" s="55" t="s">
        <v>35</v>
      </c>
      <c r="G25" s="56" t="s">
        <v>35</v>
      </c>
      <c r="H25" s="53">
        <f t="shared" si="1"/>
        <v>466790.82</v>
      </c>
      <c r="I25" s="54">
        <f>I51</f>
        <v>466790.82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11001</v>
      </c>
      <c r="D27" s="61" t="s">
        <v>35</v>
      </c>
      <c r="E27" s="61" t="s">
        <v>35</v>
      </c>
      <c r="F27" s="65">
        <f>SUM(F28,F32,F34,F37)</f>
        <v>11001</v>
      </c>
      <c r="G27" s="62" t="s">
        <v>35</v>
      </c>
      <c r="H27" s="59">
        <f t="shared" si="1"/>
        <v>20665</v>
      </c>
      <c r="I27" s="61" t="s">
        <v>35</v>
      </c>
      <c r="J27" s="61" t="s">
        <v>35</v>
      </c>
      <c r="K27" s="65">
        <f>SUM(K28,K32,K34,K37)</f>
        <v>20665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11001</v>
      </c>
      <c r="D37" s="61" t="s">
        <v>35</v>
      </c>
      <c r="E37" s="61" t="s">
        <v>35</v>
      </c>
      <c r="F37" s="65">
        <f>SUM(F38:F41)</f>
        <v>11001</v>
      </c>
      <c r="G37" s="62" t="s">
        <v>35</v>
      </c>
      <c r="H37" s="59">
        <f t="shared" si="1"/>
        <v>20665</v>
      </c>
      <c r="I37" s="61" t="s">
        <v>35</v>
      </c>
      <c r="J37" s="61" t="s">
        <v>35</v>
      </c>
      <c r="K37" s="65">
        <f>SUM(K38:K41)</f>
        <v>20665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11001</v>
      </c>
      <c r="D41" s="75" t="s">
        <v>35</v>
      </c>
      <c r="E41" s="75" t="s">
        <v>35</v>
      </c>
      <c r="F41" s="76">
        <f>7115+3886</f>
        <v>11001</v>
      </c>
      <c r="G41" s="77" t="s">
        <v>35</v>
      </c>
      <c r="H41" s="74">
        <f t="shared" si="1"/>
        <v>20665</v>
      </c>
      <c r="I41" s="75" t="s">
        <v>35</v>
      </c>
      <c r="J41" s="75" t="s">
        <v>35</v>
      </c>
      <c r="K41" s="76">
        <v>20665</v>
      </c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500151.82</v>
      </c>
      <c r="I50" s="122">
        <f>SUM(I51,I280)</f>
        <v>466790.82</v>
      </c>
      <c r="J50" s="122">
        <f>SUM(J51,J280)</f>
        <v>0</v>
      </c>
      <c r="K50" s="122">
        <f>SUM(K51,K280)</f>
        <v>33361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500151.82</v>
      </c>
      <c r="I51" s="128">
        <f>SUM(I52,I194)</f>
        <v>466790.82</v>
      </c>
      <c r="J51" s="128">
        <f>SUM(J52,J194)</f>
        <v>0</v>
      </c>
      <c r="K51" s="128">
        <f>SUM(K52,K194)</f>
        <v>33361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736576</v>
      </c>
      <c r="D52" s="133">
        <f>SUM(D53,D75,D173,D187)</f>
        <v>725575</v>
      </c>
      <c r="E52" s="133">
        <f>SUM(E53,E75,E173,E187)</f>
        <v>0</v>
      </c>
      <c r="F52" s="133">
        <f>SUM(F53,F75,F173,F187)</f>
        <v>11001</v>
      </c>
      <c r="G52" s="134">
        <f>SUM(G53,G75,G173,G187)</f>
        <v>0</v>
      </c>
      <c r="H52" s="132">
        <f t="shared" si="3"/>
        <v>500151.82</v>
      </c>
      <c r="I52" s="133">
        <f>SUM(I53,I75,I173,I187)</f>
        <v>466790.82</v>
      </c>
      <c r="J52" s="133">
        <f>SUM(J53,J75,J173,J187)</f>
        <v>0</v>
      </c>
      <c r="K52" s="133">
        <f>SUM(K53,K75,K173,K187)</f>
        <v>33361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498988</v>
      </c>
      <c r="D53" s="138">
        <f>SUM(D54,D67)</f>
        <v>498988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331572.82</v>
      </c>
      <c r="I53" s="138">
        <f>SUM(I54,I67)</f>
        <v>331572.82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379151</v>
      </c>
      <c r="D54" s="65">
        <f>SUM(D55,D58,D66)</f>
        <v>379151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256549.82</v>
      </c>
      <c r="I54" s="65">
        <f>SUM(I55,I58,I66)</f>
        <v>256549.82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331398</v>
      </c>
      <c r="D55" s="145">
        <f>SUM(D56:D57)</f>
        <v>331398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208796.82</v>
      </c>
      <c r="I55" s="145">
        <f>SUM(I56:I57)</f>
        <v>208796.82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42962</v>
      </c>
      <c r="D56" s="70">
        <v>42962</v>
      </c>
      <c r="E56" s="70"/>
      <c r="F56" s="70"/>
      <c r="G56" s="148"/>
      <c r="H56" s="68">
        <f t="shared" si="3"/>
        <v>42962</v>
      </c>
      <c r="I56" s="70">
        <f>[1]Atalgojums!$E$6</f>
        <v>42962</v>
      </c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288436</v>
      </c>
      <c r="D57" s="76">
        <v>288436</v>
      </c>
      <c r="E57" s="76"/>
      <c r="F57" s="76"/>
      <c r="G57" s="150"/>
      <c r="H57" s="74">
        <f t="shared" si="3"/>
        <v>165834.82</v>
      </c>
      <c r="I57" s="76">
        <f>[1]Atalgojums!$E$7</f>
        <v>165834.82</v>
      </c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16891</v>
      </c>
      <c r="D58" s="153">
        <f>SUM(D59:D65)</f>
        <v>16891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16891</v>
      </c>
      <c r="I58" s="153">
        <f>SUM(I59:I65)</f>
        <v>16891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3558</v>
      </c>
      <c r="D60" s="76">
        <v>3558</v>
      </c>
      <c r="E60" s="76"/>
      <c r="F60" s="76"/>
      <c r="G60" s="150"/>
      <c r="H60" s="74">
        <f t="shared" si="3"/>
        <v>3558</v>
      </c>
      <c r="I60" s="76">
        <f>[1]Atalgojums!$E$9</f>
        <v>3558</v>
      </c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5380</v>
      </c>
      <c r="D63" s="76">
        <v>5380</v>
      </c>
      <c r="E63" s="76"/>
      <c r="F63" s="76"/>
      <c r="G63" s="150"/>
      <c r="H63" s="74">
        <f t="shared" si="3"/>
        <v>5380</v>
      </c>
      <c r="I63" s="76">
        <f>[1]Atalgojums!$E$12</f>
        <v>5380</v>
      </c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7953</v>
      </c>
      <c r="D64" s="76">
        <v>7953</v>
      </c>
      <c r="E64" s="76"/>
      <c r="F64" s="76"/>
      <c r="G64" s="150"/>
      <c r="H64" s="74">
        <f t="shared" si="3"/>
        <v>7953</v>
      </c>
      <c r="I64" s="76">
        <f>[1]Atalgojums!$E$13</f>
        <v>7953</v>
      </c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30862</v>
      </c>
      <c r="D66" s="156">
        <v>30862</v>
      </c>
      <c r="E66" s="156"/>
      <c r="F66" s="156"/>
      <c r="G66" s="157"/>
      <c r="H66" s="110">
        <f t="shared" si="3"/>
        <v>30862</v>
      </c>
      <c r="I66" s="156">
        <f>[1]Atalgojums!$E$15</f>
        <v>30862</v>
      </c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119837</v>
      </c>
      <c r="D67" s="65">
        <f>SUM(D68:D69)</f>
        <v>119837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75023</v>
      </c>
      <c r="I67" s="65">
        <f>SUM(I68:I69)</f>
        <v>75023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90225</v>
      </c>
      <c r="D68" s="70">
        <v>90225</v>
      </c>
      <c r="E68" s="70"/>
      <c r="F68" s="70"/>
      <c r="G68" s="148"/>
      <c r="H68" s="68">
        <f t="shared" si="3"/>
        <v>63088</v>
      </c>
      <c r="I68" s="70">
        <f>[1]Atalgojums!$E$16</f>
        <v>63088</v>
      </c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29612</v>
      </c>
      <c r="D69" s="153">
        <f>SUM(D70:D74)</f>
        <v>29612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11935</v>
      </c>
      <c r="I69" s="153">
        <f>SUM(I70:I74)</f>
        <v>11935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20658</v>
      </c>
      <c r="D70" s="76">
        <v>20658</v>
      </c>
      <c r="E70" s="76"/>
      <c r="F70" s="76"/>
      <c r="G70" s="150"/>
      <c r="H70" s="74">
        <f t="shared" si="3"/>
        <v>6627</v>
      </c>
      <c r="I70" s="76">
        <f>[1]Atalgojums!$E$17</f>
        <v>6627</v>
      </c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4696</v>
      </c>
      <c r="D73" s="76">
        <v>4696</v>
      </c>
      <c r="E73" s="76"/>
      <c r="F73" s="76"/>
      <c r="G73" s="150"/>
      <c r="H73" s="74">
        <f t="shared" si="3"/>
        <v>1050</v>
      </c>
      <c r="I73" s="76">
        <f>[1]Atalgojums!$E$19</f>
        <v>1050</v>
      </c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4258</v>
      </c>
      <c r="D74" s="76">
        <v>4258</v>
      </c>
      <c r="E74" s="76"/>
      <c r="F74" s="76"/>
      <c r="G74" s="150"/>
      <c r="H74" s="74">
        <f t="shared" si="3"/>
        <v>4258</v>
      </c>
      <c r="I74" s="76">
        <f>[1]Atalgojums!$E$20</f>
        <v>4258</v>
      </c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237588</v>
      </c>
      <c r="D75" s="138">
        <f>SUM(D76,D83,D130,D164,D165,D172)</f>
        <v>226587</v>
      </c>
      <c r="E75" s="138">
        <f>SUM(E76,E83,E130,E164,E165,E172)</f>
        <v>0</v>
      </c>
      <c r="F75" s="138">
        <f>SUM(F76,F83,F130,F164,F165,F172)</f>
        <v>11001</v>
      </c>
      <c r="G75" s="139">
        <f>SUM(G76,G83,G130,G164,G165,G172)</f>
        <v>0</v>
      </c>
      <c r="H75" s="137">
        <f t="shared" si="3"/>
        <v>168579</v>
      </c>
      <c r="I75" s="138">
        <f>SUM(I76,I83,I130,I164,I165,I172)</f>
        <v>135218</v>
      </c>
      <c r="J75" s="138">
        <f>SUM(J76,J83,J130,J164,J165,J172)</f>
        <v>0</v>
      </c>
      <c r="K75" s="138">
        <f>SUM(K76,K83,K130,K164,K165,K172)</f>
        <v>33361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84475</v>
      </c>
      <c r="D76" s="65">
        <f>SUM(D77,D80)</f>
        <v>84475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64920</v>
      </c>
      <c r="I76" s="65">
        <f>SUM(I77,I80)</f>
        <v>64920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8100</v>
      </c>
      <c r="D77" s="162">
        <f>SUM(D78:D79)</f>
        <v>8100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2204</v>
      </c>
      <c r="I77" s="162">
        <f>SUM(I78:I79)</f>
        <v>2204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1594</v>
      </c>
      <c r="D78" s="76">
        <f>1594</f>
        <v>1594</v>
      </c>
      <c r="E78" s="76"/>
      <c r="F78" s="76"/>
      <c r="G78" s="150"/>
      <c r="H78" s="74">
        <f t="shared" si="3"/>
        <v>769</v>
      </c>
      <c r="I78" s="76">
        <f>[1]pers.nod!$G$14</f>
        <v>769</v>
      </c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6506</v>
      </c>
      <c r="D79" s="76">
        <v>6506</v>
      </c>
      <c r="E79" s="76"/>
      <c r="F79" s="76"/>
      <c r="G79" s="150"/>
      <c r="H79" s="74">
        <f t="shared" si="3"/>
        <v>1435</v>
      </c>
      <c r="I79" s="76">
        <f>[1]pers.nod!$G$15</f>
        <v>1435</v>
      </c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76375</v>
      </c>
      <c r="D80" s="153">
        <f>SUM(D81:D82)</f>
        <v>76375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62716</v>
      </c>
      <c r="I80" s="153">
        <f>SUM(I81:I82)</f>
        <v>62716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19671</v>
      </c>
      <c r="D81" s="76">
        <f>19671</f>
        <v>19671</v>
      </c>
      <c r="E81" s="76"/>
      <c r="F81" s="76"/>
      <c r="G81" s="150"/>
      <c r="H81" s="74">
        <f t="shared" si="3"/>
        <v>13172</v>
      </c>
      <c r="I81" s="76">
        <f>[1]pers.nod!$G$17</f>
        <v>13172</v>
      </c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56704</v>
      </c>
      <c r="D82" s="76">
        <f>56704</f>
        <v>56704</v>
      </c>
      <c r="E82" s="76"/>
      <c r="F82" s="76"/>
      <c r="G82" s="150"/>
      <c r="H82" s="74">
        <f t="shared" si="3"/>
        <v>49544</v>
      </c>
      <c r="I82" s="76">
        <f>[1]pers.nod!$G$18</f>
        <v>49544</v>
      </c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90701</v>
      </c>
      <c r="D83" s="65">
        <f>SUM(D84,D89,D95,D103,D112,D116,D122,D128)</f>
        <v>89278</v>
      </c>
      <c r="E83" s="65">
        <f>SUM(E84,E89,E95,E103,E112,E116,E122,E128)</f>
        <v>0</v>
      </c>
      <c r="F83" s="65">
        <f>SUM(F84,F89,F95,F103,F112,F116,F122,F128)</f>
        <v>1423</v>
      </c>
      <c r="G83" s="159">
        <f>SUM(G84,G89,G95,G103,G112,G116,G122,G128)</f>
        <v>0</v>
      </c>
      <c r="H83" s="59">
        <f t="shared" si="3"/>
        <v>54073</v>
      </c>
      <c r="I83" s="65">
        <f>SUM(I84,I89,I95,I103,I112,I116,I122,I128)</f>
        <v>51650</v>
      </c>
      <c r="J83" s="65">
        <f>SUM(J84,J89,J95,J103,J112,J116,J122,J128)</f>
        <v>0</v>
      </c>
      <c r="K83" s="65">
        <f>SUM(K84,K89,K95,K103,K112,K116,K122,K128)</f>
        <v>2423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22000</v>
      </c>
      <c r="D84" s="145">
        <f>SUM(D85:D88)</f>
        <v>22000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21950</v>
      </c>
      <c r="I84" s="145">
        <f>SUM(I85:I88)</f>
        <v>21950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950</v>
      </c>
      <c r="I85" s="70">
        <v>950</v>
      </c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22000</v>
      </c>
      <c r="D88" s="76">
        <f>22000</f>
        <v>22000</v>
      </c>
      <c r="E88" s="76"/>
      <c r="F88" s="76"/>
      <c r="G88" s="150"/>
      <c r="H88" s="74">
        <f t="shared" si="3"/>
        <v>21000</v>
      </c>
      <c r="I88" s="76">
        <f>[1]kanceleja!$G$12</f>
        <v>21000</v>
      </c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64331</v>
      </c>
      <c r="D95" s="153">
        <f>SUM(D96:D102)</f>
        <v>62908</v>
      </c>
      <c r="E95" s="153">
        <f>SUM(E96:E102)</f>
        <v>0</v>
      </c>
      <c r="F95" s="153">
        <f>SUM(F96:F102)</f>
        <v>1423</v>
      </c>
      <c r="G95" s="154">
        <f>SUM(G96:G102)</f>
        <v>0</v>
      </c>
      <c r="H95" s="74">
        <f t="shared" si="3"/>
        <v>27753</v>
      </c>
      <c r="I95" s="153">
        <f>SUM(I96:I102)</f>
        <v>25330</v>
      </c>
      <c r="J95" s="153">
        <f>SUM(J96:J102)</f>
        <v>0</v>
      </c>
      <c r="K95" s="153">
        <f>SUM(K96:K102)</f>
        <v>2423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8000</v>
      </c>
      <c r="D96" s="76">
        <f>6577</f>
        <v>6577</v>
      </c>
      <c r="E96" s="76"/>
      <c r="F96" s="76">
        <f>1423</f>
        <v>1423</v>
      </c>
      <c r="G96" s="150"/>
      <c r="H96" s="74">
        <f t="shared" si="3"/>
        <v>8000</v>
      </c>
      <c r="I96" s="76">
        <f>[1]adm_nodala!$J$12</f>
        <v>6577</v>
      </c>
      <c r="J96" s="76"/>
      <c r="K96" s="76">
        <f>[1]adm_nodala!$K$12</f>
        <v>1423</v>
      </c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4000</v>
      </c>
      <c r="D97" s="76">
        <f>4000</f>
        <v>4000</v>
      </c>
      <c r="E97" s="76"/>
      <c r="F97" s="76"/>
      <c r="G97" s="150"/>
      <c r="H97" s="74">
        <f t="shared" si="3"/>
        <v>1500</v>
      </c>
      <c r="I97" s="76">
        <f>[1]adm_nodala!$J$31</f>
        <v>1500</v>
      </c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46823</v>
      </c>
      <c r="D100" s="76">
        <f>46823</f>
        <v>46823</v>
      </c>
      <c r="E100" s="76"/>
      <c r="F100" s="76"/>
      <c r="G100" s="150"/>
      <c r="H100" s="74">
        <f t="shared" si="3"/>
        <v>12060</v>
      </c>
      <c r="I100" s="76">
        <f>[1]pers.nod!$G$12</f>
        <v>12060</v>
      </c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5508</v>
      </c>
      <c r="D102" s="76">
        <f>3150+358+2000</f>
        <v>5508</v>
      </c>
      <c r="E102" s="76"/>
      <c r="F102" s="76"/>
      <c r="G102" s="150"/>
      <c r="H102" s="74">
        <f t="shared" si="3"/>
        <v>6193</v>
      </c>
      <c r="I102" s="76">
        <f>[1]adm_nodala!$J$13+[1]pers.nod!$G$19+[1]pers.nod!$G$20</f>
        <v>5193</v>
      </c>
      <c r="J102" s="76"/>
      <c r="K102" s="76">
        <f>[1]adm_nodala!$K$13</f>
        <v>1000</v>
      </c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1500</v>
      </c>
      <c r="D116" s="153">
        <f>SUM(D117:D121)</f>
        <v>1500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1500</v>
      </c>
      <c r="I116" s="153">
        <f>SUM(I117:I121)</f>
        <v>1500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1500</v>
      </c>
      <c r="D121" s="76">
        <f>1500</f>
        <v>1500</v>
      </c>
      <c r="E121" s="76"/>
      <c r="F121" s="76"/>
      <c r="G121" s="150"/>
      <c r="H121" s="74">
        <f t="shared" si="5"/>
        <v>1500</v>
      </c>
      <c r="I121" s="76">
        <f>[1]adm_nodala!$J$32</f>
        <v>1500</v>
      </c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2870</v>
      </c>
      <c r="D122" s="153">
        <f>SUM(D123:D127)</f>
        <v>2870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2870</v>
      </c>
      <c r="I122" s="153">
        <f>SUM(I123:I127)</f>
        <v>2870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2870</v>
      </c>
      <c r="D127" s="76">
        <f>370+2500</f>
        <v>2870</v>
      </c>
      <c r="E127" s="76"/>
      <c r="F127" s="76"/>
      <c r="G127" s="150"/>
      <c r="H127" s="74">
        <f t="shared" si="5"/>
        <v>2870</v>
      </c>
      <c r="I127" s="76">
        <f>[1]adm_nodala!$J$16+[1]pers.nod!$G$21</f>
        <v>2870</v>
      </c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58526</v>
      </c>
      <c r="D130" s="65">
        <f>SUM(D131,D136,D140,D141,D144,D151,D159,D160,D163)</f>
        <v>52834</v>
      </c>
      <c r="E130" s="65">
        <f>SUM(E131,E136,E140,E141,E144,E151,E159,E160,E163)</f>
        <v>0</v>
      </c>
      <c r="F130" s="65">
        <f>SUM(F131,F136,F140,F141,F144,F151,F159,F160,F163)</f>
        <v>5692</v>
      </c>
      <c r="G130" s="159">
        <f>SUM(G131,G136,G140,G141,G144,G151,G159,G160,G163)</f>
        <v>0</v>
      </c>
      <c r="H130" s="59">
        <f t="shared" si="5"/>
        <v>45700</v>
      </c>
      <c r="I130" s="65">
        <f>SUM(I131,I136,I140,I141,I144,I151,I159,I160,I163)</f>
        <v>18648</v>
      </c>
      <c r="J130" s="65">
        <f>SUM(J131,J136,J140,J141,J144,J151,J159,J160,J163)</f>
        <v>0</v>
      </c>
      <c r="K130" s="65">
        <f>SUM(K131,K136,K140,K141,K144,K151,K159,K160,K163)</f>
        <v>27052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45700</v>
      </c>
      <c r="I131" s="162">
        <f>SUM(I132:I135)</f>
        <v>18648</v>
      </c>
      <c r="J131" s="162">
        <f>SUM(J132:J135)</f>
        <v>0</v>
      </c>
      <c r="K131" s="162">
        <f>SUM(K132:K135)</f>
        <v>27052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1600</v>
      </c>
      <c r="I132" s="76"/>
      <c r="J132" s="76"/>
      <c r="K132" s="76">
        <v>1600</v>
      </c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>SUM(I135:L135)</f>
        <v>44100</v>
      </c>
      <c r="I135" s="76">
        <f>16948+1700</f>
        <v>18648</v>
      </c>
      <c r="K135" s="76">
        <v>25452</v>
      </c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58526</v>
      </c>
      <c r="D163" s="156">
        <f>48508+840+3486</f>
        <v>52834</v>
      </c>
      <c r="E163" s="156"/>
      <c r="F163" s="156">
        <f>5692</f>
        <v>5692</v>
      </c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3886</v>
      </c>
      <c r="D165" s="65">
        <f>SUM(D166,D171)</f>
        <v>0</v>
      </c>
      <c r="E165" s="65">
        <f>SUM(E166,E171)</f>
        <v>0</v>
      </c>
      <c r="F165" s="65">
        <f>SUM(F166,F171)</f>
        <v>3886</v>
      </c>
      <c r="G165" s="65">
        <f>SUM(G166,G171)</f>
        <v>0</v>
      </c>
      <c r="H165" s="59">
        <f t="shared" si="5"/>
        <v>3886</v>
      </c>
      <c r="I165" s="65">
        <f>SUM(I166,I171)</f>
        <v>0</v>
      </c>
      <c r="J165" s="65">
        <f>SUM(J166,J171)</f>
        <v>0</v>
      </c>
      <c r="K165" s="65">
        <f>SUM(K166,K171)</f>
        <v>3886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3886</v>
      </c>
      <c r="D166" s="162">
        <f>SUM(D167:D170)</f>
        <v>0</v>
      </c>
      <c r="E166" s="162">
        <f>SUM(E167:E170)</f>
        <v>0</v>
      </c>
      <c r="F166" s="162">
        <f>SUM(F167:F170)</f>
        <v>3886</v>
      </c>
      <c r="G166" s="162">
        <f>SUM(G167:G170)</f>
        <v>0</v>
      </c>
      <c r="H166" s="68">
        <f t="shared" si="5"/>
        <v>3886</v>
      </c>
      <c r="I166" s="162">
        <f>SUM(I167:I170)</f>
        <v>0</v>
      </c>
      <c r="J166" s="162">
        <f>SUM(J167:J170)</f>
        <v>0</v>
      </c>
      <c r="K166" s="162">
        <f>SUM(K167:K170)</f>
        <v>3886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3886</v>
      </c>
      <c r="D167" s="76"/>
      <c r="E167" s="76"/>
      <c r="F167" s="76">
        <f>3886</f>
        <v>3886</v>
      </c>
      <c r="G167" s="150"/>
      <c r="H167" s="74">
        <f t="shared" si="5"/>
        <v>3886</v>
      </c>
      <c r="I167" s="76"/>
      <c r="J167" s="76"/>
      <c r="K167" s="76">
        <f>[1]dzimtsaraksti!$I$14</f>
        <v>3886</v>
      </c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500151.82</v>
      </c>
      <c r="I283" s="216">
        <f>SUM(I280,I268,I230,I195,I187,I173,I75,I53)</f>
        <v>466790.82</v>
      </c>
      <c r="J283" s="216">
        <f>SUM(J280,J268,J230,J195,J187,J173,J75,J53)</f>
        <v>0</v>
      </c>
      <c r="K283" s="216">
        <f>SUM(K280,K268,K230,K195,K187,K173,K75,K53)</f>
        <v>33361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-12696</v>
      </c>
      <c r="I285" s="222">
        <f>SUM(I25,I26,I42)-I51</f>
        <v>0</v>
      </c>
      <c r="J285" s="222">
        <f>SUM(J25,J26,J42)-J51</f>
        <v>0</v>
      </c>
      <c r="K285" s="222">
        <f>(K27+K43)-K51</f>
        <v>-12696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12696</v>
      </c>
      <c r="I287" s="222">
        <f t="shared" si="13"/>
        <v>0</v>
      </c>
      <c r="J287" s="222">
        <f t="shared" si="13"/>
        <v>0</v>
      </c>
      <c r="K287" s="222">
        <f t="shared" si="13"/>
        <v>12696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12696</v>
      </c>
      <c r="I288" s="222">
        <f t="shared" si="14"/>
        <v>0</v>
      </c>
      <c r="J288" s="222">
        <f t="shared" si="14"/>
        <v>0</v>
      </c>
      <c r="K288" s="222">
        <f t="shared" si="14"/>
        <v>12696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7MTZtq9++NA3kE2f4cs1hjwcVodnNRNmTYOXr1mdsg0XRdIq7Al3H8JC5OQfRLgcsgzgh80emCzLOeZAy8AKKQ==" saltValue="6Pg+MViHE84wtX1sMOGO9Q==" spinCount="100000" sheet="1" objects="1" scenarios="1"/>
  <mergeCells count="29">
    <mergeCell ref="C13:L13"/>
    <mergeCell ref="A1:L1"/>
    <mergeCell ref="A2:L2"/>
    <mergeCell ref="C4:L4"/>
    <mergeCell ref="C5:L5"/>
    <mergeCell ref="C6:L6"/>
    <mergeCell ref="C7:L7"/>
    <mergeCell ref="C8:L8"/>
    <mergeCell ref="C9:L9"/>
    <mergeCell ref="C10:L10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Nr.01.1.1.        &amp;"Arial,Regular"   </oddHeader>
    <oddFooter>&amp;L&amp;"Times New Roman,Regular"&amp;10&amp;D&amp;T&amp;R&amp;"Times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8"/>
      <c r="E4" s="268"/>
      <c r="F4" s="268"/>
      <c r="G4" s="268"/>
      <c r="H4" s="305" t="s">
        <v>2</v>
      </c>
      <c r="I4" s="305"/>
      <c r="J4" s="305"/>
      <c r="K4" s="305"/>
      <c r="L4" s="306"/>
    </row>
    <row r="5" spans="1:12" ht="12.75" x14ac:dyDescent="0.25">
      <c r="A5" s="6" t="s">
        <v>3</v>
      </c>
      <c r="B5" s="7"/>
      <c r="C5" s="268"/>
      <c r="D5" s="268"/>
      <c r="E5" s="268"/>
      <c r="F5" s="268"/>
      <c r="G5" s="268"/>
      <c r="H5" s="305" t="s">
        <v>4</v>
      </c>
      <c r="I5" s="305"/>
      <c r="J5" s="305"/>
      <c r="K5" s="305"/>
      <c r="L5" s="306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306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307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301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8926510</v>
      </c>
      <c r="I21" s="31">
        <f>SUM(I22,I25,I26,I42,I43)</f>
        <v>8926510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 t="e">
        <f t="shared" si="0"/>
        <v>#REF!</v>
      </c>
      <c r="D25" s="54" t="e">
        <f>D51</f>
        <v>#REF!</v>
      </c>
      <c r="E25" s="54"/>
      <c r="F25" s="55" t="s">
        <v>35</v>
      </c>
      <c r="G25" s="56" t="s">
        <v>35</v>
      </c>
      <c r="H25" s="53">
        <f t="shared" si="1"/>
        <v>8926510</v>
      </c>
      <c r="I25" s="54">
        <f>I51</f>
        <v>8926510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8926510</v>
      </c>
      <c r="I50" s="122">
        <f>SUM(I51,I280)</f>
        <v>8926510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8926510</v>
      </c>
      <c r="I51" s="128">
        <f>SUM(I52,I194)</f>
        <v>8926510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0</v>
      </c>
      <c r="D102" s="76"/>
      <c r="E102" s="76"/>
      <c r="F102" s="76"/>
      <c r="G102" s="150"/>
      <c r="H102" s="74">
        <f t="shared" si="3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0</v>
      </c>
      <c r="D127" s="76"/>
      <c r="E127" s="76"/>
      <c r="F127" s="76"/>
      <c r="G127" s="150"/>
      <c r="H127" s="74">
        <f t="shared" si="5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8926510</v>
      </c>
      <c r="I194" s="133">
        <f>SUM(I195,I230,I268)</f>
        <v>8926510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8926510</v>
      </c>
      <c r="I268" s="209">
        <f>SUM(I269)</f>
        <v>8926510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8926510</v>
      </c>
      <c r="D269" s="65">
        <f>SUM(D270,D271,D275,D276,D279)</f>
        <v>8926510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8926510</v>
      </c>
      <c r="I269" s="65">
        <f>SUM(I270,I271,I275,I276,I279)</f>
        <v>8926510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8926510</v>
      </c>
      <c r="D279" s="70">
        <v>8926510</v>
      </c>
      <c r="E279" s="70"/>
      <c r="F279" s="70"/>
      <c r="G279" s="148"/>
      <c r="H279" s="68">
        <f t="shared" si="12"/>
        <v>8926510</v>
      </c>
      <c r="I279" s="70">
        <v>8926510</v>
      </c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8926510</v>
      </c>
      <c r="I283" s="216">
        <f>SUM(I280,I268,I230,I195,I187,I173,I75,I53)</f>
        <v>8926510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g/yB9FS0Oexv69MQepCcjljjfmx8gSPQMg4pEEgXCAbYT3YO8umVqDEbNJDTnqX6OVDEyrEK/GyWgknTpiYriw==" saltValue="I7lrtdapv8t7OmNMkMai+w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Nr.01.2.3.        &amp;"Arial,Regular"   </oddHeader>
    <oddFooter>&amp;L&amp;"Times New Roman,Regular"&amp;10&amp;D&amp;T&amp;R&amp;"Times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0"/>
      <c r="E4" s="260"/>
      <c r="F4" s="268"/>
      <c r="G4" s="268"/>
      <c r="H4" s="305" t="s">
        <v>2</v>
      </c>
      <c r="I4" s="305"/>
      <c r="J4" s="305"/>
      <c r="K4" s="305"/>
      <c r="L4" s="306"/>
    </row>
    <row r="5" spans="1:12" ht="12.75" x14ac:dyDescent="0.25">
      <c r="A5" s="6" t="s">
        <v>3</v>
      </c>
      <c r="B5" s="7"/>
      <c r="C5" s="268"/>
      <c r="D5" s="260"/>
      <c r="E5" s="260"/>
      <c r="F5" s="268"/>
      <c r="G5" s="268"/>
      <c r="H5" s="305" t="s">
        <v>4</v>
      </c>
      <c r="I5" s="305"/>
      <c r="J5" s="305"/>
      <c r="K5" s="305"/>
      <c r="L5" s="306"/>
    </row>
    <row r="6" spans="1:12" ht="12.75" customHeight="1" x14ac:dyDescent="0.25">
      <c r="A6" s="2" t="s">
        <v>5</v>
      </c>
      <c r="B6" s="3"/>
      <c r="C6" s="266"/>
      <c r="D6" s="259"/>
      <c r="E6" s="259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59"/>
      <c r="E7" s="259"/>
      <c r="F7" s="267"/>
      <c r="G7" s="267"/>
      <c r="H7" s="285" t="s">
        <v>308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61"/>
      <c r="E8" s="261"/>
      <c r="F8" s="261"/>
      <c r="G8" s="270"/>
      <c r="H8" s="308" t="s">
        <v>309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59"/>
      <c r="E9" s="259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59"/>
      <c r="E10" s="267"/>
      <c r="F10" s="267"/>
      <c r="G10" s="259"/>
      <c r="H10" s="285" t="s">
        <v>301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59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59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59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59"/>
      <c r="E14" s="267"/>
      <c r="F14" s="267"/>
      <c r="G14" s="259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500000</v>
      </c>
      <c r="I21" s="31">
        <f>SUM(I22,I25,I26,I42,I43)</f>
        <v>500000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 t="e">
        <f t="shared" si="0"/>
        <v>#REF!</v>
      </c>
      <c r="D25" s="54" t="e">
        <f>D51</f>
        <v>#REF!</v>
      </c>
      <c r="E25" s="54"/>
      <c r="F25" s="55" t="s">
        <v>35</v>
      </c>
      <c r="G25" s="56" t="s">
        <v>35</v>
      </c>
      <c r="H25" s="53">
        <f t="shared" si="1"/>
        <v>500000</v>
      </c>
      <c r="I25" s="54">
        <f>I51</f>
        <v>500000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500000</v>
      </c>
      <c r="I50" s="122">
        <f>SUM(I51,I280)</f>
        <v>500000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500000</v>
      </c>
      <c r="I51" s="128">
        <f>SUM(I52,I194)</f>
        <v>500000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500000</v>
      </c>
      <c r="D52" s="133">
        <f>SUM(D53,D75,D173,D187)</f>
        <v>500000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500000</v>
      </c>
      <c r="I52" s="133">
        <f>SUM(I53,I75,I173,I187)</f>
        <v>500000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500000</v>
      </c>
      <c r="D75" s="138">
        <f>SUM(D76,D83,D130,D164,D165,D172)</f>
        <v>500000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500000</v>
      </c>
      <c r="I75" s="138">
        <f>SUM(I76,I83,I130,I164,I165,I172)</f>
        <v>500000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500000</v>
      </c>
      <c r="D83" s="65">
        <f>SUM(D84,D89,D95,D103,D112,D116,D122,D128)</f>
        <v>500000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500000</v>
      </c>
      <c r="I83" s="65">
        <f>SUM(I84,I89,I95,I103,I112,I116,I122,I128)</f>
        <v>500000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0</v>
      </c>
      <c r="D102" s="76"/>
      <c r="E102" s="76"/>
      <c r="F102" s="76"/>
      <c r="G102" s="150"/>
      <c r="H102" s="74">
        <f t="shared" si="3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500000</v>
      </c>
      <c r="D122" s="153">
        <f>SUM(D123:D127)</f>
        <v>500000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500000</v>
      </c>
      <c r="I122" s="153">
        <f>SUM(I123:I127)</f>
        <v>500000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500000</v>
      </c>
      <c r="D124" s="76">
        <v>500000</v>
      </c>
      <c r="E124" s="76"/>
      <c r="F124" s="76"/>
      <c r="G124" s="150"/>
      <c r="H124" s="74">
        <f t="shared" si="5"/>
        <v>500000</v>
      </c>
      <c r="I124" s="76">
        <v>500000</v>
      </c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0</v>
      </c>
      <c r="D127" s="76"/>
      <c r="E127" s="76"/>
      <c r="F127" s="76"/>
      <c r="G127" s="150"/>
      <c r="H127" s="74">
        <f t="shared" si="5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500000</v>
      </c>
      <c r="I283" s="216">
        <f>SUM(I280,I268,I230,I195,I187,I173,I75,I53)</f>
        <v>500000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cnLnKrCOWCuSQiWWjBobJCOeHBZ81mQDJqoxyZp97p6BtHS7cUW9gSCAW8pWMYBljlUHxdx6oEuLnCO4wWNYwQ==" saltValue="lbQfpBoXFt2bVqgUW/Y4Ww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Nr.01.2.4.        &amp;"Arial,Regular"   </oddHeader>
    <oddFooter>&amp;L&amp;"Times New Roman,Regular"&amp;10&amp;D&amp;T&amp;R&amp;"Times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C4" s="268"/>
      <c r="D4" s="268"/>
      <c r="E4" s="268"/>
      <c r="F4" s="268"/>
      <c r="G4" s="268"/>
      <c r="H4" s="307" t="s">
        <v>2</v>
      </c>
      <c r="I4" s="308"/>
      <c r="J4" s="308"/>
      <c r="K4" s="308"/>
      <c r="L4" s="309"/>
    </row>
    <row r="5" spans="1:12" ht="12.75" customHeight="1" x14ac:dyDescent="0.25">
      <c r="A5" s="6" t="s">
        <v>3</v>
      </c>
      <c r="B5" s="7"/>
      <c r="C5" s="268"/>
      <c r="D5" s="268"/>
      <c r="E5" s="268"/>
      <c r="F5" s="268"/>
      <c r="G5" s="268"/>
      <c r="H5" s="307" t="s">
        <v>4</v>
      </c>
      <c r="I5" s="308"/>
      <c r="J5" s="308"/>
      <c r="K5" s="308"/>
      <c r="L5" s="309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8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294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295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>
        <f t="shared" ref="C21:C47" si="0">SUM(D21:G21)</f>
        <v>669125</v>
      </c>
      <c r="D21" s="31">
        <f>SUM(D22,D25,D26,D42,D43)</f>
        <v>669125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141475</v>
      </c>
      <c r="I21" s="31">
        <f>SUM(I22,I25,I26,I42,I43)</f>
        <v>141475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>
        <f t="shared" si="0"/>
        <v>669125</v>
      </c>
      <c r="D25" s="54">
        <f>4000+41650+71731+454500+24094+73150</f>
        <v>669125</v>
      </c>
      <c r="E25" s="54"/>
      <c r="F25" s="55" t="s">
        <v>35</v>
      </c>
      <c r="G25" s="56" t="s">
        <v>35</v>
      </c>
      <c r="H25" s="53">
        <f t="shared" si="1"/>
        <v>141475</v>
      </c>
      <c r="I25" s="54">
        <f>I51</f>
        <v>141475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141475</v>
      </c>
      <c r="I50" s="122">
        <f>SUM(I51,I280)</f>
        <v>141475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141475</v>
      </c>
      <c r="I51" s="128">
        <f>SUM(I52,I194)</f>
        <v>141475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149775</v>
      </c>
      <c r="D52" s="133">
        <f>SUM(D53,D75,D173,D187)</f>
        <v>149775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141475</v>
      </c>
      <c r="I52" s="133">
        <f>SUM(I53,I75,I173,I187)</f>
        <v>141475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149775</v>
      </c>
      <c r="D75" s="138">
        <f>SUM(D76,D83,D130,D164,D165,D172)</f>
        <v>149775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141475</v>
      </c>
      <c r="I75" s="138">
        <f>SUM(I76,I83,I130,I164,I165,I172)</f>
        <v>141475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149475</v>
      </c>
      <c r="D83" s="65">
        <f>SUM(D84,D89,D95,D103,D112,D116,D122,D128)</f>
        <v>149475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141175</v>
      </c>
      <c r="I83" s="65">
        <f>SUM(I84,I89,I95,I103,I112,I116,I122,I128)</f>
        <v>141175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17644</v>
      </c>
      <c r="D84" s="145">
        <f>SUM(D85:D88)</f>
        <v>17644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17644</v>
      </c>
      <c r="I84" s="145">
        <f>SUM(I85:I88)</f>
        <v>17644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17644</v>
      </c>
      <c r="D88" s="76">
        <f>17644</f>
        <v>17644</v>
      </c>
      <c r="E88" s="76"/>
      <c r="F88" s="76"/>
      <c r="G88" s="150"/>
      <c r="H88" s="74">
        <f t="shared" si="3"/>
        <v>17644</v>
      </c>
      <c r="I88" s="76">
        <f>[1]nod.nod!$G$12</f>
        <v>17644</v>
      </c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36900</v>
      </c>
      <c r="D95" s="153">
        <f>SUM(D96:D102)</f>
        <v>36900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36900</v>
      </c>
      <c r="I95" s="153">
        <f>SUM(I96:I102)</f>
        <v>36900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35000</v>
      </c>
      <c r="D97" s="76">
        <f>35000</f>
        <v>35000</v>
      </c>
      <c r="E97" s="76"/>
      <c r="F97" s="76"/>
      <c r="G97" s="150"/>
      <c r="H97" s="74">
        <f t="shared" si="3"/>
        <v>35000</v>
      </c>
      <c r="I97" s="76">
        <f>[1]centr.gramatved!$G$11</f>
        <v>35000</v>
      </c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1900</v>
      </c>
      <c r="D102" s="76">
        <f>1500+400</f>
        <v>1900</v>
      </c>
      <c r="E102" s="76"/>
      <c r="F102" s="76"/>
      <c r="G102" s="150"/>
      <c r="H102" s="74">
        <f t="shared" si="3"/>
        <v>1900</v>
      </c>
      <c r="I102" s="76">
        <f>[1]centr.gramatved!$G$12+[1]nod.nod!$G$14</f>
        <v>1900</v>
      </c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8300</v>
      </c>
      <c r="D103" s="153">
        <f>SUM(D104:D111)</f>
        <v>8300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8300</v>
      </c>
      <c r="D104" s="76">
        <f>8300</f>
        <v>8300</v>
      </c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86631</v>
      </c>
      <c r="D122" s="153">
        <f>SUM(D123:D127)</f>
        <v>86631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86631</v>
      </c>
      <c r="I122" s="153">
        <f>SUM(I123:I127)</f>
        <v>86631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5900</v>
      </c>
      <c r="D125" s="76">
        <f>5000+900</f>
        <v>5900</v>
      </c>
      <c r="E125" s="76"/>
      <c r="F125" s="76"/>
      <c r="G125" s="150"/>
      <c r="H125" s="74">
        <f t="shared" si="5"/>
        <v>5900</v>
      </c>
      <c r="I125" s="76">
        <f>[1]nod.nod!$G$13+[1]nod.nod!$G$16</f>
        <v>5900</v>
      </c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80731</v>
      </c>
      <c r="D127" s="76">
        <f>4000+5000+71731</f>
        <v>80731</v>
      </c>
      <c r="E127" s="76"/>
      <c r="F127" s="76"/>
      <c r="G127" s="150"/>
      <c r="H127" s="74">
        <f t="shared" si="5"/>
        <v>80731</v>
      </c>
      <c r="I127" s="76">
        <f>[1]centr.gramatved!$G$14+[1]reviz.nod!$G$13+[1]budz.nod!$G$10</f>
        <v>80731</v>
      </c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150</v>
      </c>
      <c r="D130" s="65">
        <f>SUM(D131,D136,D140,D141,D144,D151,D159,D160,D163)</f>
        <v>150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150</v>
      </c>
      <c r="I130" s="65">
        <f>SUM(I131,I136,I140,I141,I144,I151,I159,I160,I163)</f>
        <v>150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150</v>
      </c>
      <c r="D131" s="162">
        <f>SUM(D132:D135)</f>
        <v>150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150</v>
      </c>
      <c r="I131" s="162">
        <f>SUM(I132:I135)</f>
        <v>150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150</v>
      </c>
      <c r="D132" s="76">
        <f>150</f>
        <v>150</v>
      </c>
      <c r="E132" s="76"/>
      <c r="F132" s="76"/>
      <c r="G132" s="150"/>
      <c r="H132" s="74">
        <f t="shared" si="5"/>
        <v>150</v>
      </c>
      <c r="I132" s="76">
        <f>[1]centr.gramatved!$G$13</f>
        <v>150</v>
      </c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150</v>
      </c>
      <c r="D165" s="65">
        <f>SUM(D166,D171)</f>
        <v>150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150</v>
      </c>
      <c r="I165" s="65">
        <f>SUM(I166,I171)</f>
        <v>150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150</v>
      </c>
      <c r="D166" s="162">
        <f>SUM(D167:D170)</f>
        <v>150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150</v>
      </c>
      <c r="I166" s="162">
        <f>SUM(I167:I170)</f>
        <v>150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150</v>
      </c>
      <c r="D170" s="76">
        <f>150</f>
        <v>150</v>
      </c>
      <c r="E170" s="76"/>
      <c r="F170" s="76"/>
      <c r="G170" s="150"/>
      <c r="H170" s="74">
        <f t="shared" si="5"/>
        <v>150</v>
      </c>
      <c r="I170" s="76">
        <f>[1]nod.nod!$G$15</f>
        <v>150</v>
      </c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519350</v>
      </c>
      <c r="D204" s="65">
        <f>D205+D215+D216+D225+D226+D227+D229</f>
        <v>519350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500</v>
      </c>
      <c r="D216" s="153">
        <f>SUM(D217:D224)</f>
        <v>500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500</v>
      </c>
      <c r="D224" s="76">
        <f>500</f>
        <v>500</v>
      </c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518850</v>
      </c>
      <c r="D226" s="76">
        <f>454500+64350</f>
        <v>518850</v>
      </c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141475</v>
      </c>
      <c r="I283" s="216">
        <f>SUM(I280,I268,I230,I195,I187,I173,I75,I53)</f>
        <v>141475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6acD05bEyWNvWXFHjrMgmmfEG2d+VBI7OuOL8EkoKTLQB8TRCf/mRH8GOWYzjJO+2hpnMEpbbJn9MWV9fOF+PQ==" saltValue="qXC74J6f9DEiSSaKPC+uRg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Nr.01.1.2.        &amp;"Arial,Regular"   </oddHeader>
    <oddFooter>&amp;L&amp;"Times New Roman,Regular"&amp;10&amp;D&amp;T&amp;R&amp;"Times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1.14062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8"/>
      <c r="E4" s="268"/>
      <c r="F4" s="268"/>
      <c r="G4" s="268"/>
      <c r="H4" s="307" t="s">
        <v>2</v>
      </c>
      <c r="I4" s="308"/>
      <c r="J4" s="308"/>
      <c r="K4" s="308"/>
      <c r="L4" s="309"/>
    </row>
    <row r="5" spans="1:12" ht="12.75" x14ac:dyDescent="0.25">
      <c r="A5" s="6" t="s">
        <v>3</v>
      </c>
      <c r="B5" s="7"/>
      <c r="C5" s="268"/>
      <c r="D5" s="268"/>
      <c r="E5" s="268"/>
      <c r="F5" s="268"/>
      <c r="G5" s="268"/>
      <c r="H5" s="307" t="s">
        <v>4</v>
      </c>
      <c r="I5" s="308"/>
      <c r="J5" s="308"/>
      <c r="K5" s="308"/>
      <c r="L5" s="309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8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296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295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499100</v>
      </c>
      <c r="I21" s="31">
        <f>SUM(I22,I25,I26,I42,I43)</f>
        <v>499100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 t="e">
        <f t="shared" si="0"/>
        <v>#REF!</v>
      </c>
      <c r="D25" s="54" t="e">
        <f>D51</f>
        <v>#REF!</v>
      </c>
      <c r="E25" s="54"/>
      <c r="F25" s="55" t="s">
        <v>35</v>
      </c>
      <c r="G25" s="56" t="s">
        <v>35</v>
      </c>
      <c r="H25" s="53">
        <f t="shared" si="1"/>
        <v>499100</v>
      </c>
      <c r="I25" s="54">
        <f>I51</f>
        <v>499100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499100</v>
      </c>
      <c r="I50" s="122">
        <f>SUM(I51,I280)</f>
        <v>499100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499100</v>
      </c>
      <c r="I51" s="128">
        <f>SUM(I52,I194)</f>
        <v>499100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8300</v>
      </c>
      <c r="I52" s="133">
        <f>SUM(I53,I75,I173,I187)</f>
        <v>8300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8300</v>
      </c>
      <c r="I75" s="138">
        <f>SUM(I76,I83,I130,I164,I165,I172)</f>
        <v>8300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8300</v>
      </c>
      <c r="I83" s="65">
        <f>SUM(I84,I89,I95,I103,I112,I116,I122,I128)</f>
        <v>8300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0</v>
      </c>
      <c r="D102" s="76"/>
      <c r="E102" s="76"/>
      <c r="F102" s="76"/>
      <c r="G102" s="150"/>
      <c r="H102" s="74">
        <f t="shared" si="3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8300</v>
      </c>
      <c r="I103" s="153">
        <f>SUM(I104:I111)</f>
        <v>8300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8300</v>
      </c>
      <c r="I104" s="76">
        <f>[2]būvnieki_13.piel!$G$13</f>
        <v>8300</v>
      </c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0</v>
      </c>
      <c r="D127" s="76"/>
      <c r="E127" s="76"/>
      <c r="F127" s="76"/>
      <c r="G127" s="150"/>
      <c r="H127" s="74">
        <f t="shared" si="5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490800</v>
      </c>
      <c r="I194" s="133">
        <f>SUM(I195,I230,I268)</f>
        <v>490800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490800</v>
      </c>
      <c r="I195" s="138">
        <f>I196+I204</f>
        <v>490800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490800</v>
      </c>
      <c r="I204" s="65">
        <f>I205+I215+I216+I225+I226+I227+I229</f>
        <v>490800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>
        <f>[2]būvnieki_13.piel!$G$12</f>
        <v>0</v>
      </c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490800</v>
      </c>
      <c r="I226" s="76">
        <f>[2]būvn.proj.vad.nod_10.piel!$G$11+[2]būvnieki_13.piel!$G$11</f>
        <v>490800</v>
      </c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499100</v>
      </c>
      <c r="I283" s="216">
        <f>SUM(I280,I268,I230,I195,I187,I173,I75,I53)</f>
        <v>499100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zaA48VT4KyXoqNpF8nm2MP7Te9PnGRX7R8OjgWK7DmyrzCVCVcb23pUbTJfb5gFQmHXU1gPgEm22uuQYE0Nfcg==" saltValue="84AoTO7H+4ZIvc3vkLqp8Q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Nr.01.1.3.        &amp;"Arial,Regular"   </oddHeader>
    <oddFooter>&amp;L&amp;"Times New Roman,Regular"&amp;10&amp;D&amp;T&amp;R&amp;"Times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0.140625" style="258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8"/>
      <c r="E4" s="268"/>
      <c r="F4" s="268"/>
      <c r="G4" s="268"/>
      <c r="H4" s="305" t="s">
        <v>2</v>
      </c>
      <c r="I4" s="305"/>
      <c r="J4" s="305"/>
      <c r="K4" s="305"/>
      <c r="L4" s="306"/>
    </row>
    <row r="5" spans="1:12" ht="12.75" x14ac:dyDescent="0.25">
      <c r="A5" s="6" t="s">
        <v>3</v>
      </c>
      <c r="B5" s="7"/>
      <c r="C5" s="268"/>
      <c r="D5" s="268"/>
      <c r="E5" s="268"/>
      <c r="F5" s="268"/>
      <c r="G5" s="268"/>
      <c r="H5" s="305" t="s">
        <v>4</v>
      </c>
      <c r="I5" s="305"/>
      <c r="J5" s="305"/>
      <c r="K5" s="305"/>
      <c r="L5" s="306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297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298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295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>
        <f t="shared" ref="C21:C47" si="0">SUM(D21:G21)</f>
        <v>2307752</v>
      </c>
      <c r="D21" s="31">
        <f>SUM(D22,D25,D26,D42,D43)</f>
        <v>2307752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2288602</v>
      </c>
      <c r="I21" s="31">
        <f>SUM(I22,I25,I26,I42,I43)</f>
        <v>2288602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>
        <f t="shared" si="0"/>
        <v>2307752</v>
      </c>
      <c r="D25" s="54">
        <f>15000+150+2288602+4000</f>
        <v>2307752</v>
      </c>
      <c r="E25" s="54"/>
      <c r="F25" s="55" t="s">
        <v>35</v>
      </c>
      <c r="G25" s="56" t="s">
        <v>35</v>
      </c>
      <c r="H25" s="53">
        <f t="shared" si="1"/>
        <v>2288602</v>
      </c>
      <c r="I25" s="54">
        <f>I51</f>
        <v>2288602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2288602</v>
      </c>
      <c r="I50" s="122">
        <f>SUM(I51,I280)</f>
        <v>2288602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2288602</v>
      </c>
      <c r="I51" s="128">
        <f>SUM(I52,I194)</f>
        <v>2288602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2307752</v>
      </c>
      <c r="D52" s="133">
        <f>SUM(D53,D75,D173,D187)</f>
        <v>2307752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2288602</v>
      </c>
      <c r="I52" s="133">
        <f>SUM(I53,I75,I173,I187)</f>
        <v>2288602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>
        <f>'[2]jurid-tiesv.nod_15.piel'!$K$10</f>
        <v>0</v>
      </c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>
        <f>'[2]jurid-tiesv.nod_15.piel'!$K$11</f>
        <v>0</v>
      </c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2307752</v>
      </c>
      <c r="D75" s="138">
        <f>SUM(D76,D83,D130,D164,D165,D172)</f>
        <v>2307752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2288602</v>
      </c>
      <c r="I75" s="138">
        <f>SUM(I76,I83,I130,I164,I165,I172)</f>
        <v>2288602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2293459</v>
      </c>
      <c r="D83" s="65">
        <f>SUM(D84,D89,D95,D103,D112,D116,D122,D128)</f>
        <v>2293459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2274309</v>
      </c>
      <c r="I83" s="65">
        <f>SUM(I84,I89,I95,I103,I112,I116,I122,I128)</f>
        <v>2274309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15150</v>
      </c>
      <c r="D95" s="153">
        <f>SUM(D96:D102)</f>
        <v>15150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150</v>
      </c>
      <c r="D101" s="76">
        <f>150</f>
        <v>150</v>
      </c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15000</v>
      </c>
      <c r="D102" s="76">
        <f>15000</f>
        <v>15000</v>
      </c>
      <c r="E102" s="76"/>
      <c r="F102" s="76"/>
      <c r="G102" s="150"/>
      <c r="H102" s="74">
        <f t="shared" si="3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2278309</v>
      </c>
      <c r="D122" s="153">
        <f>SUM(D123:D127)</f>
        <v>2278309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2274309</v>
      </c>
      <c r="I122" s="153">
        <f>SUM(I123:I127)</f>
        <v>2274309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4269</v>
      </c>
      <c r="D123" s="76">
        <f>4269</f>
        <v>4269</v>
      </c>
      <c r="E123" s="76"/>
      <c r="F123" s="76"/>
      <c r="G123" s="150"/>
      <c r="H123" s="74">
        <f t="shared" si="5"/>
        <v>4269</v>
      </c>
      <c r="I123" s="76">
        <f>'[2]jurid-tiesv.nod_15.piel'!$K$12</f>
        <v>4269</v>
      </c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130845</v>
      </c>
      <c r="D125" s="76">
        <f>126845+4000</f>
        <v>130845</v>
      </c>
      <c r="E125" s="76"/>
      <c r="F125" s="76"/>
      <c r="G125" s="150"/>
      <c r="H125" s="74">
        <f t="shared" si="5"/>
        <v>126845</v>
      </c>
      <c r="I125" s="76">
        <f>'[2]jurid-tiesv.nod_15.piel'!$K$13</f>
        <v>126845</v>
      </c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2143195</v>
      </c>
      <c r="D127" s="76">
        <f>2143195</f>
        <v>2143195</v>
      </c>
      <c r="E127" s="76"/>
      <c r="F127" s="76"/>
      <c r="G127" s="150"/>
      <c r="H127" s="74">
        <f t="shared" si="5"/>
        <v>2143195</v>
      </c>
      <c r="I127" s="76">
        <f>'[2]jurid-tiesv.nod_15.piel'!$K$14</f>
        <v>2143195</v>
      </c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14293</v>
      </c>
      <c r="D165" s="65">
        <f>SUM(D166,D171)</f>
        <v>14293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14293</v>
      </c>
      <c r="I165" s="65">
        <f>SUM(I166,I171)</f>
        <v>14293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14293</v>
      </c>
      <c r="D166" s="162">
        <f>SUM(D167:D170)</f>
        <v>14293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14293</v>
      </c>
      <c r="I166" s="162">
        <f>SUM(I167:I170)</f>
        <v>14293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14293</v>
      </c>
      <c r="D170" s="76">
        <f>14293</f>
        <v>14293</v>
      </c>
      <c r="E170" s="76"/>
      <c r="F170" s="76"/>
      <c r="G170" s="150"/>
      <c r="H170" s="74">
        <f t="shared" si="5"/>
        <v>14293</v>
      </c>
      <c r="I170" s="76">
        <f>'[2]jurid-tiesv.nod_15.piel'!$K$15</f>
        <v>14293</v>
      </c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2288602</v>
      </c>
      <c r="I283" s="216">
        <f>SUM(I280,I268,I230,I195,I187,I173,I75,I53)</f>
        <v>2288602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PjgPg+fU9jpakYVHM5Amcl+MF3nUx8MEbejL+Bc2JmkxbhsH38uWzHNhhOWfb+P3kaMu3Eg+COrpUaIsnHUFBw==" saltValue="OCJKuDIK7WFceY8aYNSWmQ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Nr.01.1.4.        &amp;"Arial,Regular"   </oddHeader>
    <oddFooter>&amp;L&amp;"Times New Roman,Regular"&amp;10&amp;D&amp;T&amp;R&amp;"Times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8"/>
      <c r="E4" s="268"/>
      <c r="F4" s="268"/>
      <c r="G4" s="268"/>
      <c r="H4" s="305" t="s">
        <v>2</v>
      </c>
      <c r="I4" s="305"/>
      <c r="J4" s="305"/>
      <c r="K4" s="305"/>
      <c r="L4" s="306"/>
    </row>
    <row r="5" spans="1:12" ht="12.75" x14ac:dyDescent="0.25">
      <c r="A5" s="6" t="s">
        <v>3</v>
      </c>
      <c r="B5" s="7"/>
      <c r="C5" s="268"/>
      <c r="D5" s="268"/>
      <c r="E5" s="268"/>
      <c r="F5" s="268"/>
      <c r="G5" s="268"/>
      <c r="H5" s="305" t="s">
        <v>4</v>
      </c>
      <c r="I5" s="305"/>
      <c r="J5" s="305"/>
      <c r="K5" s="305"/>
      <c r="L5" s="306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297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299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295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4000</v>
      </c>
      <c r="I21" s="31">
        <f>SUM(I22,I25,I26,I42,I43)</f>
        <v>4000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 t="e">
        <f t="shared" si="0"/>
        <v>#REF!</v>
      </c>
      <c r="D25" s="54" t="e">
        <f>D51</f>
        <v>#REF!</v>
      </c>
      <c r="E25" s="54"/>
      <c r="F25" s="55" t="s">
        <v>35</v>
      </c>
      <c r="G25" s="56" t="s">
        <v>35</v>
      </c>
      <c r="H25" s="53">
        <f t="shared" si="1"/>
        <v>4000</v>
      </c>
      <c r="I25" s="54">
        <f>I51</f>
        <v>4000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4000</v>
      </c>
      <c r="I50" s="122">
        <f>SUM(I51,I280)</f>
        <v>4000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4000</v>
      </c>
      <c r="I51" s="128">
        <f>SUM(I52,I194)</f>
        <v>4000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4000</v>
      </c>
      <c r="I52" s="133">
        <f>SUM(I53,I75,I173,I187)</f>
        <v>4000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4000</v>
      </c>
      <c r="I75" s="138">
        <f>SUM(I76,I83,I130,I164,I165,I172)</f>
        <v>4000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4000</v>
      </c>
      <c r="I83" s="65">
        <f>SUM(I84,I89,I95,I103,I112,I116,I122,I128)</f>
        <v>4000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0</v>
      </c>
      <c r="D102" s="76"/>
      <c r="E102" s="76"/>
      <c r="F102" s="76"/>
      <c r="G102" s="150"/>
      <c r="H102" s="74">
        <f t="shared" si="3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4000</v>
      </c>
      <c r="I122" s="153">
        <f>SUM(I123:I127)</f>
        <v>4000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4000</v>
      </c>
      <c r="I125" s="76">
        <f>'[2]jurid-tiesv.nod_15.piel'!$G$28</f>
        <v>4000</v>
      </c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0</v>
      </c>
      <c r="D127" s="76"/>
      <c r="E127" s="76"/>
      <c r="F127" s="76"/>
      <c r="G127" s="150"/>
      <c r="H127" s="74">
        <f t="shared" si="5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4000</v>
      </c>
      <c r="I283" s="216">
        <f>SUM(I280,I268,I230,I195,I187,I173,I75,I53)</f>
        <v>4000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XmdDMXkkgF9ETQ7evQ0F1WWhRCrbuhSYlqHaaBWfBtl4zO4NfRY5O6N5mf7meZPdPr57h6lkxR7q5O83p6pAdg==" saltValue="K0eVXTaVRp8SCdQY7YgV1g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Nr.01.1.5.        &amp;"Arial,Regular"   </oddHeader>
    <oddFooter>&amp;L&amp;"Times New Roman,Regular"&amp;10&amp;D&amp;T&amp;R&amp;"Times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8"/>
      <c r="E4" s="268"/>
      <c r="F4" s="268"/>
      <c r="G4" s="268"/>
      <c r="H4" s="305" t="s">
        <v>2</v>
      </c>
      <c r="I4" s="305"/>
      <c r="J4" s="305"/>
      <c r="K4" s="305"/>
      <c r="L4" s="306"/>
    </row>
    <row r="5" spans="1:12" ht="12.75" x14ac:dyDescent="0.25">
      <c r="A5" s="6" t="s">
        <v>3</v>
      </c>
      <c r="B5" s="7"/>
      <c r="C5" s="268"/>
      <c r="D5" s="268"/>
      <c r="E5" s="268"/>
      <c r="F5" s="268"/>
      <c r="G5" s="268"/>
      <c r="H5" s="305" t="s">
        <v>4</v>
      </c>
      <c r="I5" s="305"/>
      <c r="J5" s="305"/>
      <c r="K5" s="305"/>
      <c r="L5" s="306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297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294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295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15150</v>
      </c>
      <c r="I21" s="31">
        <f>SUM(I22,I25,I26,I42,I43)</f>
        <v>15150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 t="e">
        <f t="shared" si="0"/>
        <v>#REF!</v>
      </c>
      <c r="D25" s="54" t="e">
        <f>D51</f>
        <v>#REF!</v>
      </c>
      <c r="E25" s="54"/>
      <c r="F25" s="55" t="s">
        <v>35</v>
      </c>
      <c r="G25" s="56" t="s">
        <v>35</v>
      </c>
      <c r="H25" s="53">
        <f t="shared" si="1"/>
        <v>15150</v>
      </c>
      <c r="I25" s="54">
        <f>I51</f>
        <v>15150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15150</v>
      </c>
      <c r="I50" s="122">
        <f>SUM(I51,I280)</f>
        <v>15150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15150</v>
      </c>
      <c r="I51" s="128">
        <f>SUM(I52,I194)</f>
        <v>15150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15150</v>
      </c>
      <c r="I52" s="133">
        <f>SUM(I53,I75,I173,I187)</f>
        <v>15150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15150</v>
      </c>
      <c r="I75" s="138">
        <f>SUM(I76,I83,I130,I164,I165,I172)</f>
        <v>15150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15150</v>
      </c>
      <c r="I83" s="65">
        <f>SUM(I84,I89,I95,I103,I112,I116,I122,I128)</f>
        <v>15150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15150</v>
      </c>
      <c r="I95" s="153">
        <f>SUM(I96:I102)</f>
        <v>15150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150</v>
      </c>
      <c r="I101" s="76">
        <f>[1]centr.gramatved!$G$22</f>
        <v>150</v>
      </c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0</v>
      </c>
      <c r="D102" s="76"/>
      <c r="E102" s="76"/>
      <c r="F102" s="76"/>
      <c r="G102" s="150"/>
      <c r="H102" s="74">
        <f t="shared" si="3"/>
        <v>15000</v>
      </c>
      <c r="I102" s="76">
        <f>[1]centr.gramatved!$G$21</f>
        <v>15000</v>
      </c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0</v>
      </c>
      <c r="D127" s="76"/>
      <c r="E127" s="76"/>
      <c r="F127" s="76"/>
      <c r="G127" s="150"/>
      <c r="H127" s="74">
        <f t="shared" si="5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15150</v>
      </c>
      <c r="I283" s="216">
        <f>SUM(I280,I268,I230,I195,I187,I173,I75,I53)</f>
        <v>15150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R0GdxEE/6FM8kkZUZ4cGeKGLlKi4M9v6lO2QndMhCCJ7VEeJiSV+syfzc3zm2TIHC9I2Cqiap4xcbdzwcoiXcw==" saltValue="8efk3k8h6YZZWjAHJi+9dQ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Nr.01.1.6.        &amp;"Arial,Regular"   </oddHeader>
    <oddFooter>&amp;L&amp;"Times New Roman,Regular"&amp;10&amp;D&amp;T&amp;R&amp;"Times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8"/>
      <c r="E4" s="268"/>
      <c r="F4" s="268"/>
      <c r="G4" s="268"/>
      <c r="H4" s="305" t="s">
        <v>2</v>
      </c>
      <c r="I4" s="305"/>
      <c r="J4" s="305"/>
      <c r="K4" s="305"/>
      <c r="L4" s="306"/>
    </row>
    <row r="5" spans="1:12" ht="12.75" x14ac:dyDescent="0.25">
      <c r="A5" s="6" t="s">
        <v>3</v>
      </c>
      <c r="B5" s="7"/>
      <c r="C5" s="268"/>
      <c r="D5" s="268"/>
      <c r="E5" s="268"/>
      <c r="F5" s="268"/>
      <c r="G5" s="268"/>
      <c r="H5" s="305" t="s">
        <v>4</v>
      </c>
      <c r="I5" s="305"/>
      <c r="J5" s="305"/>
      <c r="K5" s="305"/>
      <c r="L5" s="306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304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305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295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>
        <f t="shared" ref="C21:C47" si="0">SUM(D21:G21)</f>
        <v>572194</v>
      </c>
      <c r="D21" s="31">
        <f>SUM(D22,D25,D26,D42,D43)</f>
        <v>572194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572194</v>
      </c>
      <c r="I21" s="31">
        <f>SUM(I22,I25,I26,I42,I43)</f>
        <v>572194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>
        <f t="shared" si="0"/>
        <v>572194</v>
      </c>
      <c r="D25" s="54">
        <f>572194</f>
        <v>572194</v>
      </c>
      <c r="E25" s="54"/>
      <c r="F25" s="55" t="s">
        <v>35</v>
      </c>
      <c r="G25" s="56" t="s">
        <v>35</v>
      </c>
      <c r="H25" s="53">
        <f t="shared" si="1"/>
        <v>572194</v>
      </c>
      <c r="I25" s="54">
        <f>I51</f>
        <v>572194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572194</v>
      </c>
      <c r="I50" s="122">
        <f>SUM(I51,I280)</f>
        <v>572194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572194</v>
      </c>
      <c r="I51" s="128">
        <f>SUM(I52,I194)</f>
        <v>572194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0</v>
      </c>
      <c r="D102" s="76"/>
      <c r="E102" s="76"/>
      <c r="F102" s="76"/>
      <c r="G102" s="150"/>
      <c r="H102" s="74">
        <f t="shared" si="3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0</v>
      </c>
      <c r="D127" s="76"/>
      <c r="E127" s="76"/>
      <c r="F127" s="76"/>
      <c r="G127" s="150"/>
      <c r="H127" s="74">
        <f t="shared" si="5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572194</v>
      </c>
      <c r="I194" s="133">
        <f>SUM(I195,I230,I268)</f>
        <v>572194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572194</v>
      </c>
      <c r="I268" s="209">
        <f>SUM(I269)</f>
        <v>572194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572194</v>
      </c>
      <c r="D269" s="65">
        <f>SUM(D270,D271,D275,D276,D279)</f>
        <v>572194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572194</v>
      </c>
      <c r="I269" s="65">
        <f>SUM(I270,I271,I275,I276,I279)</f>
        <v>572194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572194</v>
      </c>
      <c r="D270" s="70">
        <f>572194</f>
        <v>572194</v>
      </c>
      <c r="E270" s="70"/>
      <c r="F270" s="70"/>
      <c r="G270" s="148"/>
      <c r="H270" s="68">
        <f t="shared" si="12"/>
        <v>572194</v>
      </c>
      <c r="I270" s="70">
        <f>[1]budz.nod!$G$21</f>
        <v>572194</v>
      </c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572194</v>
      </c>
      <c r="I283" s="216">
        <f>SUM(I280,I268,I230,I195,I187,I173,I75,I53)</f>
        <v>572194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TyX2O/XLQHjZBBfu/HxHhpBLTjBxn7pDgqOETUFMInPJRjqQT9Se8zFwaCLwpZ+GIChJqGZpx86lFkxtR4D5sA==" saltValue="+8qKkzqaaey01P2AuGTFJg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Nr.01.1.7.        &amp;"Arial,Regular"   </oddHeader>
    <oddFooter>&amp;L&amp;"Times New Roman,Regular"&amp;10&amp;D&amp;T&amp;R&amp;"Times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8"/>
      <c r="E4" s="268"/>
      <c r="F4" s="268"/>
      <c r="G4" s="268"/>
      <c r="H4" s="307" t="s">
        <v>2</v>
      </c>
      <c r="I4" s="308"/>
      <c r="J4" s="308"/>
      <c r="K4" s="308"/>
      <c r="L4" s="309"/>
    </row>
    <row r="5" spans="1:12" ht="12.75" x14ac:dyDescent="0.25">
      <c r="A5" s="6" t="s">
        <v>3</v>
      </c>
      <c r="B5" s="7"/>
      <c r="C5" s="268"/>
      <c r="D5" s="268"/>
      <c r="E5" s="268"/>
      <c r="F5" s="268"/>
      <c r="G5" s="268"/>
      <c r="H5" s="307" t="s">
        <v>4</v>
      </c>
      <c r="I5" s="308"/>
      <c r="J5" s="308"/>
      <c r="K5" s="308"/>
      <c r="L5" s="309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297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300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301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341490</v>
      </c>
      <c r="I21" s="31">
        <f>SUM(I22,I25,I26,I42,I43)</f>
        <v>341490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 t="e">
        <f t="shared" si="0"/>
        <v>#REF!</v>
      </c>
      <c r="D25" s="54" t="e">
        <f>D51</f>
        <v>#REF!</v>
      </c>
      <c r="E25" s="54"/>
      <c r="F25" s="55" t="s">
        <v>35</v>
      </c>
      <c r="G25" s="56" t="s">
        <v>35</v>
      </c>
      <c r="H25" s="53">
        <f t="shared" si="1"/>
        <v>341490</v>
      </c>
      <c r="I25" s="54">
        <f>I51</f>
        <v>341490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341490</v>
      </c>
      <c r="I50" s="122">
        <f>SUM(I51,I280)</f>
        <v>341490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341490</v>
      </c>
      <c r="I51" s="128">
        <f>SUM(I52,I194)</f>
        <v>341490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341490</v>
      </c>
      <c r="D52" s="133">
        <f>SUM(D53,D75,D173,D187)</f>
        <v>341490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341490</v>
      </c>
      <c r="I52" s="133">
        <f>SUM(I53,I75,I173,I187)</f>
        <v>341490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341490</v>
      </c>
      <c r="D75" s="138">
        <f>SUM(D76,D83,D130,D164,D165,D172)</f>
        <v>341490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341490</v>
      </c>
      <c r="I75" s="138">
        <f>SUM(I76,I83,I130,I164,I165,I172)</f>
        <v>341490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0</v>
      </c>
      <c r="D102" s="76"/>
      <c r="E102" s="76"/>
      <c r="F102" s="76"/>
      <c r="G102" s="150"/>
      <c r="H102" s="74">
        <f t="shared" si="3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0</v>
      </c>
      <c r="D127" s="76"/>
      <c r="E127" s="76"/>
      <c r="F127" s="76"/>
      <c r="G127" s="150"/>
      <c r="H127" s="74">
        <f t="shared" si="5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0</v>
      </c>
      <c r="D128" s="162">
        <f t="shared" si="6"/>
        <v>0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0</v>
      </c>
      <c r="I128" s="162">
        <f t="shared" si="6"/>
        <v>0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341490</v>
      </c>
      <c r="D165" s="65">
        <f>SUM(D166,D171)</f>
        <v>341490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341490</v>
      </c>
      <c r="I165" s="65">
        <f>SUM(I166,I171)</f>
        <v>341490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341490</v>
      </c>
      <c r="D166" s="162">
        <f>SUM(D167:D170)</f>
        <v>341490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341490</v>
      </c>
      <c r="I166" s="162">
        <f>SUM(I167:I170)</f>
        <v>341490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341490</v>
      </c>
      <c r="D167" s="76">
        <v>341490</v>
      </c>
      <c r="E167" s="76"/>
      <c r="F167" s="76"/>
      <c r="G167" s="150"/>
      <c r="H167" s="74">
        <f t="shared" si="5"/>
        <v>341490</v>
      </c>
      <c r="I167" s="76">
        <v>341490</v>
      </c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341490</v>
      </c>
      <c r="I283" s="216">
        <f>SUM(I280,I268,I230,I195,I187,I173,I75,I53)</f>
        <v>341490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WOlihDWBbe5uCx5A3bBxNaCJ1a/pr3rX4YqjQqlZadnfn7zzyF3fMiWssatO0lpOeF7ultmRhRpeZeRQiVorvA==" saltValue="eE1dyBfhXc4YTpz6ByOJBQ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Nr.01.2.1.        &amp;"Arial,Regular"   </oddHeader>
    <oddFooter>&amp;L&amp;"Times New Roman,Regular"&amp;10&amp;D&amp;T&amp;R&amp;"Times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N18" sqref="N18"/>
    </sheetView>
  </sheetViews>
  <sheetFormatPr defaultRowHeight="12" x14ac:dyDescent="0.25"/>
  <cols>
    <col min="1" max="1" width="10.85546875" style="258" customWidth="1"/>
    <col min="2" max="2" width="28" style="258" customWidth="1"/>
    <col min="3" max="3" width="9.7109375" style="258" hidden="1" customWidth="1"/>
    <col min="4" max="4" width="9.5703125" style="258" hidden="1" customWidth="1"/>
    <col min="5" max="6" width="8.7109375" style="258" hidden="1" customWidth="1"/>
    <col min="7" max="7" width="8.28515625" style="258" hidden="1" customWidth="1"/>
    <col min="8" max="11" width="8.7109375" style="258" customWidth="1"/>
    <col min="12" max="12" width="7.5703125" style="258" customWidth="1"/>
    <col min="13" max="16384" width="9.140625" style="1"/>
  </cols>
  <sheetData>
    <row r="1" spans="1:12" x14ac:dyDescent="0.25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" customHeight="1" x14ac:dyDescent="0.25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x14ac:dyDescent="0.25">
      <c r="A4" s="6" t="s">
        <v>1</v>
      </c>
      <c r="B4" s="7"/>
      <c r="C4" s="268"/>
      <c r="D4" s="268"/>
      <c r="E4" s="268"/>
      <c r="F4" s="268"/>
      <c r="G4" s="268"/>
      <c r="H4" s="305" t="s">
        <v>2</v>
      </c>
      <c r="I4" s="305"/>
      <c r="J4" s="305"/>
      <c r="K4" s="305"/>
      <c r="L4" s="306"/>
    </row>
    <row r="5" spans="1:12" ht="12.75" x14ac:dyDescent="0.25">
      <c r="A5" s="6" t="s">
        <v>3</v>
      </c>
      <c r="B5" s="7"/>
      <c r="C5" s="268"/>
      <c r="D5" s="268"/>
      <c r="E5" s="268"/>
      <c r="F5" s="268"/>
      <c r="G5" s="268"/>
      <c r="H5" s="305" t="s">
        <v>4</v>
      </c>
      <c r="I5" s="305"/>
      <c r="J5" s="305"/>
      <c r="K5" s="305"/>
      <c r="L5" s="306"/>
    </row>
    <row r="6" spans="1:12" ht="12.75" customHeight="1" x14ac:dyDescent="0.25">
      <c r="A6" s="2" t="s">
        <v>5</v>
      </c>
      <c r="B6" s="3"/>
      <c r="C6" s="266"/>
      <c r="D6" s="267"/>
      <c r="E6" s="267"/>
      <c r="F6" s="267"/>
      <c r="G6" s="267"/>
      <c r="H6" s="285" t="s">
        <v>6</v>
      </c>
      <c r="I6" s="285"/>
      <c r="J6" s="285"/>
      <c r="K6" s="285"/>
      <c r="L6" s="286"/>
    </row>
    <row r="7" spans="1:12" ht="12.75" customHeight="1" x14ac:dyDescent="0.25">
      <c r="A7" s="2" t="s">
        <v>7</v>
      </c>
      <c r="B7" s="3"/>
      <c r="C7" s="266"/>
      <c r="D7" s="267"/>
      <c r="E7" s="267"/>
      <c r="F7" s="267"/>
      <c r="G7" s="267"/>
      <c r="H7" s="285" t="s">
        <v>302</v>
      </c>
      <c r="I7" s="285"/>
      <c r="J7" s="285"/>
      <c r="K7" s="285"/>
      <c r="L7" s="286"/>
    </row>
    <row r="8" spans="1:12" ht="24" customHeight="1" x14ac:dyDescent="0.25">
      <c r="A8" s="2" t="s">
        <v>9</v>
      </c>
      <c r="B8" s="3"/>
      <c r="C8" s="269"/>
      <c r="D8" s="270"/>
      <c r="E8" s="270"/>
      <c r="F8" s="270"/>
      <c r="G8" s="270"/>
      <c r="H8" s="308" t="s">
        <v>303</v>
      </c>
      <c r="I8" s="308"/>
      <c r="J8" s="308"/>
      <c r="K8" s="308"/>
      <c r="L8" s="309"/>
    </row>
    <row r="9" spans="1:12" ht="12.75" customHeight="1" x14ac:dyDescent="0.25">
      <c r="A9" s="8" t="s">
        <v>11</v>
      </c>
      <c r="B9" s="3"/>
      <c r="C9" s="266"/>
      <c r="D9" s="267"/>
      <c r="E9" s="267"/>
      <c r="F9" s="267"/>
      <c r="G9" s="267"/>
      <c r="H9" s="285"/>
      <c r="I9" s="285"/>
      <c r="J9" s="285"/>
      <c r="K9" s="285"/>
      <c r="L9" s="286"/>
    </row>
    <row r="10" spans="1:12" ht="12.75" customHeight="1" x14ac:dyDescent="0.25">
      <c r="A10" s="2"/>
      <c r="B10" s="3" t="s">
        <v>12</v>
      </c>
      <c r="C10" s="266"/>
      <c r="D10" s="267"/>
      <c r="E10" s="267"/>
      <c r="F10" s="267"/>
      <c r="G10" s="267"/>
      <c r="H10" s="285" t="s">
        <v>301</v>
      </c>
      <c r="I10" s="285"/>
      <c r="J10" s="285"/>
      <c r="K10" s="285"/>
      <c r="L10" s="286"/>
    </row>
    <row r="11" spans="1:12" ht="12.75" customHeight="1" x14ac:dyDescent="0.25">
      <c r="A11" s="2"/>
      <c r="B11" s="3" t="s">
        <v>14</v>
      </c>
      <c r="C11" s="266"/>
      <c r="D11" s="267"/>
      <c r="E11" s="267"/>
      <c r="F11" s="267"/>
      <c r="G11" s="267"/>
      <c r="H11" s="285"/>
      <c r="I11" s="285"/>
      <c r="J11" s="285"/>
      <c r="K11" s="285"/>
      <c r="L11" s="286"/>
    </row>
    <row r="12" spans="1:12" ht="12.75" customHeight="1" x14ac:dyDescent="0.25">
      <c r="A12" s="2"/>
      <c r="B12" s="3" t="s">
        <v>15</v>
      </c>
      <c r="C12" s="266"/>
      <c r="D12" s="267"/>
      <c r="E12" s="267"/>
      <c r="F12" s="267"/>
      <c r="G12" s="267"/>
      <c r="H12" s="285"/>
      <c r="I12" s="285"/>
      <c r="J12" s="285"/>
      <c r="K12" s="285"/>
      <c r="L12" s="286"/>
    </row>
    <row r="13" spans="1:12" ht="12.75" customHeight="1" x14ac:dyDescent="0.25">
      <c r="A13" s="2"/>
      <c r="B13" s="3" t="s">
        <v>16</v>
      </c>
      <c r="C13" s="266"/>
      <c r="D13" s="267"/>
      <c r="E13" s="267"/>
      <c r="F13" s="267"/>
      <c r="G13" s="267"/>
      <c r="H13" s="285"/>
      <c r="I13" s="285"/>
      <c r="J13" s="285"/>
      <c r="K13" s="285"/>
      <c r="L13" s="286"/>
    </row>
    <row r="14" spans="1:12" ht="12.75" customHeight="1" x14ac:dyDescent="0.25">
      <c r="A14" s="2"/>
      <c r="B14" s="3" t="s">
        <v>18</v>
      </c>
      <c r="C14" s="266"/>
      <c r="D14" s="267"/>
      <c r="E14" s="267"/>
      <c r="F14" s="267"/>
      <c r="G14" s="267"/>
      <c r="H14" s="285"/>
      <c r="I14" s="285"/>
      <c r="J14" s="285"/>
      <c r="K14" s="285"/>
      <c r="L14" s="286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287" t="s">
        <v>19</v>
      </c>
      <c r="B16" s="290" t="s">
        <v>20</v>
      </c>
      <c r="C16" s="292" t="s">
        <v>21</v>
      </c>
      <c r="D16" s="293"/>
      <c r="E16" s="293"/>
      <c r="F16" s="293"/>
      <c r="G16" s="294"/>
      <c r="H16" s="292" t="s">
        <v>22</v>
      </c>
      <c r="I16" s="293"/>
      <c r="J16" s="293"/>
      <c r="K16" s="293"/>
      <c r="L16" s="295"/>
    </row>
    <row r="17" spans="1:12" s="14" customFormat="1" ht="12.75" customHeight="1" x14ac:dyDescent="0.25">
      <c r="A17" s="288"/>
      <c r="B17" s="291"/>
      <c r="C17" s="296" t="s">
        <v>23</v>
      </c>
      <c r="D17" s="276" t="s">
        <v>24</v>
      </c>
      <c r="E17" s="278" t="s">
        <v>25</v>
      </c>
      <c r="F17" s="280" t="s">
        <v>26</v>
      </c>
      <c r="G17" s="298" t="s">
        <v>27</v>
      </c>
      <c r="H17" s="274" t="s">
        <v>23</v>
      </c>
      <c r="I17" s="276" t="s">
        <v>24</v>
      </c>
      <c r="J17" s="278" t="s">
        <v>25</v>
      </c>
      <c r="K17" s="280" t="s">
        <v>26</v>
      </c>
      <c r="L17" s="282" t="s">
        <v>27</v>
      </c>
    </row>
    <row r="18" spans="1:12" s="15" customFormat="1" ht="61.5" customHeight="1" thickBot="1" x14ac:dyDescent="0.3">
      <c r="A18" s="289"/>
      <c r="B18" s="291"/>
      <c r="C18" s="297"/>
      <c r="D18" s="277"/>
      <c r="E18" s="279"/>
      <c r="F18" s="281"/>
      <c r="G18" s="299"/>
      <c r="H18" s="275"/>
      <c r="I18" s="277"/>
      <c r="J18" s="279"/>
      <c r="K18" s="281"/>
      <c r="L18" s="283"/>
    </row>
    <row r="19" spans="1:12" s="15" customFormat="1" ht="9.75" customHeight="1" thickTop="1" x14ac:dyDescent="0.25">
      <c r="A19" s="16" t="s">
        <v>28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29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30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735764</v>
      </c>
      <c r="I21" s="31">
        <f>SUM(I22,I25,I26,I42,I43)</f>
        <v>735764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31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32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33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34</v>
      </c>
      <c r="C25" s="53" t="e">
        <f t="shared" si="0"/>
        <v>#REF!</v>
      </c>
      <c r="D25" s="54" t="e">
        <f>D51</f>
        <v>#REF!</v>
      </c>
      <c r="E25" s="54"/>
      <c r="F25" s="55" t="s">
        <v>35</v>
      </c>
      <c r="G25" s="56" t="s">
        <v>35</v>
      </c>
      <c r="H25" s="53">
        <f t="shared" si="1"/>
        <v>735764</v>
      </c>
      <c r="I25" s="54">
        <f>I51</f>
        <v>735764</v>
      </c>
      <c r="J25" s="54"/>
      <c r="K25" s="55" t="s">
        <v>35</v>
      </c>
      <c r="L25" s="57" t="s">
        <v>35</v>
      </c>
    </row>
    <row r="26" spans="1:12" s="27" customFormat="1" ht="36.75" customHeight="1" thickTop="1" x14ac:dyDescent="0.25">
      <c r="A26" s="58"/>
      <c r="B26" s="58" t="s">
        <v>36</v>
      </c>
      <c r="C26" s="59">
        <f t="shared" si="0"/>
        <v>0</v>
      </c>
      <c r="D26" s="60"/>
      <c r="E26" s="61" t="s">
        <v>35</v>
      </c>
      <c r="F26" s="61" t="s">
        <v>35</v>
      </c>
      <c r="G26" s="62" t="s">
        <v>35</v>
      </c>
      <c r="H26" s="59">
        <f t="shared" si="1"/>
        <v>0</v>
      </c>
      <c r="I26" s="63"/>
      <c r="J26" s="61" t="s">
        <v>35</v>
      </c>
      <c r="K26" s="61" t="s">
        <v>35</v>
      </c>
      <c r="L26" s="64" t="s">
        <v>35</v>
      </c>
    </row>
    <row r="27" spans="1:12" s="27" customFormat="1" ht="36" x14ac:dyDescent="0.25">
      <c r="A27" s="58">
        <v>21300</v>
      </c>
      <c r="B27" s="58" t="s">
        <v>37</v>
      </c>
      <c r="C27" s="59">
        <f t="shared" si="0"/>
        <v>0</v>
      </c>
      <c r="D27" s="61" t="s">
        <v>35</v>
      </c>
      <c r="E27" s="61" t="s">
        <v>35</v>
      </c>
      <c r="F27" s="65">
        <f>SUM(F28,F32,F34,F37)</f>
        <v>0</v>
      </c>
      <c r="G27" s="62" t="s">
        <v>35</v>
      </c>
      <c r="H27" s="59">
        <f t="shared" si="1"/>
        <v>0</v>
      </c>
      <c r="I27" s="61" t="s">
        <v>35</v>
      </c>
      <c r="J27" s="61" t="s">
        <v>35</v>
      </c>
      <c r="K27" s="65">
        <f>SUM(K28,K32,K34,K37)</f>
        <v>0</v>
      </c>
      <c r="L27" s="64" t="s">
        <v>35</v>
      </c>
    </row>
    <row r="28" spans="1:12" s="27" customFormat="1" ht="24" x14ac:dyDescent="0.25">
      <c r="A28" s="66">
        <v>21350</v>
      </c>
      <c r="B28" s="58" t="s">
        <v>38</v>
      </c>
      <c r="C28" s="59">
        <f t="shared" si="0"/>
        <v>0</v>
      </c>
      <c r="D28" s="61" t="s">
        <v>35</v>
      </c>
      <c r="E28" s="61" t="s">
        <v>35</v>
      </c>
      <c r="F28" s="65">
        <f>SUM(F29:F31)</f>
        <v>0</v>
      </c>
      <c r="G28" s="62" t="s">
        <v>35</v>
      </c>
      <c r="H28" s="59">
        <f t="shared" si="1"/>
        <v>0</v>
      </c>
      <c r="I28" s="61" t="s">
        <v>35</v>
      </c>
      <c r="J28" s="61" t="s">
        <v>35</v>
      </c>
      <c r="K28" s="65">
        <f>SUM(K29:K31)</f>
        <v>0</v>
      </c>
      <c r="L28" s="64" t="s">
        <v>35</v>
      </c>
    </row>
    <row r="29" spans="1:12" x14ac:dyDescent="0.25">
      <c r="A29" s="40">
        <v>21351</v>
      </c>
      <c r="B29" s="67" t="s">
        <v>39</v>
      </c>
      <c r="C29" s="68">
        <f t="shared" si="0"/>
        <v>0</v>
      </c>
      <c r="D29" s="69" t="s">
        <v>35</v>
      </c>
      <c r="E29" s="69" t="s">
        <v>35</v>
      </c>
      <c r="F29" s="70"/>
      <c r="G29" s="71" t="s">
        <v>35</v>
      </c>
      <c r="H29" s="68">
        <f t="shared" si="1"/>
        <v>0</v>
      </c>
      <c r="I29" s="69" t="s">
        <v>35</v>
      </c>
      <c r="J29" s="69" t="s">
        <v>35</v>
      </c>
      <c r="K29" s="70"/>
      <c r="L29" s="72" t="s">
        <v>35</v>
      </c>
    </row>
    <row r="30" spans="1:12" x14ac:dyDescent="0.25">
      <c r="A30" s="46">
        <v>21352</v>
      </c>
      <c r="B30" s="73" t="s">
        <v>40</v>
      </c>
      <c r="C30" s="74">
        <f t="shared" si="0"/>
        <v>0</v>
      </c>
      <c r="D30" s="75" t="s">
        <v>35</v>
      </c>
      <c r="E30" s="75" t="s">
        <v>35</v>
      </c>
      <c r="F30" s="76"/>
      <c r="G30" s="77" t="s">
        <v>35</v>
      </c>
      <c r="H30" s="74">
        <f t="shared" si="1"/>
        <v>0</v>
      </c>
      <c r="I30" s="75" t="s">
        <v>35</v>
      </c>
      <c r="J30" s="75" t="s">
        <v>35</v>
      </c>
      <c r="K30" s="76"/>
      <c r="L30" s="78" t="s">
        <v>35</v>
      </c>
    </row>
    <row r="31" spans="1:12" ht="24" x14ac:dyDescent="0.25">
      <c r="A31" s="46">
        <v>21359</v>
      </c>
      <c r="B31" s="73" t="s">
        <v>41</v>
      </c>
      <c r="C31" s="74">
        <f t="shared" si="0"/>
        <v>0</v>
      </c>
      <c r="D31" s="75" t="s">
        <v>35</v>
      </c>
      <c r="E31" s="75" t="s">
        <v>35</v>
      </c>
      <c r="F31" s="76"/>
      <c r="G31" s="77" t="s">
        <v>35</v>
      </c>
      <c r="H31" s="74">
        <f t="shared" si="1"/>
        <v>0</v>
      </c>
      <c r="I31" s="75" t="s">
        <v>35</v>
      </c>
      <c r="J31" s="75" t="s">
        <v>35</v>
      </c>
      <c r="K31" s="76"/>
      <c r="L31" s="78" t="s">
        <v>35</v>
      </c>
    </row>
    <row r="32" spans="1:12" s="27" customFormat="1" ht="36" x14ac:dyDescent="0.25">
      <c r="A32" s="66">
        <v>21370</v>
      </c>
      <c r="B32" s="58" t="s">
        <v>42</v>
      </c>
      <c r="C32" s="59">
        <f t="shared" si="0"/>
        <v>0</v>
      </c>
      <c r="D32" s="61" t="s">
        <v>35</v>
      </c>
      <c r="E32" s="61" t="s">
        <v>35</v>
      </c>
      <c r="F32" s="65">
        <f>SUM(F33)</f>
        <v>0</v>
      </c>
      <c r="G32" s="62" t="s">
        <v>35</v>
      </c>
      <c r="H32" s="59">
        <f t="shared" si="1"/>
        <v>0</v>
      </c>
      <c r="I32" s="61" t="s">
        <v>35</v>
      </c>
      <c r="J32" s="61" t="s">
        <v>35</v>
      </c>
      <c r="K32" s="65">
        <f>SUM(K33)</f>
        <v>0</v>
      </c>
      <c r="L32" s="64" t="s">
        <v>35</v>
      </c>
    </row>
    <row r="33" spans="1:12" ht="36" x14ac:dyDescent="0.25">
      <c r="A33" s="79">
        <v>21379</v>
      </c>
      <c r="B33" s="80" t="s">
        <v>43</v>
      </c>
      <c r="C33" s="81">
        <f t="shared" si="0"/>
        <v>0</v>
      </c>
      <c r="D33" s="82" t="s">
        <v>35</v>
      </c>
      <c r="E33" s="82" t="s">
        <v>35</v>
      </c>
      <c r="F33" s="83"/>
      <c r="G33" s="84" t="s">
        <v>35</v>
      </c>
      <c r="H33" s="81">
        <f t="shared" si="1"/>
        <v>0</v>
      </c>
      <c r="I33" s="82" t="s">
        <v>35</v>
      </c>
      <c r="J33" s="82" t="s">
        <v>35</v>
      </c>
      <c r="K33" s="83"/>
      <c r="L33" s="85" t="s">
        <v>35</v>
      </c>
    </row>
    <row r="34" spans="1:12" s="27" customFormat="1" x14ac:dyDescent="0.25">
      <c r="A34" s="66">
        <v>21380</v>
      </c>
      <c r="B34" s="58" t="s">
        <v>44</v>
      </c>
      <c r="C34" s="59">
        <f t="shared" si="0"/>
        <v>0</v>
      </c>
      <c r="D34" s="61" t="s">
        <v>35</v>
      </c>
      <c r="E34" s="61" t="s">
        <v>35</v>
      </c>
      <c r="F34" s="65">
        <f>SUM(F35:F36)</f>
        <v>0</v>
      </c>
      <c r="G34" s="62" t="s">
        <v>35</v>
      </c>
      <c r="H34" s="59">
        <f t="shared" si="1"/>
        <v>0</v>
      </c>
      <c r="I34" s="61" t="s">
        <v>35</v>
      </c>
      <c r="J34" s="61" t="s">
        <v>35</v>
      </c>
      <c r="K34" s="65">
        <f>SUM(K35:K36)</f>
        <v>0</v>
      </c>
      <c r="L34" s="64" t="s">
        <v>35</v>
      </c>
    </row>
    <row r="35" spans="1:12" x14ac:dyDescent="0.25">
      <c r="A35" s="41">
        <v>21381</v>
      </c>
      <c r="B35" s="67" t="s">
        <v>45</v>
      </c>
      <c r="C35" s="68">
        <f t="shared" si="0"/>
        <v>0</v>
      </c>
      <c r="D35" s="69" t="s">
        <v>35</v>
      </c>
      <c r="E35" s="69" t="s">
        <v>35</v>
      </c>
      <c r="F35" s="70"/>
      <c r="G35" s="71" t="s">
        <v>35</v>
      </c>
      <c r="H35" s="68">
        <f t="shared" si="1"/>
        <v>0</v>
      </c>
      <c r="I35" s="69" t="s">
        <v>35</v>
      </c>
      <c r="J35" s="69" t="s">
        <v>35</v>
      </c>
      <c r="K35" s="70"/>
      <c r="L35" s="72" t="s">
        <v>35</v>
      </c>
    </row>
    <row r="36" spans="1:12" ht="24" x14ac:dyDescent="0.25">
      <c r="A36" s="47">
        <v>21383</v>
      </c>
      <c r="B36" s="73" t="s">
        <v>46</v>
      </c>
      <c r="C36" s="74">
        <f t="shared" si="0"/>
        <v>0</v>
      </c>
      <c r="D36" s="75" t="s">
        <v>35</v>
      </c>
      <c r="E36" s="75" t="s">
        <v>35</v>
      </c>
      <c r="F36" s="76"/>
      <c r="G36" s="77" t="s">
        <v>35</v>
      </c>
      <c r="H36" s="74">
        <f t="shared" si="1"/>
        <v>0</v>
      </c>
      <c r="I36" s="75" t="s">
        <v>35</v>
      </c>
      <c r="J36" s="75" t="s">
        <v>35</v>
      </c>
      <c r="K36" s="76"/>
      <c r="L36" s="78" t="s">
        <v>35</v>
      </c>
    </row>
    <row r="37" spans="1:12" s="27" customFormat="1" ht="24" x14ac:dyDescent="0.25">
      <c r="A37" s="66">
        <v>21390</v>
      </c>
      <c r="B37" s="58" t="s">
        <v>47</v>
      </c>
      <c r="C37" s="59">
        <f t="shared" si="0"/>
        <v>0</v>
      </c>
      <c r="D37" s="61" t="s">
        <v>35</v>
      </c>
      <c r="E37" s="61" t="s">
        <v>35</v>
      </c>
      <c r="F37" s="65">
        <f>SUM(F38:F41)</f>
        <v>0</v>
      </c>
      <c r="G37" s="62" t="s">
        <v>35</v>
      </c>
      <c r="H37" s="59">
        <f t="shared" si="1"/>
        <v>0</v>
      </c>
      <c r="I37" s="61" t="s">
        <v>35</v>
      </c>
      <c r="J37" s="61" t="s">
        <v>35</v>
      </c>
      <c r="K37" s="65">
        <f>SUM(K38:K41)</f>
        <v>0</v>
      </c>
      <c r="L37" s="64" t="s">
        <v>35</v>
      </c>
    </row>
    <row r="38" spans="1:12" ht="24" x14ac:dyDescent="0.25">
      <c r="A38" s="41">
        <v>21391</v>
      </c>
      <c r="B38" s="67" t="s">
        <v>48</v>
      </c>
      <c r="C38" s="68">
        <f t="shared" si="0"/>
        <v>0</v>
      </c>
      <c r="D38" s="69" t="s">
        <v>35</v>
      </c>
      <c r="E38" s="69" t="s">
        <v>35</v>
      </c>
      <c r="F38" s="70"/>
      <c r="G38" s="71" t="s">
        <v>35</v>
      </c>
      <c r="H38" s="68">
        <f t="shared" si="1"/>
        <v>0</v>
      </c>
      <c r="I38" s="69" t="s">
        <v>35</v>
      </c>
      <c r="J38" s="69" t="s">
        <v>35</v>
      </c>
      <c r="K38" s="70"/>
      <c r="L38" s="72" t="s">
        <v>35</v>
      </c>
    </row>
    <row r="39" spans="1:12" x14ac:dyDescent="0.25">
      <c r="A39" s="47">
        <v>21393</v>
      </c>
      <c r="B39" s="73" t="s">
        <v>49</v>
      </c>
      <c r="C39" s="74">
        <f t="shared" si="0"/>
        <v>0</v>
      </c>
      <c r="D39" s="75" t="s">
        <v>35</v>
      </c>
      <c r="E39" s="75" t="s">
        <v>35</v>
      </c>
      <c r="F39" s="76"/>
      <c r="G39" s="77" t="s">
        <v>35</v>
      </c>
      <c r="H39" s="74">
        <f t="shared" si="1"/>
        <v>0</v>
      </c>
      <c r="I39" s="75" t="s">
        <v>35</v>
      </c>
      <c r="J39" s="75" t="s">
        <v>35</v>
      </c>
      <c r="K39" s="76"/>
      <c r="L39" s="78" t="s">
        <v>35</v>
      </c>
    </row>
    <row r="40" spans="1:12" x14ac:dyDescent="0.25">
      <c r="A40" s="47">
        <v>21395</v>
      </c>
      <c r="B40" s="73" t="s">
        <v>50</v>
      </c>
      <c r="C40" s="74">
        <f t="shared" si="0"/>
        <v>0</v>
      </c>
      <c r="D40" s="75" t="s">
        <v>35</v>
      </c>
      <c r="E40" s="75" t="s">
        <v>35</v>
      </c>
      <c r="F40" s="76"/>
      <c r="G40" s="77" t="s">
        <v>35</v>
      </c>
      <c r="H40" s="74">
        <f t="shared" si="1"/>
        <v>0</v>
      </c>
      <c r="I40" s="75" t="s">
        <v>35</v>
      </c>
      <c r="J40" s="75" t="s">
        <v>35</v>
      </c>
      <c r="K40" s="76"/>
      <c r="L40" s="78" t="s">
        <v>35</v>
      </c>
    </row>
    <row r="41" spans="1:12" ht="24" x14ac:dyDescent="0.25">
      <c r="A41" s="47">
        <v>21399</v>
      </c>
      <c r="B41" s="73" t="s">
        <v>51</v>
      </c>
      <c r="C41" s="74">
        <f t="shared" si="0"/>
        <v>0</v>
      </c>
      <c r="D41" s="75" t="s">
        <v>35</v>
      </c>
      <c r="E41" s="75" t="s">
        <v>35</v>
      </c>
      <c r="F41" s="76"/>
      <c r="G41" s="77" t="s">
        <v>35</v>
      </c>
      <c r="H41" s="74">
        <f t="shared" si="1"/>
        <v>0</v>
      </c>
      <c r="I41" s="75" t="s">
        <v>35</v>
      </c>
      <c r="J41" s="75" t="s">
        <v>35</v>
      </c>
      <c r="K41" s="76"/>
      <c r="L41" s="78" t="s">
        <v>35</v>
      </c>
    </row>
    <row r="42" spans="1:12" s="27" customFormat="1" ht="36.75" customHeight="1" x14ac:dyDescent="0.25">
      <c r="A42" s="66">
        <v>21420</v>
      </c>
      <c r="B42" s="58" t="s">
        <v>52</v>
      </c>
      <c r="C42" s="59">
        <f t="shared" si="0"/>
        <v>0</v>
      </c>
      <c r="D42" s="60"/>
      <c r="E42" s="61" t="s">
        <v>35</v>
      </c>
      <c r="F42" s="61" t="s">
        <v>35</v>
      </c>
      <c r="G42" s="62" t="s">
        <v>35</v>
      </c>
      <c r="H42" s="86">
        <f>SUM(I42:L42)</f>
        <v>0</v>
      </c>
      <c r="I42" s="60"/>
      <c r="J42" s="61" t="s">
        <v>35</v>
      </c>
      <c r="K42" s="61" t="s">
        <v>35</v>
      </c>
      <c r="L42" s="64" t="s">
        <v>35</v>
      </c>
    </row>
    <row r="43" spans="1:12" s="27" customFormat="1" ht="24" x14ac:dyDescent="0.25">
      <c r="A43" s="87">
        <v>21490</v>
      </c>
      <c r="B43" s="88" t="s">
        <v>53</v>
      </c>
      <c r="C43" s="59">
        <f t="shared" si="0"/>
        <v>0</v>
      </c>
      <c r="D43" s="89">
        <f>D44</f>
        <v>0</v>
      </c>
      <c r="E43" s="89">
        <f>E44</f>
        <v>0</v>
      </c>
      <c r="F43" s="89">
        <f>F44</f>
        <v>0</v>
      </c>
      <c r="G43" s="62" t="s">
        <v>35</v>
      </c>
      <c r="H43" s="86">
        <f>SUM(I43:L43)</f>
        <v>0</v>
      </c>
      <c r="I43" s="89">
        <f>I44</f>
        <v>0</v>
      </c>
      <c r="J43" s="89">
        <f>J44</f>
        <v>0</v>
      </c>
      <c r="K43" s="89">
        <f>K44</f>
        <v>0</v>
      </c>
      <c r="L43" s="64" t="s">
        <v>35</v>
      </c>
    </row>
    <row r="44" spans="1:12" s="27" customFormat="1" ht="24" x14ac:dyDescent="0.25">
      <c r="A44" s="47">
        <v>21499</v>
      </c>
      <c r="B44" s="73" t="s">
        <v>54</v>
      </c>
      <c r="C44" s="81">
        <f t="shared" si="0"/>
        <v>0</v>
      </c>
      <c r="D44" s="90"/>
      <c r="E44" s="91"/>
      <c r="F44" s="91"/>
      <c r="G44" s="92" t="s">
        <v>35</v>
      </c>
      <c r="H44" s="93">
        <f>SUM(I44:L44)</f>
        <v>0</v>
      </c>
      <c r="I44" s="43"/>
      <c r="J44" s="94"/>
      <c r="K44" s="94"/>
      <c r="L44" s="95" t="s">
        <v>35</v>
      </c>
    </row>
    <row r="45" spans="1:12" ht="24" x14ac:dyDescent="0.25">
      <c r="A45" s="96">
        <v>23000</v>
      </c>
      <c r="B45" s="97" t="s">
        <v>55</v>
      </c>
      <c r="C45" s="98">
        <f t="shared" si="0"/>
        <v>0</v>
      </c>
      <c r="D45" s="61" t="s">
        <v>35</v>
      </c>
      <c r="E45" s="61" t="s">
        <v>35</v>
      </c>
      <c r="F45" s="61" t="s">
        <v>35</v>
      </c>
      <c r="G45" s="99">
        <f>SUM(G46:G47)</f>
        <v>0</v>
      </c>
      <c r="H45" s="98">
        <f t="shared" si="1"/>
        <v>0</v>
      </c>
      <c r="I45" s="100" t="s">
        <v>35</v>
      </c>
      <c r="J45" s="100" t="s">
        <v>35</v>
      </c>
      <c r="K45" s="100" t="s">
        <v>35</v>
      </c>
      <c r="L45" s="101">
        <f>SUM(L46:L47)</f>
        <v>0</v>
      </c>
    </row>
    <row r="46" spans="1:12" ht="24" x14ac:dyDescent="0.25">
      <c r="A46" s="102">
        <v>23410</v>
      </c>
      <c r="B46" s="103" t="s">
        <v>56</v>
      </c>
      <c r="C46" s="104">
        <f t="shared" si="0"/>
        <v>0</v>
      </c>
      <c r="D46" s="105" t="s">
        <v>35</v>
      </c>
      <c r="E46" s="105" t="s">
        <v>35</v>
      </c>
      <c r="F46" s="105" t="s">
        <v>35</v>
      </c>
      <c r="G46" s="106"/>
      <c r="H46" s="104">
        <f t="shared" si="1"/>
        <v>0</v>
      </c>
      <c r="I46" s="105" t="s">
        <v>35</v>
      </c>
      <c r="J46" s="105" t="s">
        <v>35</v>
      </c>
      <c r="K46" s="105" t="s">
        <v>35</v>
      </c>
      <c r="L46" s="107"/>
    </row>
    <row r="47" spans="1:12" ht="24" x14ac:dyDescent="0.25">
      <c r="A47" s="102">
        <v>23510</v>
      </c>
      <c r="B47" s="103" t="s">
        <v>57</v>
      </c>
      <c r="C47" s="108">
        <f t="shared" si="0"/>
        <v>0</v>
      </c>
      <c r="D47" s="105" t="s">
        <v>35</v>
      </c>
      <c r="E47" s="105" t="s">
        <v>35</v>
      </c>
      <c r="F47" s="105" t="s">
        <v>35</v>
      </c>
      <c r="G47" s="106"/>
      <c r="H47" s="108">
        <f t="shared" si="1"/>
        <v>0</v>
      </c>
      <c r="I47" s="105" t="s">
        <v>35</v>
      </c>
      <c r="J47" s="105" t="s">
        <v>35</v>
      </c>
      <c r="K47" s="105" t="s">
        <v>35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58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59</v>
      </c>
      <c r="C50" s="121" t="e">
        <f t="shared" ref="C50:C113" si="2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3">SUM(I50:L50)</f>
        <v>735764</v>
      </c>
      <c r="I50" s="122">
        <f>SUM(I51,I280)</f>
        <v>735764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60</v>
      </c>
      <c r="C51" s="127" t="e">
        <f t="shared" si="2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3"/>
        <v>735764</v>
      </c>
      <c r="I51" s="128">
        <f>SUM(I52,I194)</f>
        <v>735764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61</v>
      </c>
      <c r="C52" s="132">
        <f t="shared" si="2"/>
        <v>1106682</v>
      </c>
      <c r="D52" s="133">
        <f>SUM(D53,D75,D173,D187)</f>
        <v>1106682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3"/>
        <v>735764</v>
      </c>
      <c r="I52" s="133">
        <f>SUM(I53,I75,I173,I187)</f>
        <v>735764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62</v>
      </c>
      <c r="C53" s="137">
        <f t="shared" si="2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3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63</v>
      </c>
      <c r="C54" s="59">
        <f t="shared" si="2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3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64</v>
      </c>
      <c r="C55" s="110">
        <f t="shared" si="2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3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65</v>
      </c>
      <c r="C56" s="68">
        <f t="shared" si="2"/>
        <v>0</v>
      </c>
      <c r="D56" s="70"/>
      <c r="E56" s="70"/>
      <c r="F56" s="70"/>
      <c r="G56" s="148"/>
      <c r="H56" s="68">
        <f t="shared" si="3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66</v>
      </c>
      <c r="C57" s="74">
        <f t="shared" si="2"/>
        <v>0</v>
      </c>
      <c r="D57" s="76"/>
      <c r="E57" s="76"/>
      <c r="F57" s="76"/>
      <c r="G57" s="150"/>
      <c r="H57" s="74">
        <f t="shared" si="3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67</v>
      </c>
      <c r="C58" s="74">
        <f t="shared" si="2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3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68</v>
      </c>
      <c r="C59" s="74">
        <f t="shared" si="2"/>
        <v>0</v>
      </c>
      <c r="D59" s="76"/>
      <c r="E59" s="76"/>
      <c r="F59" s="76"/>
      <c r="G59" s="150"/>
      <c r="H59" s="74">
        <f t="shared" si="3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69</v>
      </c>
      <c r="C60" s="74">
        <f t="shared" si="2"/>
        <v>0</v>
      </c>
      <c r="D60" s="76"/>
      <c r="E60" s="76"/>
      <c r="F60" s="76"/>
      <c r="G60" s="150"/>
      <c r="H60" s="74">
        <f t="shared" si="3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70</v>
      </c>
      <c r="C61" s="74">
        <f t="shared" si="2"/>
        <v>0</v>
      </c>
      <c r="D61" s="76"/>
      <c r="E61" s="76"/>
      <c r="F61" s="76"/>
      <c r="G61" s="150"/>
      <c r="H61" s="74">
        <f t="shared" si="3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71</v>
      </c>
      <c r="C62" s="74">
        <f t="shared" si="2"/>
        <v>0</v>
      </c>
      <c r="D62" s="76"/>
      <c r="E62" s="76"/>
      <c r="F62" s="76"/>
      <c r="G62" s="150"/>
      <c r="H62" s="74">
        <f t="shared" si="3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72</v>
      </c>
      <c r="C63" s="74">
        <f t="shared" si="2"/>
        <v>0</v>
      </c>
      <c r="D63" s="76"/>
      <c r="E63" s="76"/>
      <c r="F63" s="76"/>
      <c r="G63" s="150"/>
      <c r="H63" s="74">
        <f t="shared" si="3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314</v>
      </c>
      <c r="C64" s="74">
        <f t="shared" si="2"/>
        <v>0</v>
      </c>
      <c r="D64" s="76"/>
      <c r="E64" s="76"/>
      <c r="F64" s="76"/>
      <c r="G64" s="150"/>
      <c r="H64" s="74">
        <f t="shared" si="3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73</v>
      </c>
      <c r="C65" s="74">
        <f t="shared" si="2"/>
        <v>0</v>
      </c>
      <c r="D65" s="76"/>
      <c r="E65" s="76"/>
      <c r="F65" s="76"/>
      <c r="G65" s="150"/>
      <c r="H65" s="74">
        <f t="shared" si="3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74</v>
      </c>
      <c r="C66" s="110">
        <f t="shared" si="2"/>
        <v>0</v>
      </c>
      <c r="D66" s="156"/>
      <c r="E66" s="156"/>
      <c r="F66" s="156"/>
      <c r="G66" s="157"/>
      <c r="H66" s="110">
        <f t="shared" si="3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75</v>
      </c>
      <c r="C67" s="59">
        <f t="shared" si="2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3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76</v>
      </c>
      <c r="C68" s="68">
        <f t="shared" si="2"/>
        <v>0</v>
      </c>
      <c r="D68" s="70"/>
      <c r="E68" s="70"/>
      <c r="F68" s="70"/>
      <c r="G68" s="148"/>
      <c r="H68" s="68">
        <f t="shared" si="3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77</v>
      </c>
      <c r="C69" s="74">
        <f t="shared" si="2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3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333</v>
      </c>
      <c r="C70" s="74">
        <f t="shared" si="2"/>
        <v>0</v>
      </c>
      <c r="D70" s="76"/>
      <c r="E70" s="76"/>
      <c r="F70" s="76"/>
      <c r="G70" s="150"/>
      <c r="H70" s="74">
        <f t="shared" si="3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78</v>
      </c>
      <c r="C71" s="74">
        <f t="shared" si="2"/>
        <v>0</v>
      </c>
      <c r="D71" s="76"/>
      <c r="E71" s="76"/>
      <c r="F71" s="76"/>
      <c r="G71" s="150"/>
      <c r="H71" s="74">
        <f t="shared" si="3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310</v>
      </c>
      <c r="C72" s="74">
        <f t="shared" si="2"/>
        <v>0</v>
      </c>
      <c r="D72" s="76"/>
      <c r="E72" s="76"/>
      <c r="F72" s="76"/>
      <c r="G72" s="150"/>
      <c r="H72" s="74">
        <f t="shared" si="3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79</v>
      </c>
      <c r="C73" s="74">
        <f t="shared" si="2"/>
        <v>0</v>
      </c>
      <c r="D73" s="76"/>
      <c r="E73" s="76"/>
      <c r="F73" s="76"/>
      <c r="G73" s="150"/>
      <c r="H73" s="74">
        <f t="shared" si="3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334</v>
      </c>
      <c r="C74" s="74">
        <f t="shared" si="2"/>
        <v>0</v>
      </c>
      <c r="D74" s="76"/>
      <c r="E74" s="76"/>
      <c r="F74" s="76"/>
      <c r="G74" s="150"/>
      <c r="H74" s="74">
        <f t="shared" si="3"/>
        <v>0</v>
      </c>
      <c r="I74" s="76"/>
      <c r="J74" s="76"/>
      <c r="K74" s="76"/>
      <c r="L74" s="151"/>
    </row>
    <row r="75" spans="1:12" x14ac:dyDescent="0.25">
      <c r="A75" s="136">
        <v>2000</v>
      </c>
      <c r="B75" s="136" t="s">
        <v>80</v>
      </c>
      <c r="C75" s="137">
        <f t="shared" si="2"/>
        <v>1106682</v>
      </c>
      <c r="D75" s="138">
        <f>SUM(D76,D83,D130,D164,D165,D172)</f>
        <v>1106682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3"/>
        <v>735764</v>
      </c>
      <c r="I75" s="138">
        <f>SUM(I76,I83,I130,I164,I165,I172)</f>
        <v>735764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315</v>
      </c>
      <c r="C76" s="59">
        <f t="shared" si="2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3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316</v>
      </c>
      <c r="C77" s="68">
        <f t="shared" si="2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3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81</v>
      </c>
      <c r="C78" s="74">
        <f t="shared" si="2"/>
        <v>0</v>
      </c>
      <c r="D78" s="76"/>
      <c r="E78" s="76"/>
      <c r="F78" s="76"/>
      <c r="G78" s="150"/>
      <c r="H78" s="74">
        <f t="shared" si="3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317</v>
      </c>
      <c r="C79" s="74">
        <f t="shared" si="2"/>
        <v>0</v>
      </c>
      <c r="D79" s="76"/>
      <c r="E79" s="76"/>
      <c r="F79" s="76"/>
      <c r="G79" s="150"/>
      <c r="H79" s="74">
        <f t="shared" si="3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318</v>
      </c>
      <c r="C80" s="74">
        <f t="shared" si="2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3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81</v>
      </c>
      <c r="C81" s="74">
        <f t="shared" si="2"/>
        <v>0</v>
      </c>
      <c r="D81" s="76"/>
      <c r="E81" s="76"/>
      <c r="F81" s="76"/>
      <c r="G81" s="150"/>
      <c r="H81" s="74">
        <f t="shared" si="3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317</v>
      </c>
      <c r="C82" s="74">
        <f t="shared" si="2"/>
        <v>0</v>
      </c>
      <c r="D82" s="76"/>
      <c r="E82" s="76"/>
      <c r="F82" s="76"/>
      <c r="G82" s="150"/>
      <c r="H82" s="74">
        <f t="shared" si="3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82</v>
      </c>
      <c r="C83" s="59">
        <f t="shared" si="2"/>
        <v>1106682</v>
      </c>
      <c r="D83" s="65">
        <f>SUM(D84,D89,D95,D103,D112,D116,D122,D128)</f>
        <v>1106682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3"/>
        <v>735764</v>
      </c>
      <c r="I83" s="65">
        <f>SUM(I84,I89,I95,I103,I112,I116,I122,I128)</f>
        <v>735764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83</v>
      </c>
      <c r="C84" s="110">
        <f t="shared" si="2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3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84</v>
      </c>
      <c r="C85" s="68">
        <f t="shared" si="2"/>
        <v>0</v>
      </c>
      <c r="D85" s="70"/>
      <c r="E85" s="70"/>
      <c r="F85" s="70"/>
      <c r="G85" s="148"/>
      <c r="H85" s="68">
        <f t="shared" si="3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85</v>
      </c>
      <c r="C86" s="74">
        <f t="shared" si="2"/>
        <v>0</v>
      </c>
      <c r="D86" s="76"/>
      <c r="E86" s="76"/>
      <c r="F86" s="76"/>
      <c r="G86" s="150"/>
      <c r="H86" s="74">
        <f t="shared" si="3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86</v>
      </c>
      <c r="C87" s="74">
        <f t="shared" si="2"/>
        <v>0</v>
      </c>
      <c r="D87" s="76"/>
      <c r="E87" s="76"/>
      <c r="F87" s="76"/>
      <c r="G87" s="150"/>
      <c r="H87" s="74">
        <f t="shared" si="3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87</v>
      </c>
      <c r="C88" s="74">
        <f t="shared" si="2"/>
        <v>0</v>
      </c>
      <c r="D88" s="76"/>
      <c r="E88" s="76"/>
      <c r="F88" s="76"/>
      <c r="G88" s="150"/>
      <c r="H88" s="74">
        <f t="shared" si="3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88</v>
      </c>
      <c r="C89" s="74">
        <f t="shared" si="2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3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89</v>
      </c>
      <c r="C90" s="74">
        <f t="shared" si="2"/>
        <v>0</v>
      </c>
      <c r="D90" s="76"/>
      <c r="E90" s="76"/>
      <c r="F90" s="76"/>
      <c r="G90" s="150"/>
      <c r="H90" s="74">
        <f t="shared" si="3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90</v>
      </c>
      <c r="C91" s="74">
        <f t="shared" si="2"/>
        <v>0</v>
      </c>
      <c r="D91" s="76"/>
      <c r="E91" s="76"/>
      <c r="F91" s="76"/>
      <c r="G91" s="150"/>
      <c r="H91" s="74">
        <f t="shared" si="3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91</v>
      </c>
      <c r="C92" s="74">
        <f t="shared" si="2"/>
        <v>0</v>
      </c>
      <c r="D92" s="76"/>
      <c r="E92" s="76"/>
      <c r="F92" s="76"/>
      <c r="G92" s="150"/>
      <c r="H92" s="74">
        <f t="shared" si="3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319</v>
      </c>
      <c r="C93" s="74">
        <f t="shared" si="2"/>
        <v>0</v>
      </c>
      <c r="D93" s="76"/>
      <c r="E93" s="76"/>
      <c r="F93" s="76"/>
      <c r="G93" s="150"/>
      <c r="H93" s="74">
        <f t="shared" si="3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92</v>
      </c>
      <c r="C94" s="74">
        <f t="shared" si="2"/>
        <v>0</v>
      </c>
      <c r="D94" s="76"/>
      <c r="E94" s="76"/>
      <c r="F94" s="76"/>
      <c r="G94" s="150"/>
      <c r="H94" s="74">
        <f t="shared" si="3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93</v>
      </c>
      <c r="C95" s="74">
        <f t="shared" si="2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3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320</v>
      </c>
      <c r="C96" s="74">
        <f t="shared" si="2"/>
        <v>0</v>
      </c>
      <c r="D96" s="76"/>
      <c r="E96" s="76"/>
      <c r="F96" s="76"/>
      <c r="G96" s="150"/>
      <c r="H96" s="74">
        <f t="shared" si="3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94</v>
      </c>
      <c r="C97" s="74">
        <f t="shared" si="2"/>
        <v>0</v>
      </c>
      <c r="D97" s="76"/>
      <c r="E97" s="76"/>
      <c r="F97" s="76"/>
      <c r="G97" s="150"/>
      <c r="H97" s="74">
        <f t="shared" si="3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95</v>
      </c>
      <c r="C98" s="68">
        <f t="shared" si="2"/>
        <v>0</v>
      </c>
      <c r="D98" s="70"/>
      <c r="E98" s="70"/>
      <c r="F98" s="70"/>
      <c r="G98" s="148"/>
      <c r="H98" s="68">
        <f t="shared" si="3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96</v>
      </c>
      <c r="C99" s="74">
        <f t="shared" si="2"/>
        <v>0</v>
      </c>
      <c r="D99" s="76"/>
      <c r="E99" s="76"/>
      <c r="F99" s="76"/>
      <c r="G99" s="150"/>
      <c r="H99" s="74">
        <f t="shared" si="3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321</v>
      </c>
      <c r="C100" s="74">
        <f t="shared" si="2"/>
        <v>0</v>
      </c>
      <c r="D100" s="76"/>
      <c r="E100" s="76"/>
      <c r="F100" s="76"/>
      <c r="G100" s="150"/>
      <c r="H100" s="74">
        <f t="shared" si="3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97</v>
      </c>
      <c r="C101" s="74">
        <f t="shared" si="2"/>
        <v>0</v>
      </c>
      <c r="D101" s="76"/>
      <c r="E101" s="76"/>
      <c r="F101" s="76"/>
      <c r="G101" s="150"/>
      <c r="H101" s="74">
        <f t="shared" si="3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98</v>
      </c>
      <c r="C102" s="74">
        <f t="shared" si="2"/>
        <v>0</v>
      </c>
      <c r="D102" s="76"/>
      <c r="E102" s="76"/>
      <c r="F102" s="76"/>
      <c r="G102" s="150"/>
      <c r="H102" s="74">
        <f t="shared" si="3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322</v>
      </c>
      <c r="C103" s="74">
        <f t="shared" si="2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3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99</v>
      </c>
      <c r="C104" s="74">
        <f t="shared" si="2"/>
        <v>0</v>
      </c>
      <c r="D104" s="76"/>
      <c r="E104" s="76"/>
      <c r="F104" s="76"/>
      <c r="G104" s="150"/>
      <c r="H104" s="74">
        <f t="shared" si="3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100</v>
      </c>
      <c r="C105" s="74">
        <f t="shared" si="2"/>
        <v>0</v>
      </c>
      <c r="D105" s="76"/>
      <c r="E105" s="76"/>
      <c r="F105" s="76"/>
      <c r="G105" s="150"/>
      <c r="H105" s="74">
        <f t="shared" si="3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101</v>
      </c>
      <c r="C106" s="74">
        <f t="shared" si="2"/>
        <v>0</v>
      </c>
      <c r="D106" s="76"/>
      <c r="E106" s="76"/>
      <c r="F106" s="76"/>
      <c r="G106" s="150"/>
      <c r="H106" s="74">
        <f t="shared" si="3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323</v>
      </c>
      <c r="C107" s="74">
        <f t="shared" si="2"/>
        <v>0</v>
      </c>
      <c r="D107" s="76"/>
      <c r="E107" s="76"/>
      <c r="F107" s="76"/>
      <c r="G107" s="150"/>
      <c r="H107" s="74">
        <f t="shared" si="3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102</v>
      </c>
      <c r="C108" s="74">
        <f t="shared" si="2"/>
        <v>0</v>
      </c>
      <c r="D108" s="76"/>
      <c r="E108" s="76"/>
      <c r="F108" s="76"/>
      <c r="G108" s="150"/>
      <c r="H108" s="74">
        <f t="shared" si="3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103</v>
      </c>
      <c r="C109" s="74">
        <f t="shared" si="2"/>
        <v>0</v>
      </c>
      <c r="D109" s="76"/>
      <c r="E109" s="76"/>
      <c r="F109" s="76"/>
      <c r="G109" s="150"/>
      <c r="H109" s="74">
        <f t="shared" si="3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104</v>
      </c>
      <c r="C110" s="74">
        <f t="shared" si="2"/>
        <v>0</v>
      </c>
      <c r="D110" s="76"/>
      <c r="E110" s="76"/>
      <c r="F110" s="76"/>
      <c r="G110" s="150"/>
      <c r="H110" s="74">
        <f t="shared" si="3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105</v>
      </c>
      <c r="C111" s="74">
        <f t="shared" si="2"/>
        <v>0</v>
      </c>
      <c r="D111" s="76"/>
      <c r="E111" s="76"/>
      <c r="F111" s="76"/>
      <c r="G111" s="150"/>
      <c r="H111" s="74">
        <f t="shared" si="3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106</v>
      </c>
      <c r="C112" s="74">
        <f t="shared" si="2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3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107</v>
      </c>
      <c r="C113" s="74">
        <f t="shared" si="2"/>
        <v>0</v>
      </c>
      <c r="D113" s="76"/>
      <c r="E113" s="76"/>
      <c r="F113" s="76"/>
      <c r="G113" s="150"/>
      <c r="H113" s="74">
        <f t="shared" si="3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108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109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110</v>
      </c>
      <c r="C116" s="74">
        <f t="shared" ref="C116:C187" si="4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5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111</v>
      </c>
      <c r="C117" s="74">
        <f t="shared" si="4"/>
        <v>0</v>
      </c>
      <c r="D117" s="76"/>
      <c r="E117" s="76"/>
      <c r="F117" s="76"/>
      <c r="G117" s="150"/>
      <c r="H117" s="74">
        <f t="shared" si="5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112</v>
      </c>
      <c r="C118" s="74">
        <f t="shared" si="4"/>
        <v>0</v>
      </c>
      <c r="D118" s="76"/>
      <c r="E118" s="76"/>
      <c r="F118" s="76"/>
      <c r="G118" s="150"/>
      <c r="H118" s="74">
        <f t="shared" si="5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113</v>
      </c>
      <c r="C119" s="74">
        <f t="shared" si="4"/>
        <v>0</v>
      </c>
      <c r="D119" s="76"/>
      <c r="E119" s="76"/>
      <c r="F119" s="76"/>
      <c r="G119" s="150"/>
      <c r="H119" s="74">
        <f t="shared" si="5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324</v>
      </c>
      <c r="C120" s="74">
        <f t="shared" si="4"/>
        <v>0</v>
      </c>
      <c r="D120" s="76"/>
      <c r="E120" s="76"/>
      <c r="F120" s="76"/>
      <c r="G120" s="150"/>
      <c r="H120" s="74">
        <f t="shared" si="5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114</v>
      </c>
      <c r="C121" s="74">
        <f t="shared" si="4"/>
        <v>0</v>
      </c>
      <c r="D121" s="76"/>
      <c r="E121" s="76"/>
      <c r="F121" s="76"/>
      <c r="G121" s="150"/>
      <c r="H121" s="74">
        <f t="shared" si="5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115</v>
      </c>
      <c r="C122" s="74">
        <f t="shared" si="4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5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116</v>
      </c>
      <c r="C123" s="74">
        <f t="shared" si="4"/>
        <v>0</v>
      </c>
      <c r="D123" s="76"/>
      <c r="E123" s="76"/>
      <c r="F123" s="76"/>
      <c r="G123" s="150"/>
      <c r="H123" s="74">
        <f t="shared" si="5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117</v>
      </c>
      <c r="C124" s="74">
        <f t="shared" si="4"/>
        <v>0</v>
      </c>
      <c r="D124" s="76"/>
      <c r="E124" s="76"/>
      <c r="F124" s="76"/>
      <c r="G124" s="150"/>
      <c r="H124" s="74">
        <f t="shared" si="5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118</v>
      </c>
      <c r="C125" s="74">
        <f t="shared" si="4"/>
        <v>0</v>
      </c>
      <c r="D125" s="76"/>
      <c r="E125" s="76"/>
      <c r="F125" s="76"/>
      <c r="G125" s="150"/>
      <c r="H125" s="74">
        <f t="shared" si="5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119</v>
      </c>
      <c r="C126" s="74">
        <f t="shared" si="4"/>
        <v>0</v>
      </c>
      <c r="D126" s="76"/>
      <c r="E126" s="76"/>
      <c r="F126" s="76"/>
      <c r="G126" s="150"/>
      <c r="H126" s="74">
        <f t="shared" si="5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120</v>
      </c>
      <c r="C127" s="74">
        <f t="shared" si="4"/>
        <v>0</v>
      </c>
      <c r="D127" s="76"/>
      <c r="E127" s="76"/>
      <c r="F127" s="76"/>
      <c r="G127" s="150"/>
      <c r="H127" s="74">
        <f t="shared" si="5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121</v>
      </c>
      <c r="C128" s="68">
        <f t="shared" ref="C128:L128" si="6">SUM(C129)</f>
        <v>1106682</v>
      </c>
      <c r="D128" s="162">
        <f t="shared" si="6"/>
        <v>1106682</v>
      </c>
      <c r="E128" s="162">
        <f t="shared" si="6"/>
        <v>0</v>
      </c>
      <c r="F128" s="162">
        <f t="shared" si="6"/>
        <v>0</v>
      </c>
      <c r="G128" s="162">
        <f t="shared" si="6"/>
        <v>0</v>
      </c>
      <c r="H128" s="68">
        <f t="shared" si="6"/>
        <v>735764</v>
      </c>
      <c r="I128" s="162">
        <f t="shared" si="6"/>
        <v>735764</v>
      </c>
      <c r="J128" s="162">
        <f t="shared" si="6"/>
        <v>0</v>
      </c>
      <c r="K128" s="162">
        <f t="shared" si="6"/>
        <v>0</v>
      </c>
      <c r="L128" s="167">
        <f t="shared" si="6"/>
        <v>0</v>
      </c>
    </row>
    <row r="129" spans="1:12" ht="24" x14ac:dyDescent="0.25">
      <c r="A129" s="47">
        <v>2283</v>
      </c>
      <c r="B129" s="73" t="s">
        <v>122</v>
      </c>
      <c r="C129" s="74">
        <f>SUM(D129:G129)</f>
        <v>1106682</v>
      </c>
      <c r="D129" s="76">
        <v>1106682</v>
      </c>
      <c r="E129" s="76"/>
      <c r="F129" s="76"/>
      <c r="G129" s="150"/>
      <c r="H129" s="74">
        <f>SUM(I129:L129)</f>
        <v>735764</v>
      </c>
      <c r="I129" s="76">
        <v>735764</v>
      </c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123</v>
      </c>
      <c r="C130" s="59">
        <f t="shared" si="4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5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325</v>
      </c>
      <c r="C131" s="68">
        <f t="shared" si="4"/>
        <v>0</v>
      </c>
      <c r="D131" s="162">
        <f>SUM(D132:D135)</f>
        <v>0</v>
      </c>
      <c r="E131" s="162">
        <f>SUM(E132:E135)</f>
        <v>0</v>
      </c>
      <c r="F131" s="162">
        <f>SUM(F132:F135)</f>
        <v>0</v>
      </c>
      <c r="G131" s="162">
        <f>SUM(G132:G135)</f>
        <v>0</v>
      </c>
      <c r="H131" s="68">
        <f t="shared" si="5"/>
        <v>0</v>
      </c>
      <c r="I131" s="162">
        <f>SUM(I132:I135)</f>
        <v>0</v>
      </c>
      <c r="J131" s="162">
        <f>SUM(J132:J135)</f>
        <v>0</v>
      </c>
      <c r="K131" s="162">
        <f>SUM(K132:K135)</f>
        <v>0</v>
      </c>
      <c r="L131" s="171">
        <f>SUM(L132:L135)</f>
        <v>0</v>
      </c>
    </row>
    <row r="132" spans="1:12" x14ac:dyDescent="0.25">
      <c r="A132" s="47">
        <v>2311</v>
      </c>
      <c r="B132" s="73" t="s">
        <v>124</v>
      </c>
      <c r="C132" s="74">
        <f t="shared" si="4"/>
        <v>0</v>
      </c>
      <c r="D132" s="76"/>
      <c r="E132" s="76"/>
      <c r="F132" s="76"/>
      <c r="G132" s="150"/>
      <c r="H132" s="74">
        <f t="shared" si="5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125</v>
      </c>
      <c r="C133" s="74">
        <f t="shared" si="4"/>
        <v>0</v>
      </c>
      <c r="D133" s="76"/>
      <c r="E133" s="76"/>
      <c r="F133" s="76"/>
      <c r="G133" s="150"/>
      <c r="H133" s="74">
        <f t="shared" si="5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126</v>
      </c>
      <c r="C134" s="74">
        <f t="shared" si="4"/>
        <v>0</v>
      </c>
      <c r="D134" s="76"/>
      <c r="E134" s="76"/>
      <c r="F134" s="76"/>
      <c r="G134" s="150"/>
      <c r="H134" s="74">
        <f t="shared" si="5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311</v>
      </c>
      <c r="C135" s="74">
        <f t="shared" si="4"/>
        <v>0</v>
      </c>
      <c r="D135" s="76"/>
      <c r="E135" s="76"/>
      <c r="F135" s="76"/>
      <c r="G135" s="150"/>
      <c r="H135" s="74">
        <f t="shared" si="5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127</v>
      </c>
      <c r="C136" s="74">
        <f t="shared" si="4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5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128</v>
      </c>
      <c r="C137" s="74">
        <f t="shared" si="4"/>
        <v>0</v>
      </c>
      <c r="D137" s="76"/>
      <c r="E137" s="76"/>
      <c r="F137" s="76"/>
      <c r="G137" s="150"/>
      <c r="H137" s="74">
        <f t="shared" si="5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129</v>
      </c>
      <c r="C138" s="74">
        <f t="shared" si="4"/>
        <v>0</v>
      </c>
      <c r="D138" s="76"/>
      <c r="E138" s="76"/>
      <c r="F138" s="76"/>
      <c r="G138" s="150"/>
      <c r="H138" s="74">
        <f t="shared" si="5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130</v>
      </c>
      <c r="C139" s="74">
        <f t="shared" si="4"/>
        <v>0</v>
      </c>
      <c r="D139" s="76"/>
      <c r="E139" s="76"/>
      <c r="F139" s="76"/>
      <c r="G139" s="150"/>
      <c r="H139" s="74">
        <f t="shared" si="5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131</v>
      </c>
      <c r="C140" s="74">
        <f t="shared" si="4"/>
        <v>0</v>
      </c>
      <c r="D140" s="76"/>
      <c r="E140" s="76"/>
      <c r="F140" s="76"/>
      <c r="G140" s="150"/>
      <c r="H140" s="74">
        <f t="shared" si="5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132</v>
      </c>
      <c r="C141" s="74">
        <f t="shared" si="4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5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133</v>
      </c>
      <c r="C142" s="74">
        <f t="shared" si="4"/>
        <v>0</v>
      </c>
      <c r="D142" s="76"/>
      <c r="E142" s="76"/>
      <c r="F142" s="76"/>
      <c r="G142" s="150"/>
      <c r="H142" s="74">
        <f t="shared" si="5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134</v>
      </c>
      <c r="C143" s="74">
        <f t="shared" si="4"/>
        <v>0</v>
      </c>
      <c r="D143" s="76"/>
      <c r="E143" s="76"/>
      <c r="F143" s="76"/>
      <c r="G143" s="150"/>
      <c r="H143" s="74">
        <f t="shared" si="5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135</v>
      </c>
      <c r="C144" s="110">
        <f t="shared" si="4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5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136</v>
      </c>
      <c r="C145" s="68">
        <f t="shared" si="4"/>
        <v>0</v>
      </c>
      <c r="D145" s="70"/>
      <c r="E145" s="70"/>
      <c r="F145" s="70"/>
      <c r="G145" s="148"/>
      <c r="H145" s="68">
        <f t="shared" si="5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137</v>
      </c>
      <c r="C146" s="74">
        <f t="shared" si="4"/>
        <v>0</v>
      </c>
      <c r="D146" s="76"/>
      <c r="E146" s="76"/>
      <c r="F146" s="76"/>
      <c r="G146" s="150"/>
      <c r="H146" s="74">
        <f t="shared" si="5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138</v>
      </c>
      <c r="C147" s="74">
        <f t="shared" si="4"/>
        <v>0</v>
      </c>
      <c r="D147" s="76"/>
      <c r="E147" s="76"/>
      <c r="F147" s="76"/>
      <c r="G147" s="150"/>
      <c r="H147" s="74">
        <f t="shared" si="5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139</v>
      </c>
      <c r="C148" s="74">
        <f t="shared" si="4"/>
        <v>0</v>
      </c>
      <c r="D148" s="76"/>
      <c r="E148" s="76"/>
      <c r="F148" s="76"/>
      <c r="G148" s="150"/>
      <c r="H148" s="74">
        <f t="shared" si="5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140</v>
      </c>
      <c r="C149" s="74">
        <f t="shared" si="4"/>
        <v>0</v>
      </c>
      <c r="D149" s="76"/>
      <c r="E149" s="76"/>
      <c r="F149" s="76"/>
      <c r="G149" s="150"/>
      <c r="H149" s="74">
        <f t="shared" si="5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141</v>
      </c>
      <c r="C150" s="74">
        <f t="shared" si="4"/>
        <v>0</v>
      </c>
      <c r="D150" s="76"/>
      <c r="E150" s="76"/>
      <c r="F150" s="76"/>
      <c r="G150" s="150"/>
      <c r="H150" s="74">
        <f t="shared" si="5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142</v>
      </c>
      <c r="C151" s="74">
        <f t="shared" si="4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5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143</v>
      </c>
      <c r="C152" s="74">
        <f t="shared" si="4"/>
        <v>0</v>
      </c>
      <c r="D152" s="76"/>
      <c r="E152" s="76"/>
      <c r="F152" s="76"/>
      <c r="G152" s="150"/>
      <c r="H152" s="74">
        <f t="shared" si="5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144</v>
      </c>
      <c r="C153" s="74">
        <f t="shared" si="4"/>
        <v>0</v>
      </c>
      <c r="D153" s="76"/>
      <c r="E153" s="76"/>
      <c r="F153" s="76"/>
      <c r="G153" s="150"/>
      <c r="H153" s="74">
        <f t="shared" si="5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145</v>
      </c>
      <c r="C154" s="74">
        <f t="shared" si="4"/>
        <v>0</v>
      </c>
      <c r="D154" s="76"/>
      <c r="E154" s="76"/>
      <c r="F154" s="76"/>
      <c r="G154" s="150"/>
      <c r="H154" s="74">
        <f t="shared" si="5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146</v>
      </c>
      <c r="C155" s="74">
        <f t="shared" si="4"/>
        <v>0</v>
      </c>
      <c r="D155" s="76"/>
      <c r="E155" s="76"/>
      <c r="F155" s="76"/>
      <c r="G155" s="150"/>
      <c r="H155" s="74">
        <f t="shared" si="5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147</v>
      </c>
      <c r="C156" s="74">
        <f t="shared" si="4"/>
        <v>0</v>
      </c>
      <c r="D156" s="76"/>
      <c r="E156" s="76"/>
      <c r="F156" s="76"/>
      <c r="G156" s="150"/>
      <c r="H156" s="74">
        <f t="shared" si="5"/>
        <v>0</v>
      </c>
      <c r="I156" s="76"/>
      <c r="J156" s="76"/>
      <c r="K156" s="76"/>
      <c r="L156" s="151"/>
    </row>
    <row r="157" spans="1:12" ht="42.75" customHeight="1" x14ac:dyDescent="0.25">
      <c r="A157" s="46">
        <v>2366</v>
      </c>
      <c r="B157" s="73" t="s">
        <v>148</v>
      </c>
      <c r="C157" s="74">
        <f t="shared" si="4"/>
        <v>0</v>
      </c>
      <c r="D157" s="76"/>
      <c r="E157" s="76"/>
      <c r="F157" s="76"/>
      <c r="G157" s="150"/>
      <c r="H157" s="74">
        <f t="shared" si="5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149</v>
      </c>
      <c r="C158" s="74">
        <f t="shared" si="4"/>
        <v>0</v>
      </c>
      <c r="D158" s="76"/>
      <c r="E158" s="76"/>
      <c r="F158" s="76"/>
      <c r="G158" s="150"/>
      <c r="H158" s="74">
        <f t="shared" si="5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150</v>
      </c>
      <c r="C159" s="110">
        <f t="shared" si="4"/>
        <v>0</v>
      </c>
      <c r="D159" s="156"/>
      <c r="E159" s="156"/>
      <c r="F159" s="156"/>
      <c r="G159" s="157"/>
      <c r="H159" s="110">
        <f t="shared" si="5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151</v>
      </c>
      <c r="C160" s="110">
        <f t="shared" si="4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5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152</v>
      </c>
      <c r="C161" s="68">
        <f t="shared" si="4"/>
        <v>0</v>
      </c>
      <c r="D161" s="70"/>
      <c r="E161" s="70"/>
      <c r="F161" s="70"/>
      <c r="G161" s="148"/>
      <c r="H161" s="68">
        <f t="shared" si="5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153</v>
      </c>
      <c r="C162" s="74">
        <f t="shared" si="4"/>
        <v>0</v>
      </c>
      <c r="D162" s="76"/>
      <c r="E162" s="76"/>
      <c r="F162" s="76"/>
      <c r="G162" s="150"/>
      <c r="H162" s="74">
        <f t="shared" si="5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154</v>
      </c>
      <c r="C163" s="110">
        <f t="shared" si="4"/>
        <v>0</v>
      </c>
      <c r="D163" s="156"/>
      <c r="E163" s="156"/>
      <c r="F163" s="156"/>
      <c r="G163" s="157"/>
      <c r="H163" s="110">
        <f t="shared" si="5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155</v>
      </c>
      <c r="C164" s="59">
        <f t="shared" si="4"/>
        <v>0</v>
      </c>
      <c r="D164" s="168"/>
      <c r="E164" s="168"/>
      <c r="F164" s="168"/>
      <c r="G164" s="169"/>
      <c r="H164" s="59">
        <f t="shared" si="5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156</v>
      </c>
      <c r="C165" s="59">
        <f t="shared" si="4"/>
        <v>0</v>
      </c>
      <c r="D165" s="65">
        <f>SUM(D166,D171)</f>
        <v>0</v>
      </c>
      <c r="E165" s="65">
        <f>SUM(E166,E171)</f>
        <v>0</v>
      </c>
      <c r="F165" s="65">
        <f>SUM(F166,F171)</f>
        <v>0</v>
      </c>
      <c r="G165" s="65">
        <f>SUM(G166,G171)</f>
        <v>0</v>
      </c>
      <c r="H165" s="59">
        <f t="shared" si="5"/>
        <v>0</v>
      </c>
      <c r="I165" s="65">
        <f>SUM(I166,I171)</f>
        <v>0</v>
      </c>
      <c r="J165" s="65">
        <f>SUM(J166,J171)</f>
        <v>0</v>
      </c>
      <c r="K165" s="65">
        <f>SUM(K166,K171)</f>
        <v>0</v>
      </c>
      <c r="L165" s="143">
        <f>SUM(L166,L171)</f>
        <v>0</v>
      </c>
    </row>
    <row r="166" spans="1:12" x14ac:dyDescent="0.25">
      <c r="A166" s="161">
        <v>2510</v>
      </c>
      <c r="B166" s="67" t="s">
        <v>157</v>
      </c>
      <c r="C166" s="68">
        <f t="shared" si="4"/>
        <v>0</v>
      </c>
      <c r="D166" s="162">
        <f>SUM(D167:D170)</f>
        <v>0</v>
      </c>
      <c r="E166" s="162">
        <f>SUM(E167:E170)</f>
        <v>0</v>
      </c>
      <c r="F166" s="162">
        <f>SUM(F167:F170)</f>
        <v>0</v>
      </c>
      <c r="G166" s="162">
        <f>SUM(G167:G170)</f>
        <v>0</v>
      </c>
      <c r="H166" s="68">
        <f t="shared" si="5"/>
        <v>0</v>
      </c>
      <c r="I166" s="162">
        <f>SUM(I167:I170)</f>
        <v>0</v>
      </c>
      <c r="J166" s="162">
        <f>SUM(J167:J170)</f>
        <v>0</v>
      </c>
      <c r="K166" s="162">
        <f>SUM(K167:K170)</f>
        <v>0</v>
      </c>
      <c r="L166" s="171">
        <f>SUM(L167:L170)</f>
        <v>0</v>
      </c>
    </row>
    <row r="167" spans="1:12" ht="24" x14ac:dyDescent="0.25">
      <c r="A167" s="47">
        <v>2512</v>
      </c>
      <c r="B167" s="73" t="s">
        <v>158</v>
      </c>
      <c r="C167" s="74">
        <f t="shared" si="4"/>
        <v>0</v>
      </c>
      <c r="D167" s="76"/>
      <c r="E167" s="76"/>
      <c r="F167" s="76"/>
      <c r="G167" s="150"/>
      <c r="H167" s="74">
        <f t="shared" si="5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159</v>
      </c>
      <c r="C168" s="74">
        <f t="shared" si="4"/>
        <v>0</v>
      </c>
      <c r="D168" s="76"/>
      <c r="E168" s="76"/>
      <c r="F168" s="76"/>
      <c r="G168" s="150"/>
      <c r="H168" s="74">
        <f t="shared" si="5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160</v>
      </c>
      <c r="C169" s="74">
        <f t="shared" si="4"/>
        <v>0</v>
      </c>
      <c r="D169" s="76"/>
      <c r="E169" s="76"/>
      <c r="F169" s="76"/>
      <c r="G169" s="150"/>
      <c r="H169" s="74">
        <f t="shared" si="5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161</v>
      </c>
      <c r="C170" s="74">
        <f t="shared" si="4"/>
        <v>0</v>
      </c>
      <c r="D170" s="76"/>
      <c r="E170" s="76"/>
      <c r="F170" s="76"/>
      <c r="G170" s="150"/>
      <c r="H170" s="74">
        <f t="shared" si="5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162</v>
      </c>
      <c r="C171" s="74">
        <f t="shared" si="4"/>
        <v>0</v>
      </c>
      <c r="D171" s="76"/>
      <c r="E171" s="76"/>
      <c r="F171" s="76"/>
      <c r="G171" s="150"/>
      <c r="H171" s="74">
        <f t="shared" si="5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163</v>
      </c>
      <c r="C172" s="68">
        <f t="shared" si="4"/>
        <v>0</v>
      </c>
      <c r="D172" s="43"/>
      <c r="E172" s="43"/>
      <c r="F172" s="43"/>
      <c r="G172" s="44"/>
      <c r="H172" s="68">
        <f t="shared" si="5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164</v>
      </c>
      <c r="C173" s="137">
        <f t="shared" si="4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5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326</v>
      </c>
      <c r="C174" s="174">
        <f t="shared" si="4"/>
        <v>0</v>
      </c>
      <c r="D174" s="65">
        <f>SUM(D175,D179)</f>
        <v>0</v>
      </c>
      <c r="E174" s="65">
        <f>SUM(E175,E179)</f>
        <v>0</v>
      </c>
      <c r="F174" s="65">
        <f>SUM(F175,F179)</f>
        <v>0</v>
      </c>
      <c r="G174" s="65">
        <f>SUM(G175,G179)</f>
        <v>0</v>
      </c>
      <c r="H174" s="59">
        <f t="shared" si="5"/>
        <v>0</v>
      </c>
      <c r="I174" s="65">
        <f>SUM(I175,I179)</f>
        <v>0</v>
      </c>
      <c r="J174" s="65">
        <f>SUM(J175,J179)</f>
        <v>0</v>
      </c>
      <c r="K174" s="65">
        <f>SUM(K175,K179)</f>
        <v>0</v>
      </c>
      <c r="L174" s="143">
        <f>SUM(L175,L179)</f>
        <v>0</v>
      </c>
    </row>
    <row r="175" spans="1:12" ht="50.25" customHeight="1" x14ac:dyDescent="0.25">
      <c r="A175" s="161">
        <v>3260</v>
      </c>
      <c r="B175" s="67" t="s">
        <v>165</v>
      </c>
      <c r="C175" s="68">
        <f t="shared" si="4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5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166</v>
      </c>
      <c r="C176" s="74">
        <f t="shared" ref="C176:C183" si="7">SUM(D176:G176)</f>
        <v>0</v>
      </c>
      <c r="D176" s="76"/>
      <c r="E176" s="76"/>
      <c r="F176" s="76"/>
      <c r="G176" s="150"/>
      <c r="H176" s="74">
        <f t="shared" ref="H176:H183" si="8"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327</v>
      </c>
      <c r="C177" s="74">
        <f t="shared" si="7"/>
        <v>0</v>
      </c>
      <c r="D177" s="76"/>
      <c r="E177" s="76"/>
      <c r="F177" s="76"/>
      <c r="G177" s="150"/>
      <c r="H177" s="74">
        <f t="shared" si="8"/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167</v>
      </c>
      <c r="C178" s="74">
        <f t="shared" si="7"/>
        <v>0</v>
      </c>
      <c r="D178" s="76"/>
      <c r="E178" s="76"/>
      <c r="F178" s="76"/>
      <c r="G178" s="150"/>
      <c r="H178" s="74">
        <f t="shared" si="8"/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328</v>
      </c>
      <c r="C179" s="175">
        <f t="shared" si="7"/>
        <v>0</v>
      </c>
      <c r="D179" s="162">
        <f>SUM(D180:D183)</f>
        <v>0</v>
      </c>
      <c r="E179" s="162">
        <f>SUM(E180:E183)</f>
        <v>0</v>
      </c>
      <c r="F179" s="162">
        <f>SUM(F180:F183)</f>
        <v>0</v>
      </c>
      <c r="G179" s="162">
        <f>SUM(G180:G183)</f>
        <v>0</v>
      </c>
      <c r="H179" s="175">
        <f t="shared" si="8"/>
        <v>0</v>
      </c>
      <c r="I179" s="162">
        <f>SUM(I180:I183)</f>
        <v>0</v>
      </c>
      <c r="J179" s="162">
        <f>SUM(J180:J183)</f>
        <v>0</v>
      </c>
      <c r="K179" s="162">
        <f>SUM(K180:K183)</f>
        <v>0</v>
      </c>
      <c r="L179" s="176">
        <f>SUM(L180:L183)</f>
        <v>0</v>
      </c>
    </row>
    <row r="180" spans="1:12" ht="72" x14ac:dyDescent="0.25">
      <c r="A180" s="47">
        <v>3291</v>
      </c>
      <c r="B180" s="73" t="s">
        <v>168</v>
      </c>
      <c r="C180" s="74">
        <f t="shared" si="7"/>
        <v>0</v>
      </c>
      <c r="D180" s="76"/>
      <c r="E180" s="76"/>
      <c r="F180" s="76"/>
      <c r="G180" s="177"/>
      <c r="H180" s="74">
        <f t="shared" si="8"/>
        <v>0</v>
      </c>
      <c r="I180" s="76"/>
      <c r="J180" s="76"/>
      <c r="K180" s="76"/>
      <c r="L180" s="151"/>
    </row>
    <row r="181" spans="1:12" ht="81" customHeight="1" x14ac:dyDescent="0.25">
      <c r="A181" s="47">
        <v>3292</v>
      </c>
      <c r="B181" s="73" t="s">
        <v>329</v>
      </c>
      <c r="C181" s="74">
        <f t="shared" si="7"/>
        <v>0</v>
      </c>
      <c r="D181" s="76"/>
      <c r="E181" s="76"/>
      <c r="F181" s="76"/>
      <c r="G181" s="177"/>
      <c r="H181" s="74">
        <f t="shared" si="8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330</v>
      </c>
      <c r="C182" s="74">
        <f t="shared" si="7"/>
        <v>0</v>
      </c>
      <c r="D182" s="76"/>
      <c r="E182" s="76"/>
      <c r="F182" s="76"/>
      <c r="G182" s="177"/>
      <c r="H182" s="74">
        <f t="shared" si="8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169</v>
      </c>
      <c r="C183" s="175">
        <f t="shared" si="7"/>
        <v>0</v>
      </c>
      <c r="D183" s="179"/>
      <c r="E183" s="179"/>
      <c r="F183" s="179"/>
      <c r="G183" s="180"/>
      <c r="H183" s="175">
        <f t="shared" si="8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170</v>
      </c>
      <c r="C184" s="182">
        <f t="shared" si="4"/>
        <v>0</v>
      </c>
      <c r="D184" s="183">
        <f>SUM(D185:D186)</f>
        <v>0</v>
      </c>
      <c r="E184" s="183">
        <f>SUM(E185:E186)</f>
        <v>0</v>
      </c>
      <c r="F184" s="183">
        <f>SUM(F185:F186)</f>
        <v>0</v>
      </c>
      <c r="G184" s="183">
        <f>SUM(G185:G186)</f>
        <v>0</v>
      </c>
      <c r="H184" s="182">
        <f t="shared" si="5"/>
        <v>0</v>
      </c>
      <c r="I184" s="183">
        <f>SUM(I185:I186)</f>
        <v>0</v>
      </c>
      <c r="J184" s="183">
        <f>SUM(J185:J186)</f>
        <v>0</v>
      </c>
      <c r="K184" s="183">
        <f>SUM(K185:K186)</f>
        <v>0</v>
      </c>
      <c r="L184" s="143">
        <f>SUM(L185:L186)</f>
        <v>0</v>
      </c>
    </row>
    <row r="185" spans="1:12" ht="48" x14ac:dyDescent="0.25">
      <c r="A185" s="102">
        <v>3310</v>
      </c>
      <c r="B185" s="103" t="s">
        <v>171</v>
      </c>
      <c r="C185" s="184">
        <f t="shared" si="4"/>
        <v>0</v>
      </c>
      <c r="D185" s="156"/>
      <c r="E185" s="156"/>
      <c r="F185" s="156"/>
      <c r="G185" s="157"/>
      <c r="H185" s="184">
        <f t="shared" si="5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172</v>
      </c>
      <c r="C186" s="68">
        <f t="shared" si="4"/>
        <v>0</v>
      </c>
      <c r="D186" s="70"/>
      <c r="E186" s="70"/>
      <c r="F186" s="70"/>
      <c r="G186" s="148"/>
      <c r="H186" s="68">
        <f t="shared" si="5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173</v>
      </c>
      <c r="C187" s="137">
        <f t="shared" si="4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5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174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5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331</v>
      </c>
      <c r="C189" s="68">
        <f t="shared" ref="C189:C263" si="9">SUM(D189:G189)</f>
        <v>0</v>
      </c>
      <c r="D189" s="70"/>
      <c r="E189" s="70"/>
      <c r="F189" s="70"/>
      <c r="G189" s="148"/>
      <c r="H189" s="68">
        <f t="shared" ref="H189:H262" si="10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175</v>
      </c>
      <c r="C190" s="74">
        <f t="shared" si="9"/>
        <v>0</v>
      </c>
      <c r="D190" s="76"/>
      <c r="E190" s="76"/>
      <c r="F190" s="76"/>
      <c r="G190" s="150"/>
      <c r="H190" s="74">
        <f t="shared" si="10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176</v>
      </c>
      <c r="C191" s="59">
        <f t="shared" si="9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10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177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10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332</v>
      </c>
      <c r="C193" s="74">
        <f t="shared" si="9"/>
        <v>0</v>
      </c>
      <c r="D193" s="76"/>
      <c r="E193" s="76"/>
      <c r="F193" s="76"/>
      <c r="G193" s="150"/>
      <c r="H193" s="74">
        <f t="shared" si="10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178</v>
      </c>
      <c r="C194" s="132" t="e">
        <f t="shared" si="9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10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179</v>
      </c>
      <c r="C195" s="137" t="e">
        <f t="shared" si="9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10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38">
        <f>L196+L204</f>
        <v>0</v>
      </c>
    </row>
    <row r="196" spans="1:12" x14ac:dyDescent="0.25">
      <c r="A196" s="58">
        <v>5100</v>
      </c>
      <c r="B196" s="141" t="s">
        <v>180</v>
      </c>
      <c r="C196" s="59">
        <f t="shared" si="9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10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181</v>
      </c>
      <c r="C197" s="68">
        <f t="shared" si="9"/>
        <v>0</v>
      </c>
      <c r="D197" s="70"/>
      <c r="E197" s="70"/>
      <c r="F197" s="70"/>
      <c r="G197" s="148"/>
      <c r="H197" s="68">
        <f t="shared" si="10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182</v>
      </c>
      <c r="C198" s="74">
        <f t="shared" si="9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10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183</v>
      </c>
      <c r="C199" s="74">
        <f t="shared" si="9"/>
        <v>0</v>
      </c>
      <c r="D199" s="76"/>
      <c r="E199" s="76"/>
      <c r="F199" s="76"/>
      <c r="G199" s="150"/>
      <c r="H199" s="74">
        <f t="shared" si="10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184</v>
      </c>
      <c r="C200" s="74">
        <f t="shared" si="9"/>
        <v>0</v>
      </c>
      <c r="D200" s="76"/>
      <c r="E200" s="76"/>
      <c r="F200" s="76"/>
      <c r="G200" s="150"/>
      <c r="H200" s="74">
        <f t="shared" si="10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185</v>
      </c>
      <c r="C201" s="74">
        <f t="shared" si="9"/>
        <v>0</v>
      </c>
      <c r="D201" s="76"/>
      <c r="E201" s="76"/>
      <c r="F201" s="76"/>
      <c r="G201" s="150"/>
      <c r="H201" s="74">
        <f t="shared" si="10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186</v>
      </c>
      <c r="C202" s="74">
        <f t="shared" si="9"/>
        <v>0</v>
      </c>
      <c r="D202" s="76"/>
      <c r="E202" s="76"/>
      <c r="F202" s="76"/>
      <c r="G202" s="150"/>
      <c r="H202" s="74">
        <f t="shared" si="10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187</v>
      </c>
      <c r="C203" s="74">
        <f t="shared" si="9"/>
        <v>0</v>
      </c>
      <c r="D203" s="76"/>
      <c r="E203" s="76"/>
      <c r="F203" s="76"/>
      <c r="G203" s="150"/>
      <c r="H203" s="74">
        <f t="shared" si="10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188</v>
      </c>
      <c r="C204" s="59">
        <f t="shared" si="9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10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189</v>
      </c>
      <c r="C205" s="110">
        <f t="shared" si="9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10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190</v>
      </c>
      <c r="C206" s="68">
        <f t="shared" si="9"/>
        <v>0</v>
      </c>
      <c r="D206" s="70"/>
      <c r="E206" s="70"/>
      <c r="F206" s="70"/>
      <c r="G206" s="148"/>
      <c r="H206" s="68">
        <f t="shared" si="10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191</v>
      </c>
      <c r="C207" s="74">
        <f t="shared" si="9"/>
        <v>0</v>
      </c>
      <c r="D207" s="76"/>
      <c r="E207" s="76"/>
      <c r="F207" s="76"/>
      <c r="G207" s="150"/>
      <c r="H207" s="74">
        <f t="shared" si="10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192</v>
      </c>
      <c r="C208" s="74">
        <f t="shared" si="9"/>
        <v>0</v>
      </c>
      <c r="D208" s="76"/>
      <c r="E208" s="76"/>
      <c r="F208" s="76"/>
      <c r="G208" s="150"/>
      <c r="H208" s="74">
        <f t="shared" si="10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193</v>
      </c>
      <c r="C209" s="74">
        <f t="shared" si="9"/>
        <v>0</v>
      </c>
      <c r="D209" s="76"/>
      <c r="E209" s="76"/>
      <c r="F209" s="76"/>
      <c r="G209" s="150"/>
      <c r="H209" s="74">
        <f t="shared" si="10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194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195</v>
      </c>
      <c r="C211" s="74">
        <f t="shared" si="9"/>
        <v>0</v>
      </c>
      <c r="D211" s="76"/>
      <c r="E211" s="76"/>
      <c r="F211" s="76"/>
      <c r="G211" s="150"/>
      <c r="H211" s="74">
        <f t="shared" si="10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196</v>
      </c>
      <c r="C212" s="74">
        <f t="shared" si="9"/>
        <v>0</v>
      </c>
      <c r="D212" s="76"/>
      <c r="E212" s="76"/>
      <c r="F212" s="76"/>
      <c r="G212" s="150"/>
      <c r="H212" s="74">
        <f t="shared" si="10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197</v>
      </c>
      <c r="C213" s="74">
        <f t="shared" si="9"/>
        <v>0</v>
      </c>
      <c r="D213" s="76"/>
      <c r="E213" s="76"/>
      <c r="F213" s="76"/>
      <c r="G213" s="150"/>
      <c r="H213" s="74">
        <f t="shared" si="10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198</v>
      </c>
      <c r="C214" s="74">
        <f t="shared" si="9"/>
        <v>0</v>
      </c>
      <c r="D214" s="76"/>
      <c r="E214" s="76"/>
      <c r="F214" s="76"/>
      <c r="G214" s="150"/>
      <c r="H214" s="74">
        <f t="shared" si="10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199</v>
      </c>
      <c r="C215" s="74">
        <f t="shared" si="9"/>
        <v>0</v>
      </c>
      <c r="D215" s="76"/>
      <c r="E215" s="76"/>
      <c r="F215" s="76"/>
      <c r="G215" s="150"/>
      <c r="H215" s="74">
        <f t="shared" si="10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200</v>
      </c>
      <c r="C216" s="74">
        <f t="shared" si="9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10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201</v>
      </c>
      <c r="C217" s="74">
        <f t="shared" si="9"/>
        <v>0</v>
      </c>
      <c r="D217" s="76"/>
      <c r="E217" s="76"/>
      <c r="F217" s="76"/>
      <c r="G217" s="150"/>
      <c r="H217" s="74">
        <f t="shared" si="10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202</v>
      </c>
      <c r="C218" s="74">
        <f t="shared" si="9"/>
        <v>0</v>
      </c>
      <c r="D218" s="76"/>
      <c r="E218" s="76"/>
      <c r="F218" s="76"/>
      <c r="G218" s="150"/>
      <c r="H218" s="74">
        <f t="shared" si="10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203</v>
      </c>
      <c r="C219" s="189">
        <f t="shared" si="9"/>
        <v>0</v>
      </c>
      <c r="D219" s="76"/>
      <c r="E219" s="76"/>
      <c r="F219" s="76"/>
      <c r="G219" s="150"/>
      <c r="H219" s="74">
        <f t="shared" si="10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204</v>
      </c>
      <c r="C220" s="189">
        <f t="shared" si="9"/>
        <v>0</v>
      </c>
      <c r="D220" s="76"/>
      <c r="E220" s="76"/>
      <c r="F220" s="76"/>
      <c r="G220" s="150"/>
      <c r="H220" s="74">
        <f t="shared" si="10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205</v>
      </c>
      <c r="C221" s="189">
        <f t="shared" si="9"/>
        <v>0</v>
      </c>
      <c r="D221" s="76"/>
      <c r="E221" s="76"/>
      <c r="F221" s="76"/>
      <c r="G221" s="150"/>
      <c r="H221" s="74">
        <f t="shared" si="10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206</v>
      </c>
      <c r="C222" s="189">
        <f t="shared" si="9"/>
        <v>0</v>
      </c>
      <c r="D222" s="76"/>
      <c r="E222" s="76"/>
      <c r="F222" s="76"/>
      <c r="G222" s="150"/>
      <c r="H222" s="74">
        <f t="shared" si="10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207</v>
      </c>
      <c r="C223" s="189">
        <f t="shared" si="9"/>
        <v>0</v>
      </c>
      <c r="D223" s="76"/>
      <c r="E223" s="76"/>
      <c r="F223" s="76"/>
      <c r="G223" s="150"/>
      <c r="H223" s="74">
        <f t="shared" si="10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208</v>
      </c>
      <c r="C224" s="189">
        <f t="shared" si="9"/>
        <v>0</v>
      </c>
      <c r="D224" s="76"/>
      <c r="E224" s="76"/>
      <c r="F224" s="76"/>
      <c r="G224" s="150"/>
      <c r="H224" s="74">
        <f t="shared" si="10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209</v>
      </c>
      <c r="C225" s="189">
        <f t="shared" si="9"/>
        <v>0</v>
      </c>
      <c r="D225" s="76"/>
      <c r="E225" s="76"/>
      <c r="F225" s="76"/>
      <c r="G225" s="150"/>
      <c r="H225" s="74">
        <f t="shared" si="10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210</v>
      </c>
      <c r="C226" s="189">
        <f t="shared" si="9"/>
        <v>0</v>
      </c>
      <c r="D226" s="76"/>
      <c r="E226" s="76"/>
      <c r="F226" s="76"/>
      <c r="G226" s="150"/>
      <c r="H226" s="74">
        <f t="shared" si="10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211</v>
      </c>
      <c r="C227" s="189">
        <f t="shared" si="9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10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212</v>
      </c>
      <c r="C228" s="189">
        <f t="shared" si="9"/>
        <v>0</v>
      </c>
      <c r="D228" s="76"/>
      <c r="E228" s="76"/>
      <c r="F228" s="76"/>
      <c r="G228" s="150"/>
      <c r="H228" s="74">
        <f t="shared" si="10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213</v>
      </c>
      <c r="C229" s="190">
        <f t="shared" si="9"/>
        <v>0</v>
      </c>
      <c r="D229" s="156"/>
      <c r="E229" s="156"/>
      <c r="F229" s="156"/>
      <c r="G229" s="157"/>
      <c r="H229" s="110">
        <f t="shared" si="10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214</v>
      </c>
      <c r="C230" s="191">
        <f t="shared" si="9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10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215</v>
      </c>
      <c r="C231" s="192">
        <f>SUM(D231:G231)</f>
        <v>0</v>
      </c>
      <c r="D231" s="183">
        <f>SUM(D232,D233,D235,D238,D244,D245,D246)</f>
        <v>0</v>
      </c>
      <c r="E231" s="183">
        <f>SUM(E232,E233,E235,E238,E244,E245,E246)</f>
        <v>0</v>
      </c>
      <c r="F231" s="183">
        <f>SUM(F232,F233,F235,F238,F244,F245,F246)</f>
        <v>0</v>
      </c>
      <c r="G231" s="217">
        <f>SUM(G232,G233,G235,G238,G244,G245,G246)</f>
        <v>0</v>
      </c>
      <c r="H231" s="192">
        <f t="shared" si="10"/>
        <v>0</v>
      </c>
      <c r="I231" s="183">
        <f>SUM(I232,I233,I235,I238,I244,I245,I246)</f>
        <v>0</v>
      </c>
      <c r="J231" s="183">
        <f>SUM(J232,J233,J235,J238,J244,J245,J246)</f>
        <v>0</v>
      </c>
      <c r="K231" s="183">
        <f>SUM(K232,K233,K235,K238,K244,K245,K246)</f>
        <v>0</v>
      </c>
      <c r="L231" s="143">
        <f>SUM(L232,L233,L235,L238,L244,L245,L246)</f>
        <v>0</v>
      </c>
    </row>
    <row r="232" spans="1:12" ht="24" x14ac:dyDescent="0.25">
      <c r="A232" s="161">
        <v>6220</v>
      </c>
      <c r="B232" s="67" t="s">
        <v>216</v>
      </c>
      <c r="C232" s="193">
        <f t="shared" si="9"/>
        <v>0</v>
      </c>
      <c r="D232" s="70"/>
      <c r="E232" s="70"/>
      <c r="F232" s="70"/>
      <c r="G232" s="262"/>
      <c r="H232" s="193">
        <f t="shared" si="10"/>
        <v>0</v>
      </c>
      <c r="I232" s="70"/>
      <c r="J232" s="70"/>
      <c r="K232" s="70"/>
      <c r="L232" s="264"/>
    </row>
    <row r="233" spans="1:12" x14ac:dyDescent="0.25">
      <c r="A233" s="152">
        <v>6230</v>
      </c>
      <c r="B233" s="73" t="s">
        <v>312</v>
      </c>
      <c r="C233" s="189">
        <f t="shared" si="9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197">
        <f>SUM(G234)</f>
        <v>0</v>
      </c>
      <c r="H233" s="189">
        <f t="shared" si="10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265">
        <f>SUM(L234)</f>
        <v>0</v>
      </c>
    </row>
    <row r="234" spans="1:12" ht="24" x14ac:dyDescent="0.25">
      <c r="A234" s="47">
        <v>6239</v>
      </c>
      <c r="B234" s="67" t="s">
        <v>313</v>
      </c>
      <c r="C234" s="189">
        <f t="shared" si="9"/>
        <v>0</v>
      </c>
      <c r="D234" s="70"/>
      <c r="E234" s="70"/>
      <c r="F234" s="70"/>
      <c r="G234" s="263"/>
      <c r="H234" s="189">
        <f t="shared" si="10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217</v>
      </c>
      <c r="C235" s="189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4">
        <f t="shared" si="10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218</v>
      </c>
      <c r="C236" s="189">
        <f>SUM(D236:G236)</f>
        <v>0</v>
      </c>
      <c r="D236" s="76"/>
      <c r="E236" s="76"/>
      <c r="F236" s="76"/>
      <c r="G236" s="150"/>
      <c r="H236" s="194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219</v>
      </c>
      <c r="C237" s="189">
        <f>SUM(D237:G237)</f>
        <v>0</v>
      </c>
      <c r="D237" s="76"/>
      <c r="E237" s="76"/>
      <c r="F237" s="76"/>
      <c r="G237" s="150"/>
      <c r="H237" s="194">
        <f t="shared" si="10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220</v>
      </c>
      <c r="C238" s="189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4">
        <f t="shared" si="10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221</v>
      </c>
      <c r="C239" s="189">
        <f>SUM(D239:G239)</f>
        <v>0</v>
      </c>
      <c r="D239" s="76"/>
      <c r="E239" s="76"/>
      <c r="F239" s="76"/>
      <c r="G239" s="150"/>
      <c r="H239" s="194">
        <f t="shared" si="10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222</v>
      </c>
      <c r="C240" s="189">
        <f t="shared" si="9"/>
        <v>0</v>
      </c>
      <c r="D240" s="76"/>
      <c r="E240" s="76"/>
      <c r="F240" s="76"/>
      <c r="G240" s="150"/>
      <c r="H240" s="194">
        <f t="shared" si="10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223</v>
      </c>
      <c r="C241" s="189">
        <f t="shared" si="9"/>
        <v>0</v>
      </c>
      <c r="D241" s="76"/>
      <c r="E241" s="76"/>
      <c r="F241" s="76"/>
      <c r="G241" s="150"/>
      <c r="H241" s="194">
        <f t="shared" si="10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224</v>
      </c>
      <c r="C242" s="189">
        <f t="shared" si="9"/>
        <v>0</v>
      </c>
      <c r="D242" s="76"/>
      <c r="E242" s="76"/>
      <c r="F242" s="76"/>
      <c r="G242" s="150"/>
      <c r="H242" s="194">
        <f t="shared" si="10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225</v>
      </c>
      <c r="C243" s="189">
        <f t="shared" si="9"/>
        <v>0</v>
      </c>
      <c r="D243" s="76"/>
      <c r="E243" s="76"/>
      <c r="F243" s="76"/>
      <c r="G243" s="150"/>
      <c r="H243" s="194">
        <f t="shared" si="10"/>
        <v>0</v>
      </c>
      <c r="I243" s="76"/>
      <c r="J243" s="76"/>
      <c r="K243" s="76"/>
      <c r="L243" s="151"/>
    </row>
    <row r="244" spans="1:12" ht="34.5" customHeight="1" x14ac:dyDescent="0.25">
      <c r="A244" s="152">
        <v>6260</v>
      </c>
      <c r="B244" s="73" t="s">
        <v>226</v>
      </c>
      <c r="C244" s="189">
        <f t="shared" si="9"/>
        <v>0</v>
      </c>
      <c r="D244" s="76"/>
      <c r="E244" s="76"/>
      <c r="F244" s="76"/>
      <c r="G244" s="150"/>
      <c r="H244" s="194">
        <f t="shared" si="10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227</v>
      </c>
      <c r="C245" s="189">
        <f t="shared" si="9"/>
        <v>0</v>
      </c>
      <c r="D245" s="76"/>
      <c r="E245" s="76"/>
      <c r="F245" s="76"/>
      <c r="G245" s="150"/>
      <c r="H245" s="194">
        <f t="shared" si="10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228</v>
      </c>
      <c r="C246" s="195">
        <f t="shared" si="9"/>
        <v>0</v>
      </c>
      <c r="D246" s="162">
        <f>SUM(D247:D250)</f>
        <v>0</v>
      </c>
      <c r="E246" s="162">
        <f>SUM(E247:E250)</f>
        <v>0</v>
      </c>
      <c r="F246" s="162">
        <f>SUM(F247:F250)</f>
        <v>0</v>
      </c>
      <c r="G246" s="196">
        <f>SUM(G247:G250)</f>
        <v>0</v>
      </c>
      <c r="H246" s="195">
        <f t="shared" si="10"/>
        <v>0</v>
      </c>
      <c r="I246" s="162">
        <f>SUM(I247:I250)</f>
        <v>0</v>
      </c>
      <c r="J246" s="162">
        <f>SUM(J247:J250)</f>
        <v>0</v>
      </c>
      <c r="K246" s="162">
        <f>SUM(K247:K250)</f>
        <v>0</v>
      </c>
      <c r="L246" s="176">
        <f>SUM(L247:L250)</f>
        <v>0</v>
      </c>
    </row>
    <row r="247" spans="1:12" x14ac:dyDescent="0.25">
      <c r="A247" s="47">
        <v>6291</v>
      </c>
      <c r="B247" s="73" t="s">
        <v>229</v>
      </c>
      <c r="C247" s="189">
        <f t="shared" si="9"/>
        <v>0</v>
      </c>
      <c r="D247" s="76"/>
      <c r="E247" s="76"/>
      <c r="F247" s="76"/>
      <c r="G247" s="197"/>
      <c r="H247" s="189">
        <f t="shared" si="10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230</v>
      </c>
      <c r="C248" s="189">
        <f t="shared" si="9"/>
        <v>0</v>
      </c>
      <c r="D248" s="76"/>
      <c r="E248" s="76"/>
      <c r="F248" s="76"/>
      <c r="G248" s="197"/>
      <c r="H248" s="189">
        <f t="shared" si="10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231</v>
      </c>
      <c r="C249" s="189">
        <f t="shared" si="9"/>
        <v>0</v>
      </c>
      <c r="D249" s="76"/>
      <c r="E249" s="76"/>
      <c r="F249" s="76"/>
      <c r="G249" s="197"/>
      <c r="H249" s="189">
        <f t="shared" si="10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232</v>
      </c>
      <c r="C250" s="189">
        <f t="shared" si="9"/>
        <v>0</v>
      </c>
      <c r="D250" s="76"/>
      <c r="E250" s="76"/>
      <c r="F250" s="76"/>
      <c r="G250" s="197"/>
      <c r="H250" s="189">
        <f t="shared" si="10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233</v>
      </c>
      <c r="C251" s="174">
        <f t="shared" si="9"/>
        <v>0</v>
      </c>
      <c r="D251" s="65">
        <f>SUM(D252,D256,D257)</f>
        <v>0</v>
      </c>
      <c r="E251" s="65">
        <f>SUM(E252,E256,E257)</f>
        <v>0</v>
      </c>
      <c r="F251" s="65">
        <f>SUM(F252,F256,F257)</f>
        <v>0</v>
      </c>
      <c r="G251" s="65">
        <f>SUM(G252,G256,G257)</f>
        <v>0</v>
      </c>
      <c r="H251" s="59">
        <f t="shared" si="10"/>
        <v>0</v>
      </c>
      <c r="I251" s="65">
        <f>SUM(I252,I256,I257)</f>
        <v>0</v>
      </c>
      <c r="J251" s="65">
        <f>SUM(J252,J256,J257)</f>
        <v>0</v>
      </c>
      <c r="K251" s="65">
        <f>SUM(K252,K256,K257)</f>
        <v>0</v>
      </c>
      <c r="L251" s="165">
        <f>SUM(L252,L256,L257)</f>
        <v>0</v>
      </c>
    </row>
    <row r="252" spans="1:12" ht="24" x14ac:dyDescent="0.25">
      <c r="A252" s="161">
        <v>6320</v>
      </c>
      <c r="B252" s="67" t="s">
        <v>234</v>
      </c>
      <c r="C252" s="195">
        <f t="shared" si="9"/>
        <v>0</v>
      </c>
      <c r="D252" s="162">
        <f>SUM(D253:D255)</f>
        <v>0</v>
      </c>
      <c r="E252" s="162">
        <f>SUM(E253:E255)</f>
        <v>0</v>
      </c>
      <c r="F252" s="162">
        <f>SUM(F253:F255)</f>
        <v>0</v>
      </c>
      <c r="G252" s="198">
        <f>SUM(G253:G255)</f>
        <v>0</v>
      </c>
      <c r="H252" s="195">
        <f t="shared" si="10"/>
        <v>0</v>
      </c>
      <c r="I252" s="162">
        <f>SUM(I253:I255)</f>
        <v>0</v>
      </c>
      <c r="J252" s="162">
        <f>SUM(J253:J255)</f>
        <v>0</v>
      </c>
      <c r="K252" s="162">
        <f>SUM(K253:K255)</f>
        <v>0</v>
      </c>
      <c r="L252" s="199">
        <f>SUM(L253:L255)</f>
        <v>0</v>
      </c>
    </row>
    <row r="253" spans="1:12" x14ac:dyDescent="0.25">
      <c r="A253" s="47">
        <v>6322</v>
      </c>
      <c r="B253" s="73" t="s">
        <v>235</v>
      </c>
      <c r="C253" s="189">
        <f t="shared" si="9"/>
        <v>0</v>
      </c>
      <c r="D253" s="76"/>
      <c r="E253" s="76"/>
      <c r="F253" s="76"/>
      <c r="G253" s="197"/>
      <c r="H253" s="189">
        <f t="shared" si="10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236</v>
      </c>
      <c r="C254" s="189">
        <f t="shared" si="9"/>
        <v>0</v>
      </c>
      <c r="D254" s="76"/>
      <c r="E254" s="76"/>
      <c r="F254" s="76"/>
      <c r="G254" s="197"/>
      <c r="H254" s="189">
        <f t="shared" si="10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237</v>
      </c>
      <c r="C255" s="193">
        <f t="shared" si="9"/>
        <v>0</v>
      </c>
      <c r="D255" s="70"/>
      <c r="E255" s="70"/>
      <c r="F255" s="70"/>
      <c r="G255" s="200"/>
      <c r="H255" s="193">
        <f t="shared" si="10"/>
        <v>0</v>
      </c>
      <c r="I255" s="70"/>
      <c r="J255" s="70"/>
      <c r="K255" s="70"/>
      <c r="L255" s="149"/>
    </row>
    <row r="256" spans="1:12" ht="24" x14ac:dyDescent="0.25">
      <c r="A256" s="201">
        <v>6330</v>
      </c>
      <c r="B256" s="202" t="s">
        <v>238</v>
      </c>
      <c r="C256" s="195">
        <f>SUM(D256:G256)</f>
        <v>0</v>
      </c>
      <c r="D256" s="179"/>
      <c r="E256" s="179"/>
      <c r="F256" s="179"/>
      <c r="G256" s="197"/>
      <c r="H256" s="195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239</v>
      </c>
      <c r="C257" s="189">
        <f t="shared" si="9"/>
        <v>0</v>
      </c>
      <c r="D257" s="76"/>
      <c r="E257" s="76"/>
      <c r="F257" s="76"/>
      <c r="G257" s="150"/>
      <c r="H257" s="194">
        <f t="shared" si="10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240</v>
      </c>
      <c r="C258" s="174">
        <f>SUM(D258:G258)</f>
        <v>0</v>
      </c>
      <c r="D258" s="65">
        <f>SUM(D259,D263)</f>
        <v>0</v>
      </c>
      <c r="E258" s="65">
        <f>SUM(E259,E263)</f>
        <v>0</v>
      </c>
      <c r="F258" s="65">
        <f>SUM(F259,F263)</f>
        <v>0</v>
      </c>
      <c r="G258" s="65">
        <f>SUM(G259,G263)</f>
        <v>0</v>
      </c>
      <c r="H258" s="59">
        <f>SUM(I258:L258)</f>
        <v>0</v>
      </c>
      <c r="I258" s="65">
        <f>SUM(I259,I263)</f>
        <v>0</v>
      </c>
      <c r="J258" s="65">
        <f>SUM(J259,J263)</f>
        <v>0</v>
      </c>
      <c r="K258" s="65">
        <f>SUM(K259,K263)</f>
        <v>0</v>
      </c>
      <c r="L258" s="165">
        <f>SUM(L259,L263)</f>
        <v>0</v>
      </c>
    </row>
    <row r="259" spans="1:13" ht="24" x14ac:dyDescent="0.25">
      <c r="A259" s="161">
        <v>6410</v>
      </c>
      <c r="B259" s="67" t="s">
        <v>241</v>
      </c>
      <c r="C259" s="193">
        <f t="shared" si="9"/>
        <v>0</v>
      </c>
      <c r="D259" s="162">
        <f>SUM(D260:D262)</f>
        <v>0</v>
      </c>
      <c r="E259" s="162">
        <f>SUM(E260:E262)</f>
        <v>0</v>
      </c>
      <c r="F259" s="162">
        <f>SUM(F260:F262)</f>
        <v>0</v>
      </c>
      <c r="G259" s="203">
        <f>SUM(G260:G262)</f>
        <v>0</v>
      </c>
      <c r="H259" s="193">
        <f t="shared" si="10"/>
        <v>0</v>
      </c>
      <c r="I259" s="162">
        <f>SUM(I260:I262)</f>
        <v>0</v>
      </c>
      <c r="J259" s="162">
        <f>SUM(J260:J262)</f>
        <v>0</v>
      </c>
      <c r="K259" s="162">
        <f>SUM(K260:K262)</f>
        <v>0</v>
      </c>
      <c r="L259" s="171">
        <f>SUM(L260:L262)</f>
        <v>0</v>
      </c>
    </row>
    <row r="260" spans="1:13" x14ac:dyDescent="0.25">
      <c r="A260" s="47">
        <v>6411</v>
      </c>
      <c r="B260" s="204" t="s">
        <v>242</v>
      </c>
      <c r="C260" s="189">
        <f t="shared" si="9"/>
        <v>0</v>
      </c>
      <c r="D260" s="76"/>
      <c r="E260" s="76"/>
      <c r="F260" s="76"/>
      <c r="G260" s="150"/>
      <c r="H260" s="194">
        <f t="shared" si="10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243</v>
      </c>
      <c r="C261" s="189">
        <f t="shared" si="9"/>
        <v>0</v>
      </c>
      <c r="D261" s="76"/>
      <c r="E261" s="76"/>
      <c r="F261" s="76"/>
      <c r="G261" s="150"/>
      <c r="H261" s="194">
        <f t="shared" si="10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244</v>
      </c>
      <c r="C262" s="189">
        <f t="shared" si="9"/>
        <v>0</v>
      </c>
      <c r="D262" s="76"/>
      <c r="E262" s="76"/>
      <c r="F262" s="76"/>
      <c r="G262" s="150"/>
      <c r="H262" s="194">
        <f t="shared" si="10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245</v>
      </c>
      <c r="C263" s="189">
        <f t="shared" si="9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5">
        <f>SUM(G264:G267)</f>
        <v>0</v>
      </c>
      <c r="H263" s="189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246</v>
      </c>
      <c r="C264" s="189">
        <f t="shared" ref="C264:C282" si="11">SUM(D264:G264)</f>
        <v>0</v>
      </c>
      <c r="D264" s="76"/>
      <c r="E264" s="76"/>
      <c r="F264" s="76"/>
      <c r="G264" s="150"/>
      <c r="H264" s="194">
        <f t="shared" ref="H264:H282" si="12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247</v>
      </c>
      <c r="C265" s="189">
        <f t="shared" si="11"/>
        <v>0</v>
      </c>
      <c r="D265" s="76"/>
      <c r="E265" s="76"/>
      <c r="F265" s="76"/>
      <c r="G265" s="150"/>
      <c r="H265" s="194">
        <f t="shared" si="12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248</v>
      </c>
      <c r="C266" s="189">
        <f>SUM(D266:G266)</f>
        <v>0</v>
      </c>
      <c r="D266" s="76"/>
      <c r="E266" s="76"/>
      <c r="F266" s="76"/>
      <c r="G266" s="150"/>
      <c r="H266" s="194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249</v>
      </c>
      <c r="C267" s="189">
        <f>SUM(D267:G267)</f>
        <v>0</v>
      </c>
      <c r="D267" s="76"/>
      <c r="E267" s="76"/>
      <c r="F267" s="76"/>
      <c r="G267" s="150"/>
      <c r="H267" s="194">
        <f>SUM(I267:L267)</f>
        <v>0</v>
      </c>
      <c r="I267" s="76"/>
      <c r="J267" s="76"/>
      <c r="K267" s="76"/>
      <c r="L267" s="151"/>
      <c r="M267" s="206"/>
    </row>
    <row r="268" spans="1:13" ht="45.75" customHeight="1" x14ac:dyDescent="0.25">
      <c r="A268" s="207">
        <v>7000</v>
      </c>
      <c r="B268" s="207" t="s">
        <v>250</v>
      </c>
      <c r="C268" s="208" t="e">
        <f t="shared" si="11"/>
        <v>#REF!</v>
      </c>
      <c r="D268" s="209" t="e">
        <f>SUM(D269,#REF!)</f>
        <v>#REF!</v>
      </c>
      <c r="E268" s="209" t="e">
        <f>SUM(E269,#REF!)</f>
        <v>#REF!</v>
      </c>
      <c r="F268" s="209" t="e">
        <f>SUM(F269,#REF!)</f>
        <v>#REF!</v>
      </c>
      <c r="G268" s="209" t="e">
        <f>SUM(G269,#REF!)</f>
        <v>#REF!</v>
      </c>
      <c r="H268" s="210">
        <f t="shared" si="12"/>
        <v>0</v>
      </c>
      <c r="I268" s="209">
        <f>SUM(I269)</f>
        <v>0</v>
      </c>
      <c r="J268" s="209">
        <f>SUM(J269)</f>
        <v>0</v>
      </c>
      <c r="K268" s="209">
        <f>SUM(K269)</f>
        <v>0</v>
      </c>
      <c r="L268" s="211">
        <f>SUM(L269)</f>
        <v>0</v>
      </c>
    </row>
    <row r="269" spans="1:13" ht="24" x14ac:dyDescent="0.25">
      <c r="A269" s="58">
        <v>7200</v>
      </c>
      <c r="B269" s="141" t="s">
        <v>251</v>
      </c>
      <c r="C269" s="174">
        <f t="shared" si="11"/>
        <v>0</v>
      </c>
      <c r="D269" s="65">
        <f>SUM(D270,D271,D275,D276,D279)</f>
        <v>0</v>
      </c>
      <c r="E269" s="65">
        <f>SUM(E270,E271,E275,E276,E279)</f>
        <v>0</v>
      </c>
      <c r="F269" s="65">
        <f>SUM(F270,F271,F275,F276,F279)</f>
        <v>0</v>
      </c>
      <c r="G269" s="65">
        <f>SUM(G270,G271,G275,G276,G279)</f>
        <v>0</v>
      </c>
      <c r="H269" s="59">
        <f t="shared" si="12"/>
        <v>0</v>
      </c>
      <c r="I269" s="65">
        <f>SUM(I270,I271,I275,I276,I279)</f>
        <v>0</v>
      </c>
      <c r="J269" s="65">
        <f>SUM(J270,J271,J275,J276,J279)</f>
        <v>0</v>
      </c>
      <c r="K269" s="65">
        <f>SUM(K270,K271,K275,K276,K279)</f>
        <v>0</v>
      </c>
      <c r="L269" s="143">
        <f>SUM(L270,L271,L275,L276,L279)</f>
        <v>0</v>
      </c>
    </row>
    <row r="270" spans="1:13" ht="24" x14ac:dyDescent="0.25">
      <c r="A270" s="271">
        <v>7210</v>
      </c>
      <c r="B270" s="67" t="s">
        <v>252</v>
      </c>
      <c r="C270" s="193">
        <f t="shared" si="11"/>
        <v>0</v>
      </c>
      <c r="D270" s="70"/>
      <c r="E270" s="70"/>
      <c r="F270" s="70"/>
      <c r="G270" s="148"/>
      <c r="H270" s="68">
        <f t="shared" si="12"/>
        <v>0</v>
      </c>
      <c r="I270" s="70"/>
      <c r="J270" s="70"/>
      <c r="K270" s="70"/>
      <c r="L270" s="149"/>
    </row>
    <row r="271" spans="1:13" s="206" customFormat="1" ht="36" x14ac:dyDescent="0.25">
      <c r="A271" s="152">
        <v>7220</v>
      </c>
      <c r="B271" s="73" t="s">
        <v>253</v>
      </c>
      <c r="C271" s="189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6" customFormat="1" ht="36" x14ac:dyDescent="0.25">
      <c r="A272" s="47">
        <v>7221</v>
      </c>
      <c r="B272" s="73" t="s">
        <v>254</v>
      </c>
      <c r="C272" s="189">
        <f t="shared" si="11"/>
        <v>0</v>
      </c>
      <c r="D272" s="76"/>
      <c r="E272" s="76"/>
      <c r="F272" s="76"/>
      <c r="G272" s="150"/>
      <c r="H272" s="74">
        <f t="shared" si="12"/>
        <v>0</v>
      </c>
      <c r="I272" s="76"/>
      <c r="J272" s="76"/>
      <c r="K272" s="76"/>
      <c r="L272" s="151"/>
    </row>
    <row r="273" spans="1:12" s="206" customFormat="1" ht="36" x14ac:dyDescent="0.25">
      <c r="A273" s="47">
        <v>7222</v>
      </c>
      <c r="B273" s="73" t="s">
        <v>255</v>
      </c>
      <c r="C273" s="189">
        <f t="shared" si="11"/>
        <v>0</v>
      </c>
      <c r="D273" s="76"/>
      <c r="E273" s="76"/>
      <c r="F273" s="76"/>
      <c r="G273" s="150"/>
      <c r="H273" s="74">
        <f t="shared" si="12"/>
        <v>0</v>
      </c>
      <c r="I273" s="76"/>
      <c r="J273" s="76"/>
      <c r="K273" s="76"/>
      <c r="L273" s="151"/>
    </row>
    <row r="274" spans="1:12" s="206" customFormat="1" ht="36" x14ac:dyDescent="0.25">
      <c r="A274" s="41">
        <v>7223</v>
      </c>
      <c r="B274" s="67" t="s">
        <v>256</v>
      </c>
      <c r="C274" s="193">
        <f t="shared" si="11"/>
        <v>0</v>
      </c>
      <c r="D274" s="70"/>
      <c r="E274" s="70"/>
      <c r="F274" s="70"/>
      <c r="G274" s="148"/>
      <c r="H274" s="68">
        <f t="shared" si="12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257</v>
      </c>
      <c r="C275" s="189">
        <f t="shared" si="11"/>
        <v>0</v>
      </c>
      <c r="D275" s="76"/>
      <c r="E275" s="76"/>
      <c r="F275" s="76"/>
      <c r="G275" s="150"/>
      <c r="H275" s="74">
        <f t="shared" si="12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258</v>
      </c>
      <c r="C276" s="189">
        <f t="shared" si="11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12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259</v>
      </c>
      <c r="C277" s="189">
        <f t="shared" si="11"/>
        <v>0</v>
      </c>
      <c r="D277" s="76"/>
      <c r="E277" s="76"/>
      <c r="F277" s="76"/>
      <c r="G277" s="150"/>
      <c r="H277" s="74">
        <f t="shared" si="12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260</v>
      </c>
      <c r="C278" s="189">
        <f t="shared" si="11"/>
        <v>0</v>
      </c>
      <c r="D278" s="76"/>
      <c r="E278" s="76"/>
      <c r="F278" s="76"/>
      <c r="G278" s="150"/>
      <c r="H278" s="74">
        <f t="shared" si="12"/>
        <v>0</v>
      </c>
      <c r="I278" s="76"/>
      <c r="J278" s="76"/>
      <c r="K278" s="76"/>
      <c r="L278" s="151"/>
    </row>
    <row r="279" spans="1:12" ht="24" x14ac:dyDescent="0.25">
      <c r="A279" s="201">
        <v>7260</v>
      </c>
      <c r="B279" s="67" t="s">
        <v>261</v>
      </c>
      <c r="C279" s="193">
        <f t="shared" si="11"/>
        <v>0</v>
      </c>
      <c r="D279" s="70"/>
      <c r="E279" s="70"/>
      <c r="F279" s="70"/>
      <c r="G279" s="148"/>
      <c r="H279" s="68">
        <f t="shared" si="12"/>
        <v>0</v>
      </c>
      <c r="I279" s="70"/>
      <c r="J279" s="70"/>
      <c r="K279" s="70"/>
      <c r="L279" s="149"/>
    </row>
    <row r="280" spans="1:12" x14ac:dyDescent="0.25">
      <c r="A280" s="204"/>
      <c r="B280" s="73" t="s">
        <v>262</v>
      </c>
      <c r="C280" s="189">
        <f t="shared" si="11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12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4" t="s">
        <v>263</v>
      </c>
      <c r="B281" s="47" t="s">
        <v>264</v>
      </c>
      <c r="C281" s="189">
        <f t="shared" si="11"/>
        <v>0</v>
      </c>
      <c r="D281" s="76"/>
      <c r="E281" s="76"/>
      <c r="F281" s="76"/>
      <c r="G281" s="150"/>
      <c r="H281" s="74">
        <f t="shared" si="12"/>
        <v>0</v>
      </c>
      <c r="I281" s="76"/>
      <c r="J281" s="76"/>
      <c r="K281" s="76"/>
      <c r="L281" s="151"/>
    </row>
    <row r="282" spans="1:12" ht="24" x14ac:dyDescent="0.25">
      <c r="A282" s="204" t="s">
        <v>265</v>
      </c>
      <c r="B282" s="213" t="s">
        <v>266</v>
      </c>
      <c r="C282" s="193">
        <f t="shared" si="11"/>
        <v>0</v>
      </c>
      <c r="D282" s="70"/>
      <c r="E282" s="70"/>
      <c r="F282" s="70"/>
      <c r="G282" s="148"/>
      <c r="H282" s="68">
        <f t="shared" si="12"/>
        <v>0</v>
      </c>
      <c r="I282" s="70"/>
      <c r="J282" s="70"/>
      <c r="K282" s="70"/>
      <c r="L282" s="149"/>
    </row>
    <row r="283" spans="1:12" x14ac:dyDescent="0.25">
      <c r="A283" s="214"/>
      <c r="B283" s="215" t="s">
        <v>267</v>
      </c>
      <c r="C283" s="216" t="e">
        <f>SUM(C280,#REF!,#REF!,C268,C230,C195,C187,C173,C75,C53)</f>
        <v>#REF!</v>
      </c>
      <c r="D283" s="216" t="e">
        <f>SUM(D280,#REF!,#REF!,D268,D230,D195,D187,D173,D75,D53)</f>
        <v>#REF!</v>
      </c>
      <c r="E283" s="216" t="e">
        <f>SUM(E280,#REF!,#REF!,E268,E230,E195,E187,E173,E75,E53)</f>
        <v>#REF!</v>
      </c>
      <c r="F283" s="216" t="e">
        <f>SUM(F280,#REF!,#REF!,F268,F230,F195,F187,F173,F75,F53)</f>
        <v>#REF!</v>
      </c>
      <c r="G283" s="217" t="e">
        <f>SUM(G280,#REF!,#REF!,G268,G230,G195,G187,G173,G75,G53)</f>
        <v>#REF!</v>
      </c>
      <c r="H283" s="218">
        <f>SUM(H280,H268,H230,H195,H187,H173,H75,H53)</f>
        <v>735764</v>
      </c>
      <c r="I283" s="216">
        <f>SUM(I280,I268,I230,I195,I187,I173,I75,I53)</f>
        <v>735764</v>
      </c>
      <c r="J283" s="216">
        <f>SUM(J280,J268,J230,J195,J187,J173,J75,J53)</f>
        <v>0</v>
      </c>
      <c r="K283" s="216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4"/>
      <c r="B284" s="214"/>
      <c r="C284" s="182"/>
      <c r="D284" s="183"/>
      <c r="E284" s="183"/>
      <c r="F284" s="183"/>
      <c r="G284" s="219"/>
      <c r="H284" s="182"/>
      <c r="I284" s="183"/>
      <c r="J284" s="183"/>
      <c r="K284" s="183"/>
      <c r="L284" s="220"/>
    </row>
    <row r="285" spans="1:12" s="27" customFormat="1" x14ac:dyDescent="0.25">
      <c r="A285" s="272" t="s">
        <v>268</v>
      </c>
      <c r="B285" s="273"/>
      <c r="C285" s="221" t="e">
        <f>SUM(D285:G285)</f>
        <v>#REF!</v>
      </c>
      <c r="D285" s="222" t="e">
        <f>SUM(D25,D26,D42)-D51</f>
        <v>#REF!</v>
      </c>
      <c r="E285" s="222" t="e">
        <f>SUM(E25,E26,E42)-E51</f>
        <v>#REF!</v>
      </c>
      <c r="F285" s="222" t="e">
        <f>(F27+F43)-F51</f>
        <v>#REF!</v>
      </c>
      <c r="G285" s="223" t="e">
        <f>G45-G51</f>
        <v>#REF!</v>
      </c>
      <c r="H285" s="221">
        <f>SUM(I285:L285)</f>
        <v>0</v>
      </c>
      <c r="I285" s="222">
        <f>SUM(I25,I26,I42)-I51</f>
        <v>0</v>
      </c>
      <c r="J285" s="222">
        <f>SUM(J25,J26,J42)-J51</f>
        <v>0</v>
      </c>
      <c r="K285" s="222">
        <f>(K27+K43)-K51</f>
        <v>0</v>
      </c>
      <c r="L285" s="224">
        <f>L45-L51</f>
        <v>0</v>
      </c>
    </row>
    <row r="286" spans="1:12" ht="3" customHeight="1" x14ac:dyDescent="0.25">
      <c r="A286" s="225"/>
      <c r="B286" s="225"/>
      <c r="C286" s="182"/>
      <c r="D286" s="183"/>
      <c r="E286" s="183"/>
      <c r="F286" s="183"/>
      <c r="G286" s="219"/>
      <c r="H286" s="182"/>
      <c r="I286" s="183"/>
      <c r="J286" s="183"/>
      <c r="K286" s="183"/>
      <c r="L286" s="220"/>
    </row>
    <row r="287" spans="1:12" s="27" customFormat="1" x14ac:dyDescent="0.25">
      <c r="A287" s="272" t="s">
        <v>269</v>
      </c>
      <c r="B287" s="273"/>
      <c r="C287" s="221">
        <f t="shared" ref="C287:L287" si="13">SUM(C288,C290)-C298+C300</f>
        <v>0</v>
      </c>
      <c r="D287" s="222">
        <f t="shared" si="13"/>
        <v>0</v>
      </c>
      <c r="E287" s="222">
        <f t="shared" si="13"/>
        <v>0</v>
      </c>
      <c r="F287" s="222">
        <f t="shared" si="13"/>
        <v>0</v>
      </c>
      <c r="G287" s="223">
        <f t="shared" si="13"/>
        <v>0</v>
      </c>
      <c r="H287" s="226">
        <f t="shared" si="13"/>
        <v>0</v>
      </c>
      <c r="I287" s="222">
        <f t="shared" si="13"/>
        <v>0</v>
      </c>
      <c r="J287" s="222">
        <f t="shared" si="13"/>
        <v>0</v>
      </c>
      <c r="K287" s="222">
        <f t="shared" si="13"/>
        <v>0</v>
      </c>
      <c r="L287" s="227">
        <f t="shared" si="13"/>
        <v>0</v>
      </c>
    </row>
    <row r="288" spans="1:12" s="27" customFormat="1" x14ac:dyDescent="0.25">
      <c r="A288" s="228" t="s">
        <v>270</v>
      </c>
      <c r="B288" s="228" t="s">
        <v>271</v>
      </c>
      <c r="C288" s="221">
        <f t="shared" ref="C288:L288" si="14">C22-C280</f>
        <v>0</v>
      </c>
      <c r="D288" s="222">
        <f t="shared" si="14"/>
        <v>0</v>
      </c>
      <c r="E288" s="222">
        <f t="shared" si="14"/>
        <v>0</v>
      </c>
      <c r="F288" s="222">
        <f t="shared" si="14"/>
        <v>0</v>
      </c>
      <c r="G288" s="229">
        <f t="shared" si="14"/>
        <v>0</v>
      </c>
      <c r="H288" s="226">
        <f t="shared" si="14"/>
        <v>0</v>
      </c>
      <c r="I288" s="222">
        <f t="shared" si="14"/>
        <v>0</v>
      </c>
      <c r="J288" s="222">
        <f t="shared" si="14"/>
        <v>0</v>
      </c>
      <c r="K288" s="222">
        <f t="shared" si="14"/>
        <v>0</v>
      </c>
      <c r="L288" s="227">
        <f t="shared" si="14"/>
        <v>0</v>
      </c>
    </row>
    <row r="289" spans="1:12" ht="3" customHeight="1" x14ac:dyDescent="0.25">
      <c r="A289" s="214"/>
      <c r="B289" s="214"/>
      <c r="C289" s="182"/>
      <c r="D289" s="183"/>
      <c r="E289" s="183"/>
      <c r="F289" s="183"/>
      <c r="G289" s="219"/>
      <c r="H289" s="182"/>
      <c r="I289" s="183"/>
      <c r="J289" s="183"/>
      <c r="K289" s="183"/>
      <c r="L289" s="220"/>
    </row>
    <row r="290" spans="1:12" s="27" customFormat="1" x14ac:dyDescent="0.25">
      <c r="A290" s="230" t="s">
        <v>272</v>
      </c>
      <c r="B290" s="230" t="s">
        <v>273</v>
      </c>
      <c r="C290" s="221">
        <f t="shared" ref="C290:L290" si="15">SUM(C291,C293,C295)-SUM(C292,C294,C296)</f>
        <v>0</v>
      </c>
      <c r="D290" s="222">
        <f t="shared" si="15"/>
        <v>0</v>
      </c>
      <c r="E290" s="222">
        <f t="shared" si="15"/>
        <v>0</v>
      </c>
      <c r="F290" s="222">
        <f t="shared" si="15"/>
        <v>0</v>
      </c>
      <c r="G290" s="229">
        <f t="shared" si="15"/>
        <v>0</v>
      </c>
      <c r="H290" s="226">
        <f t="shared" si="15"/>
        <v>0</v>
      </c>
      <c r="I290" s="222">
        <f t="shared" si="15"/>
        <v>0</v>
      </c>
      <c r="J290" s="222">
        <f t="shared" si="15"/>
        <v>0</v>
      </c>
      <c r="K290" s="222">
        <f t="shared" si="15"/>
        <v>0</v>
      </c>
      <c r="L290" s="227">
        <f t="shared" si="15"/>
        <v>0</v>
      </c>
    </row>
    <row r="291" spans="1:12" x14ac:dyDescent="0.25">
      <c r="A291" s="231" t="s">
        <v>274</v>
      </c>
      <c r="B291" s="109" t="s">
        <v>275</v>
      </c>
      <c r="C291" s="81">
        <f t="shared" ref="C291:C296" si="16">SUM(D291:G291)</f>
        <v>0</v>
      </c>
      <c r="D291" s="83"/>
      <c r="E291" s="83"/>
      <c r="F291" s="83"/>
      <c r="G291" s="232"/>
      <c r="H291" s="81">
        <f t="shared" ref="H291:H296" si="17">SUM(I291:L291)</f>
        <v>0</v>
      </c>
      <c r="I291" s="83"/>
      <c r="J291" s="83"/>
      <c r="K291" s="83"/>
      <c r="L291" s="233"/>
    </row>
    <row r="292" spans="1:12" ht="24" x14ac:dyDescent="0.25">
      <c r="A292" s="204" t="s">
        <v>276</v>
      </c>
      <c r="B292" s="46" t="s">
        <v>277</v>
      </c>
      <c r="C292" s="74">
        <f t="shared" si="16"/>
        <v>0</v>
      </c>
      <c r="D292" s="76"/>
      <c r="E292" s="76"/>
      <c r="F292" s="76"/>
      <c r="G292" s="150"/>
      <c r="H292" s="74">
        <f t="shared" si="17"/>
        <v>0</v>
      </c>
      <c r="I292" s="76"/>
      <c r="J292" s="76"/>
      <c r="K292" s="76"/>
      <c r="L292" s="151"/>
    </row>
    <row r="293" spans="1:12" x14ac:dyDescent="0.25">
      <c r="A293" s="204" t="s">
        <v>278</v>
      </c>
      <c r="B293" s="46" t="s">
        <v>279</v>
      </c>
      <c r="C293" s="74">
        <f t="shared" si="16"/>
        <v>0</v>
      </c>
      <c r="D293" s="76"/>
      <c r="E293" s="76"/>
      <c r="F293" s="76"/>
      <c r="G293" s="150"/>
      <c r="H293" s="74">
        <f t="shared" si="17"/>
        <v>0</v>
      </c>
      <c r="I293" s="76"/>
      <c r="J293" s="76"/>
      <c r="K293" s="76"/>
      <c r="L293" s="151"/>
    </row>
    <row r="294" spans="1:12" ht="24" x14ac:dyDescent="0.25">
      <c r="A294" s="204" t="s">
        <v>280</v>
      </c>
      <c r="B294" s="46" t="s">
        <v>281</v>
      </c>
      <c r="C294" s="74">
        <f t="shared" si="16"/>
        <v>0</v>
      </c>
      <c r="D294" s="76"/>
      <c r="E294" s="76"/>
      <c r="F294" s="76"/>
      <c r="G294" s="150"/>
      <c r="H294" s="74">
        <f t="shared" si="17"/>
        <v>0</v>
      </c>
      <c r="I294" s="76"/>
      <c r="J294" s="76"/>
      <c r="K294" s="76"/>
      <c r="L294" s="151"/>
    </row>
    <row r="295" spans="1:12" x14ac:dyDescent="0.25">
      <c r="A295" s="204" t="s">
        <v>282</v>
      </c>
      <c r="B295" s="46" t="s">
        <v>283</v>
      </c>
      <c r="C295" s="74">
        <f t="shared" si="16"/>
        <v>0</v>
      </c>
      <c r="D295" s="76"/>
      <c r="E295" s="76"/>
      <c r="F295" s="76"/>
      <c r="G295" s="150"/>
      <c r="H295" s="74">
        <f t="shared" si="17"/>
        <v>0</v>
      </c>
      <c r="I295" s="76"/>
      <c r="J295" s="76"/>
      <c r="K295" s="76"/>
      <c r="L295" s="151"/>
    </row>
    <row r="296" spans="1:12" ht="24" x14ac:dyDescent="0.25">
      <c r="A296" s="234" t="s">
        <v>284</v>
      </c>
      <c r="B296" s="235" t="s">
        <v>285</v>
      </c>
      <c r="C296" s="175">
        <f t="shared" si="16"/>
        <v>0</v>
      </c>
      <c r="D296" s="179"/>
      <c r="E296" s="179"/>
      <c r="F296" s="179"/>
      <c r="G296" s="212"/>
      <c r="H296" s="175">
        <f t="shared" si="17"/>
        <v>0</v>
      </c>
      <c r="I296" s="179"/>
      <c r="J296" s="179"/>
      <c r="K296" s="179"/>
      <c r="L296" s="181"/>
    </row>
    <row r="297" spans="1:12" ht="3" customHeight="1" x14ac:dyDescent="0.25">
      <c r="A297" s="214"/>
      <c r="B297" s="214"/>
      <c r="C297" s="182"/>
      <c r="D297" s="183"/>
      <c r="E297" s="183"/>
      <c r="F297" s="183"/>
      <c r="G297" s="219"/>
      <c r="H297" s="182"/>
      <c r="I297" s="183"/>
      <c r="J297" s="183"/>
      <c r="K297" s="183"/>
      <c r="L297" s="220"/>
    </row>
    <row r="298" spans="1:12" s="27" customFormat="1" x14ac:dyDescent="0.25">
      <c r="A298" s="230" t="s">
        <v>286</v>
      </c>
      <c r="B298" s="230" t="s">
        <v>287</v>
      </c>
      <c r="C298" s="236">
        <f>SUM(D298:G298)</f>
        <v>0</v>
      </c>
      <c r="D298" s="237"/>
      <c r="E298" s="237"/>
      <c r="F298" s="237"/>
      <c r="G298" s="238"/>
      <c r="H298" s="236">
        <f>SUM(I298:L298)</f>
        <v>0</v>
      </c>
      <c r="I298" s="237"/>
      <c r="J298" s="237"/>
      <c r="K298" s="237"/>
      <c r="L298" s="239"/>
    </row>
    <row r="299" spans="1:12" s="27" customFormat="1" ht="3" customHeight="1" x14ac:dyDescent="0.25">
      <c r="A299" s="230"/>
      <c r="B299" s="240"/>
      <c r="C299" s="241"/>
      <c r="D299" s="242"/>
      <c r="E299" s="242"/>
      <c r="F299" s="242"/>
      <c r="G299" s="243"/>
      <c r="H299" s="241"/>
      <c r="I299" s="242"/>
      <c r="J299" s="133"/>
      <c r="K299" s="133"/>
      <c r="L299" s="135"/>
    </row>
    <row r="300" spans="1:12" s="27" customFormat="1" ht="48" x14ac:dyDescent="0.25">
      <c r="A300" s="230" t="s">
        <v>288</v>
      </c>
      <c r="B300" s="244" t="s">
        <v>289</v>
      </c>
      <c r="C300" s="245">
        <f>SUM(D300:G300)</f>
        <v>0</v>
      </c>
      <c r="D300" s="168"/>
      <c r="E300" s="168"/>
      <c r="F300" s="168"/>
      <c r="G300" s="169"/>
      <c r="H300" s="245">
        <f>SUM(I300:L300)</f>
        <v>0</v>
      </c>
      <c r="I300" s="168"/>
      <c r="J300" s="246"/>
      <c r="K300" s="246"/>
      <c r="L300" s="247"/>
    </row>
    <row r="301" spans="1:12" hidden="1" x14ac:dyDescent="0.25">
      <c r="A301" s="248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50"/>
    </row>
    <row r="302" spans="1:12" hidden="1" x14ac:dyDescent="0.25">
      <c r="A302" s="251"/>
      <c r="B302" s="252"/>
      <c r="C302" s="252"/>
      <c r="D302" s="252"/>
      <c r="E302" s="252"/>
      <c r="F302" s="252"/>
      <c r="G302" s="252"/>
      <c r="H302" s="252"/>
      <c r="I302" s="252"/>
      <c r="J302" s="252"/>
      <c r="K302" s="252"/>
      <c r="L302" s="253"/>
    </row>
    <row r="303" spans="1:12" ht="12.75" hidden="1" customHeight="1" x14ac:dyDescent="0.25">
      <c r="A303" s="252" t="s">
        <v>290</v>
      </c>
      <c r="B303" s="254"/>
      <c r="C303" s="254"/>
      <c r="D303" s="252"/>
      <c r="E303" s="252"/>
      <c r="F303" s="252" t="s">
        <v>291</v>
      </c>
      <c r="G303" s="252"/>
      <c r="H303" s="252"/>
      <c r="I303" s="252"/>
      <c r="J303" s="252"/>
      <c r="K303" s="252"/>
      <c r="L303" s="253"/>
    </row>
    <row r="304" spans="1:12" hidden="1" x14ac:dyDescent="0.25">
      <c r="A304" s="251"/>
      <c r="B304" s="252"/>
      <c r="C304" s="252"/>
      <c r="D304" s="252"/>
      <c r="E304" s="252"/>
      <c r="F304" s="252"/>
      <c r="G304" s="252"/>
      <c r="H304" s="252"/>
      <c r="I304" s="252"/>
      <c r="J304" s="252"/>
      <c r="K304" s="252"/>
      <c r="L304" s="253"/>
    </row>
    <row r="305" spans="1:12" hidden="1" x14ac:dyDescent="0.25">
      <c r="A305" s="252" t="s">
        <v>292</v>
      </c>
      <c r="B305" s="254"/>
      <c r="C305" s="252"/>
      <c r="D305" s="252"/>
      <c r="E305" s="252"/>
      <c r="F305" s="252" t="s">
        <v>293</v>
      </c>
      <c r="G305" s="252"/>
      <c r="H305" s="252"/>
      <c r="I305" s="252"/>
      <c r="J305" s="252"/>
      <c r="K305" s="252"/>
      <c r="L305" s="253"/>
    </row>
    <row r="306" spans="1:12" hidden="1" x14ac:dyDescent="0.25">
      <c r="A306" s="251"/>
      <c r="B306" s="252"/>
      <c r="C306" s="252"/>
      <c r="D306" s="252"/>
      <c r="E306" s="252"/>
      <c r="F306" s="252"/>
      <c r="G306" s="252"/>
      <c r="H306" s="252"/>
      <c r="I306" s="252"/>
      <c r="J306" s="252"/>
      <c r="K306" s="252"/>
      <c r="L306" s="253"/>
    </row>
    <row r="307" spans="1:12" ht="12.75" hidden="1" thickBot="1" x14ac:dyDescent="0.3">
      <c r="A307" s="255"/>
      <c r="B307" s="256"/>
      <c r="C307" s="256"/>
      <c r="D307" s="256"/>
      <c r="E307" s="256"/>
      <c r="F307" s="256"/>
      <c r="G307" s="256"/>
      <c r="H307" s="256"/>
      <c r="I307" s="256"/>
      <c r="J307" s="256"/>
      <c r="K307" s="256"/>
      <c r="L307" s="257"/>
    </row>
    <row r="308" spans="1:12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wjeT1d5kxWRthIJJMaAZO5pFpxN0vlOSRnTHPpe3EcROvPb+gPkO5BHMP1q2KHeLE/HXkp1ebT1KPZgzf236Vw==" saltValue="RsoFI4DwisvGgWKrkASqmA==" spinCount="100000" sheet="1" objects="1" scenarios="1"/>
  <mergeCells count="29">
    <mergeCell ref="H13:L13"/>
    <mergeCell ref="A1:L1"/>
    <mergeCell ref="A2:L2"/>
    <mergeCell ref="H4:L4"/>
    <mergeCell ref="H5:L5"/>
    <mergeCell ref="H6:L6"/>
    <mergeCell ref="H7:L7"/>
    <mergeCell ref="H8:L8"/>
    <mergeCell ref="H9:L9"/>
    <mergeCell ref="H10:L10"/>
    <mergeCell ref="H11:L11"/>
    <mergeCell ref="H12:L12"/>
    <mergeCell ref="L17:L18"/>
    <mergeCell ref="A285:B285"/>
    <mergeCell ref="H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87:B287"/>
    <mergeCell ref="H17:H18"/>
    <mergeCell ref="I17:I18"/>
    <mergeCell ref="J17:J18"/>
    <mergeCell ref="K17:K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Roman,Regular"&amp;10Tāme Nr.01.2.2.        &amp;"Arial,Regular"   </oddHeader>
    <oddFooter>&amp;L&amp;"Times New Roman,Regular"&amp;10&amp;D&amp;T&amp;R&amp;"Times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01.1.1.</vt:lpstr>
      <vt:lpstr>01.1.2.</vt:lpstr>
      <vt:lpstr>01.1.3.</vt:lpstr>
      <vt:lpstr>01.1.4.</vt:lpstr>
      <vt:lpstr>01.1.5.</vt:lpstr>
      <vt:lpstr>01.1.6.</vt:lpstr>
      <vt:lpstr>01.1.7.</vt:lpstr>
      <vt:lpstr>01.2.1.</vt:lpstr>
      <vt:lpstr>01.2.2.</vt:lpstr>
      <vt:lpstr>01.2.3.</vt:lpstr>
      <vt:lpstr>01.2.4.</vt:lpstr>
      <vt:lpstr>'01.1.1.'!Print_Area</vt:lpstr>
      <vt:lpstr>'01.1.2.'!Print_Area</vt:lpstr>
      <vt:lpstr>'01.1.3.'!Print_Area</vt:lpstr>
      <vt:lpstr>'01.1.4.'!Print_Area</vt:lpstr>
      <vt:lpstr>'01.1.1.'!Print_Titles</vt:lpstr>
      <vt:lpstr>'01.1.2.'!Print_Titles</vt:lpstr>
      <vt:lpstr>'01.1.3.'!Print_Titles</vt:lpstr>
      <vt:lpstr>'01.1.4.'!Print_Titles</vt:lpstr>
      <vt:lpstr>'01.1.5.'!Print_Titles</vt:lpstr>
      <vt:lpstr>'01.1.6.'!Print_Titles</vt:lpstr>
      <vt:lpstr>'01.1.7.'!Print_Titles</vt:lpstr>
      <vt:lpstr>'01.2.1.'!Print_Titles</vt:lpstr>
      <vt:lpstr>'01.2.2.'!Print_Titles</vt:lpstr>
      <vt:lpstr>'01.2.3.'!Print_Titles</vt:lpstr>
      <vt:lpstr>'01.2.4.'!Print_Titles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Linda Rimša</cp:lastModifiedBy>
  <cp:lastPrinted>2014-12-29T08:16:26Z</cp:lastPrinted>
  <dcterms:created xsi:type="dcterms:W3CDTF">2014-12-15T11:02:21Z</dcterms:created>
  <dcterms:modified xsi:type="dcterms:W3CDTF">2015-01-09T08:10:04Z</dcterms:modified>
</cp:coreProperties>
</file>