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192.168.150.1\d$\Webs\docs\j14\x\"/>
    </mc:Choice>
  </mc:AlternateContent>
  <bookViews>
    <workbookView xWindow="0" yWindow="0" windowWidth="28800" windowHeight="12435" tabRatio="929" firstSheet="8" activeTab="21"/>
  </bookViews>
  <sheets>
    <sheet name="04.1.1." sheetId="2" r:id="rId1"/>
    <sheet name="04.1.2." sheetId="3" r:id="rId2"/>
    <sheet name="04.1.3." sheetId="4" r:id="rId3"/>
    <sheet name="04.1.4." sheetId="5" r:id="rId4"/>
    <sheet name="04.1.5." sheetId="6" r:id="rId5"/>
    <sheet name="04.1.6." sheetId="7" r:id="rId6"/>
    <sheet name="04.1.7." sheetId="8" r:id="rId7"/>
    <sheet name="04.1.8." sheetId="9" r:id="rId8"/>
    <sheet name="04.1.9." sheetId="10" r:id="rId9"/>
    <sheet name="04.1.10." sheetId="11" r:id="rId10"/>
    <sheet name="04.1.11." sheetId="12" r:id="rId11"/>
    <sheet name="04.1.12." sheetId="13" r:id="rId12"/>
    <sheet name="04.1.13." sheetId="19" r:id="rId13"/>
    <sheet name="04.1.14." sheetId="20" r:id="rId14"/>
    <sheet name="04.1.15." sheetId="21" r:id="rId15"/>
    <sheet name="04.1.16." sheetId="22" r:id="rId16"/>
    <sheet name="04.1.17." sheetId="18" r:id="rId17"/>
    <sheet name="04.1.18." sheetId="14" r:id="rId18"/>
    <sheet name="04.2.1." sheetId="23" r:id="rId19"/>
    <sheet name="04.3.1." sheetId="15" r:id="rId20"/>
    <sheet name="04.3.2." sheetId="17" r:id="rId21"/>
    <sheet name="04.3.3." sheetId="16" r:id="rId22"/>
  </sheets>
  <externalReferences>
    <externalReference r:id="rId23"/>
    <externalReference r:id="rId24"/>
    <externalReference r:id="rId25"/>
  </externalReferences>
  <definedNames>
    <definedName name="_xlnm._FilterDatabase" localSheetId="0" hidden="1">'04.1.1.'!$C$17:$L$300</definedName>
    <definedName name="_xlnm._FilterDatabase" localSheetId="9" hidden="1">'04.1.10.'!$C$17:$L$300</definedName>
    <definedName name="_xlnm._FilterDatabase" localSheetId="10" hidden="1">'04.1.11.'!$C$17:$L$300</definedName>
    <definedName name="_xlnm._FilterDatabase" localSheetId="11" hidden="1">'04.1.12.'!$C$17:$L$300</definedName>
    <definedName name="_xlnm._FilterDatabase" localSheetId="12" hidden="1">'04.1.13.'!$C$17:$L$300</definedName>
    <definedName name="_xlnm._FilterDatabase" localSheetId="13" hidden="1">'04.1.14.'!$C$17:$L$300</definedName>
    <definedName name="_xlnm._FilterDatabase" localSheetId="14" hidden="1">'04.1.15.'!$C$17:$L$300</definedName>
    <definedName name="_xlnm._FilterDatabase" localSheetId="15" hidden="1">'04.1.16.'!$C$17:$L$300</definedName>
    <definedName name="_xlnm._FilterDatabase" localSheetId="16" hidden="1">'04.1.17.'!$C$17:$L$300</definedName>
    <definedName name="_xlnm._FilterDatabase" localSheetId="17" hidden="1">'04.1.18.'!$C$17:$L$300</definedName>
    <definedName name="_xlnm._FilterDatabase" localSheetId="1" hidden="1">'04.1.2.'!$C$17:$L$300</definedName>
    <definedName name="_xlnm._FilterDatabase" localSheetId="2" hidden="1">'04.1.3.'!$C$17:$L$300</definedName>
    <definedName name="_xlnm._FilterDatabase" localSheetId="3" hidden="1">'04.1.4.'!$C$17:$L$300</definedName>
    <definedName name="_xlnm._FilterDatabase" localSheetId="4" hidden="1">'04.1.5.'!$C$17:$L$300</definedName>
    <definedName name="_xlnm._FilterDatabase" localSheetId="5" hidden="1">'04.1.6.'!$C$17:$L$300</definedName>
    <definedName name="_xlnm._FilterDatabase" localSheetId="6" hidden="1">'04.1.7.'!$C$17:$L$300</definedName>
    <definedName name="_xlnm._FilterDatabase" localSheetId="7" hidden="1">'04.1.8.'!$C$17:$L$300</definedName>
    <definedName name="_xlnm._FilterDatabase" localSheetId="8" hidden="1">'04.1.9.'!$C$17:$L$300</definedName>
    <definedName name="_xlnm._FilterDatabase" localSheetId="18" hidden="1">'04.2.1.'!$C$17:$L$300</definedName>
    <definedName name="_xlnm._FilterDatabase" localSheetId="19" hidden="1">'04.3.1.'!$C$17:$L$300</definedName>
    <definedName name="_xlnm._FilterDatabase" localSheetId="20" hidden="1">'04.3.2.'!$C$17:$L$300</definedName>
    <definedName name="_xlnm._FilterDatabase" localSheetId="21" hidden="1">'04.3.3.'!$C$17:$L$300</definedName>
    <definedName name="_xlnm.Print_Titles" localSheetId="0">'04.1.1.'!$19:$19</definedName>
    <definedName name="_xlnm.Print_Titles" localSheetId="9">'04.1.10.'!$19:$19</definedName>
    <definedName name="_xlnm.Print_Titles" localSheetId="10">'04.1.11.'!$19:$19</definedName>
    <definedName name="_xlnm.Print_Titles" localSheetId="11">'04.1.12.'!$19:$19</definedName>
    <definedName name="_xlnm.Print_Titles" localSheetId="12">'04.1.13.'!$19:$19</definedName>
    <definedName name="_xlnm.Print_Titles" localSheetId="13">'04.1.14.'!$19:$19</definedName>
    <definedName name="_xlnm.Print_Titles" localSheetId="14">'04.1.15.'!$19:$19</definedName>
    <definedName name="_xlnm.Print_Titles" localSheetId="15">'04.1.16.'!$19:$19</definedName>
    <definedName name="_xlnm.Print_Titles" localSheetId="16">'04.1.17.'!$19:$19</definedName>
    <definedName name="_xlnm.Print_Titles" localSheetId="17">'04.1.18.'!$19:$19</definedName>
    <definedName name="_xlnm.Print_Titles" localSheetId="1">'04.1.2.'!$19:$19</definedName>
    <definedName name="_xlnm.Print_Titles" localSheetId="2">'04.1.3.'!$19:$19</definedName>
    <definedName name="_xlnm.Print_Titles" localSheetId="3">'04.1.4.'!$19:$19</definedName>
    <definedName name="_xlnm.Print_Titles" localSheetId="4">'04.1.5.'!$19:$19</definedName>
    <definedName name="_xlnm.Print_Titles" localSheetId="5">'04.1.6.'!$19:$19</definedName>
    <definedName name="_xlnm.Print_Titles" localSheetId="6">'04.1.7.'!$19:$19</definedName>
    <definedName name="_xlnm.Print_Titles" localSheetId="7">'04.1.8.'!$19:$19</definedName>
    <definedName name="_xlnm.Print_Titles" localSheetId="8">'04.1.9.'!$19:$19</definedName>
    <definedName name="_xlnm.Print_Titles" localSheetId="18">'04.2.1.'!$19:$19</definedName>
    <definedName name="_xlnm.Print_Titles" localSheetId="19">'04.3.1.'!$19:$19</definedName>
    <definedName name="_xlnm.Print_Titles" localSheetId="20">'04.3.2.'!$19:$19</definedName>
    <definedName name="_xlnm.Print_Titles" localSheetId="21">'04.3.3.'!$19:$19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3" l="1"/>
  <c r="L194" i="4"/>
  <c r="L194" i="5"/>
  <c r="L194" i="6"/>
  <c r="L194" i="7"/>
  <c r="L194" i="8"/>
  <c r="L194" i="9"/>
  <c r="L194" i="10"/>
  <c r="L194" i="11"/>
  <c r="L194" i="12"/>
  <c r="L194" i="13"/>
  <c r="L194" i="19"/>
  <c r="L194" i="20"/>
  <c r="L194" i="21"/>
  <c r="L194" i="22"/>
  <c r="L194" i="18"/>
  <c r="L194" i="14"/>
  <c r="L194" i="23"/>
  <c r="L194" i="15"/>
  <c r="L194" i="17"/>
  <c r="L194" i="16"/>
  <c r="L194" i="2"/>
  <c r="K194" i="3"/>
  <c r="K194" i="4"/>
  <c r="K194" i="5"/>
  <c r="K194" i="6"/>
  <c r="K194" i="7"/>
  <c r="K194" i="9"/>
  <c r="K194" i="10"/>
  <c r="K194" i="11"/>
  <c r="K194" i="12"/>
  <c r="K194" i="13"/>
  <c r="K194" i="19"/>
  <c r="K194" i="20"/>
  <c r="K194" i="21"/>
  <c r="K194" i="22"/>
  <c r="K194" i="18"/>
  <c r="K194" i="14"/>
  <c r="K194" i="23"/>
  <c r="K194" i="15"/>
  <c r="K194" i="17"/>
  <c r="K194" i="16"/>
  <c r="K194" i="2"/>
  <c r="J194" i="3"/>
  <c r="J194" i="5"/>
  <c r="J194" i="6"/>
  <c r="J194" i="7"/>
  <c r="J194" i="8"/>
  <c r="J194" i="9"/>
  <c r="J194" i="10"/>
  <c r="J194" i="11"/>
  <c r="J194" i="12"/>
  <c r="J194" i="13"/>
  <c r="J194" i="19"/>
  <c r="J194" i="20"/>
  <c r="J194" i="21"/>
  <c r="J194" i="22"/>
  <c r="J194" i="18"/>
  <c r="J194" i="14"/>
  <c r="J194" i="23"/>
  <c r="J194" i="15"/>
  <c r="J194" i="17"/>
  <c r="J194" i="16"/>
  <c r="J194" i="2"/>
  <c r="I194" i="3"/>
  <c r="I194" i="7"/>
  <c r="I194" i="19"/>
  <c r="I194" i="20"/>
  <c r="I194" i="21"/>
  <c r="I194" i="22"/>
  <c r="I194" i="18"/>
  <c r="I194" i="23"/>
  <c r="I194" i="15"/>
  <c r="I194" i="17"/>
  <c r="I194" i="16"/>
  <c r="L268" i="3"/>
  <c r="L268" i="4"/>
  <c r="L268" i="5"/>
  <c r="L268" i="6"/>
  <c r="L268" i="7"/>
  <c r="L268" i="8"/>
  <c r="L268" i="9"/>
  <c r="L268" i="10"/>
  <c r="L268" i="11"/>
  <c r="L268" i="12"/>
  <c r="L268" i="13"/>
  <c r="L268" i="19"/>
  <c r="L268" i="20"/>
  <c r="L268" i="21"/>
  <c r="L268" i="22"/>
  <c r="L268" i="18"/>
  <c r="L268" i="14"/>
  <c r="L268" i="23"/>
  <c r="L268" i="15"/>
  <c r="L268" i="17"/>
  <c r="L268" i="16"/>
  <c r="L268" i="2"/>
  <c r="K268" i="3"/>
  <c r="K268" i="4"/>
  <c r="K268" i="5"/>
  <c r="K268" i="6"/>
  <c r="K268" i="7"/>
  <c r="K268" i="8"/>
  <c r="K268" i="9"/>
  <c r="K268" i="10"/>
  <c r="K268" i="11"/>
  <c r="K268" i="12"/>
  <c r="K268" i="13"/>
  <c r="K268" i="19"/>
  <c r="K268" i="20"/>
  <c r="K268" i="21"/>
  <c r="K268" i="22"/>
  <c r="K268" i="18"/>
  <c r="K268" i="14"/>
  <c r="K268" i="23"/>
  <c r="K268" i="15"/>
  <c r="K268" i="17"/>
  <c r="K268" i="16"/>
  <c r="K268" i="2"/>
  <c r="J268" i="3"/>
  <c r="J268" i="4"/>
  <c r="J268" i="5"/>
  <c r="J268" i="6"/>
  <c r="J268" i="7"/>
  <c r="J268" i="8"/>
  <c r="J268" i="9"/>
  <c r="J268" i="10"/>
  <c r="J268" i="11"/>
  <c r="J268" i="12"/>
  <c r="J268" i="13"/>
  <c r="J268" i="19"/>
  <c r="J268" i="20"/>
  <c r="J268" i="21"/>
  <c r="J268" i="22"/>
  <c r="J268" i="18"/>
  <c r="J268" i="14"/>
  <c r="J268" i="23"/>
  <c r="J268" i="15"/>
  <c r="J268" i="17"/>
  <c r="J268" i="16"/>
  <c r="J268" i="2"/>
  <c r="I268" i="3"/>
  <c r="I268" i="4"/>
  <c r="I268" i="5"/>
  <c r="I268" i="6"/>
  <c r="I268" i="7"/>
  <c r="I268" i="8"/>
  <c r="I268" i="9"/>
  <c r="I268" i="10"/>
  <c r="I268" i="11"/>
  <c r="I268" i="12"/>
  <c r="I268" i="13"/>
  <c r="I268" i="19"/>
  <c r="I268" i="20"/>
  <c r="I268" i="21"/>
  <c r="I268" i="22"/>
  <c r="I268" i="18"/>
  <c r="I268" i="14"/>
  <c r="I268" i="23"/>
  <c r="I268" i="15"/>
  <c r="I268" i="17"/>
  <c r="I268" i="16"/>
  <c r="I268" i="2"/>
  <c r="L283" i="3"/>
  <c r="L283" i="4"/>
  <c r="L283" i="5"/>
  <c r="L283" i="6"/>
  <c r="L283" i="7"/>
  <c r="L283" i="8"/>
  <c r="L283" i="9"/>
  <c r="L283" i="10"/>
  <c r="L283" i="11"/>
  <c r="L283" i="12"/>
  <c r="L283" i="13"/>
  <c r="L283" i="19"/>
  <c r="L283" i="20"/>
  <c r="L283" i="21"/>
  <c r="L283" i="22"/>
  <c r="L283" i="18"/>
  <c r="L283" i="14"/>
  <c r="L283" i="23"/>
  <c r="L283" i="15"/>
  <c r="L283" i="17"/>
  <c r="L283" i="16"/>
  <c r="L283" i="2"/>
  <c r="K283" i="3"/>
  <c r="K283" i="4"/>
  <c r="K283" i="5"/>
  <c r="K283" i="7"/>
  <c r="K283" i="9"/>
  <c r="K283" i="10"/>
  <c r="K283" i="11"/>
  <c r="K283" i="12"/>
  <c r="K283" i="13"/>
  <c r="K283" i="19"/>
  <c r="K283" i="20"/>
  <c r="K283" i="21"/>
  <c r="K283" i="22"/>
  <c r="K283" i="18"/>
  <c r="K283" i="14"/>
  <c r="K283" i="23"/>
  <c r="K283" i="15"/>
  <c r="K283" i="17"/>
  <c r="K283" i="16"/>
  <c r="K283" i="2"/>
  <c r="J283" i="3"/>
  <c r="J283" i="6"/>
  <c r="J283" i="7"/>
  <c r="J283" i="8"/>
  <c r="J283" i="9"/>
  <c r="J283" i="10"/>
  <c r="J283" i="11"/>
  <c r="J283" i="12"/>
  <c r="J283" i="13"/>
  <c r="J283" i="19"/>
  <c r="J283" i="20"/>
  <c r="J283" i="21"/>
  <c r="J283" i="22"/>
  <c r="J283" i="18"/>
  <c r="J283" i="14"/>
  <c r="J283" i="23"/>
  <c r="J283" i="15"/>
  <c r="J283" i="17"/>
  <c r="J283" i="16"/>
  <c r="J283" i="2"/>
  <c r="I283" i="19"/>
  <c r="I283" i="20"/>
  <c r="I283" i="21"/>
  <c r="I283" i="22"/>
  <c r="I283" i="18"/>
  <c r="I283" i="23"/>
  <c r="I283" i="15"/>
  <c r="I283" i="17"/>
  <c r="I283" i="16"/>
  <c r="I127" i="8" l="1"/>
  <c r="I135" i="13" l="1"/>
  <c r="I127" i="13" l="1"/>
  <c r="I96" i="13"/>
  <c r="I149" i="9" l="1"/>
  <c r="I132" i="9"/>
  <c r="I115" i="9"/>
  <c r="I163" i="22" l="1"/>
  <c r="I163" i="21"/>
  <c r="L233" i="3" l="1"/>
  <c r="L233" i="4"/>
  <c r="L233" i="5"/>
  <c r="L233" i="6"/>
  <c r="L233" i="7"/>
  <c r="L233" i="8"/>
  <c r="L233" i="9"/>
  <c r="L233" i="10"/>
  <c r="L233" i="11"/>
  <c r="L233" i="12"/>
  <c r="L233" i="13"/>
  <c r="L233" i="19"/>
  <c r="L233" i="20"/>
  <c r="L233" i="21"/>
  <c r="L233" i="22"/>
  <c r="L233" i="18"/>
  <c r="L233" i="14"/>
  <c r="L233" i="23"/>
  <c r="L233" i="15"/>
  <c r="L233" i="17"/>
  <c r="L233" i="16"/>
  <c r="L233" i="2"/>
  <c r="K233" i="3"/>
  <c r="K233" i="4"/>
  <c r="K233" i="5"/>
  <c r="K233" i="6"/>
  <c r="K233" i="7"/>
  <c r="K233" i="8"/>
  <c r="K233" i="9"/>
  <c r="K233" i="10"/>
  <c r="K233" i="11"/>
  <c r="K233" i="12"/>
  <c r="K233" i="13"/>
  <c r="K233" i="19"/>
  <c r="K233" i="20"/>
  <c r="K233" i="21"/>
  <c r="K233" i="22"/>
  <c r="K233" i="18"/>
  <c r="K233" i="14"/>
  <c r="K233" i="23"/>
  <c r="K233" i="15"/>
  <c r="K233" i="17"/>
  <c r="K233" i="16"/>
  <c r="K233" i="2"/>
  <c r="J233" i="3"/>
  <c r="J233" i="4"/>
  <c r="J233" i="5"/>
  <c r="J233" i="6"/>
  <c r="J233" i="7"/>
  <c r="J233" i="8"/>
  <c r="J233" i="9"/>
  <c r="J233" i="10"/>
  <c r="J233" i="11"/>
  <c r="J233" i="12"/>
  <c r="J233" i="13"/>
  <c r="J233" i="19"/>
  <c r="J233" i="20"/>
  <c r="J233" i="21"/>
  <c r="J233" i="22"/>
  <c r="J233" i="18"/>
  <c r="J233" i="14"/>
  <c r="J233" i="23"/>
  <c r="J233" i="15"/>
  <c r="J233" i="17"/>
  <c r="J233" i="16"/>
  <c r="J233" i="2"/>
  <c r="I233" i="3"/>
  <c r="I233" i="4"/>
  <c r="H233" i="4" s="1"/>
  <c r="I233" i="5"/>
  <c r="I233" i="6"/>
  <c r="I233" i="7"/>
  <c r="I233" i="8"/>
  <c r="H233" i="8" s="1"/>
  <c r="I233" i="9"/>
  <c r="I233" i="10"/>
  <c r="I233" i="11"/>
  <c r="H233" i="11" s="1"/>
  <c r="I233" i="12"/>
  <c r="H233" i="12" s="1"/>
  <c r="I233" i="13"/>
  <c r="I233" i="19"/>
  <c r="I233" i="20"/>
  <c r="I233" i="21"/>
  <c r="H233" i="21" s="1"/>
  <c r="I233" i="22"/>
  <c r="I233" i="18"/>
  <c r="I233" i="14"/>
  <c r="I233" i="23"/>
  <c r="I233" i="15"/>
  <c r="I233" i="17"/>
  <c r="I233" i="16"/>
  <c r="I233" i="2"/>
  <c r="H233" i="2" s="1"/>
  <c r="G233" i="3"/>
  <c r="G233" i="4"/>
  <c r="G233" i="5"/>
  <c r="G233" i="6"/>
  <c r="G233" i="7"/>
  <c r="G233" i="8"/>
  <c r="G233" i="9"/>
  <c r="G233" i="10"/>
  <c r="G233" i="11"/>
  <c r="G233" i="12"/>
  <c r="G233" i="13"/>
  <c r="G233" i="19"/>
  <c r="G233" i="20"/>
  <c r="G233" i="21"/>
  <c r="G233" i="22"/>
  <c r="G233" i="18"/>
  <c r="G233" i="14"/>
  <c r="G233" i="23"/>
  <c r="G233" i="15"/>
  <c r="G233" i="17"/>
  <c r="G233" i="16"/>
  <c r="G233" i="2"/>
  <c r="E233" i="3"/>
  <c r="F233" i="3"/>
  <c r="E233" i="4"/>
  <c r="F233" i="4"/>
  <c r="E233" i="5"/>
  <c r="F233" i="5"/>
  <c r="E233" i="6"/>
  <c r="F233" i="6"/>
  <c r="E233" i="7"/>
  <c r="F233" i="7"/>
  <c r="E233" i="8"/>
  <c r="F233" i="8"/>
  <c r="E233" i="9"/>
  <c r="F233" i="9"/>
  <c r="E233" i="10"/>
  <c r="F233" i="10"/>
  <c r="E233" i="11"/>
  <c r="F233" i="11"/>
  <c r="E233" i="12"/>
  <c r="F233" i="12"/>
  <c r="E233" i="13"/>
  <c r="F233" i="13"/>
  <c r="E233" i="19"/>
  <c r="F233" i="19"/>
  <c r="E233" i="20"/>
  <c r="F233" i="20"/>
  <c r="E233" i="21"/>
  <c r="F233" i="21"/>
  <c r="E233" i="22"/>
  <c r="F233" i="22"/>
  <c r="E233" i="18"/>
  <c r="F233" i="18"/>
  <c r="E233" i="14"/>
  <c r="F233" i="14"/>
  <c r="E233" i="23"/>
  <c r="F233" i="23"/>
  <c r="E233" i="15"/>
  <c r="F233" i="15"/>
  <c r="E233" i="17"/>
  <c r="F233" i="17"/>
  <c r="E233" i="16"/>
  <c r="F233" i="16"/>
  <c r="E233" i="2"/>
  <c r="F233" i="2"/>
  <c r="D233" i="3"/>
  <c r="D233" i="4"/>
  <c r="D233" i="5"/>
  <c r="D233" i="6"/>
  <c r="D233" i="7"/>
  <c r="D233" i="8"/>
  <c r="D233" i="9"/>
  <c r="D233" i="10"/>
  <c r="D233" i="11"/>
  <c r="D233" i="12"/>
  <c r="D233" i="13"/>
  <c r="D233" i="19"/>
  <c r="D233" i="20"/>
  <c r="D233" i="21"/>
  <c r="D233" i="22"/>
  <c r="D233" i="18"/>
  <c r="D233" i="14"/>
  <c r="D233" i="23"/>
  <c r="D233" i="15"/>
  <c r="D233" i="17"/>
  <c r="D233" i="16"/>
  <c r="D233" i="2"/>
  <c r="H233" i="3"/>
  <c r="H234" i="3"/>
  <c r="H234" i="4"/>
  <c r="H234" i="5"/>
  <c r="H234" i="6"/>
  <c r="H234" i="7"/>
  <c r="H234" i="8"/>
  <c r="H234" i="9"/>
  <c r="H234" i="10"/>
  <c r="H234" i="11"/>
  <c r="H234" i="12"/>
  <c r="H234" i="13"/>
  <c r="H234" i="19"/>
  <c r="H234" i="20"/>
  <c r="H234" i="21"/>
  <c r="H234" i="22"/>
  <c r="H234" i="18"/>
  <c r="H234" i="14"/>
  <c r="H234" i="23"/>
  <c r="H234" i="15"/>
  <c r="H234" i="17"/>
  <c r="H234" i="16"/>
  <c r="H234" i="2"/>
  <c r="C234" i="3"/>
  <c r="C234" i="4"/>
  <c r="C234" i="5"/>
  <c r="C234" i="6"/>
  <c r="C234" i="7"/>
  <c r="C234" i="8"/>
  <c r="C234" i="9"/>
  <c r="C234" i="10"/>
  <c r="C234" i="11"/>
  <c r="C234" i="12"/>
  <c r="C234" i="13"/>
  <c r="C234" i="19"/>
  <c r="C234" i="20"/>
  <c r="C234" i="21"/>
  <c r="C234" i="22"/>
  <c r="C234" i="18"/>
  <c r="C234" i="14"/>
  <c r="C234" i="23"/>
  <c r="C234" i="15"/>
  <c r="C234" i="17"/>
  <c r="C234" i="16"/>
  <c r="C234" i="2"/>
  <c r="L131" i="3"/>
  <c r="L131" i="4"/>
  <c r="L131" i="5"/>
  <c r="L131" i="6"/>
  <c r="L131" i="7"/>
  <c r="L131" i="8"/>
  <c r="L131" i="9"/>
  <c r="L131" i="10"/>
  <c r="L131" i="11"/>
  <c r="L131" i="12"/>
  <c r="L131" i="13"/>
  <c r="L131" i="19"/>
  <c r="L131" i="20"/>
  <c r="L131" i="21"/>
  <c r="L131" i="22"/>
  <c r="L131" i="18"/>
  <c r="L131" i="14"/>
  <c r="L131" i="23"/>
  <c r="L131" i="15"/>
  <c r="L131" i="17"/>
  <c r="L131" i="16"/>
  <c r="L131" i="2"/>
  <c r="K131" i="3"/>
  <c r="K131" i="4"/>
  <c r="K131" i="5"/>
  <c r="K131" i="6"/>
  <c r="K131" i="7"/>
  <c r="K131" i="9"/>
  <c r="K131" i="10"/>
  <c r="K131" i="11"/>
  <c r="K131" i="12"/>
  <c r="K131" i="13"/>
  <c r="K131" i="19"/>
  <c r="K131" i="20"/>
  <c r="K131" i="21"/>
  <c r="K131" i="22"/>
  <c r="K131" i="18"/>
  <c r="K131" i="14"/>
  <c r="K131" i="23"/>
  <c r="K131" i="15"/>
  <c r="K131" i="17"/>
  <c r="K131" i="16"/>
  <c r="K131" i="2"/>
  <c r="J131" i="3"/>
  <c r="J131" i="5"/>
  <c r="J131" i="6"/>
  <c r="J131" i="7"/>
  <c r="J131" i="8"/>
  <c r="J131" i="9"/>
  <c r="J131" i="10"/>
  <c r="J131" i="11"/>
  <c r="J131" i="12"/>
  <c r="J131" i="13"/>
  <c r="J131" i="19"/>
  <c r="J131" i="20"/>
  <c r="J131" i="21"/>
  <c r="J131" i="22"/>
  <c r="J131" i="18"/>
  <c r="J131" i="14"/>
  <c r="J131" i="23"/>
  <c r="J131" i="15"/>
  <c r="J131" i="17"/>
  <c r="J131" i="16"/>
  <c r="J131" i="2"/>
  <c r="I131" i="3"/>
  <c r="I131" i="6"/>
  <c r="I131" i="7"/>
  <c r="I131" i="10"/>
  <c r="I131" i="11"/>
  <c r="I131" i="12"/>
  <c r="I131" i="13"/>
  <c r="I131" i="19"/>
  <c r="I131" i="20"/>
  <c r="I131" i="21"/>
  <c r="I131" i="22"/>
  <c r="I131" i="18"/>
  <c r="I131" i="14"/>
  <c r="I131" i="23"/>
  <c r="I131" i="15"/>
  <c r="I131" i="17"/>
  <c r="I131" i="16"/>
  <c r="I131" i="2"/>
  <c r="G131" i="3"/>
  <c r="G131" i="4"/>
  <c r="G131" i="5"/>
  <c r="G131" i="6"/>
  <c r="G131" i="7"/>
  <c r="G131" i="8"/>
  <c r="G131" i="9"/>
  <c r="G131" i="10"/>
  <c r="G131" i="11"/>
  <c r="G131" i="12"/>
  <c r="G131" i="13"/>
  <c r="G131" i="19"/>
  <c r="G131" i="20"/>
  <c r="G131" i="21"/>
  <c r="G131" i="22"/>
  <c r="G131" i="18"/>
  <c r="G131" i="14"/>
  <c r="G131" i="23"/>
  <c r="G131" i="15"/>
  <c r="G131" i="17"/>
  <c r="G131" i="16"/>
  <c r="G131" i="2"/>
  <c r="D131" i="3"/>
  <c r="D131" i="5"/>
  <c r="D131" i="6"/>
  <c r="D131" i="7"/>
  <c r="D131" i="10"/>
  <c r="D131" i="11"/>
  <c r="D131" i="12"/>
  <c r="D131" i="13"/>
  <c r="D131" i="19"/>
  <c r="D131" i="20"/>
  <c r="D131" i="21"/>
  <c r="D131" i="22"/>
  <c r="D131" i="18"/>
  <c r="D131" i="14"/>
  <c r="D131" i="23"/>
  <c r="D131" i="15"/>
  <c r="D131" i="17"/>
  <c r="D131" i="16"/>
  <c r="D131" i="2"/>
  <c r="E131" i="3"/>
  <c r="F131" i="3"/>
  <c r="E131" i="4"/>
  <c r="F131" i="4"/>
  <c r="E131" i="5"/>
  <c r="F131" i="5"/>
  <c r="E131" i="6"/>
  <c r="F131" i="6"/>
  <c r="E131" i="7"/>
  <c r="F131" i="7"/>
  <c r="E131" i="8"/>
  <c r="F131" i="8"/>
  <c r="E131" i="9"/>
  <c r="F131" i="9"/>
  <c r="E131" i="10"/>
  <c r="F131" i="10"/>
  <c r="E131" i="11"/>
  <c r="F131" i="11"/>
  <c r="E131" i="12"/>
  <c r="F131" i="12"/>
  <c r="E131" i="13"/>
  <c r="F131" i="13"/>
  <c r="E131" i="19"/>
  <c r="F131" i="19"/>
  <c r="E131" i="20"/>
  <c r="F131" i="20"/>
  <c r="E131" i="21"/>
  <c r="F131" i="21"/>
  <c r="E131" i="22"/>
  <c r="F131" i="22"/>
  <c r="E131" i="18"/>
  <c r="F131" i="18"/>
  <c r="E131" i="14"/>
  <c r="F131" i="14"/>
  <c r="E131" i="23"/>
  <c r="F131" i="23"/>
  <c r="E131" i="15"/>
  <c r="F131" i="15"/>
  <c r="E131" i="17"/>
  <c r="F131" i="17"/>
  <c r="E131" i="16"/>
  <c r="F131" i="16"/>
  <c r="E131" i="2"/>
  <c r="F131" i="2"/>
  <c r="H135" i="3"/>
  <c r="H135" i="4"/>
  <c r="H135" i="5"/>
  <c r="H135" i="6"/>
  <c r="H135" i="7"/>
  <c r="H135" i="8"/>
  <c r="H135" i="9"/>
  <c r="H135" i="10"/>
  <c r="H135" i="11"/>
  <c r="H135" i="12"/>
  <c r="H135" i="13"/>
  <c r="H135" i="19"/>
  <c r="H135" i="20"/>
  <c r="H135" i="21"/>
  <c r="H135" i="22"/>
  <c r="H135" i="18"/>
  <c r="H135" i="14"/>
  <c r="H135" i="23"/>
  <c r="H135" i="15"/>
  <c r="H135" i="17"/>
  <c r="H135" i="16"/>
  <c r="H135" i="2"/>
  <c r="C135" i="3"/>
  <c r="C135" i="4"/>
  <c r="C135" i="5"/>
  <c r="C135" i="6"/>
  <c r="C135" i="7"/>
  <c r="C135" i="8"/>
  <c r="C135" i="9"/>
  <c r="C135" i="10"/>
  <c r="C135" i="11"/>
  <c r="C135" i="12"/>
  <c r="C135" i="13"/>
  <c r="C135" i="19"/>
  <c r="C135" i="20"/>
  <c r="C135" i="21"/>
  <c r="C135" i="22"/>
  <c r="C135" i="18"/>
  <c r="C135" i="14"/>
  <c r="C135" i="23"/>
  <c r="C135" i="15"/>
  <c r="C135" i="17"/>
  <c r="C135" i="16"/>
  <c r="C135" i="2"/>
  <c r="H72" i="3"/>
  <c r="H72" i="4"/>
  <c r="H72" i="5"/>
  <c r="H72" i="6"/>
  <c r="H72" i="7"/>
  <c r="H72" i="8"/>
  <c r="H72" i="9"/>
  <c r="H72" i="10"/>
  <c r="H72" i="11"/>
  <c r="H72" i="12"/>
  <c r="H72" i="13"/>
  <c r="H72" i="19"/>
  <c r="H72" i="20"/>
  <c r="H72" i="21"/>
  <c r="H72" i="22"/>
  <c r="H72" i="18"/>
  <c r="H72" i="14"/>
  <c r="H72" i="23"/>
  <c r="H72" i="15"/>
  <c r="H72" i="17"/>
  <c r="H72" i="16"/>
  <c r="H72" i="2"/>
  <c r="C72" i="3"/>
  <c r="C72" i="4"/>
  <c r="C72" i="5"/>
  <c r="C72" i="6"/>
  <c r="C72" i="7"/>
  <c r="C72" i="8"/>
  <c r="C72" i="9"/>
  <c r="C72" i="10"/>
  <c r="C72" i="11"/>
  <c r="C72" i="12"/>
  <c r="C72" i="13"/>
  <c r="C72" i="19"/>
  <c r="C72" i="20"/>
  <c r="C72" i="21"/>
  <c r="C72" i="22"/>
  <c r="C72" i="18"/>
  <c r="C72" i="14"/>
  <c r="C72" i="23"/>
  <c r="C72" i="15"/>
  <c r="C72" i="17"/>
  <c r="C72" i="16"/>
  <c r="C72" i="2"/>
  <c r="C233" i="16" l="1"/>
  <c r="C233" i="14"/>
  <c r="C233" i="20"/>
  <c r="C233" i="11"/>
  <c r="C233" i="7"/>
  <c r="C233" i="3"/>
  <c r="H233" i="23"/>
  <c r="H233" i="14"/>
  <c r="H233" i="17"/>
  <c r="H233" i="18"/>
  <c r="H233" i="19"/>
  <c r="H233" i="10"/>
  <c r="H233" i="6"/>
  <c r="C233" i="15"/>
  <c r="C233" i="22"/>
  <c r="C233" i="13"/>
  <c r="C233" i="9"/>
  <c r="C233" i="5"/>
  <c r="H233" i="15"/>
  <c r="H233" i="22"/>
  <c r="H233" i="13"/>
  <c r="H233" i="9"/>
  <c r="H233" i="5"/>
  <c r="H233" i="16"/>
  <c r="H233" i="20"/>
  <c r="H233" i="7"/>
  <c r="C233" i="2"/>
  <c r="C233" i="17"/>
  <c r="C233" i="23"/>
  <c r="C233" i="18"/>
  <c r="C233" i="21"/>
  <c r="C233" i="19"/>
  <c r="C233" i="12"/>
  <c r="C233" i="10"/>
  <c r="C233" i="8"/>
  <c r="C233" i="6"/>
  <c r="C233" i="4"/>
  <c r="I124" i="16"/>
  <c r="J226" i="4" l="1"/>
  <c r="I226" i="4"/>
  <c r="J225" i="4"/>
  <c r="I225" i="4"/>
  <c r="J224" i="4"/>
  <c r="I224" i="4"/>
  <c r="J133" i="4"/>
  <c r="J131" i="4" s="1"/>
  <c r="I133" i="4"/>
  <c r="I131" i="4" s="1"/>
  <c r="I108" i="4"/>
  <c r="J108" i="4"/>
  <c r="I226" i="14" l="1"/>
  <c r="H300" i="23" l="1"/>
  <c r="C300" i="23"/>
  <c r="H298" i="23"/>
  <c r="C298" i="23"/>
  <c r="H296" i="23"/>
  <c r="C296" i="23"/>
  <c r="H295" i="23"/>
  <c r="C295" i="23"/>
  <c r="H294" i="23"/>
  <c r="C294" i="23"/>
  <c r="H293" i="23"/>
  <c r="C293" i="23"/>
  <c r="H292" i="23"/>
  <c r="C292" i="23"/>
  <c r="H291" i="23"/>
  <c r="C291" i="23"/>
  <c r="L290" i="23"/>
  <c r="K290" i="23"/>
  <c r="J290" i="23"/>
  <c r="I290" i="23"/>
  <c r="G290" i="23"/>
  <c r="F290" i="23"/>
  <c r="E290" i="23"/>
  <c r="D290" i="23"/>
  <c r="H282" i="23"/>
  <c r="C282" i="23"/>
  <c r="H281" i="23"/>
  <c r="C281" i="23"/>
  <c r="L280" i="23"/>
  <c r="K280" i="23"/>
  <c r="J280" i="23"/>
  <c r="I280" i="23"/>
  <c r="G280" i="23"/>
  <c r="F280" i="23"/>
  <c r="E280" i="23"/>
  <c r="D280" i="23"/>
  <c r="H279" i="23"/>
  <c r="C279" i="23"/>
  <c r="H278" i="23"/>
  <c r="C278" i="23"/>
  <c r="H277" i="23"/>
  <c r="C277" i="23"/>
  <c r="L276" i="23"/>
  <c r="K276" i="23"/>
  <c r="J276" i="23"/>
  <c r="I276" i="23"/>
  <c r="G276" i="23"/>
  <c r="F276" i="23"/>
  <c r="E276" i="23"/>
  <c r="D276" i="23"/>
  <c r="H275" i="23"/>
  <c r="C275" i="23"/>
  <c r="H274" i="23"/>
  <c r="C274" i="23"/>
  <c r="H273" i="23"/>
  <c r="C273" i="23"/>
  <c r="H272" i="23"/>
  <c r="C272" i="23"/>
  <c r="L271" i="23"/>
  <c r="L269" i="23" s="1"/>
  <c r="K271" i="23"/>
  <c r="J271" i="23"/>
  <c r="I271" i="23"/>
  <c r="G271" i="23"/>
  <c r="G269" i="23" s="1"/>
  <c r="G268" i="23" s="1"/>
  <c r="F271" i="23"/>
  <c r="E271" i="23"/>
  <c r="D271" i="23"/>
  <c r="H270" i="23"/>
  <c r="C270" i="23"/>
  <c r="J269" i="23"/>
  <c r="D269" i="23"/>
  <c r="D268" i="23" s="1"/>
  <c r="H267" i="23"/>
  <c r="C267" i="23"/>
  <c r="H266" i="23"/>
  <c r="C266" i="23"/>
  <c r="H265" i="23"/>
  <c r="C265" i="23"/>
  <c r="H264" i="23"/>
  <c r="C264" i="23"/>
  <c r="L263" i="23"/>
  <c r="K263" i="23"/>
  <c r="J263" i="23"/>
  <c r="I263" i="23"/>
  <c r="G263" i="23"/>
  <c r="F263" i="23"/>
  <c r="E263" i="23"/>
  <c r="D263" i="23"/>
  <c r="H262" i="23"/>
  <c r="C262" i="23"/>
  <c r="H261" i="23"/>
  <c r="C261" i="23"/>
  <c r="H260" i="23"/>
  <c r="C260" i="23"/>
  <c r="L259" i="23"/>
  <c r="K259" i="23"/>
  <c r="J259" i="23"/>
  <c r="I259" i="23"/>
  <c r="G259" i="23"/>
  <c r="F259" i="23"/>
  <c r="E259" i="23"/>
  <c r="D259" i="23"/>
  <c r="H257" i="23"/>
  <c r="C257" i="23"/>
  <c r="H256" i="23"/>
  <c r="C256" i="23"/>
  <c r="H255" i="23"/>
  <c r="C255" i="23"/>
  <c r="H254" i="23"/>
  <c r="C254" i="23"/>
  <c r="H253" i="23"/>
  <c r="C253" i="23"/>
  <c r="L252" i="23"/>
  <c r="K252" i="23"/>
  <c r="J252" i="23"/>
  <c r="I252" i="23"/>
  <c r="G252" i="23"/>
  <c r="G251" i="23" s="1"/>
  <c r="F252" i="23"/>
  <c r="F251" i="23" s="1"/>
  <c r="E252" i="23"/>
  <c r="D252" i="23"/>
  <c r="D251" i="23" s="1"/>
  <c r="L251" i="23"/>
  <c r="K251" i="23"/>
  <c r="J251" i="23"/>
  <c r="H250" i="23"/>
  <c r="C250" i="23"/>
  <c r="H249" i="23"/>
  <c r="C249" i="23"/>
  <c r="H248" i="23"/>
  <c r="C248" i="23"/>
  <c r="H247" i="23"/>
  <c r="C247" i="23"/>
  <c r="L246" i="23"/>
  <c r="K246" i="23"/>
  <c r="J246" i="23"/>
  <c r="I246" i="23"/>
  <c r="G246" i="23"/>
  <c r="F246" i="23"/>
  <c r="E246" i="23"/>
  <c r="D246" i="23"/>
  <c r="H245" i="23"/>
  <c r="C245" i="23"/>
  <c r="H244" i="23"/>
  <c r="C244" i="23"/>
  <c r="H243" i="23"/>
  <c r="C243" i="23"/>
  <c r="H242" i="23"/>
  <c r="C242" i="23"/>
  <c r="H241" i="23"/>
  <c r="C241" i="23"/>
  <c r="H240" i="23"/>
  <c r="C240" i="23"/>
  <c r="H239" i="23"/>
  <c r="C239" i="23"/>
  <c r="L238" i="23"/>
  <c r="K238" i="23"/>
  <c r="J238" i="23"/>
  <c r="I238" i="23"/>
  <c r="G238" i="23"/>
  <c r="F238" i="23"/>
  <c r="E238" i="23"/>
  <c r="D238" i="23"/>
  <c r="H237" i="23"/>
  <c r="C237" i="23"/>
  <c r="H236" i="23"/>
  <c r="C236" i="23"/>
  <c r="L235" i="23"/>
  <c r="K235" i="23"/>
  <c r="J235" i="23"/>
  <c r="I235" i="23"/>
  <c r="G235" i="23"/>
  <c r="F235" i="23"/>
  <c r="E235" i="23"/>
  <c r="D235" i="23"/>
  <c r="H232" i="23"/>
  <c r="C232" i="23"/>
  <c r="H229" i="23"/>
  <c r="C229" i="23"/>
  <c r="H228" i="23"/>
  <c r="C228" i="23"/>
  <c r="L227" i="23"/>
  <c r="K227" i="23"/>
  <c r="J227" i="23"/>
  <c r="I227" i="23"/>
  <c r="G227" i="23"/>
  <c r="F227" i="23"/>
  <c r="E227" i="23"/>
  <c r="D227" i="23"/>
  <c r="H226" i="23"/>
  <c r="C226" i="23"/>
  <c r="H225" i="23"/>
  <c r="C225" i="23"/>
  <c r="H224" i="23"/>
  <c r="C224" i="23"/>
  <c r="H223" i="23"/>
  <c r="C223" i="23"/>
  <c r="H222" i="23"/>
  <c r="C222" i="23"/>
  <c r="H221" i="23"/>
  <c r="C221" i="23"/>
  <c r="H220" i="23"/>
  <c r="C220" i="23"/>
  <c r="H219" i="23"/>
  <c r="C219" i="23"/>
  <c r="H218" i="23"/>
  <c r="C218" i="23"/>
  <c r="H217" i="23"/>
  <c r="C217" i="23"/>
  <c r="L216" i="23"/>
  <c r="K216" i="23"/>
  <c r="J216" i="23"/>
  <c r="I216" i="23"/>
  <c r="G216" i="23"/>
  <c r="F216" i="23"/>
  <c r="E216" i="23"/>
  <c r="D216" i="23"/>
  <c r="H215" i="23"/>
  <c r="C215" i="23"/>
  <c r="H214" i="23"/>
  <c r="C214" i="23"/>
  <c r="H213" i="23"/>
  <c r="C213" i="23"/>
  <c r="H212" i="23"/>
  <c r="C212" i="23"/>
  <c r="H211" i="23"/>
  <c r="C211" i="23"/>
  <c r="H210" i="23"/>
  <c r="C210" i="23"/>
  <c r="H209" i="23"/>
  <c r="C209" i="23"/>
  <c r="H208" i="23"/>
  <c r="C208" i="23"/>
  <c r="H207" i="23"/>
  <c r="C207" i="23"/>
  <c r="H206" i="23"/>
  <c r="C206" i="23"/>
  <c r="L205" i="23"/>
  <c r="K205" i="23"/>
  <c r="J205" i="23"/>
  <c r="I205" i="23"/>
  <c r="I204" i="23" s="1"/>
  <c r="G205" i="23"/>
  <c r="F205" i="23"/>
  <c r="F204" i="23" s="1"/>
  <c r="E205" i="23"/>
  <c r="D205" i="23"/>
  <c r="L204" i="23"/>
  <c r="H203" i="23"/>
  <c r="C203" i="23"/>
  <c r="H202" i="23"/>
  <c r="C202" i="23"/>
  <c r="H201" i="23"/>
  <c r="C201" i="23"/>
  <c r="H200" i="23"/>
  <c r="C200" i="23"/>
  <c r="H199" i="23"/>
  <c r="C199" i="23"/>
  <c r="L198" i="23"/>
  <c r="L196" i="23" s="1"/>
  <c r="L195" i="23" s="1"/>
  <c r="K198" i="23"/>
  <c r="K196" i="23" s="1"/>
  <c r="J198" i="23"/>
  <c r="I198" i="23"/>
  <c r="G198" i="23"/>
  <c r="G196" i="23" s="1"/>
  <c r="F198" i="23"/>
  <c r="F196" i="23" s="1"/>
  <c r="E198" i="23"/>
  <c r="E196" i="23" s="1"/>
  <c r="D198" i="23"/>
  <c r="D196" i="23" s="1"/>
  <c r="H197" i="23"/>
  <c r="C197" i="23"/>
  <c r="J196" i="23"/>
  <c r="H193" i="23"/>
  <c r="C193" i="23"/>
  <c r="L192" i="23"/>
  <c r="K192" i="23"/>
  <c r="J192" i="23"/>
  <c r="J191" i="23" s="1"/>
  <c r="I192" i="23"/>
  <c r="G192" i="23"/>
  <c r="G191" i="23" s="1"/>
  <c r="F192" i="23"/>
  <c r="F191" i="23" s="1"/>
  <c r="E192" i="23"/>
  <c r="E191" i="23" s="1"/>
  <c r="D192" i="23"/>
  <c r="D191" i="23" s="1"/>
  <c r="L191" i="23"/>
  <c r="K191" i="23"/>
  <c r="H190" i="23"/>
  <c r="C190" i="23"/>
  <c r="H189" i="23"/>
  <c r="C189" i="23"/>
  <c r="L188" i="23"/>
  <c r="K188" i="23"/>
  <c r="J188" i="23"/>
  <c r="I188" i="23"/>
  <c r="G188" i="23"/>
  <c r="F188" i="23"/>
  <c r="E188" i="23"/>
  <c r="D188" i="23"/>
  <c r="H186" i="23"/>
  <c r="C186" i="23"/>
  <c r="H185" i="23"/>
  <c r="C185" i="23"/>
  <c r="L184" i="23"/>
  <c r="K184" i="23"/>
  <c r="J184" i="23"/>
  <c r="I184" i="23"/>
  <c r="G184" i="23"/>
  <c r="F184" i="23"/>
  <c r="E184" i="23"/>
  <c r="D184" i="23"/>
  <c r="H183" i="23"/>
  <c r="C183" i="23"/>
  <c r="H182" i="23"/>
  <c r="C182" i="23"/>
  <c r="H181" i="23"/>
  <c r="C181" i="23"/>
  <c r="H180" i="23"/>
  <c r="C180" i="23"/>
  <c r="L179" i="23"/>
  <c r="K179" i="23"/>
  <c r="J179" i="23"/>
  <c r="I179" i="23"/>
  <c r="G179" i="23"/>
  <c r="F179" i="23"/>
  <c r="E179" i="23"/>
  <c r="D179" i="23"/>
  <c r="H178" i="23"/>
  <c r="C178" i="23"/>
  <c r="H177" i="23"/>
  <c r="C177" i="23"/>
  <c r="I176" i="23"/>
  <c r="H176" i="23" s="1"/>
  <c r="D176" i="23"/>
  <c r="C176" i="23" s="1"/>
  <c r="L175" i="23"/>
  <c r="K175" i="23"/>
  <c r="J175" i="23"/>
  <c r="G175" i="23"/>
  <c r="F175" i="23"/>
  <c r="E175" i="23"/>
  <c r="H172" i="23"/>
  <c r="C172" i="23"/>
  <c r="H171" i="23"/>
  <c r="C171" i="23"/>
  <c r="H170" i="23"/>
  <c r="C170" i="23"/>
  <c r="H169" i="23"/>
  <c r="C169" i="23"/>
  <c r="H168" i="23"/>
  <c r="C168" i="23"/>
  <c r="H167" i="23"/>
  <c r="C167" i="23"/>
  <c r="L166" i="23"/>
  <c r="K166" i="23"/>
  <c r="J166" i="23"/>
  <c r="J165" i="23" s="1"/>
  <c r="I166" i="23"/>
  <c r="I165" i="23" s="1"/>
  <c r="G166" i="23"/>
  <c r="G165" i="23" s="1"/>
  <c r="F166" i="23"/>
  <c r="F165" i="23" s="1"/>
  <c r="E166" i="23"/>
  <c r="D166" i="23"/>
  <c r="L165" i="23"/>
  <c r="E165" i="23"/>
  <c r="H164" i="23"/>
  <c r="C164" i="23"/>
  <c r="H163" i="23"/>
  <c r="C163" i="23"/>
  <c r="H162" i="23"/>
  <c r="C162" i="23"/>
  <c r="H161" i="23"/>
  <c r="C161" i="23"/>
  <c r="L160" i="23"/>
  <c r="K160" i="23"/>
  <c r="J160" i="23"/>
  <c r="I160" i="23"/>
  <c r="G160" i="23"/>
  <c r="F160" i="23"/>
  <c r="E160" i="23"/>
  <c r="D160" i="23"/>
  <c r="H159" i="23"/>
  <c r="C159" i="23"/>
  <c r="H158" i="23"/>
  <c r="C158" i="23"/>
  <c r="H157" i="23"/>
  <c r="C157" i="23"/>
  <c r="H156" i="23"/>
  <c r="C156" i="23"/>
  <c r="H155" i="23"/>
  <c r="C155" i="23"/>
  <c r="H154" i="23"/>
  <c r="C154" i="23"/>
  <c r="H153" i="23"/>
  <c r="C153" i="23"/>
  <c r="H152" i="23"/>
  <c r="C152" i="23"/>
  <c r="L151" i="23"/>
  <c r="K151" i="23"/>
  <c r="J151" i="23"/>
  <c r="I151" i="23"/>
  <c r="G151" i="23"/>
  <c r="F151" i="23"/>
  <c r="E151" i="23"/>
  <c r="D151" i="23"/>
  <c r="H150" i="23"/>
  <c r="C150" i="23"/>
  <c r="H149" i="23"/>
  <c r="C149" i="23"/>
  <c r="H148" i="23"/>
  <c r="C148" i="23"/>
  <c r="H147" i="23"/>
  <c r="C147" i="23"/>
  <c r="H146" i="23"/>
  <c r="C146" i="23"/>
  <c r="H145" i="23"/>
  <c r="C145" i="23"/>
  <c r="L144" i="23"/>
  <c r="K144" i="23"/>
  <c r="J144" i="23"/>
  <c r="I144" i="23"/>
  <c r="G144" i="23"/>
  <c r="F144" i="23"/>
  <c r="E144" i="23"/>
  <c r="D144" i="23"/>
  <c r="H143" i="23"/>
  <c r="C143" i="23"/>
  <c r="H142" i="23"/>
  <c r="C142" i="23"/>
  <c r="L141" i="23"/>
  <c r="K141" i="23"/>
  <c r="J141" i="23"/>
  <c r="I141" i="23"/>
  <c r="G141" i="23"/>
  <c r="F141" i="23"/>
  <c r="E141" i="23"/>
  <c r="D141" i="23"/>
  <c r="H140" i="23"/>
  <c r="C140" i="23"/>
  <c r="H139" i="23"/>
  <c r="C139" i="23"/>
  <c r="H138" i="23"/>
  <c r="C138" i="23"/>
  <c r="H137" i="23"/>
  <c r="C137" i="23"/>
  <c r="L136" i="23"/>
  <c r="L130" i="23" s="1"/>
  <c r="K136" i="23"/>
  <c r="J136" i="23"/>
  <c r="J130" i="23" s="1"/>
  <c r="I136" i="23"/>
  <c r="G136" i="23"/>
  <c r="F136" i="23"/>
  <c r="F130" i="23" s="1"/>
  <c r="E136" i="23"/>
  <c r="E130" i="23" s="1"/>
  <c r="D136" i="23"/>
  <c r="H134" i="23"/>
  <c r="C134" i="23"/>
  <c r="H133" i="23"/>
  <c r="C133" i="23"/>
  <c r="H132" i="23"/>
  <c r="C132" i="23"/>
  <c r="C131" i="23"/>
  <c r="H129" i="23"/>
  <c r="H128" i="23" s="1"/>
  <c r="C129" i="23"/>
  <c r="C128" i="23" s="1"/>
  <c r="L128" i="23"/>
  <c r="K128" i="23"/>
  <c r="J128" i="23"/>
  <c r="I128" i="23"/>
  <c r="G128" i="23"/>
  <c r="F128" i="23"/>
  <c r="E128" i="23"/>
  <c r="D128" i="23"/>
  <c r="H127" i="23"/>
  <c r="C127" i="23"/>
  <c r="H126" i="23"/>
  <c r="C126" i="23"/>
  <c r="H125" i="23"/>
  <c r="C125" i="23"/>
  <c r="H124" i="23"/>
  <c r="C124" i="23"/>
  <c r="H123" i="23"/>
  <c r="C123" i="23"/>
  <c r="L122" i="23"/>
  <c r="K122" i="23"/>
  <c r="J122" i="23"/>
  <c r="I122" i="23"/>
  <c r="G122" i="23"/>
  <c r="F122" i="23"/>
  <c r="E122" i="23"/>
  <c r="D122" i="23"/>
  <c r="H121" i="23"/>
  <c r="C121" i="23"/>
  <c r="H120" i="23"/>
  <c r="C120" i="23"/>
  <c r="H119" i="23"/>
  <c r="C119" i="23"/>
  <c r="H118" i="23"/>
  <c r="C118" i="23"/>
  <c r="H117" i="23"/>
  <c r="C117" i="23"/>
  <c r="L116" i="23"/>
  <c r="K116" i="23"/>
  <c r="J116" i="23"/>
  <c r="I116" i="23"/>
  <c r="G116" i="23"/>
  <c r="F116" i="23"/>
  <c r="E116" i="23"/>
  <c r="D116" i="23"/>
  <c r="H115" i="23"/>
  <c r="C115" i="23"/>
  <c r="H114" i="23"/>
  <c r="C114" i="23"/>
  <c r="H113" i="23"/>
  <c r="C113" i="23"/>
  <c r="L112" i="23"/>
  <c r="K112" i="23"/>
  <c r="J112" i="23"/>
  <c r="I112" i="23"/>
  <c r="G112" i="23"/>
  <c r="F112" i="23"/>
  <c r="E112" i="23"/>
  <c r="D112" i="23"/>
  <c r="H111" i="23"/>
  <c r="C111" i="23"/>
  <c r="H110" i="23"/>
  <c r="C110" i="23"/>
  <c r="H109" i="23"/>
  <c r="C109" i="23"/>
  <c r="H108" i="23"/>
  <c r="C108" i="23"/>
  <c r="H107" i="23"/>
  <c r="C107" i="23"/>
  <c r="H106" i="23"/>
  <c r="C106" i="23"/>
  <c r="H105" i="23"/>
  <c r="C105" i="23"/>
  <c r="H104" i="23"/>
  <c r="C104" i="23"/>
  <c r="L103" i="23"/>
  <c r="K103" i="23"/>
  <c r="J103" i="23"/>
  <c r="I103" i="23"/>
  <c r="G103" i="23"/>
  <c r="F103" i="23"/>
  <c r="E103" i="23"/>
  <c r="D103" i="23"/>
  <c r="H102" i="23"/>
  <c r="C102" i="23"/>
  <c r="H101" i="23"/>
  <c r="C101" i="23"/>
  <c r="H100" i="23"/>
  <c r="C100" i="23"/>
  <c r="H99" i="23"/>
  <c r="C99" i="23"/>
  <c r="H98" i="23"/>
  <c r="C98" i="23"/>
  <c r="H97" i="23"/>
  <c r="C97" i="23"/>
  <c r="H96" i="23"/>
  <c r="C96" i="23"/>
  <c r="L95" i="23"/>
  <c r="K95" i="23"/>
  <c r="J95" i="23"/>
  <c r="I95" i="23"/>
  <c r="G95" i="23"/>
  <c r="F95" i="23"/>
  <c r="E95" i="23"/>
  <c r="D95" i="23"/>
  <c r="H94" i="23"/>
  <c r="C94" i="23"/>
  <c r="H93" i="23"/>
  <c r="C93" i="23"/>
  <c r="H92" i="23"/>
  <c r="C92" i="23"/>
  <c r="H91" i="23"/>
  <c r="C91" i="23"/>
  <c r="H90" i="23"/>
  <c r="C90" i="23"/>
  <c r="L89" i="23"/>
  <c r="K89" i="23"/>
  <c r="J89" i="23"/>
  <c r="I89" i="23"/>
  <c r="G89" i="23"/>
  <c r="F89" i="23"/>
  <c r="E89" i="23"/>
  <c r="D89" i="23"/>
  <c r="H88" i="23"/>
  <c r="C88" i="23"/>
  <c r="H87" i="23"/>
  <c r="C87" i="23"/>
  <c r="H86" i="23"/>
  <c r="C86" i="23"/>
  <c r="H85" i="23"/>
  <c r="C85" i="23"/>
  <c r="L84" i="23"/>
  <c r="K84" i="23"/>
  <c r="J84" i="23"/>
  <c r="I84" i="23"/>
  <c r="G84" i="23"/>
  <c r="F84" i="23"/>
  <c r="E84" i="23"/>
  <c r="D84" i="23"/>
  <c r="H82" i="23"/>
  <c r="C82" i="23"/>
  <c r="H81" i="23"/>
  <c r="C81" i="23"/>
  <c r="L80" i="23"/>
  <c r="K80" i="23"/>
  <c r="J80" i="23"/>
  <c r="I80" i="23"/>
  <c r="G80" i="23"/>
  <c r="F80" i="23"/>
  <c r="E80" i="23"/>
  <c r="D80" i="23"/>
  <c r="H79" i="23"/>
  <c r="C79" i="23"/>
  <c r="H78" i="23"/>
  <c r="C78" i="23"/>
  <c r="L77" i="23"/>
  <c r="L76" i="23" s="1"/>
  <c r="K77" i="23"/>
  <c r="J77" i="23"/>
  <c r="J76" i="23" s="1"/>
  <c r="I77" i="23"/>
  <c r="I76" i="23" s="1"/>
  <c r="G77" i="23"/>
  <c r="G76" i="23" s="1"/>
  <c r="F77" i="23"/>
  <c r="F76" i="23" s="1"/>
  <c r="E77" i="23"/>
  <c r="D77" i="23"/>
  <c r="D76" i="23" s="1"/>
  <c r="H74" i="23"/>
  <c r="C74" i="23"/>
  <c r="H73" i="23"/>
  <c r="C73" i="23"/>
  <c r="H71" i="23"/>
  <c r="C71" i="23"/>
  <c r="H70" i="23"/>
  <c r="C70" i="23"/>
  <c r="L69" i="23"/>
  <c r="L67" i="23" s="1"/>
  <c r="K69" i="23"/>
  <c r="J69" i="23"/>
  <c r="I69" i="23"/>
  <c r="I67" i="23" s="1"/>
  <c r="G69" i="23"/>
  <c r="G67" i="23" s="1"/>
  <c r="F69" i="23"/>
  <c r="F67" i="23" s="1"/>
  <c r="E69" i="23"/>
  <c r="E67" i="23" s="1"/>
  <c r="D69" i="23"/>
  <c r="H68" i="23"/>
  <c r="C68" i="23"/>
  <c r="J67" i="23"/>
  <c r="H66" i="23"/>
  <c r="C66" i="23"/>
  <c r="H65" i="23"/>
  <c r="C65" i="23"/>
  <c r="H64" i="23"/>
  <c r="C64" i="23"/>
  <c r="H63" i="23"/>
  <c r="C63" i="23"/>
  <c r="H62" i="23"/>
  <c r="C62" i="23"/>
  <c r="H61" i="23"/>
  <c r="C61" i="23"/>
  <c r="H60" i="23"/>
  <c r="C60" i="23"/>
  <c r="H59" i="23"/>
  <c r="C59" i="23"/>
  <c r="L58" i="23"/>
  <c r="K58" i="23"/>
  <c r="J58" i="23"/>
  <c r="I58" i="23"/>
  <c r="G58" i="23"/>
  <c r="F58" i="23"/>
  <c r="E58" i="23"/>
  <c r="D58" i="23"/>
  <c r="H57" i="23"/>
  <c r="C57" i="23"/>
  <c r="H56" i="23"/>
  <c r="C56" i="23"/>
  <c r="L55" i="23"/>
  <c r="L54" i="23" s="1"/>
  <c r="K55" i="23"/>
  <c r="J55" i="23"/>
  <c r="J54" i="23" s="1"/>
  <c r="I55" i="23"/>
  <c r="I54" i="23" s="1"/>
  <c r="G55" i="23"/>
  <c r="G54" i="23" s="1"/>
  <c r="F55" i="23"/>
  <c r="F54" i="23" s="1"/>
  <c r="E55" i="23"/>
  <c r="E54" i="23" s="1"/>
  <c r="D55" i="23"/>
  <c r="D54" i="23" s="1"/>
  <c r="H47" i="23"/>
  <c r="C47" i="23"/>
  <c r="H46" i="23"/>
  <c r="C46" i="23"/>
  <c r="L45" i="23"/>
  <c r="H45" i="23" s="1"/>
  <c r="G45" i="23"/>
  <c r="C45" i="23" s="1"/>
  <c r="H44" i="23"/>
  <c r="C44" i="23"/>
  <c r="K43" i="23"/>
  <c r="J43" i="23"/>
  <c r="I43" i="23"/>
  <c r="F43" i="23"/>
  <c r="E43" i="23"/>
  <c r="D43" i="23"/>
  <c r="H42" i="23"/>
  <c r="C42" i="23"/>
  <c r="H41" i="23"/>
  <c r="C41" i="23"/>
  <c r="H40" i="23"/>
  <c r="C40" i="23"/>
  <c r="H39" i="23"/>
  <c r="C39" i="23"/>
  <c r="H38" i="23"/>
  <c r="C38" i="23"/>
  <c r="K37" i="23"/>
  <c r="H37" i="23" s="1"/>
  <c r="F37" i="23"/>
  <c r="C37" i="23" s="1"/>
  <c r="H36" i="23"/>
  <c r="C36" i="23"/>
  <c r="H35" i="23"/>
  <c r="C35" i="23"/>
  <c r="K34" i="23"/>
  <c r="H34" i="23" s="1"/>
  <c r="F34" i="23"/>
  <c r="C34" i="23" s="1"/>
  <c r="H33" i="23"/>
  <c r="C33" i="23"/>
  <c r="K32" i="23"/>
  <c r="H32" i="23" s="1"/>
  <c r="F32" i="23"/>
  <c r="H31" i="23"/>
  <c r="C31" i="23"/>
  <c r="H30" i="23"/>
  <c r="C30" i="23"/>
  <c r="H29" i="23"/>
  <c r="C29" i="23"/>
  <c r="K28" i="23"/>
  <c r="H28" i="23" s="1"/>
  <c r="F28" i="23"/>
  <c r="C28" i="23" s="1"/>
  <c r="H26" i="23"/>
  <c r="C26" i="23"/>
  <c r="H24" i="23"/>
  <c r="C24" i="23"/>
  <c r="H23" i="23"/>
  <c r="C23" i="23"/>
  <c r="L22" i="23"/>
  <c r="K22" i="23"/>
  <c r="K288" i="23" s="1"/>
  <c r="K287" i="23" s="1"/>
  <c r="J22" i="23"/>
  <c r="I22" i="23"/>
  <c r="I288" i="23" s="1"/>
  <c r="G22" i="23"/>
  <c r="F22" i="23"/>
  <c r="F288" i="23" s="1"/>
  <c r="F287" i="23" s="1"/>
  <c r="E22" i="23"/>
  <c r="D22" i="23"/>
  <c r="D288" i="23" s="1"/>
  <c r="D287" i="23" s="1"/>
  <c r="H290" i="23" l="1"/>
  <c r="E174" i="23"/>
  <c r="E173" i="23" s="1"/>
  <c r="K174" i="23"/>
  <c r="K173" i="23" s="1"/>
  <c r="C179" i="23"/>
  <c r="C69" i="23"/>
  <c r="D258" i="23"/>
  <c r="H43" i="23"/>
  <c r="C43" i="23"/>
  <c r="F174" i="23"/>
  <c r="F173" i="23" s="1"/>
  <c r="G187" i="23"/>
  <c r="E231" i="23"/>
  <c r="J231" i="23"/>
  <c r="J258" i="23"/>
  <c r="G174" i="23"/>
  <c r="G173" i="23" s="1"/>
  <c r="C227" i="23"/>
  <c r="C95" i="23"/>
  <c r="L83" i="23"/>
  <c r="L75" i="23" s="1"/>
  <c r="C166" i="23"/>
  <c r="C191" i="23"/>
  <c r="J187" i="23"/>
  <c r="E204" i="23"/>
  <c r="J204" i="23"/>
  <c r="J195" i="23" s="1"/>
  <c r="G231" i="23"/>
  <c r="L231" i="23"/>
  <c r="D83" i="23"/>
  <c r="C89" i="23"/>
  <c r="C160" i="23"/>
  <c r="F195" i="23"/>
  <c r="D231" i="23"/>
  <c r="L174" i="23"/>
  <c r="L173" i="23" s="1"/>
  <c r="C263" i="23"/>
  <c r="C271" i="23"/>
  <c r="C280" i="23"/>
  <c r="C290" i="23"/>
  <c r="J53" i="23"/>
  <c r="J83" i="23"/>
  <c r="J75" i="23" s="1"/>
  <c r="C103" i="23"/>
  <c r="C112" i="23"/>
  <c r="H112" i="23"/>
  <c r="C122" i="23"/>
  <c r="H122" i="23"/>
  <c r="D130" i="23"/>
  <c r="F258" i="23"/>
  <c r="F269" i="23"/>
  <c r="F268" i="23" s="1"/>
  <c r="I287" i="23"/>
  <c r="C58" i="23"/>
  <c r="H58" i="23"/>
  <c r="H80" i="23"/>
  <c r="F83" i="23"/>
  <c r="F75" i="23" s="1"/>
  <c r="C136" i="23"/>
  <c r="J174" i="23"/>
  <c r="J173" i="23" s="1"/>
  <c r="C188" i="23"/>
  <c r="L187" i="23"/>
  <c r="C205" i="23"/>
  <c r="H205" i="23"/>
  <c r="H216" i="23"/>
  <c r="F231" i="23"/>
  <c r="K231" i="23"/>
  <c r="H116" i="23"/>
  <c r="C144" i="23"/>
  <c r="H151" i="23"/>
  <c r="C235" i="23"/>
  <c r="C246" i="23"/>
  <c r="H259" i="23"/>
  <c r="E258" i="23"/>
  <c r="F27" i="23"/>
  <c r="C27" i="23" s="1"/>
  <c r="F53" i="23"/>
  <c r="H55" i="23"/>
  <c r="H69" i="23"/>
  <c r="H89" i="23"/>
  <c r="H103" i="23"/>
  <c r="H144" i="23"/>
  <c r="G21" i="23"/>
  <c r="L21" i="23"/>
  <c r="E288" i="23"/>
  <c r="E287" i="23" s="1"/>
  <c r="J288" i="23"/>
  <c r="J287" i="23" s="1"/>
  <c r="L288" i="23"/>
  <c r="L287" i="23" s="1"/>
  <c r="K27" i="23"/>
  <c r="C32" i="23"/>
  <c r="E53" i="23"/>
  <c r="C55" i="23"/>
  <c r="G53" i="23"/>
  <c r="L53" i="23"/>
  <c r="D67" i="23"/>
  <c r="C67" i="23" s="1"/>
  <c r="K67" i="23"/>
  <c r="H67" i="23" s="1"/>
  <c r="C77" i="23"/>
  <c r="E76" i="23"/>
  <c r="C76" i="23" s="1"/>
  <c r="G83" i="23"/>
  <c r="H95" i="23"/>
  <c r="H136" i="23"/>
  <c r="C141" i="23"/>
  <c r="H141" i="23"/>
  <c r="H160" i="23"/>
  <c r="D165" i="23"/>
  <c r="H179" i="23"/>
  <c r="H184" i="23"/>
  <c r="D187" i="23"/>
  <c r="E187" i="23"/>
  <c r="K187" i="23"/>
  <c r="C192" i="23"/>
  <c r="F187" i="23"/>
  <c r="C198" i="23"/>
  <c r="H198" i="23"/>
  <c r="D204" i="23"/>
  <c r="D195" i="23" s="1"/>
  <c r="G204" i="23"/>
  <c r="G195" i="23" s="1"/>
  <c r="C216" i="23"/>
  <c r="H227" i="23"/>
  <c r="H235" i="23"/>
  <c r="I231" i="23"/>
  <c r="H246" i="23"/>
  <c r="I258" i="23"/>
  <c r="C259" i="23"/>
  <c r="G258" i="23"/>
  <c r="L258" i="23"/>
  <c r="H263" i="23"/>
  <c r="H271" i="23"/>
  <c r="H280" i="23"/>
  <c r="D175" i="23"/>
  <c r="D174" i="23" s="1"/>
  <c r="D173" i="23" s="1"/>
  <c r="I175" i="23"/>
  <c r="I174" i="23" s="1"/>
  <c r="C54" i="23"/>
  <c r="H188" i="23"/>
  <c r="H238" i="23"/>
  <c r="K76" i="23"/>
  <c r="H77" i="23"/>
  <c r="H84" i="23"/>
  <c r="I83" i="23"/>
  <c r="G130" i="23"/>
  <c r="H192" i="23"/>
  <c r="I191" i="23"/>
  <c r="H191" i="23" s="1"/>
  <c r="C238" i="23"/>
  <c r="G288" i="23"/>
  <c r="G287" i="23" s="1"/>
  <c r="E21" i="23"/>
  <c r="C22" i="23"/>
  <c r="I53" i="23"/>
  <c r="K54" i="23"/>
  <c r="C84" i="23"/>
  <c r="E83" i="23"/>
  <c r="C116" i="23"/>
  <c r="C151" i="23"/>
  <c r="C196" i="23"/>
  <c r="I196" i="23"/>
  <c r="I195" i="23" s="1"/>
  <c r="C252" i="23"/>
  <c r="E251" i="23"/>
  <c r="C251" i="23" s="1"/>
  <c r="K258" i="23"/>
  <c r="K269" i="23"/>
  <c r="K130" i="23"/>
  <c r="H131" i="23"/>
  <c r="K165" i="23"/>
  <c r="H165" i="23" s="1"/>
  <c r="H166" i="23"/>
  <c r="C276" i="23"/>
  <c r="E269" i="23"/>
  <c r="H252" i="23"/>
  <c r="I251" i="23"/>
  <c r="H251" i="23" s="1"/>
  <c r="J21" i="23"/>
  <c r="H22" i="23"/>
  <c r="C80" i="23"/>
  <c r="K83" i="23"/>
  <c r="I130" i="23"/>
  <c r="C184" i="23"/>
  <c r="K204" i="23"/>
  <c r="K195" i="23" s="1"/>
  <c r="H276" i="23"/>
  <c r="I269" i="23"/>
  <c r="K230" i="23" l="1"/>
  <c r="F230" i="23"/>
  <c r="F194" i="23" s="1"/>
  <c r="D230" i="23"/>
  <c r="J52" i="23"/>
  <c r="G230" i="23"/>
  <c r="D75" i="23"/>
  <c r="L230" i="23"/>
  <c r="C204" i="23"/>
  <c r="D53" i="23"/>
  <c r="D52" i="23" s="1"/>
  <c r="F21" i="23"/>
  <c r="J230" i="23"/>
  <c r="L52" i="23"/>
  <c r="C173" i="23"/>
  <c r="C83" i="23"/>
  <c r="C288" i="23"/>
  <c r="C287" i="23" s="1"/>
  <c r="C187" i="23"/>
  <c r="C165" i="23"/>
  <c r="H258" i="23"/>
  <c r="K53" i="23"/>
  <c r="H53" i="23" s="1"/>
  <c r="F52" i="23"/>
  <c r="H204" i="23"/>
  <c r="H54" i="23"/>
  <c r="H27" i="23"/>
  <c r="K21" i="23"/>
  <c r="H288" i="23"/>
  <c r="H287" i="23" s="1"/>
  <c r="C258" i="23"/>
  <c r="G75" i="23"/>
  <c r="G194" i="23"/>
  <c r="H175" i="23"/>
  <c r="C175" i="23"/>
  <c r="C174" i="23"/>
  <c r="D194" i="23"/>
  <c r="E268" i="23"/>
  <c r="C268" i="23" s="1"/>
  <c r="C269" i="23"/>
  <c r="C231" i="23"/>
  <c r="E230" i="23"/>
  <c r="K75" i="23"/>
  <c r="H231" i="23"/>
  <c r="I230" i="23"/>
  <c r="C130" i="23"/>
  <c r="E75" i="23"/>
  <c r="H196" i="23"/>
  <c r="H83" i="23"/>
  <c r="I75" i="23"/>
  <c r="H174" i="23"/>
  <c r="I173" i="23"/>
  <c r="H173" i="23" s="1"/>
  <c r="H130" i="23"/>
  <c r="I187" i="23"/>
  <c r="H187" i="23" s="1"/>
  <c r="H76" i="23"/>
  <c r="E195" i="23"/>
  <c r="H269" i="23"/>
  <c r="H268" i="23"/>
  <c r="H283" i="23" s="1"/>
  <c r="C230" i="23" l="1"/>
  <c r="J51" i="23"/>
  <c r="L51" i="23"/>
  <c r="L50" i="23" s="1"/>
  <c r="F283" i="23"/>
  <c r="G283" i="23"/>
  <c r="D283" i="23"/>
  <c r="F51" i="23"/>
  <c r="H230" i="23"/>
  <c r="C53" i="23"/>
  <c r="E283" i="23"/>
  <c r="K52" i="23"/>
  <c r="K51" i="23" s="1"/>
  <c r="K50" i="23" s="1"/>
  <c r="G52" i="23"/>
  <c r="G51" i="23" s="1"/>
  <c r="G285" i="23" s="1"/>
  <c r="I52" i="23"/>
  <c r="D51" i="23"/>
  <c r="E52" i="23"/>
  <c r="C75" i="23"/>
  <c r="C195" i="23"/>
  <c r="E194" i="23"/>
  <c r="C194" i="23" s="1"/>
  <c r="H75" i="23"/>
  <c r="H195" i="23"/>
  <c r="H194" i="23"/>
  <c r="J50" i="23" l="1"/>
  <c r="J285" i="23"/>
  <c r="F50" i="23"/>
  <c r="F285" i="23"/>
  <c r="L285" i="23"/>
  <c r="C52" i="23"/>
  <c r="G50" i="23"/>
  <c r="K285" i="23"/>
  <c r="I51" i="23"/>
  <c r="I50" i="23" s="1"/>
  <c r="C283" i="23"/>
  <c r="H52" i="23"/>
  <c r="D50" i="23"/>
  <c r="E51" i="23"/>
  <c r="C51" i="23" s="1"/>
  <c r="H51" i="23" l="1"/>
  <c r="H50" i="23"/>
  <c r="I25" i="23"/>
  <c r="D25" i="23"/>
  <c r="E285" i="23"/>
  <c r="E50" i="23"/>
  <c r="C50" i="23" s="1"/>
  <c r="H25" i="23" l="1"/>
  <c r="I21" i="23"/>
  <c r="H21" i="23" s="1"/>
  <c r="I285" i="23"/>
  <c r="H285" i="23" s="1"/>
  <c r="D21" i="23"/>
  <c r="C21" i="23" s="1"/>
  <c r="C25" i="23"/>
  <c r="D285" i="23"/>
  <c r="C285" i="23" s="1"/>
  <c r="H300" i="22" l="1"/>
  <c r="C300" i="22"/>
  <c r="H298" i="22"/>
  <c r="C298" i="22"/>
  <c r="H296" i="22"/>
  <c r="C296" i="22"/>
  <c r="H295" i="22"/>
  <c r="C295" i="22"/>
  <c r="H294" i="22"/>
  <c r="C294" i="22"/>
  <c r="H293" i="22"/>
  <c r="C293" i="22"/>
  <c r="H292" i="22"/>
  <c r="C292" i="22"/>
  <c r="H291" i="22"/>
  <c r="C291" i="22"/>
  <c r="L290" i="22"/>
  <c r="K290" i="22"/>
  <c r="J290" i="22"/>
  <c r="I290" i="22"/>
  <c r="G290" i="22"/>
  <c r="F290" i="22"/>
  <c r="E290" i="22"/>
  <c r="D290" i="22"/>
  <c r="H282" i="22"/>
  <c r="C282" i="22"/>
  <c r="H281" i="22"/>
  <c r="C281" i="22"/>
  <c r="L280" i="22"/>
  <c r="K280" i="22"/>
  <c r="J280" i="22"/>
  <c r="I280" i="22"/>
  <c r="G280" i="22"/>
  <c r="F280" i="22"/>
  <c r="E280" i="22"/>
  <c r="D280" i="22"/>
  <c r="H279" i="22"/>
  <c r="C279" i="22"/>
  <c r="H278" i="22"/>
  <c r="C278" i="22"/>
  <c r="H277" i="22"/>
  <c r="C277" i="22"/>
  <c r="L276" i="22"/>
  <c r="K276" i="22"/>
  <c r="J276" i="22"/>
  <c r="I276" i="22"/>
  <c r="G276" i="22"/>
  <c r="F276" i="22"/>
  <c r="E276" i="22"/>
  <c r="D276" i="22"/>
  <c r="H275" i="22"/>
  <c r="C275" i="22"/>
  <c r="H274" i="22"/>
  <c r="C274" i="22"/>
  <c r="H273" i="22"/>
  <c r="C273" i="22"/>
  <c r="H272" i="22"/>
  <c r="C272" i="22"/>
  <c r="L271" i="22"/>
  <c r="L269" i="22" s="1"/>
  <c r="K271" i="22"/>
  <c r="J271" i="22"/>
  <c r="I271" i="22"/>
  <c r="G271" i="22"/>
  <c r="G269" i="22" s="1"/>
  <c r="F271" i="22"/>
  <c r="E271" i="22"/>
  <c r="D271" i="22"/>
  <c r="D269" i="22" s="1"/>
  <c r="D268" i="22" s="1"/>
  <c r="H270" i="22"/>
  <c r="C270" i="22"/>
  <c r="H267" i="22"/>
  <c r="C267" i="22"/>
  <c r="H266" i="22"/>
  <c r="C266" i="22"/>
  <c r="H265" i="22"/>
  <c r="C265" i="22"/>
  <c r="H264" i="22"/>
  <c r="C264" i="22"/>
  <c r="L263" i="22"/>
  <c r="K263" i="22"/>
  <c r="J263" i="22"/>
  <c r="I263" i="22"/>
  <c r="G263" i="22"/>
  <c r="F263" i="22"/>
  <c r="E263" i="22"/>
  <c r="D263" i="22"/>
  <c r="H262" i="22"/>
  <c r="C262" i="22"/>
  <c r="H261" i="22"/>
  <c r="C261" i="22"/>
  <c r="H260" i="22"/>
  <c r="C260" i="22"/>
  <c r="L259" i="22"/>
  <c r="K259" i="22"/>
  <c r="J259" i="22"/>
  <c r="I259" i="22"/>
  <c r="G259" i="22"/>
  <c r="F259" i="22"/>
  <c r="E259" i="22"/>
  <c r="D259" i="22"/>
  <c r="H257" i="22"/>
  <c r="C257" i="22"/>
  <c r="H256" i="22"/>
  <c r="C256" i="22"/>
  <c r="H255" i="22"/>
  <c r="C255" i="22"/>
  <c r="H254" i="22"/>
  <c r="C254" i="22"/>
  <c r="H253" i="22"/>
  <c r="C253" i="22"/>
  <c r="L252" i="22"/>
  <c r="K252" i="22"/>
  <c r="J252" i="22"/>
  <c r="J251" i="22" s="1"/>
  <c r="I252" i="22"/>
  <c r="G252" i="22"/>
  <c r="G251" i="22" s="1"/>
  <c r="F252" i="22"/>
  <c r="F251" i="22" s="1"/>
  <c r="E252" i="22"/>
  <c r="E251" i="22" s="1"/>
  <c r="D252" i="22"/>
  <c r="D251" i="22" s="1"/>
  <c r="L251" i="22"/>
  <c r="K251" i="22"/>
  <c r="H250" i="22"/>
  <c r="C250" i="22"/>
  <c r="H249" i="22"/>
  <c r="C249" i="22"/>
  <c r="H248" i="22"/>
  <c r="C248" i="22"/>
  <c r="H247" i="22"/>
  <c r="C247" i="22"/>
  <c r="L246" i="22"/>
  <c r="K246" i="22"/>
  <c r="J246" i="22"/>
  <c r="I246" i="22"/>
  <c r="G246" i="22"/>
  <c r="F246" i="22"/>
  <c r="E246" i="22"/>
  <c r="D246" i="22"/>
  <c r="H245" i="22"/>
  <c r="C245" i="22"/>
  <c r="H244" i="22"/>
  <c r="C244" i="22"/>
  <c r="H243" i="22"/>
  <c r="C243" i="22"/>
  <c r="H242" i="22"/>
  <c r="C242" i="22"/>
  <c r="H241" i="22"/>
  <c r="C241" i="22"/>
  <c r="H240" i="22"/>
  <c r="C240" i="22"/>
  <c r="H239" i="22"/>
  <c r="C239" i="22"/>
  <c r="L238" i="22"/>
  <c r="K238" i="22"/>
  <c r="J238" i="22"/>
  <c r="I238" i="22"/>
  <c r="G238" i="22"/>
  <c r="F238" i="22"/>
  <c r="E238" i="22"/>
  <c r="D238" i="22"/>
  <c r="H237" i="22"/>
  <c r="C237" i="22"/>
  <c r="H236" i="22"/>
  <c r="C236" i="22"/>
  <c r="L235" i="22"/>
  <c r="K235" i="22"/>
  <c r="J235" i="22"/>
  <c r="I235" i="22"/>
  <c r="G235" i="22"/>
  <c r="F235" i="22"/>
  <c r="E235" i="22"/>
  <c r="D235" i="22"/>
  <c r="H232" i="22"/>
  <c r="C232" i="22"/>
  <c r="H229" i="22"/>
  <c r="C229" i="22"/>
  <c r="H228" i="22"/>
  <c r="C228" i="22"/>
  <c r="L227" i="22"/>
  <c r="K227" i="22"/>
  <c r="J227" i="22"/>
  <c r="I227" i="22"/>
  <c r="G227" i="22"/>
  <c r="F227" i="22"/>
  <c r="E227" i="22"/>
  <c r="D227" i="22"/>
  <c r="H226" i="22"/>
  <c r="C226" i="22"/>
  <c r="H225" i="22"/>
  <c r="C225" i="22"/>
  <c r="H224" i="22"/>
  <c r="C224" i="22"/>
  <c r="H223" i="22"/>
  <c r="C223" i="22"/>
  <c r="H222" i="22"/>
  <c r="C222" i="22"/>
  <c r="H221" i="22"/>
  <c r="C221" i="22"/>
  <c r="H220" i="22"/>
  <c r="C220" i="22"/>
  <c r="H219" i="22"/>
  <c r="C219" i="22"/>
  <c r="H218" i="22"/>
  <c r="C218" i="22"/>
  <c r="H217" i="22"/>
  <c r="C217" i="22"/>
  <c r="L216" i="22"/>
  <c r="K216" i="22"/>
  <c r="J216" i="22"/>
  <c r="I216" i="22"/>
  <c r="G216" i="22"/>
  <c r="F216" i="22"/>
  <c r="E216" i="22"/>
  <c r="D216" i="22"/>
  <c r="H215" i="22"/>
  <c r="C215" i="22"/>
  <c r="H214" i="22"/>
  <c r="C214" i="22"/>
  <c r="H213" i="22"/>
  <c r="C213" i="22"/>
  <c r="H212" i="22"/>
  <c r="C212" i="22"/>
  <c r="H211" i="22"/>
  <c r="C211" i="22"/>
  <c r="H210" i="22"/>
  <c r="C210" i="22"/>
  <c r="H209" i="22"/>
  <c r="C209" i="22"/>
  <c r="H208" i="22"/>
  <c r="C208" i="22"/>
  <c r="H207" i="22"/>
  <c r="C207" i="22"/>
  <c r="H206" i="22"/>
  <c r="C206" i="22"/>
  <c r="L205" i="22"/>
  <c r="K205" i="22"/>
  <c r="J205" i="22"/>
  <c r="I205" i="22"/>
  <c r="I204" i="22" s="1"/>
  <c r="G205" i="22"/>
  <c r="F205" i="22"/>
  <c r="F204" i="22" s="1"/>
  <c r="E205" i="22"/>
  <c r="D205" i="22"/>
  <c r="H203" i="22"/>
  <c r="C203" i="22"/>
  <c r="H202" i="22"/>
  <c r="C202" i="22"/>
  <c r="H201" i="22"/>
  <c r="C201" i="22"/>
  <c r="H200" i="22"/>
  <c r="C200" i="22"/>
  <c r="H199" i="22"/>
  <c r="C199" i="22"/>
  <c r="L198" i="22"/>
  <c r="L196" i="22" s="1"/>
  <c r="K198" i="22"/>
  <c r="K196" i="22" s="1"/>
  <c r="J198" i="22"/>
  <c r="J196" i="22" s="1"/>
  <c r="I198" i="22"/>
  <c r="I196" i="22" s="1"/>
  <c r="I195" i="22" s="1"/>
  <c r="G198" i="22"/>
  <c r="G196" i="22" s="1"/>
  <c r="F198" i="22"/>
  <c r="F196" i="22" s="1"/>
  <c r="E198" i="22"/>
  <c r="E196" i="22" s="1"/>
  <c r="D198" i="22"/>
  <c r="D196" i="22" s="1"/>
  <c r="H197" i="22"/>
  <c r="C197" i="22"/>
  <c r="H193" i="22"/>
  <c r="C193" i="22"/>
  <c r="L192" i="22"/>
  <c r="K192" i="22"/>
  <c r="J192" i="22"/>
  <c r="J191" i="22" s="1"/>
  <c r="I192" i="22"/>
  <c r="G192" i="22"/>
  <c r="G191" i="22" s="1"/>
  <c r="F192" i="22"/>
  <c r="F191" i="22" s="1"/>
  <c r="E192" i="22"/>
  <c r="E191" i="22" s="1"/>
  <c r="D192" i="22"/>
  <c r="D191" i="22" s="1"/>
  <c r="L191" i="22"/>
  <c r="K191" i="22"/>
  <c r="H190" i="22"/>
  <c r="C190" i="22"/>
  <c r="H189" i="22"/>
  <c r="C189" i="22"/>
  <c r="L188" i="22"/>
  <c r="K188" i="22"/>
  <c r="J188" i="22"/>
  <c r="I188" i="22"/>
  <c r="G188" i="22"/>
  <c r="F188" i="22"/>
  <c r="E188" i="22"/>
  <c r="D188" i="22"/>
  <c r="H186" i="22"/>
  <c r="C186" i="22"/>
  <c r="H185" i="22"/>
  <c r="C185" i="22"/>
  <c r="L184" i="22"/>
  <c r="K184" i="22"/>
  <c r="J184" i="22"/>
  <c r="I184" i="22"/>
  <c r="G184" i="22"/>
  <c r="F184" i="22"/>
  <c r="E184" i="22"/>
  <c r="D184" i="22"/>
  <c r="H183" i="22"/>
  <c r="C183" i="22"/>
  <c r="H182" i="22"/>
  <c r="C182" i="22"/>
  <c r="H181" i="22"/>
  <c r="C181" i="22"/>
  <c r="H180" i="22"/>
  <c r="C180" i="22"/>
  <c r="L179" i="22"/>
  <c r="K179" i="22"/>
  <c r="J179" i="22"/>
  <c r="I179" i="22"/>
  <c r="G179" i="22"/>
  <c r="F179" i="22"/>
  <c r="E179" i="22"/>
  <c r="D179" i="22"/>
  <c r="H178" i="22"/>
  <c r="C178" i="22"/>
  <c r="H177" i="22"/>
  <c r="C177" i="22"/>
  <c r="H176" i="22"/>
  <c r="C176" i="22"/>
  <c r="L175" i="22"/>
  <c r="K175" i="22"/>
  <c r="J175" i="22"/>
  <c r="I175" i="22"/>
  <c r="G175" i="22"/>
  <c r="F175" i="22"/>
  <c r="E175" i="22"/>
  <c r="D175" i="22"/>
  <c r="H172" i="22"/>
  <c r="C172" i="22"/>
  <c r="H171" i="22"/>
  <c r="C171" i="22"/>
  <c r="H170" i="22"/>
  <c r="C170" i="22"/>
  <c r="H169" i="22"/>
  <c r="C169" i="22"/>
  <c r="H168" i="22"/>
  <c r="C168" i="22"/>
  <c r="H167" i="22"/>
  <c r="C167" i="22"/>
  <c r="L166" i="22"/>
  <c r="K166" i="22"/>
  <c r="J166" i="22"/>
  <c r="J165" i="22" s="1"/>
  <c r="I166" i="22"/>
  <c r="G166" i="22"/>
  <c r="G165" i="22" s="1"/>
  <c r="F166" i="22"/>
  <c r="F165" i="22" s="1"/>
  <c r="E166" i="22"/>
  <c r="E165" i="22" s="1"/>
  <c r="D166" i="22"/>
  <c r="D165" i="22" s="1"/>
  <c r="L165" i="22"/>
  <c r="K165" i="22"/>
  <c r="H164" i="22"/>
  <c r="C164" i="22"/>
  <c r="H163" i="22"/>
  <c r="C163" i="22"/>
  <c r="H162" i="22"/>
  <c r="C162" i="22"/>
  <c r="H161" i="22"/>
  <c r="C161" i="22"/>
  <c r="L160" i="22"/>
  <c r="K160" i="22"/>
  <c r="J160" i="22"/>
  <c r="I160" i="22"/>
  <c r="G160" i="22"/>
  <c r="F160" i="22"/>
  <c r="E160" i="22"/>
  <c r="D160" i="22"/>
  <c r="H159" i="22"/>
  <c r="C159" i="22"/>
  <c r="H158" i="22"/>
  <c r="C158" i="22"/>
  <c r="H157" i="22"/>
  <c r="C157" i="22"/>
  <c r="H156" i="22"/>
  <c r="C156" i="22"/>
  <c r="H155" i="22"/>
  <c r="C155" i="22"/>
  <c r="H154" i="22"/>
  <c r="C154" i="22"/>
  <c r="H153" i="22"/>
  <c r="C153" i="22"/>
  <c r="H152" i="22"/>
  <c r="C152" i="22"/>
  <c r="L151" i="22"/>
  <c r="K151" i="22"/>
  <c r="J151" i="22"/>
  <c r="I151" i="22"/>
  <c r="G151" i="22"/>
  <c r="F151" i="22"/>
  <c r="E151" i="22"/>
  <c r="D151" i="22"/>
  <c r="H150" i="22"/>
  <c r="C150" i="22"/>
  <c r="H149" i="22"/>
  <c r="C149" i="22"/>
  <c r="H148" i="22"/>
  <c r="C148" i="22"/>
  <c r="H147" i="22"/>
  <c r="C147" i="22"/>
  <c r="H146" i="22"/>
  <c r="C146" i="22"/>
  <c r="H145" i="22"/>
  <c r="C145" i="22"/>
  <c r="L144" i="22"/>
  <c r="K144" i="22"/>
  <c r="J144" i="22"/>
  <c r="I144" i="22"/>
  <c r="G144" i="22"/>
  <c r="F144" i="22"/>
  <c r="E144" i="22"/>
  <c r="D144" i="22"/>
  <c r="H143" i="22"/>
  <c r="C143" i="22"/>
  <c r="H142" i="22"/>
  <c r="C142" i="22"/>
  <c r="L141" i="22"/>
  <c r="K141" i="22"/>
  <c r="J141" i="22"/>
  <c r="I141" i="22"/>
  <c r="G141" i="22"/>
  <c r="F141" i="22"/>
  <c r="E141" i="22"/>
  <c r="D141" i="22"/>
  <c r="H140" i="22"/>
  <c r="C140" i="22"/>
  <c r="H139" i="22"/>
  <c r="C139" i="22"/>
  <c r="H138" i="22"/>
  <c r="C138" i="22"/>
  <c r="H137" i="22"/>
  <c r="C137" i="22"/>
  <c r="L136" i="22"/>
  <c r="K136" i="22"/>
  <c r="J136" i="22"/>
  <c r="I136" i="22"/>
  <c r="G136" i="22"/>
  <c r="G130" i="22" s="1"/>
  <c r="F136" i="22"/>
  <c r="E136" i="22"/>
  <c r="D136" i="22"/>
  <c r="H134" i="22"/>
  <c r="C134" i="22"/>
  <c r="H133" i="22"/>
  <c r="C133" i="22"/>
  <c r="H132" i="22"/>
  <c r="C132" i="22"/>
  <c r="C131" i="22"/>
  <c r="H129" i="22"/>
  <c r="H128" i="22" s="1"/>
  <c r="C129" i="22"/>
  <c r="C128" i="22" s="1"/>
  <c r="L128" i="22"/>
  <c r="K128" i="22"/>
  <c r="J128" i="22"/>
  <c r="I128" i="22"/>
  <c r="G128" i="22"/>
  <c r="F128" i="22"/>
  <c r="E128" i="22"/>
  <c r="D128" i="22"/>
  <c r="H127" i="22"/>
  <c r="C127" i="22"/>
  <c r="H126" i="22"/>
  <c r="C126" i="22"/>
  <c r="H125" i="22"/>
  <c r="C125" i="22"/>
  <c r="H124" i="22"/>
  <c r="C124" i="22"/>
  <c r="H123" i="22"/>
  <c r="C123" i="22"/>
  <c r="L122" i="22"/>
  <c r="K122" i="22"/>
  <c r="J122" i="22"/>
  <c r="I122" i="22"/>
  <c r="G122" i="22"/>
  <c r="F122" i="22"/>
  <c r="E122" i="22"/>
  <c r="D122" i="22"/>
  <c r="H121" i="22"/>
  <c r="C121" i="22"/>
  <c r="H120" i="22"/>
  <c r="C120" i="22"/>
  <c r="H119" i="22"/>
  <c r="C119" i="22"/>
  <c r="H118" i="22"/>
  <c r="C118" i="22"/>
  <c r="H117" i="22"/>
  <c r="C117" i="22"/>
  <c r="L116" i="22"/>
  <c r="K116" i="22"/>
  <c r="J116" i="22"/>
  <c r="I116" i="22"/>
  <c r="G116" i="22"/>
  <c r="F116" i="22"/>
  <c r="E116" i="22"/>
  <c r="D116" i="22"/>
  <c r="H115" i="22"/>
  <c r="C115" i="22"/>
  <c r="H114" i="22"/>
  <c r="C114" i="22"/>
  <c r="H113" i="22"/>
  <c r="C113" i="22"/>
  <c r="L112" i="22"/>
  <c r="K112" i="22"/>
  <c r="J112" i="22"/>
  <c r="I112" i="22"/>
  <c r="G112" i="22"/>
  <c r="F112" i="22"/>
  <c r="E112" i="22"/>
  <c r="D112" i="22"/>
  <c r="H111" i="22"/>
  <c r="C111" i="22"/>
  <c r="H110" i="22"/>
  <c r="C110" i="22"/>
  <c r="H109" i="22"/>
  <c r="C109" i="22"/>
  <c r="H108" i="22"/>
  <c r="C108" i="22"/>
  <c r="H107" i="22"/>
  <c r="C107" i="22"/>
  <c r="H106" i="22"/>
  <c r="C106" i="22"/>
  <c r="H105" i="22"/>
  <c r="C105" i="22"/>
  <c r="H104" i="22"/>
  <c r="C104" i="22"/>
  <c r="L103" i="22"/>
  <c r="K103" i="22"/>
  <c r="J103" i="22"/>
  <c r="I103" i="22"/>
  <c r="G103" i="22"/>
  <c r="F103" i="22"/>
  <c r="E103" i="22"/>
  <c r="D103" i="22"/>
  <c r="H102" i="22"/>
  <c r="C102" i="22"/>
  <c r="H101" i="22"/>
  <c r="C101" i="22"/>
  <c r="H100" i="22"/>
  <c r="C100" i="22"/>
  <c r="H99" i="22"/>
  <c r="C99" i="22"/>
  <c r="H98" i="22"/>
  <c r="C98" i="22"/>
  <c r="H97" i="22"/>
  <c r="C97" i="22"/>
  <c r="H96" i="22"/>
  <c r="C96" i="22"/>
  <c r="L95" i="22"/>
  <c r="K95" i="22"/>
  <c r="J95" i="22"/>
  <c r="I95" i="22"/>
  <c r="G95" i="22"/>
  <c r="F95" i="22"/>
  <c r="E95" i="22"/>
  <c r="D95" i="22"/>
  <c r="H94" i="22"/>
  <c r="C94" i="22"/>
  <c r="H93" i="22"/>
  <c r="C93" i="22"/>
  <c r="H92" i="22"/>
  <c r="C92" i="22"/>
  <c r="H91" i="22"/>
  <c r="C91" i="22"/>
  <c r="H90" i="22"/>
  <c r="C90" i="22"/>
  <c r="L89" i="22"/>
  <c r="K89" i="22"/>
  <c r="J89" i="22"/>
  <c r="I89" i="22"/>
  <c r="G89" i="22"/>
  <c r="F89" i="22"/>
  <c r="E89" i="22"/>
  <c r="D89" i="22"/>
  <c r="H88" i="22"/>
  <c r="C88" i="22"/>
  <c r="H87" i="22"/>
  <c r="C87" i="22"/>
  <c r="H86" i="22"/>
  <c r="C86" i="22"/>
  <c r="H85" i="22"/>
  <c r="C85" i="22"/>
  <c r="L84" i="22"/>
  <c r="K84" i="22"/>
  <c r="J84" i="22"/>
  <c r="I84" i="22"/>
  <c r="G84" i="22"/>
  <c r="F84" i="22"/>
  <c r="E84" i="22"/>
  <c r="D84" i="22"/>
  <c r="H82" i="22"/>
  <c r="C82" i="22"/>
  <c r="H81" i="22"/>
  <c r="C81" i="22"/>
  <c r="L80" i="22"/>
  <c r="K80" i="22"/>
  <c r="J80" i="22"/>
  <c r="I80" i="22"/>
  <c r="G80" i="22"/>
  <c r="F80" i="22"/>
  <c r="E80" i="22"/>
  <c r="D80" i="22"/>
  <c r="H79" i="22"/>
  <c r="C79" i="22"/>
  <c r="H78" i="22"/>
  <c r="C78" i="22"/>
  <c r="L77" i="22"/>
  <c r="L76" i="22" s="1"/>
  <c r="K77" i="22"/>
  <c r="J77" i="22"/>
  <c r="I77" i="22"/>
  <c r="G77" i="22"/>
  <c r="F77" i="22"/>
  <c r="E77" i="22"/>
  <c r="E76" i="22" s="1"/>
  <c r="D77" i="22"/>
  <c r="H74" i="22"/>
  <c r="C74" i="22"/>
  <c r="H73" i="22"/>
  <c r="C73" i="22"/>
  <c r="H71" i="22"/>
  <c r="C71" i="22"/>
  <c r="H70" i="22"/>
  <c r="C70" i="22"/>
  <c r="L69" i="22"/>
  <c r="L67" i="22" s="1"/>
  <c r="K69" i="22"/>
  <c r="K67" i="22" s="1"/>
  <c r="J69" i="22"/>
  <c r="I69" i="22"/>
  <c r="I67" i="22" s="1"/>
  <c r="G69" i="22"/>
  <c r="G67" i="22" s="1"/>
  <c r="F69" i="22"/>
  <c r="F67" i="22" s="1"/>
  <c r="E69" i="22"/>
  <c r="E67" i="22" s="1"/>
  <c r="D69" i="22"/>
  <c r="H68" i="22"/>
  <c r="C68" i="22"/>
  <c r="J67" i="22"/>
  <c r="H66" i="22"/>
  <c r="C66" i="22"/>
  <c r="H65" i="22"/>
  <c r="C65" i="22"/>
  <c r="H64" i="22"/>
  <c r="C64" i="22"/>
  <c r="H63" i="22"/>
  <c r="C63" i="22"/>
  <c r="H62" i="22"/>
  <c r="C62" i="22"/>
  <c r="H61" i="22"/>
  <c r="C61" i="22"/>
  <c r="H60" i="22"/>
  <c r="C60" i="22"/>
  <c r="H59" i="22"/>
  <c r="C59" i="22"/>
  <c r="L58" i="22"/>
  <c r="K58" i="22"/>
  <c r="J58" i="22"/>
  <c r="I58" i="22"/>
  <c r="G58" i="22"/>
  <c r="F58" i="22"/>
  <c r="E58" i="22"/>
  <c r="D58" i="22"/>
  <c r="H57" i="22"/>
  <c r="C57" i="22"/>
  <c r="H56" i="22"/>
  <c r="C56" i="22"/>
  <c r="L55" i="22"/>
  <c r="L54" i="22" s="1"/>
  <c r="K55" i="22"/>
  <c r="J55" i="22"/>
  <c r="I55" i="22"/>
  <c r="I54" i="22" s="1"/>
  <c r="G55" i="22"/>
  <c r="G54" i="22" s="1"/>
  <c r="F55" i="22"/>
  <c r="E55" i="22"/>
  <c r="E54" i="22" s="1"/>
  <c r="D55" i="22"/>
  <c r="H47" i="22"/>
  <c r="C47" i="22"/>
  <c r="H46" i="22"/>
  <c r="C46" i="22"/>
  <c r="L45" i="22"/>
  <c r="H45" i="22" s="1"/>
  <c r="G45" i="22"/>
  <c r="C45" i="22" s="1"/>
  <c r="H44" i="22"/>
  <c r="C44" i="22"/>
  <c r="K43" i="22"/>
  <c r="J43" i="22"/>
  <c r="I43" i="22"/>
  <c r="F43" i="22"/>
  <c r="E43" i="22"/>
  <c r="D43" i="22"/>
  <c r="H42" i="22"/>
  <c r="C42" i="22"/>
  <c r="H41" i="22"/>
  <c r="C41" i="22"/>
  <c r="H40" i="22"/>
  <c r="C40" i="22"/>
  <c r="H39" i="22"/>
  <c r="C39" i="22"/>
  <c r="H38" i="22"/>
  <c r="C38" i="22"/>
  <c r="K37" i="22"/>
  <c r="H37" i="22" s="1"/>
  <c r="F37" i="22"/>
  <c r="C37" i="22" s="1"/>
  <c r="H36" i="22"/>
  <c r="C36" i="22"/>
  <c r="H35" i="22"/>
  <c r="C35" i="22"/>
  <c r="K34" i="22"/>
  <c r="H34" i="22" s="1"/>
  <c r="F34" i="22"/>
  <c r="C34" i="22" s="1"/>
  <c r="H33" i="22"/>
  <c r="C33" i="22"/>
  <c r="K32" i="22"/>
  <c r="H32" i="22" s="1"/>
  <c r="F32" i="22"/>
  <c r="H31" i="22"/>
  <c r="C31" i="22"/>
  <c r="H30" i="22"/>
  <c r="C30" i="22"/>
  <c r="H29" i="22"/>
  <c r="C29" i="22"/>
  <c r="K28" i="22"/>
  <c r="F28" i="22"/>
  <c r="C28" i="22" s="1"/>
  <c r="H26" i="22"/>
  <c r="C26" i="22"/>
  <c r="H25" i="22"/>
  <c r="C25" i="22"/>
  <c r="H24" i="22"/>
  <c r="C24" i="22"/>
  <c r="H23" i="22"/>
  <c r="C23" i="22"/>
  <c r="L22" i="22"/>
  <c r="L288" i="22" s="1"/>
  <c r="L287" i="22" s="1"/>
  <c r="K22" i="22"/>
  <c r="J22" i="22"/>
  <c r="I22" i="22"/>
  <c r="G22" i="22"/>
  <c r="F22" i="22"/>
  <c r="F288" i="22" s="1"/>
  <c r="F287" i="22" s="1"/>
  <c r="E22" i="22"/>
  <c r="D22" i="22"/>
  <c r="H300" i="21"/>
  <c r="C300" i="21"/>
  <c r="H298" i="21"/>
  <c r="C298" i="21"/>
  <c r="H296" i="21"/>
  <c r="C296" i="21"/>
  <c r="H295" i="21"/>
  <c r="C295" i="21"/>
  <c r="H294" i="21"/>
  <c r="C294" i="21"/>
  <c r="H293" i="21"/>
  <c r="C293" i="21"/>
  <c r="H292" i="21"/>
  <c r="C292" i="21"/>
  <c r="H291" i="21"/>
  <c r="C291" i="21"/>
  <c r="L290" i="21"/>
  <c r="K290" i="21"/>
  <c r="J290" i="21"/>
  <c r="I290" i="21"/>
  <c r="G290" i="21"/>
  <c r="F290" i="21"/>
  <c r="E290" i="21"/>
  <c r="D290" i="21"/>
  <c r="H282" i="21"/>
  <c r="C282" i="21"/>
  <c r="H281" i="21"/>
  <c r="C281" i="21"/>
  <c r="L280" i="21"/>
  <c r="K280" i="21"/>
  <c r="J280" i="21"/>
  <c r="I280" i="21"/>
  <c r="G280" i="21"/>
  <c r="F280" i="21"/>
  <c r="E280" i="21"/>
  <c r="D280" i="21"/>
  <c r="H279" i="21"/>
  <c r="C279" i="21"/>
  <c r="H278" i="21"/>
  <c r="C278" i="21"/>
  <c r="H277" i="21"/>
  <c r="C277" i="21"/>
  <c r="L276" i="21"/>
  <c r="K276" i="21"/>
  <c r="J276" i="21"/>
  <c r="I276" i="21"/>
  <c r="G276" i="21"/>
  <c r="F276" i="21"/>
  <c r="E276" i="21"/>
  <c r="D276" i="21"/>
  <c r="H275" i="21"/>
  <c r="C275" i="21"/>
  <c r="H274" i="21"/>
  <c r="C274" i="21"/>
  <c r="H273" i="21"/>
  <c r="C273" i="21"/>
  <c r="H272" i="21"/>
  <c r="C272" i="21"/>
  <c r="L271" i="21"/>
  <c r="K271" i="21"/>
  <c r="J271" i="21"/>
  <c r="I271" i="21"/>
  <c r="G271" i="21"/>
  <c r="F271" i="21"/>
  <c r="F269" i="21" s="1"/>
  <c r="E271" i="21"/>
  <c r="D271" i="21"/>
  <c r="D269" i="21" s="1"/>
  <c r="D268" i="21" s="1"/>
  <c r="H270" i="21"/>
  <c r="C270" i="21"/>
  <c r="H267" i="21"/>
  <c r="C267" i="21"/>
  <c r="H266" i="21"/>
  <c r="C266" i="21"/>
  <c r="H265" i="21"/>
  <c r="C265" i="21"/>
  <c r="H264" i="21"/>
  <c r="C264" i="21"/>
  <c r="L263" i="21"/>
  <c r="K263" i="21"/>
  <c r="J263" i="21"/>
  <c r="I263" i="21"/>
  <c r="G263" i="21"/>
  <c r="F263" i="21"/>
  <c r="E263" i="21"/>
  <c r="D263" i="21"/>
  <c r="H262" i="21"/>
  <c r="C262" i="21"/>
  <c r="H261" i="21"/>
  <c r="C261" i="21"/>
  <c r="H260" i="21"/>
  <c r="C260" i="21"/>
  <c r="L259" i="21"/>
  <c r="K259" i="21"/>
  <c r="J259" i="21"/>
  <c r="I259" i="21"/>
  <c r="G259" i="21"/>
  <c r="F259" i="21"/>
  <c r="E259" i="21"/>
  <c r="D259" i="21"/>
  <c r="H257" i="21"/>
  <c r="C257" i="21"/>
  <c r="H256" i="21"/>
  <c r="C256" i="21"/>
  <c r="H255" i="21"/>
  <c r="C255" i="21"/>
  <c r="H254" i="21"/>
  <c r="C254" i="21"/>
  <c r="H253" i="21"/>
  <c r="C253" i="21"/>
  <c r="L252" i="21"/>
  <c r="L251" i="21" s="1"/>
  <c r="K252" i="21"/>
  <c r="K251" i="21" s="1"/>
  <c r="J252" i="21"/>
  <c r="J251" i="21" s="1"/>
  <c r="I252" i="21"/>
  <c r="I251" i="21" s="1"/>
  <c r="G252" i="21"/>
  <c r="F252" i="21"/>
  <c r="F251" i="21" s="1"/>
  <c r="E252" i="21"/>
  <c r="E251" i="21" s="1"/>
  <c r="D252" i="21"/>
  <c r="D251" i="21" s="1"/>
  <c r="G251" i="21"/>
  <c r="H250" i="21"/>
  <c r="C250" i="21"/>
  <c r="H249" i="21"/>
  <c r="C249" i="21"/>
  <c r="H248" i="21"/>
  <c r="C248" i="21"/>
  <c r="H247" i="21"/>
  <c r="C247" i="21"/>
  <c r="L246" i="21"/>
  <c r="K246" i="21"/>
  <c r="J246" i="21"/>
  <c r="I246" i="21"/>
  <c r="G246" i="21"/>
  <c r="F246" i="21"/>
  <c r="E246" i="21"/>
  <c r="D246" i="21"/>
  <c r="H245" i="21"/>
  <c r="C245" i="21"/>
  <c r="H244" i="21"/>
  <c r="C244" i="21"/>
  <c r="H243" i="21"/>
  <c r="C243" i="21"/>
  <c r="H242" i="21"/>
  <c r="C242" i="21"/>
  <c r="H241" i="21"/>
  <c r="C241" i="21"/>
  <c r="H240" i="21"/>
  <c r="C240" i="21"/>
  <c r="H239" i="21"/>
  <c r="C239" i="21"/>
  <c r="L238" i="21"/>
  <c r="K238" i="21"/>
  <c r="J238" i="21"/>
  <c r="I238" i="21"/>
  <c r="G238" i="21"/>
  <c r="F238" i="21"/>
  <c r="E238" i="21"/>
  <c r="D238" i="21"/>
  <c r="H237" i="21"/>
  <c r="C237" i="21"/>
  <c r="H236" i="21"/>
  <c r="C236" i="21"/>
  <c r="L235" i="21"/>
  <c r="K235" i="21"/>
  <c r="J235" i="21"/>
  <c r="I235" i="21"/>
  <c r="G235" i="21"/>
  <c r="F235" i="21"/>
  <c r="F231" i="21" s="1"/>
  <c r="E235" i="21"/>
  <c r="D235" i="21"/>
  <c r="H232" i="21"/>
  <c r="C232" i="21"/>
  <c r="H229" i="21"/>
  <c r="C229" i="21"/>
  <c r="H228" i="21"/>
  <c r="C228" i="21"/>
  <c r="L227" i="21"/>
  <c r="K227" i="21"/>
  <c r="J227" i="21"/>
  <c r="I227" i="21"/>
  <c r="G227" i="21"/>
  <c r="F227" i="21"/>
  <c r="E227" i="21"/>
  <c r="D227" i="21"/>
  <c r="H226" i="21"/>
  <c r="C226" i="21"/>
  <c r="H225" i="21"/>
  <c r="C225" i="21"/>
  <c r="H224" i="21"/>
  <c r="C224" i="21"/>
  <c r="H223" i="21"/>
  <c r="C223" i="21"/>
  <c r="H222" i="21"/>
  <c r="C222" i="21"/>
  <c r="H221" i="21"/>
  <c r="C221" i="21"/>
  <c r="H220" i="21"/>
  <c r="C220" i="21"/>
  <c r="H219" i="21"/>
  <c r="C219" i="21"/>
  <c r="H218" i="21"/>
  <c r="C218" i="21"/>
  <c r="H217" i="21"/>
  <c r="C217" i="21"/>
  <c r="L216" i="21"/>
  <c r="K216" i="21"/>
  <c r="J216" i="21"/>
  <c r="I216" i="21"/>
  <c r="G216" i="21"/>
  <c r="F216" i="21"/>
  <c r="E216" i="21"/>
  <c r="D216" i="21"/>
  <c r="H215" i="21"/>
  <c r="C215" i="21"/>
  <c r="H214" i="21"/>
  <c r="C214" i="21"/>
  <c r="H213" i="21"/>
  <c r="C213" i="21"/>
  <c r="H212" i="21"/>
  <c r="C212" i="21"/>
  <c r="H211" i="21"/>
  <c r="C211" i="21"/>
  <c r="H210" i="21"/>
  <c r="C210" i="21"/>
  <c r="H209" i="21"/>
  <c r="C209" i="21"/>
  <c r="H208" i="21"/>
  <c r="C208" i="21"/>
  <c r="H207" i="21"/>
  <c r="C207" i="21"/>
  <c r="H206" i="21"/>
  <c r="C206" i="21"/>
  <c r="L205" i="21"/>
  <c r="K205" i="21"/>
  <c r="J205" i="21"/>
  <c r="J204" i="21" s="1"/>
  <c r="I205" i="21"/>
  <c r="G205" i="21"/>
  <c r="F205" i="21"/>
  <c r="E205" i="21"/>
  <c r="D205" i="21"/>
  <c r="D204" i="21" s="1"/>
  <c r="L204" i="21"/>
  <c r="H203" i="21"/>
  <c r="C203" i="21"/>
  <c r="H202" i="21"/>
  <c r="C202" i="21"/>
  <c r="H201" i="21"/>
  <c r="C201" i="21"/>
  <c r="H200" i="21"/>
  <c r="C200" i="21"/>
  <c r="H199" i="21"/>
  <c r="C199" i="21"/>
  <c r="L198" i="21"/>
  <c r="L196" i="21" s="1"/>
  <c r="L195" i="21" s="1"/>
  <c r="K198" i="21"/>
  <c r="K196" i="21" s="1"/>
  <c r="J198" i="21"/>
  <c r="J196" i="21" s="1"/>
  <c r="J195" i="21" s="1"/>
  <c r="I198" i="21"/>
  <c r="G198" i="21"/>
  <c r="G196" i="21" s="1"/>
  <c r="F198" i="21"/>
  <c r="F196" i="21" s="1"/>
  <c r="E198" i="21"/>
  <c r="E196" i="21" s="1"/>
  <c r="D198" i="21"/>
  <c r="H197" i="21"/>
  <c r="C197" i="21"/>
  <c r="I196" i="21"/>
  <c r="H193" i="21"/>
  <c r="C193" i="21"/>
  <c r="L192" i="21"/>
  <c r="L191" i="21" s="1"/>
  <c r="K192" i="21"/>
  <c r="K191" i="21" s="1"/>
  <c r="J192" i="21"/>
  <c r="J191" i="21" s="1"/>
  <c r="I192" i="21"/>
  <c r="I191" i="21" s="1"/>
  <c r="G192" i="21"/>
  <c r="G191" i="21" s="1"/>
  <c r="F192" i="21"/>
  <c r="F191" i="21" s="1"/>
  <c r="E192" i="21"/>
  <c r="D192" i="21"/>
  <c r="D191" i="21" s="1"/>
  <c r="H190" i="21"/>
  <c r="C190" i="21"/>
  <c r="H189" i="21"/>
  <c r="C189" i="21"/>
  <c r="L188" i="21"/>
  <c r="K188" i="21"/>
  <c r="J188" i="21"/>
  <c r="I188" i="21"/>
  <c r="G188" i="21"/>
  <c r="F188" i="21"/>
  <c r="E188" i="21"/>
  <c r="D188" i="21"/>
  <c r="H186" i="21"/>
  <c r="C186" i="21"/>
  <c r="H185" i="21"/>
  <c r="C185" i="21"/>
  <c r="L184" i="21"/>
  <c r="K184" i="21"/>
  <c r="J184" i="21"/>
  <c r="I184" i="21"/>
  <c r="G184" i="21"/>
  <c r="F184" i="21"/>
  <c r="E184" i="21"/>
  <c r="D184" i="21"/>
  <c r="H183" i="21"/>
  <c r="C183" i="21"/>
  <c r="H182" i="21"/>
  <c r="C182" i="21"/>
  <c r="H181" i="21"/>
  <c r="C181" i="21"/>
  <c r="H180" i="21"/>
  <c r="C180" i="21"/>
  <c r="L179" i="21"/>
  <c r="K179" i="21"/>
  <c r="J179" i="21"/>
  <c r="I179" i="21"/>
  <c r="G179" i="21"/>
  <c r="F179" i="21"/>
  <c r="E179" i="21"/>
  <c r="D179" i="21"/>
  <c r="H178" i="21"/>
  <c r="C178" i="21"/>
  <c r="H177" i="21"/>
  <c r="C177" i="21"/>
  <c r="H176" i="21"/>
  <c r="C176" i="21"/>
  <c r="L175" i="21"/>
  <c r="K175" i="21"/>
  <c r="J175" i="21"/>
  <c r="I175" i="21"/>
  <c r="G175" i="21"/>
  <c r="F175" i="21"/>
  <c r="E175" i="21"/>
  <c r="D175" i="21"/>
  <c r="H172" i="21"/>
  <c r="C172" i="21"/>
  <c r="H171" i="21"/>
  <c r="C171" i="21"/>
  <c r="H170" i="21"/>
  <c r="C170" i="21"/>
  <c r="H169" i="21"/>
  <c r="C169" i="21"/>
  <c r="H168" i="21"/>
  <c r="C168" i="21"/>
  <c r="H167" i="21"/>
  <c r="C167" i="21"/>
  <c r="L166" i="21"/>
  <c r="L165" i="21" s="1"/>
  <c r="K166" i="21"/>
  <c r="K165" i="21" s="1"/>
  <c r="J166" i="21"/>
  <c r="J165" i="21" s="1"/>
  <c r="I166" i="21"/>
  <c r="G166" i="21"/>
  <c r="F166" i="21"/>
  <c r="F165" i="21" s="1"/>
  <c r="E166" i="21"/>
  <c r="E165" i="21" s="1"/>
  <c r="D166" i="21"/>
  <c r="G165" i="21"/>
  <c r="H164" i="21"/>
  <c r="C164" i="21"/>
  <c r="H163" i="21"/>
  <c r="C163" i="21"/>
  <c r="H162" i="21"/>
  <c r="C162" i="21"/>
  <c r="H161" i="21"/>
  <c r="C161" i="21"/>
  <c r="L160" i="21"/>
  <c r="K160" i="21"/>
  <c r="J160" i="21"/>
  <c r="I160" i="21"/>
  <c r="G160" i="21"/>
  <c r="F160" i="21"/>
  <c r="E160" i="21"/>
  <c r="D160" i="21"/>
  <c r="H159" i="21"/>
  <c r="C159" i="21"/>
  <c r="H158" i="21"/>
  <c r="C158" i="21"/>
  <c r="H157" i="21"/>
  <c r="C157" i="21"/>
  <c r="H156" i="21"/>
  <c r="C156" i="21"/>
  <c r="H155" i="21"/>
  <c r="C155" i="21"/>
  <c r="H154" i="21"/>
  <c r="C154" i="21"/>
  <c r="H153" i="21"/>
  <c r="C153" i="21"/>
  <c r="H152" i="21"/>
  <c r="C152" i="21"/>
  <c r="L151" i="21"/>
  <c r="K151" i="21"/>
  <c r="J151" i="21"/>
  <c r="I151" i="21"/>
  <c r="G151" i="21"/>
  <c r="F151" i="21"/>
  <c r="E151" i="21"/>
  <c r="D151" i="21"/>
  <c r="H150" i="21"/>
  <c r="C150" i="21"/>
  <c r="H149" i="21"/>
  <c r="C149" i="21"/>
  <c r="H148" i="21"/>
  <c r="C148" i="21"/>
  <c r="H147" i="21"/>
  <c r="C147" i="21"/>
  <c r="H146" i="21"/>
  <c r="C146" i="21"/>
  <c r="H145" i="21"/>
  <c r="C145" i="21"/>
  <c r="L144" i="21"/>
  <c r="K144" i="21"/>
  <c r="J144" i="21"/>
  <c r="I144" i="21"/>
  <c r="G144" i="21"/>
  <c r="F144" i="21"/>
  <c r="E144" i="21"/>
  <c r="D144" i="21"/>
  <c r="H143" i="21"/>
  <c r="C143" i="21"/>
  <c r="H142" i="21"/>
  <c r="C142" i="21"/>
  <c r="L141" i="21"/>
  <c r="K141" i="21"/>
  <c r="J141" i="21"/>
  <c r="I141" i="21"/>
  <c r="G141" i="21"/>
  <c r="F141" i="21"/>
  <c r="E141" i="21"/>
  <c r="D141" i="21"/>
  <c r="H140" i="21"/>
  <c r="C140" i="21"/>
  <c r="H139" i="21"/>
  <c r="C139" i="21"/>
  <c r="H138" i="21"/>
  <c r="C138" i="21"/>
  <c r="H137" i="21"/>
  <c r="C137" i="21"/>
  <c r="L136" i="21"/>
  <c r="L130" i="21" s="1"/>
  <c r="K136" i="21"/>
  <c r="K130" i="21" s="1"/>
  <c r="J136" i="21"/>
  <c r="J130" i="21" s="1"/>
  <c r="I136" i="21"/>
  <c r="G136" i="21"/>
  <c r="F136" i="21"/>
  <c r="F130" i="21" s="1"/>
  <c r="E136" i="21"/>
  <c r="D136" i="21"/>
  <c r="H134" i="21"/>
  <c r="C134" i="21"/>
  <c r="H133" i="21"/>
  <c r="C133" i="21"/>
  <c r="H132" i="21"/>
  <c r="C132" i="21"/>
  <c r="C131" i="21"/>
  <c r="H129" i="21"/>
  <c r="H128" i="21" s="1"/>
  <c r="C129" i="21"/>
  <c r="C128" i="21" s="1"/>
  <c r="L128" i="21"/>
  <c r="K128" i="21"/>
  <c r="J128" i="21"/>
  <c r="I128" i="21"/>
  <c r="G128" i="21"/>
  <c r="F128" i="21"/>
  <c r="E128" i="21"/>
  <c r="D128" i="21"/>
  <c r="H127" i="21"/>
  <c r="C127" i="21"/>
  <c r="H126" i="21"/>
  <c r="C126" i="21"/>
  <c r="H125" i="21"/>
  <c r="C125" i="21"/>
  <c r="H124" i="21"/>
  <c r="C124" i="21"/>
  <c r="H123" i="21"/>
  <c r="C123" i="21"/>
  <c r="L122" i="21"/>
  <c r="K122" i="21"/>
  <c r="J122" i="21"/>
  <c r="I122" i="21"/>
  <c r="G122" i="21"/>
  <c r="F122" i="21"/>
  <c r="E122" i="21"/>
  <c r="D122" i="21"/>
  <c r="H121" i="21"/>
  <c r="C121" i="21"/>
  <c r="H120" i="21"/>
  <c r="D120" i="21"/>
  <c r="H119" i="21"/>
  <c r="C119" i="21"/>
  <c r="H118" i="21"/>
  <c r="C118" i="21"/>
  <c r="H117" i="21"/>
  <c r="C117" i="21"/>
  <c r="L116" i="21"/>
  <c r="K116" i="21"/>
  <c r="J116" i="21"/>
  <c r="I116" i="21"/>
  <c r="G116" i="21"/>
  <c r="F116" i="21"/>
  <c r="E116" i="21"/>
  <c r="H115" i="21"/>
  <c r="C115" i="21"/>
  <c r="H114" i="21"/>
  <c r="C114" i="21"/>
  <c r="H113" i="21"/>
  <c r="C113" i="21"/>
  <c r="L112" i="21"/>
  <c r="K112" i="21"/>
  <c r="J112" i="21"/>
  <c r="I112" i="21"/>
  <c r="G112" i="21"/>
  <c r="F112" i="21"/>
  <c r="E112" i="21"/>
  <c r="D112" i="21"/>
  <c r="H111" i="21"/>
  <c r="C111" i="21"/>
  <c r="H110" i="21"/>
  <c r="C110" i="21"/>
  <c r="H109" i="21"/>
  <c r="C109" i="21"/>
  <c r="H108" i="21"/>
  <c r="C108" i="21"/>
  <c r="H107" i="21"/>
  <c r="C107" i="21"/>
  <c r="H106" i="21"/>
  <c r="C106" i="21"/>
  <c r="H105" i="21"/>
  <c r="C105" i="21"/>
  <c r="H104" i="21"/>
  <c r="C104" i="21"/>
  <c r="L103" i="21"/>
  <c r="K103" i="21"/>
  <c r="J103" i="21"/>
  <c r="I103" i="21"/>
  <c r="G103" i="21"/>
  <c r="F103" i="21"/>
  <c r="E103" i="21"/>
  <c r="D103" i="21"/>
  <c r="H102" i="21"/>
  <c r="C102" i="21"/>
  <c r="H101" i="21"/>
  <c r="C101" i="21"/>
  <c r="H100" i="21"/>
  <c r="C100" i="21"/>
  <c r="H99" i="21"/>
  <c r="C99" i="21"/>
  <c r="H98" i="21"/>
  <c r="C98" i="21"/>
  <c r="H97" i="21"/>
  <c r="C97" i="21"/>
  <c r="H96" i="21"/>
  <c r="C96" i="21"/>
  <c r="L95" i="21"/>
  <c r="K95" i="21"/>
  <c r="J95" i="21"/>
  <c r="I95" i="21"/>
  <c r="G95" i="21"/>
  <c r="F95" i="21"/>
  <c r="E95" i="21"/>
  <c r="D95" i="21"/>
  <c r="H94" i="21"/>
  <c r="C94" i="21"/>
  <c r="H93" i="21"/>
  <c r="C93" i="21"/>
  <c r="H92" i="21"/>
  <c r="C92" i="21"/>
  <c r="H91" i="21"/>
  <c r="C91" i="21"/>
  <c r="H90" i="21"/>
  <c r="C90" i="21"/>
  <c r="L89" i="21"/>
  <c r="K89" i="21"/>
  <c r="J89" i="21"/>
  <c r="I89" i="21"/>
  <c r="G89" i="21"/>
  <c r="F89" i="21"/>
  <c r="E89" i="21"/>
  <c r="D89" i="21"/>
  <c r="H88" i="21"/>
  <c r="C88" i="21"/>
  <c r="H87" i="21"/>
  <c r="C87" i="21"/>
  <c r="H86" i="21"/>
  <c r="C86" i="21"/>
  <c r="H85" i="21"/>
  <c r="C85" i="21"/>
  <c r="L84" i="21"/>
  <c r="K84" i="21"/>
  <c r="J84" i="21"/>
  <c r="I84" i="21"/>
  <c r="G84" i="21"/>
  <c r="F84" i="21"/>
  <c r="E84" i="21"/>
  <c r="D84" i="21"/>
  <c r="H82" i="21"/>
  <c r="C82" i="21"/>
  <c r="H81" i="21"/>
  <c r="C81" i="21"/>
  <c r="L80" i="21"/>
  <c r="K80" i="21"/>
  <c r="J80" i="21"/>
  <c r="I80" i="21"/>
  <c r="G80" i="21"/>
  <c r="F80" i="21"/>
  <c r="E80" i="21"/>
  <c r="D80" i="21"/>
  <c r="H79" i="21"/>
  <c r="C79" i="21"/>
  <c r="H78" i="21"/>
  <c r="C78" i="21"/>
  <c r="L77" i="21"/>
  <c r="K77" i="21"/>
  <c r="K76" i="21" s="1"/>
  <c r="J77" i="21"/>
  <c r="I77" i="21"/>
  <c r="G77" i="21"/>
  <c r="G76" i="21" s="1"/>
  <c r="F77" i="21"/>
  <c r="F76" i="21" s="1"/>
  <c r="E77" i="21"/>
  <c r="E76" i="21" s="1"/>
  <c r="D77" i="21"/>
  <c r="H74" i="21"/>
  <c r="C74" i="21"/>
  <c r="H73" i="21"/>
  <c r="C73" i="21"/>
  <c r="H71" i="21"/>
  <c r="C71" i="21"/>
  <c r="H70" i="21"/>
  <c r="C70" i="21"/>
  <c r="L69" i="21"/>
  <c r="L67" i="21" s="1"/>
  <c r="K69" i="21"/>
  <c r="K67" i="21" s="1"/>
  <c r="J69" i="21"/>
  <c r="J67" i="21" s="1"/>
  <c r="I69" i="21"/>
  <c r="I67" i="21" s="1"/>
  <c r="G69" i="21"/>
  <c r="G67" i="21" s="1"/>
  <c r="F69" i="21"/>
  <c r="F67" i="21" s="1"/>
  <c r="E69" i="21"/>
  <c r="E67" i="21" s="1"/>
  <c r="D69" i="21"/>
  <c r="H68" i="21"/>
  <c r="C68" i="21"/>
  <c r="H66" i="21"/>
  <c r="C66" i="21"/>
  <c r="H65" i="21"/>
  <c r="C65" i="21"/>
  <c r="H64" i="21"/>
  <c r="C64" i="21"/>
  <c r="H63" i="21"/>
  <c r="C63" i="21"/>
  <c r="H62" i="21"/>
  <c r="C62" i="21"/>
  <c r="H61" i="21"/>
  <c r="C61" i="21"/>
  <c r="H60" i="21"/>
  <c r="C60" i="21"/>
  <c r="H59" i="21"/>
  <c r="C59" i="21"/>
  <c r="L58" i="21"/>
  <c r="K58" i="21"/>
  <c r="J58" i="21"/>
  <c r="I58" i="21"/>
  <c r="G58" i="21"/>
  <c r="F58" i="21"/>
  <c r="E58" i="21"/>
  <c r="D58" i="21"/>
  <c r="H57" i="21"/>
  <c r="C57" i="21"/>
  <c r="H56" i="21"/>
  <c r="C56" i="21"/>
  <c r="L55" i="21"/>
  <c r="L54" i="21" s="1"/>
  <c r="K55" i="21"/>
  <c r="J55" i="21"/>
  <c r="I55" i="21"/>
  <c r="I54" i="21" s="1"/>
  <c r="G55" i="21"/>
  <c r="F55" i="21"/>
  <c r="F54" i="21" s="1"/>
  <c r="E55" i="21"/>
  <c r="D55" i="21"/>
  <c r="H47" i="21"/>
  <c r="C47" i="21"/>
  <c r="H46" i="21"/>
  <c r="C46" i="21"/>
  <c r="L45" i="21"/>
  <c r="H45" i="21" s="1"/>
  <c r="G45" i="21"/>
  <c r="H44" i="21"/>
  <c r="C44" i="21"/>
  <c r="K43" i="21"/>
  <c r="J43" i="21"/>
  <c r="I43" i="21"/>
  <c r="F43" i="21"/>
  <c r="E43" i="21"/>
  <c r="D43" i="21"/>
  <c r="H42" i="21"/>
  <c r="C42" i="21"/>
  <c r="H41" i="21"/>
  <c r="C41" i="21"/>
  <c r="H40" i="21"/>
  <c r="C40" i="21"/>
  <c r="H39" i="21"/>
  <c r="C39" i="21"/>
  <c r="H38" i="21"/>
  <c r="C38" i="21"/>
  <c r="K37" i="21"/>
  <c r="H37" i="21" s="1"/>
  <c r="F37" i="21"/>
  <c r="C37" i="21" s="1"/>
  <c r="H36" i="21"/>
  <c r="C36" i="21"/>
  <c r="H35" i="21"/>
  <c r="C35" i="21"/>
  <c r="K34" i="21"/>
  <c r="H34" i="21" s="1"/>
  <c r="F34" i="21"/>
  <c r="C34" i="21" s="1"/>
  <c r="H33" i="21"/>
  <c r="C33" i="21"/>
  <c r="K32" i="21"/>
  <c r="F32" i="21"/>
  <c r="C32" i="21" s="1"/>
  <c r="H31" i="21"/>
  <c r="C31" i="21"/>
  <c r="H30" i="21"/>
  <c r="C30" i="21"/>
  <c r="H29" i="21"/>
  <c r="C29" i="21"/>
  <c r="K28" i="21"/>
  <c r="H28" i="21" s="1"/>
  <c r="F28" i="21"/>
  <c r="H26" i="21"/>
  <c r="C26" i="21"/>
  <c r="H25" i="21"/>
  <c r="C25" i="21"/>
  <c r="H24" i="21"/>
  <c r="C24" i="21"/>
  <c r="H23" i="21"/>
  <c r="C23" i="21"/>
  <c r="L22" i="21"/>
  <c r="K22" i="21"/>
  <c r="J22" i="21"/>
  <c r="I22" i="21"/>
  <c r="G22" i="21"/>
  <c r="F22" i="21"/>
  <c r="E22" i="21"/>
  <c r="D22" i="21"/>
  <c r="H300" i="20"/>
  <c r="C300" i="20"/>
  <c r="H298" i="20"/>
  <c r="C298" i="20"/>
  <c r="H296" i="20"/>
  <c r="C296" i="20"/>
  <c r="H295" i="20"/>
  <c r="C295" i="20"/>
  <c r="H294" i="20"/>
  <c r="C294" i="20"/>
  <c r="H293" i="20"/>
  <c r="C293" i="20"/>
  <c r="H292" i="20"/>
  <c r="C292" i="20"/>
  <c r="H291" i="20"/>
  <c r="C291" i="20"/>
  <c r="L290" i="20"/>
  <c r="K290" i="20"/>
  <c r="J290" i="20"/>
  <c r="I290" i="20"/>
  <c r="G290" i="20"/>
  <c r="F290" i="20"/>
  <c r="E290" i="20"/>
  <c r="D290" i="20"/>
  <c r="H282" i="20"/>
  <c r="C282" i="20"/>
  <c r="H281" i="20"/>
  <c r="C281" i="20"/>
  <c r="L280" i="20"/>
  <c r="K280" i="20"/>
  <c r="J280" i="20"/>
  <c r="I280" i="20"/>
  <c r="G280" i="20"/>
  <c r="F280" i="20"/>
  <c r="E280" i="20"/>
  <c r="D280" i="20"/>
  <c r="H279" i="20"/>
  <c r="C279" i="20"/>
  <c r="H278" i="20"/>
  <c r="C278" i="20"/>
  <c r="H277" i="20"/>
  <c r="C277" i="20"/>
  <c r="L276" i="20"/>
  <c r="K276" i="20"/>
  <c r="J276" i="20"/>
  <c r="I276" i="20"/>
  <c r="G276" i="20"/>
  <c r="F276" i="20"/>
  <c r="E276" i="20"/>
  <c r="D276" i="20"/>
  <c r="H275" i="20"/>
  <c r="C275" i="20"/>
  <c r="H274" i="20"/>
  <c r="C274" i="20"/>
  <c r="H273" i="20"/>
  <c r="C273" i="20"/>
  <c r="H272" i="20"/>
  <c r="C272" i="20"/>
  <c r="L271" i="20"/>
  <c r="L269" i="20" s="1"/>
  <c r="K271" i="20"/>
  <c r="J271" i="20"/>
  <c r="I271" i="20"/>
  <c r="I269" i="20" s="1"/>
  <c r="G271" i="20"/>
  <c r="F271" i="20"/>
  <c r="E271" i="20"/>
  <c r="D271" i="20"/>
  <c r="H270" i="20"/>
  <c r="C270" i="20"/>
  <c r="E269" i="20"/>
  <c r="E268" i="20" s="1"/>
  <c r="H267" i="20"/>
  <c r="C267" i="20"/>
  <c r="H266" i="20"/>
  <c r="C266" i="20"/>
  <c r="H265" i="20"/>
  <c r="C265" i="20"/>
  <c r="H264" i="20"/>
  <c r="C264" i="20"/>
  <c r="L263" i="20"/>
  <c r="K263" i="20"/>
  <c r="J263" i="20"/>
  <c r="I263" i="20"/>
  <c r="G263" i="20"/>
  <c r="F263" i="20"/>
  <c r="E263" i="20"/>
  <c r="D263" i="20"/>
  <c r="H262" i="20"/>
  <c r="C262" i="20"/>
  <c r="H261" i="20"/>
  <c r="C261" i="20"/>
  <c r="H260" i="20"/>
  <c r="C260" i="20"/>
  <c r="L259" i="20"/>
  <c r="K259" i="20"/>
  <c r="J259" i="20"/>
  <c r="J258" i="20" s="1"/>
  <c r="I259" i="20"/>
  <c r="G259" i="20"/>
  <c r="F259" i="20"/>
  <c r="E259" i="20"/>
  <c r="D259" i="20"/>
  <c r="H257" i="20"/>
  <c r="C257" i="20"/>
  <c r="H256" i="20"/>
  <c r="C256" i="20"/>
  <c r="H255" i="20"/>
  <c r="C255" i="20"/>
  <c r="H254" i="20"/>
  <c r="C254" i="20"/>
  <c r="H253" i="20"/>
  <c r="C253" i="20"/>
  <c r="L252" i="20"/>
  <c r="L251" i="20" s="1"/>
  <c r="K252" i="20"/>
  <c r="K251" i="20" s="1"/>
  <c r="J252" i="20"/>
  <c r="I252" i="20"/>
  <c r="I251" i="20" s="1"/>
  <c r="G252" i="20"/>
  <c r="G251" i="20" s="1"/>
  <c r="F252" i="20"/>
  <c r="F251" i="20" s="1"/>
  <c r="E252" i="20"/>
  <c r="E251" i="20" s="1"/>
  <c r="D252" i="20"/>
  <c r="D251" i="20" s="1"/>
  <c r="H250" i="20"/>
  <c r="C250" i="20"/>
  <c r="H249" i="20"/>
  <c r="C249" i="20"/>
  <c r="H248" i="20"/>
  <c r="C248" i="20"/>
  <c r="H247" i="20"/>
  <c r="C247" i="20"/>
  <c r="L246" i="20"/>
  <c r="K246" i="20"/>
  <c r="J246" i="20"/>
  <c r="I246" i="20"/>
  <c r="G246" i="20"/>
  <c r="F246" i="20"/>
  <c r="E246" i="20"/>
  <c r="D246" i="20"/>
  <c r="H245" i="20"/>
  <c r="C245" i="20"/>
  <c r="H244" i="20"/>
  <c r="C244" i="20"/>
  <c r="H243" i="20"/>
  <c r="C243" i="20"/>
  <c r="H242" i="20"/>
  <c r="C242" i="20"/>
  <c r="H241" i="20"/>
  <c r="C241" i="20"/>
  <c r="H240" i="20"/>
  <c r="C240" i="20"/>
  <c r="H239" i="20"/>
  <c r="C239" i="20"/>
  <c r="L238" i="20"/>
  <c r="K238" i="20"/>
  <c r="J238" i="20"/>
  <c r="I238" i="20"/>
  <c r="G238" i="20"/>
  <c r="F238" i="20"/>
  <c r="E238" i="20"/>
  <c r="D238" i="20"/>
  <c r="H237" i="20"/>
  <c r="C237" i="20"/>
  <c r="H236" i="20"/>
  <c r="C236" i="20"/>
  <c r="L235" i="20"/>
  <c r="K235" i="20"/>
  <c r="J235" i="20"/>
  <c r="I235" i="20"/>
  <c r="G235" i="20"/>
  <c r="F235" i="20"/>
  <c r="E235" i="20"/>
  <c r="D235" i="20"/>
  <c r="H232" i="20"/>
  <c r="C232" i="20"/>
  <c r="H229" i="20"/>
  <c r="C229" i="20"/>
  <c r="H228" i="20"/>
  <c r="C228" i="20"/>
  <c r="L227" i="20"/>
  <c r="K227" i="20"/>
  <c r="J227" i="20"/>
  <c r="I227" i="20"/>
  <c r="G227" i="20"/>
  <c r="F227" i="20"/>
  <c r="E227" i="20"/>
  <c r="D227" i="20"/>
  <c r="H226" i="20"/>
  <c r="C226" i="20"/>
  <c r="H225" i="20"/>
  <c r="C225" i="20"/>
  <c r="H224" i="20"/>
  <c r="C224" i="20"/>
  <c r="H223" i="20"/>
  <c r="C223" i="20"/>
  <c r="H222" i="20"/>
  <c r="C222" i="20"/>
  <c r="H221" i="20"/>
  <c r="C221" i="20"/>
  <c r="H220" i="20"/>
  <c r="C220" i="20"/>
  <c r="H219" i="20"/>
  <c r="C219" i="20"/>
  <c r="H218" i="20"/>
  <c r="C218" i="20"/>
  <c r="H217" i="20"/>
  <c r="C217" i="20"/>
  <c r="L216" i="20"/>
  <c r="K216" i="20"/>
  <c r="J216" i="20"/>
  <c r="I216" i="20"/>
  <c r="G216" i="20"/>
  <c r="F216" i="20"/>
  <c r="E216" i="20"/>
  <c r="D216" i="20"/>
  <c r="H215" i="20"/>
  <c r="C215" i="20"/>
  <c r="H214" i="20"/>
  <c r="C214" i="20"/>
  <c r="H213" i="20"/>
  <c r="C213" i="20"/>
  <c r="H212" i="20"/>
  <c r="C212" i="20"/>
  <c r="H211" i="20"/>
  <c r="C211" i="20"/>
  <c r="H210" i="20"/>
  <c r="C210" i="20"/>
  <c r="H209" i="20"/>
  <c r="C209" i="20"/>
  <c r="H208" i="20"/>
  <c r="C208" i="20"/>
  <c r="H207" i="20"/>
  <c r="C207" i="20"/>
  <c r="H206" i="20"/>
  <c r="C206" i="20"/>
  <c r="L205" i="20"/>
  <c r="K205" i="20"/>
  <c r="J205" i="20"/>
  <c r="I205" i="20"/>
  <c r="G205" i="20"/>
  <c r="F205" i="20"/>
  <c r="E205" i="20"/>
  <c r="D205" i="20"/>
  <c r="H203" i="20"/>
  <c r="C203" i="20"/>
  <c r="H202" i="20"/>
  <c r="C202" i="20"/>
  <c r="H201" i="20"/>
  <c r="C201" i="20"/>
  <c r="H200" i="20"/>
  <c r="C200" i="20"/>
  <c r="H199" i="20"/>
  <c r="C199" i="20"/>
  <c r="L198" i="20"/>
  <c r="L196" i="20" s="1"/>
  <c r="K198" i="20"/>
  <c r="K196" i="20" s="1"/>
  <c r="J198" i="20"/>
  <c r="J196" i="20" s="1"/>
  <c r="I198" i="20"/>
  <c r="I196" i="20" s="1"/>
  <c r="G198" i="20"/>
  <c r="G196" i="20" s="1"/>
  <c r="F198" i="20"/>
  <c r="E198" i="20"/>
  <c r="E196" i="20" s="1"/>
  <c r="D198" i="20"/>
  <c r="D196" i="20" s="1"/>
  <c r="H197" i="20"/>
  <c r="C197" i="20"/>
  <c r="H193" i="20"/>
  <c r="C193" i="20"/>
  <c r="L192" i="20"/>
  <c r="K192" i="20"/>
  <c r="K191" i="20" s="1"/>
  <c r="J192" i="20"/>
  <c r="I192" i="20"/>
  <c r="I191" i="20" s="1"/>
  <c r="G192" i="20"/>
  <c r="G191" i="20" s="1"/>
  <c r="F192" i="20"/>
  <c r="F191" i="20" s="1"/>
  <c r="E192" i="20"/>
  <c r="E191" i="20" s="1"/>
  <c r="D192" i="20"/>
  <c r="D191" i="20" s="1"/>
  <c r="L191" i="20"/>
  <c r="H190" i="20"/>
  <c r="C190" i="20"/>
  <c r="H189" i="20"/>
  <c r="C189" i="20"/>
  <c r="L188" i="20"/>
  <c r="L187" i="20" s="1"/>
  <c r="K188" i="20"/>
  <c r="J188" i="20"/>
  <c r="I188" i="20"/>
  <c r="G188" i="20"/>
  <c r="F188" i="20"/>
  <c r="E188" i="20"/>
  <c r="D188" i="20"/>
  <c r="H186" i="20"/>
  <c r="C186" i="20"/>
  <c r="H185" i="20"/>
  <c r="C185" i="20"/>
  <c r="L184" i="20"/>
  <c r="K184" i="20"/>
  <c r="J184" i="20"/>
  <c r="I184" i="20"/>
  <c r="G184" i="20"/>
  <c r="F184" i="20"/>
  <c r="E184" i="20"/>
  <c r="D184" i="20"/>
  <c r="I183" i="20"/>
  <c r="H183" i="20" s="1"/>
  <c r="C183" i="20"/>
  <c r="I182" i="20"/>
  <c r="C182" i="20"/>
  <c r="H181" i="20"/>
  <c r="C181" i="20"/>
  <c r="H180" i="20"/>
  <c r="C180" i="20"/>
  <c r="L179" i="20"/>
  <c r="K179" i="20"/>
  <c r="J179" i="20"/>
  <c r="G179" i="20"/>
  <c r="F179" i="20"/>
  <c r="E179" i="20"/>
  <c r="D179" i="20"/>
  <c r="H178" i="20"/>
  <c r="C178" i="20"/>
  <c r="H177" i="20"/>
  <c r="C177" i="20"/>
  <c r="H176" i="20"/>
  <c r="C176" i="20"/>
  <c r="L175" i="20"/>
  <c r="K175" i="20"/>
  <c r="J175" i="20"/>
  <c r="I175" i="20"/>
  <c r="G175" i="20"/>
  <c r="F175" i="20"/>
  <c r="E175" i="20"/>
  <c r="D175" i="20"/>
  <c r="H172" i="20"/>
  <c r="C172" i="20"/>
  <c r="H171" i="20"/>
  <c r="C171" i="20"/>
  <c r="H170" i="20"/>
  <c r="C170" i="20"/>
  <c r="H169" i="20"/>
  <c r="C169" i="20"/>
  <c r="H168" i="20"/>
  <c r="C168" i="20"/>
  <c r="H167" i="20"/>
  <c r="C167" i="20"/>
  <c r="L166" i="20"/>
  <c r="L165" i="20" s="1"/>
  <c r="K166" i="20"/>
  <c r="K165" i="20" s="1"/>
  <c r="J166" i="20"/>
  <c r="J165" i="20" s="1"/>
  <c r="I166" i="20"/>
  <c r="G166" i="20"/>
  <c r="G165" i="20" s="1"/>
  <c r="F166" i="20"/>
  <c r="F165" i="20" s="1"/>
  <c r="E166" i="20"/>
  <c r="E165" i="20" s="1"/>
  <c r="D166" i="20"/>
  <c r="H164" i="20"/>
  <c r="C164" i="20"/>
  <c r="H163" i="20"/>
  <c r="C163" i="20"/>
  <c r="H162" i="20"/>
  <c r="C162" i="20"/>
  <c r="H161" i="20"/>
  <c r="C161" i="20"/>
  <c r="L160" i="20"/>
  <c r="K160" i="20"/>
  <c r="J160" i="20"/>
  <c r="I160" i="20"/>
  <c r="G160" i="20"/>
  <c r="F160" i="20"/>
  <c r="E160" i="20"/>
  <c r="D160" i="20"/>
  <c r="H159" i="20"/>
  <c r="C159" i="20"/>
  <c r="H158" i="20"/>
  <c r="C158" i="20"/>
  <c r="H157" i="20"/>
  <c r="C157" i="20"/>
  <c r="H156" i="20"/>
  <c r="C156" i="20"/>
  <c r="H155" i="20"/>
  <c r="C155" i="20"/>
  <c r="H154" i="20"/>
  <c r="C154" i="20"/>
  <c r="H153" i="20"/>
  <c r="C153" i="20"/>
  <c r="H152" i="20"/>
  <c r="C152" i="20"/>
  <c r="L151" i="20"/>
  <c r="K151" i="20"/>
  <c r="J151" i="20"/>
  <c r="I151" i="20"/>
  <c r="G151" i="20"/>
  <c r="F151" i="20"/>
  <c r="E151" i="20"/>
  <c r="D151" i="20"/>
  <c r="H150" i="20"/>
  <c r="C150" i="20"/>
  <c r="H149" i="20"/>
  <c r="C149" i="20"/>
  <c r="H148" i="20"/>
  <c r="C148" i="20"/>
  <c r="H147" i="20"/>
  <c r="C147" i="20"/>
  <c r="H146" i="20"/>
  <c r="C146" i="20"/>
  <c r="H145" i="20"/>
  <c r="C145" i="20"/>
  <c r="L144" i="20"/>
  <c r="K144" i="20"/>
  <c r="J144" i="20"/>
  <c r="I144" i="20"/>
  <c r="G144" i="20"/>
  <c r="F144" i="20"/>
  <c r="E144" i="20"/>
  <c r="D144" i="20"/>
  <c r="H143" i="20"/>
  <c r="C143" i="20"/>
  <c r="H142" i="20"/>
  <c r="C142" i="20"/>
  <c r="L141" i="20"/>
  <c r="K141" i="20"/>
  <c r="J141" i="20"/>
  <c r="I141" i="20"/>
  <c r="G141" i="20"/>
  <c r="F141" i="20"/>
  <c r="E141" i="20"/>
  <c r="D141" i="20"/>
  <c r="H140" i="20"/>
  <c r="C140" i="20"/>
  <c r="H139" i="20"/>
  <c r="C139" i="20"/>
  <c r="H138" i="20"/>
  <c r="C138" i="20"/>
  <c r="H137" i="20"/>
  <c r="C137" i="20"/>
  <c r="L136" i="20"/>
  <c r="K136" i="20"/>
  <c r="J136" i="20"/>
  <c r="I136" i="20"/>
  <c r="G136" i="20"/>
  <c r="G130" i="20" s="1"/>
  <c r="F136" i="20"/>
  <c r="E136" i="20"/>
  <c r="D136" i="20"/>
  <c r="H134" i="20"/>
  <c r="C134" i="20"/>
  <c r="H133" i="20"/>
  <c r="C133" i="20"/>
  <c r="H132" i="20"/>
  <c r="C132" i="20"/>
  <c r="H129" i="20"/>
  <c r="H128" i="20" s="1"/>
  <c r="C129" i="20"/>
  <c r="C128" i="20" s="1"/>
  <c r="L128" i="20"/>
  <c r="K128" i="20"/>
  <c r="J128" i="20"/>
  <c r="I128" i="20"/>
  <c r="G128" i="20"/>
  <c r="F128" i="20"/>
  <c r="E128" i="20"/>
  <c r="D128" i="20"/>
  <c r="H127" i="20"/>
  <c r="C127" i="20"/>
  <c r="H126" i="20"/>
  <c r="C126" i="20"/>
  <c r="H125" i="20"/>
  <c r="C125" i="20"/>
  <c r="H124" i="20"/>
  <c r="C124" i="20"/>
  <c r="H123" i="20"/>
  <c r="C123" i="20"/>
  <c r="L122" i="20"/>
  <c r="K122" i="20"/>
  <c r="J122" i="20"/>
  <c r="I122" i="20"/>
  <c r="G122" i="20"/>
  <c r="F122" i="20"/>
  <c r="E122" i="20"/>
  <c r="D122" i="20"/>
  <c r="H121" i="20"/>
  <c r="C121" i="20"/>
  <c r="H120" i="20"/>
  <c r="C120" i="20"/>
  <c r="H119" i="20"/>
  <c r="C119" i="20"/>
  <c r="H118" i="20"/>
  <c r="C118" i="20"/>
  <c r="H117" i="20"/>
  <c r="C117" i="20"/>
  <c r="L116" i="20"/>
  <c r="K116" i="20"/>
  <c r="J116" i="20"/>
  <c r="I116" i="20"/>
  <c r="G116" i="20"/>
  <c r="F116" i="20"/>
  <c r="E116" i="20"/>
  <c r="D116" i="20"/>
  <c r="H115" i="20"/>
  <c r="C115" i="20"/>
  <c r="H114" i="20"/>
  <c r="C114" i="20"/>
  <c r="H113" i="20"/>
  <c r="C113" i="20"/>
  <c r="L112" i="20"/>
  <c r="K112" i="20"/>
  <c r="J112" i="20"/>
  <c r="I112" i="20"/>
  <c r="G112" i="20"/>
  <c r="F112" i="20"/>
  <c r="E112" i="20"/>
  <c r="D112" i="20"/>
  <c r="H111" i="20"/>
  <c r="C111" i="20"/>
  <c r="H110" i="20"/>
  <c r="C110" i="20"/>
  <c r="H109" i="20"/>
  <c r="C109" i="20"/>
  <c r="H108" i="20"/>
  <c r="C108" i="20"/>
  <c r="H107" i="20"/>
  <c r="C107" i="20"/>
  <c r="H106" i="20"/>
  <c r="C106" i="20"/>
  <c r="H105" i="20"/>
  <c r="C105" i="20"/>
  <c r="H104" i="20"/>
  <c r="C104" i="20"/>
  <c r="L103" i="20"/>
  <c r="K103" i="20"/>
  <c r="J103" i="20"/>
  <c r="I103" i="20"/>
  <c r="G103" i="20"/>
  <c r="F103" i="20"/>
  <c r="E103" i="20"/>
  <c r="D103" i="20"/>
  <c r="H102" i="20"/>
  <c r="C102" i="20"/>
  <c r="H101" i="20"/>
  <c r="C101" i="20"/>
  <c r="H100" i="20"/>
  <c r="C100" i="20"/>
  <c r="H99" i="20"/>
  <c r="C99" i="20"/>
  <c r="H98" i="20"/>
  <c r="C98" i="20"/>
  <c r="H97" i="20"/>
  <c r="C97" i="20"/>
  <c r="H96" i="20"/>
  <c r="C96" i="20"/>
  <c r="L95" i="20"/>
  <c r="K95" i="20"/>
  <c r="J95" i="20"/>
  <c r="I95" i="20"/>
  <c r="G95" i="20"/>
  <c r="F95" i="20"/>
  <c r="E95" i="20"/>
  <c r="D95" i="20"/>
  <c r="H94" i="20"/>
  <c r="C94" i="20"/>
  <c r="H93" i="20"/>
  <c r="C93" i="20"/>
  <c r="H92" i="20"/>
  <c r="C92" i="20"/>
  <c r="H91" i="20"/>
  <c r="C91" i="20"/>
  <c r="H90" i="20"/>
  <c r="C90" i="20"/>
  <c r="L89" i="20"/>
  <c r="K89" i="20"/>
  <c r="J89" i="20"/>
  <c r="I89" i="20"/>
  <c r="G89" i="20"/>
  <c r="F89" i="20"/>
  <c r="E89" i="20"/>
  <c r="D89" i="20"/>
  <c r="H88" i="20"/>
  <c r="C88" i="20"/>
  <c r="H87" i="20"/>
  <c r="C87" i="20"/>
  <c r="H86" i="20"/>
  <c r="C86" i="20"/>
  <c r="H85" i="20"/>
  <c r="C85" i="20"/>
  <c r="L84" i="20"/>
  <c r="K84" i="20"/>
  <c r="J84" i="20"/>
  <c r="I84" i="20"/>
  <c r="G84" i="20"/>
  <c r="F84" i="20"/>
  <c r="E84" i="20"/>
  <c r="D84" i="20"/>
  <c r="H82" i="20"/>
  <c r="C82" i="20"/>
  <c r="H81" i="20"/>
  <c r="C81" i="20"/>
  <c r="L80" i="20"/>
  <c r="K80" i="20"/>
  <c r="J80" i="20"/>
  <c r="I80" i="20"/>
  <c r="G80" i="20"/>
  <c r="F80" i="20"/>
  <c r="E80" i="20"/>
  <c r="D80" i="20"/>
  <c r="H79" i="20"/>
  <c r="C79" i="20"/>
  <c r="H78" i="20"/>
  <c r="C78" i="20"/>
  <c r="L77" i="20"/>
  <c r="L76" i="20" s="1"/>
  <c r="K77" i="20"/>
  <c r="J77" i="20"/>
  <c r="I77" i="20"/>
  <c r="G77" i="20"/>
  <c r="F77" i="20"/>
  <c r="E77" i="20"/>
  <c r="E76" i="20" s="1"/>
  <c r="D77" i="20"/>
  <c r="H74" i="20"/>
  <c r="C74" i="20"/>
  <c r="H73" i="20"/>
  <c r="C73" i="20"/>
  <c r="H71" i="20"/>
  <c r="C71" i="20"/>
  <c r="H70" i="20"/>
  <c r="C70" i="20"/>
  <c r="L69" i="20"/>
  <c r="L67" i="20" s="1"/>
  <c r="K69" i="20"/>
  <c r="K67" i="20" s="1"/>
  <c r="J69" i="20"/>
  <c r="I69" i="20"/>
  <c r="I67" i="20" s="1"/>
  <c r="G69" i="20"/>
  <c r="G67" i="20" s="1"/>
  <c r="F69" i="20"/>
  <c r="F67" i="20" s="1"/>
  <c r="E69" i="20"/>
  <c r="E67" i="20" s="1"/>
  <c r="D69" i="20"/>
  <c r="D67" i="20" s="1"/>
  <c r="H68" i="20"/>
  <c r="C68" i="20"/>
  <c r="H66" i="20"/>
  <c r="C66" i="20"/>
  <c r="H65" i="20"/>
  <c r="C65" i="20"/>
  <c r="H64" i="20"/>
  <c r="C64" i="20"/>
  <c r="H63" i="20"/>
  <c r="C63" i="20"/>
  <c r="H62" i="20"/>
  <c r="C62" i="20"/>
  <c r="H61" i="20"/>
  <c r="C61" i="20"/>
  <c r="H60" i="20"/>
  <c r="C60" i="20"/>
  <c r="H59" i="20"/>
  <c r="C59" i="20"/>
  <c r="L58" i="20"/>
  <c r="K58" i="20"/>
  <c r="J58" i="20"/>
  <c r="I58" i="20"/>
  <c r="G58" i="20"/>
  <c r="F58" i="20"/>
  <c r="E58" i="20"/>
  <c r="D58" i="20"/>
  <c r="H57" i="20"/>
  <c r="C57" i="20"/>
  <c r="H56" i="20"/>
  <c r="C56" i="20"/>
  <c r="L55" i="20"/>
  <c r="K55" i="20"/>
  <c r="J55" i="20"/>
  <c r="I55" i="20"/>
  <c r="G55" i="20"/>
  <c r="G54" i="20" s="1"/>
  <c r="F55" i="20"/>
  <c r="F54" i="20" s="1"/>
  <c r="E55" i="20"/>
  <c r="E54" i="20" s="1"/>
  <c r="D55" i="20"/>
  <c r="H47" i="20"/>
  <c r="C47" i="20"/>
  <c r="H46" i="20"/>
  <c r="C46" i="20"/>
  <c r="L45" i="20"/>
  <c r="H45" i="20" s="1"/>
  <c r="G45" i="20"/>
  <c r="C45" i="20" s="1"/>
  <c r="H44" i="20"/>
  <c r="C44" i="20"/>
  <c r="K43" i="20"/>
  <c r="J43" i="20"/>
  <c r="I43" i="20"/>
  <c r="F43" i="20"/>
  <c r="E43" i="20"/>
  <c r="D43" i="20"/>
  <c r="H42" i="20"/>
  <c r="C42" i="20"/>
  <c r="H41" i="20"/>
  <c r="C41" i="20"/>
  <c r="H40" i="20"/>
  <c r="C40" i="20"/>
  <c r="H39" i="20"/>
  <c r="C39" i="20"/>
  <c r="H38" i="20"/>
  <c r="C38" i="20"/>
  <c r="K37" i="20"/>
  <c r="H37" i="20" s="1"/>
  <c r="F37" i="20"/>
  <c r="C37" i="20" s="1"/>
  <c r="H36" i="20"/>
  <c r="C36" i="20"/>
  <c r="H35" i="20"/>
  <c r="C35" i="20"/>
  <c r="K34" i="20"/>
  <c r="H34" i="20" s="1"/>
  <c r="F34" i="20"/>
  <c r="C34" i="20" s="1"/>
  <c r="H33" i="20"/>
  <c r="C33" i="20"/>
  <c r="K32" i="20"/>
  <c r="H32" i="20" s="1"/>
  <c r="F32" i="20"/>
  <c r="H31" i="20"/>
  <c r="C31" i="20"/>
  <c r="H30" i="20"/>
  <c r="C30" i="20"/>
  <c r="H29" i="20"/>
  <c r="C29" i="20"/>
  <c r="K28" i="20"/>
  <c r="H28" i="20" s="1"/>
  <c r="F28" i="20"/>
  <c r="C28" i="20" s="1"/>
  <c r="H26" i="20"/>
  <c r="C26" i="20"/>
  <c r="H25" i="20"/>
  <c r="C25" i="20"/>
  <c r="H24" i="20"/>
  <c r="C24" i="20"/>
  <c r="H23" i="20"/>
  <c r="C23" i="20"/>
  <c r="L22" i="20"/>
  <c r="K22" i="20"/>
  <c r="J22" i="20"/>
  <c r="I22" i="20"/>
  <c r="G22" i="20"/>
  <c r="F22" i="20"/>
  <c r="E22" i="20"/>
  <c r="D22" i="20"/>
  <c r="H300" i="19"/>
  <c r="C300" i="19"/>
  <c r="H298" i="19"/>
  <c r="C298" i="19"/>
  <c r="H296" i="19"/>
  <c r="C296" i="19"/>
  <c r="H295" i="19"/>
  <c r="C295" i="19"/>
  <c r="H294" i="19"/>
  <c r="C294" i="19"/>
  <c r="H293" i="19"/>
  <c r="C293" i="19"/>
  <c r="H292" i="19"/>
  <c r="C292" i="19"/>
  <c r="H291" i="19"/>
  <c r="C291" i="19"/>
  <c r="L290" i="19"/>
  <c r="K290" i="19"/>
  <c r="J290" i="19"/>
  <c r="I290" i="19"/>
  <c r="G290" i="19"/>
  <c r="F290" i="19"/>
  <c r="E290" i="19"/>
  <c r="D290" i="19"/>
  <c r="H282" i="19"/>
  <c r="C282" i="19"/>
  <c r="H281" i="19"/>
  <c r="C281" i="19"/>
  <c r="L280" i="19"/>
  <c r="K280" i="19"/>
  <c r="J280" i="19"/>
  <c r="I280" i="19"/>
  <c r="G280" i="19"/>
  <c r="F280" i="19"/>
  <c r="E280" i="19"/>
  <c r="D280" i="19"/>
  <c r="H279" i="19"/>
  <c r="C279" i="19"/>
  <c r="H278" i="19"/>
  <c r="C278" i="19"/>
  <c r="H277" i="19"/>
  <c r="C277" i="19"/>
  <c r="L276" i="19"/>
  <c r="K276" i="19"/>
  <c r="J276" i="19"/>
  <c r="I276" i="19"/>
  <c r="G276" i="19"/>
  <c r="F276" i="19"/>
  <c r="E276" i="19"/>
  <c r="D276" i="19"/>
  <c r="H275" i="19"/>
  <c r="C275" i="19"/>
  <c r="H274" i="19"/>
  <c r="C274" i="19"/>
  <c r="H273" i="19"/>
  <c r="C273" i="19"/>
  <c r="H272" i="19"/>
  <c r="C272" i="19"/>
  <c r="L271" i="19"/>
  <c r="K271" i="19"/>
  <c r="K269" i="19" s="1"/>
  <c r="J271" i="19"/>
  <c r="J269" i="19" s="1"/>
  <c r="I271" i="19"/>
  <c r="G271" i="19"/>
  <c r="G269" i="19" s="1"/>
  <c r="G268" i="19" s="1"/>
  <c r="F271" i="19"/>
  <c r="F269" i="19" s="1"/>
  <c r="F268" i="19" s="1"/>
  <c r="E271" i="19"/>
  <c r="D271" i="19"/>
  <c r="H270" i="19"/>
  <c r="C270" i="19"/>
  <c r="H267" i="19"/>
  <c r="C267" i="19"/>
  <c r="H266" i="19"/>
  <c r="C266" i="19"/>
  <c r="H265" i="19"/>
  <c r="C265" i="19"/>
  <c r="H264" i="19"/>
  <c r="C264" i="19"/>
  <c r="L263" i="19"/>
  <c r="K263" i="19"/>
  <c r="J263" i="19"/>
  <c r="I263" i="19"/>
  <c r="G263" i="19"/>
  <c r="F263" i="19"/>
  <c r="E263" i="19"/>
  <c r="D263" i="19"/>
  <c r="H262" i="19"/>
  <c r="C262" i="19"/>
  <c r="H261" i="19"/>
  <c r="C261" i="19"/>
  <c r="H260" i="19"/>
  <c r="C260" i="19"/>
  <c r="L259" i="19"/>
  <c r="K259" i="19"/>
  <c r="J259" i="19"/>
  <c r="I259" i="19"/>
  <c r="G259" i="19"/>
  <c r="F259" i="19"/>
  <c r="E259" i="19"/>
  <c r="D259" i="19"/>
  <c r="H257" i="19"/>
  <c r="C257" i="19"/>
  <c r="H256" i="19"/>
  <c r="C256" i="19"/>
  <c r="H255" i="19"/>
  <c r="C255" i="19"/>
  <c r="H254" i="19"/>
  <c r="C254" i="19"/>
  <c r="H253" i="19"/>
  <c r="C253" i="19"/>
  <c r="L252" i="19"/>
  <c r="K252" i="19"/>
  <c r="J252" i="19"/>
  <c r="J251" i="19" s="1"/>
  <c r="I252" i="19"/>
  <c r="G252" i="19"/>
  <c r="G251" i="19" s="1"/>
  <c r="F252" i="19"/>
  <c r="F251" i="19" s="1"/>
  <c r="E252" i="19"/>
  <c r="D252" i="19"/>
  <c r="D251" i="19" s="1"/>
  <c r="L251" i="19"/>
  <c r="K251" i="19"/>
  <c r="H250" i="19"/>
  <c r="C250" i="19"/>
  <c r="H249" i="19"/>
  <c r="C249" i="19"/>
  <c r="H248" i="19"/>
  <c r="C248" i="19"/>
  <c r="H247" i="19"/>
  <c r="C247" i="19"/>
  <c r="L246" i="19"/>
  <c r="K246" i="19"/>
  <c r="J246" i="19"/>
  <c r="I246" i="19"/>
  <c r="G246" i="19"/>
  <c r="F246" i="19"/>
  <c r="E246" i="19"/>
  <c r="D246" i="19"/>
  <c r="H245" i="19"/>
  <c r="C245" i="19"/>
  <c r="H244" i="19"/>
  <c r="C244" i="19"/>
  <c r="H243" i="19"/>
  <c r="C243" i="19"/>
  <c r="H242" i="19"/>
  <c r="C242" i="19"/>
  <c r="H241" i="19"/>
  <c r="C241" i="19"/>
  <c r="H240" i="19"/>
  <c r="C240" i="19"/>
  <c r="H239" i="19"/>
  <c r="C239" i="19"/>
  <c r="L238" i="19"/>
  <c r="K238" i="19"/>
  <c r="J238" i="19"/>
  <c r="I238" i="19"/>
  <c r="G238" i="19"/>
  <c r="F238" i="19"/>
  <c r="E238" i="19"/>
  <c r="D238" i="19"/>
  <c r="H237" i="19"/>
  <c r="C237" i="19"/>
  <c r="H236" i="19"/>
  <c r="C236" i="19"/>
  <c r="L235" i="19"/>
  <c r="K235" i="19"/>
  <c r="J235" i="19"/>
  <c r="I235" i="19"/>
  <c r="G235" i="19"/>
  <c r="F235" i="19"/>
  <c r="E235" i="19"/>
  <c r="D235" i="19"/>
  <c r="H232" i="19"/>
  <c r="C232" i="19"/>
  <c r="H229" i="19"/>
  <c r="C229" i="19"/>
  <c r="H228" i="19"/>
  <c r="C228" i="19"/>
  <c r="L227" i="19"/>
  <c r="K227" i="19"/>
  <c r="J227" i="19"/>
  <c r="I227" i="19"/>
  <c r="G227" i="19"/>
  <c r="F227" i="19"/>
  <c r="E227" i="19"/>
  <c r="D227" i="19"/>
  <c r="H226" i="19"/>
  <c r="C226" i="19"/>
  <c r="H225" i="19"/>
  <c r="C225" i="19"/>
  <c r="H224" i="19"/>
  <c r="C224" i="19"/>
  <c r="H223" i="19"/>
  <c r="C223" i="19"/>
  <c r="H222" i="19"/>
  <c r="C222" i="19"/>
  <c r="H221" i="19"/>
  <c r="C221" i="19"/>
  <c r="H220" i="19"/>
  <c r="C220" i="19"/>
  <c r="H219" i="19"/>
  <c r="C219" i="19"/>
  <c r="H218" i="19"/>
  <c r="C218" i="19"/>
  <c r="H217" i="19"/>
  <c r="C217" i="19"/>
  <c r="L216" i="19"/>
  <c r="K216" i="19"/>
  <c r="J216" i="19"/>
  <c r="I216" i="19"/>
  <c r="G216" i="19"/>
  <c r="F216" i="19"/>
  <c r="E216" i="19"/>
  <c r="D216" i="19"/>
  <c r="H215" i="19"/>
  <c r="C215" i="19"/>
  <c r="H214" i="19"/>
  <c r="C214" i="19"/>
  <c r="H213" i="19"/>
  <c r="C213" i="19"/>
  <c r="H212" i="19"/>
  <c r="C212" i="19"/>
  <c r="H211" i="19"/>
  <c r="C211" i="19"/>
  <c r="H210" i="19"/>
  <c r="C210" i="19"/>
  <c r="H209" i="19"/>
  <c r="C209" i="19"/>
  <c r="H208" i="19"/>
  <c r="C208" i="19"/>
  <c r="H207" i="19"/>
  <c r="C207" i="19"/>
  <c r="H206" i="19"/>
  <c r="C206" i="19"/>
  <c r="L205" i="19"/>
  <c r="K205" i="19"/>
  <c r="J205" i="19"/>
  <c r="I205" i="19"/>
  <c r="G205" i="19"/>
  <c r="F205" i="19"/>
  <c r="E205" i="19"/>
  <c r="D205" i="19"/>
  <c r="H203" i="19"/>
  <c r="C203" i="19"/>
  <c r="H202" i="19"/>
  <c r="C202" i="19"/>
  <c r="H201" i="19"/>
  <c r="C201" i="19"/>
  <c r="H200" i="19"/>
  <c r="C200" i="19"/>
  <c r="H199" i="19"/>
  <c r="C199" i="19"/>
  <c r="L198" i="19"/>
  <c r="L196" i="19" s="1"/>
  <c r="K198" i="19"/>
  <c r="K196" i="19" s="1"/>
  <c r="J198" i="19"/>
  <c r="J196" i="19" s="1"/>
  <c r="I198" i="19"/>
  <c r="G198" i="19"/>
  <c r="G196" i="19" s="1"/>
  <c r="F198" i="19"/>
  <c r="F196" i="19" s="1"/>
  <c r="E198" i="19"/>
  <c r="D198" i="19"/>
  <c r="D196" i="19" s="1"/>
  <c r="H197" i="19"/>
  <c r="C197" i="19"/>
  <c r="H193" i="19"/>
  <c r="C193" i="19"/>
  <c r="L192" i="19"/>
  <c r="K192" i="19"/>
  <c r="J192" i="19"/>
  <c r="J191" i="19" s="1"/>
  <c r="I192" i="19"/>
  <c r="G192" i="19"/>
  <c r="G191" i="19" s="1"/>
  <c r="F192" i="19"/>
  <c r="F191" i="19" s="1"/>
  <c r="E192" i="19"/>
  <c r="D192" i="19"/>
  <c r="D191" i="19" s="1"/>
  <c r="L191" i="19"/>
  <c r="K191" i="19"/>
  <c r="H190" i="19"/>
  <c r="C190" i="19"/>
  <c r="H189" i="19"/>
  <c r="C189" i="19"/>
  <c r="L188" i="19"/>
  <c r="K188" i="19"/>
  <c r="J188" i="19"/>
  <c r="I188" i="19"/>
  <c r="G188" i="19"/>
  <c r="F188" i="19"/>
  <c r="E188" i="19"/>
  <c r="D188" i="19"/>
  <c r="H186" i="19"/>
  <c r="C186" i="19"/>
  <c r="H185" i="19"/>
  <c r="C185" i="19"/>
  <c r="L184" i="19"/>
  <c r="K184" i="19"/>
  <c r="J184" i="19"/>
  <c r="I184" i="19"/>
  <c r="G184" i="19"/>
  <c r="F184" i="19"/>
  <c r="E184" i="19"/>
  <c r="D184" i="19"/>
  <c r="H183" i="19"/>
  <c r="C183" i="19"/>
  <c r="H182" i="19"/>
  <c r="C182" i="19"/>
  <c r="H181" i="19"/>
  <c r="C181" i="19"/>
  <c r="H180" i="19"/>
  <c r="C180" i="19"/>
  <c r="L179" i="19"/>
  <c r="K179" i="19"/>
  <c r="J179" i="19"/>
  <c r="I179" i="19"/>
  <c r="G179" i="19"/>
  <c r="F179" i="19"/>
  <c r="E179" i="19"/>
  <c r="D179" i="19"/>
  <c r="H178" i="19"/>
  <c r="C178" i="19"/>
  <c r="H177" i="19"/>
  <c r="C177" i="19"/>
  <c r="H176" i="19"/>
  <c r="C176" i="19"/>
  <c r="L175" i="19"/>
  <c r="K175" i="19"/>
  <c r="J175" i="19"/>
  <c r="I175" i="19"/>
  <c r="G175" i="19"/>
  <c r="F175" i="19"/>
  <c r="E175" i="19"/>
  <c r="D175" i="19"/>
  <c r="H172" i="19"/>
  <c r="C172" i="19"/>
  <c r="H171" i="19"/>
  <c r="C171" i="19"/>
  <c r="H170" i="19"/>
  <c r="C170" i="19"/>
  <c r="H169" i="19"/>
  <c r="C169" i="19"/>
  <c r="H168" i="19"/>
  <c r="C168" i="19"/>
  <c r="H167" i="19"/>
  <c r="C167" i="19"/>
  <c r="L166" i="19"/>
  <c r="K166" i="19"/>
  <c r="J166" i="19"/>
  <c r="J165" i="19" s="1"/>
  <c r="I166" i="19"/>
  <c r="G166" i="19"/>
  <c r="G165" i="19" s="1"/>
  <c r="F166" i="19"/>
  <c r="F165" i="19" s="1"/>
  <c r="E166" i="19"/>
  <c r="D166" i="19"/>
  <c r="D165" i="19" s="1"/>
  <c r="L165" i="19"/>
  <c r="K165" i="19"/>
  <c r="H164" i="19"/>
  <c r="C164" i="19"/>
  <c r="H163" i="19"/>
  <c r="C163" i="19"/>
  <c r="H162" i="19"/>
  <c r="C162" i="19"/>
  <c r="H161" i="19"/>
  <c r="C161" i="19"/>
  <c r="L160" i="19"/>
  <c r="K160" i="19"/>
  <c r="J160" i="19"/>
  <c r="I160" i="19"/>
  <c r="G160" i="19"/>
  <c r="F160" i="19"/>
  <c r="E160" i="19"/>
  <c r="D160" i="19"/>
  <c r="H159" i="19"/>
  <c r="C159" i="19"/>
  <c r="H158" i="19"/>
  <c r="C158" i="19"/>
  <c r="H157" i="19"/>
  <c r="C157" i="19"/>
  <c r="H156" i="19"/>
  <c r="C156" i="19"/>
  <c r="H155" i="19"/>
  <c r="C155" i="19"/>
  <c r="H154" i="19"/>
  <c r="C154" i="19"/>
  <c r="H153" i="19"/>
  <c r="C153" i="19"/>
  <c r="H152" i="19"/>
  <c r="C152" i="19"/>
  <c r="L151" i="19"/>
  <c r="K151" i="19"/>
  <c r="J151" i="19"/>
  <c r="I151" i="19"/>
  <c r="G151" i="19"/>
  <c r="F151" i="19"/>
  <c r="E151" i="19"/>
  <c r="D151" i="19"/>
  <c r="H150" i="19"/>
  <c r="C150" i="19"/>
  <c r="H149" i="19"/>
  <c r="C149" i="19"/>
  <c r="H148" i="19"/>
  <c r="C148" i="19"/>
  <c r="H147" i="19"/>
  <c r="C147" i="19"/>
  <c r="H146" i="19"/>
  <c r="C146" i="19"/>
  <c r="H145" i="19"/>
  <c r="C145" i="19"/>
  <c r="L144" i="19"/>
  <c r="K144" i="19"/>
  <c r="J144" i="19"/>
  <c r="I144" i="19"/>
  <c r="G144" i="19"/>
  <c r="F144" i="19"/>
  <c r="E144" i="19"/>
  <c r="D144" i="19"/>
  <c r="H143" i="19"/>
  <c r="C143" i="19"/>
  <c r="H142" i="19"/>
  <c r="C142" i="19"/>
  <c r="L141" i="19"/>
  <c r="K141" i="19"/>
  <c r="J141" i="19"/>
  <c r="I141" i="19"/>
  <c r="G141" i="19"/>
  <c r="F141" i="19"/>
  <c r="E141" i="19"/>
  <c r="D141" i="19"/>
  <c r="H140" i="19"/>
  <c r="C140" i="19"/>
  <c r="H139" i="19"/>
  <c r="C139" i="19"/>
  <c r="H138" i="19"/>
  <c r="C138" i="19"/>
  <c r="H137" i="19"/>
  <c r="C137" i="19"/>
  <c r="L136" i="19"/>
  <c r="K136" i="19"/>
  <c r="J136" i="19"/>
  <c r="I136" i="19"/>
  <c r="G136" i="19"/>
  <c r="F136" i="19"/>
  <c r="F130" i="19" s="1"/>
  <c r="E136" i="19"/>
  <c r="D136" i="19"/>
  <c r="H134" i="19"/>
  <c r="C134" i="19"/>
  <c r="H133" i="19"/>
  <c r="C133" i="19"/>
  <c r="H132" i="19"/>
  <c r="C132" i="19"/>
  <c r="H131" i="19"/>
  <c r="C131" i="19"/>
  <c r="H129" i="19"/>
  <c r="H128" i="19" s="1"/>
  <c r="C129" i="19"/>
  <c r="C128" i="19" s="1"/>
  <c r="L128" i="19"/>
  <c r="K128" i="19"/>
  <c r="J128" i="19"/>
  <c r="I128" i="19"/>
  <c r="G128" i="19"/>
  <c r="F128" i="19"/>
  <c r="E128" i="19"/>
  <c r="D128" i="19"/>
  <c r="H127" i="19"/>
  <c r="C127" i="19"/>
  <c r="H126" i="19"/>
  <c r="C126" i="19"/>
  <c r="H125" i="19"/>
  <c r="C125" i="19"/>
  <c r="H124" i="19"/>
  <c r="C124" i="19"/>
  <c r="H123" i="19"/>
  <c r="C123" i="19"/>
  <c r="L122" i="19"/>
  <c r="K122" i="19"/>
  <c r="J122" i="19"/>
  <c r="I122" i="19"/>
  <c r="G122" i="19"/>
  <c r="F122" i="19"/>
  <c r="E122" i="19"/>
  <c r="D122" i="19"/>
  <c r="H121" i="19"/>
  <c r="C121" i="19"/>
  <c r="H120" i="19"/>
  <c r="C120" i="19"/>
  <c r="H119" i="19"/>
  <c r="C119" i="19"/>
  <c r="H118" i="19"/>
  <c r="C118" i="19"/>
  <c r="H117" i="19"/>
  <c r="C117" i="19"/>
  <c r="L116" i="19"/>
  <c r="K116" i="19"/>
  <c r="J116" i="19"/>
  <c r="I116" i="19"/>
  <c r="G116" i="19"/>
  <c r="F116" i="19"/>
  <c r="E116" i="19"/>
  <c r="D116" i="19"/>
  <c r="H115" i="19"/>
  <c r="C115" i="19"/>
  <c r="H114" i="19"/>
  <c r="C114" i="19"/>
  <c r="H113" i="19"/>
  <c r="C113" i="19"/>
  <c r="L112" i="19"/>
  <c r="K112" i="19"/>
  <c r="J112" i="19"/>
  <c r="I112" i="19"/>
  <c r="G112" i="19"/>
  <c r="F112" i="19"/>
  <c r="E112" i="19"/>
  <c r="D112" i="19"/>
  <c r="H111" i="19"/>
  <c r="C111" i="19"/>
  <c r="H110" i="19"/>
  <c r="C110" i="19"/>
  <c r="H109" i="19"/>
  <c r="C109" i="19"/>
  <c r="H108" i="19"/>
  <c r="C108" i="19"/>
  <c r="H107" i="19"/>
  <c r="C107" i="19"/>
  <c r="H106" i="19"/>
  <c r="C106" i="19"/>
  <c r="H105" i="19"/>
  <c r="C105" i="19"/>
  <c r="H104" i="19"/>
  <c r="C104" i="19"/>
  <c r="L103" i="19"/>
  <c r="K103" i="19"/>
  <c r="J103" i="19"/>
  <c r="I103" i="19"/>
  <c r="G103" i="19"/>
  <c r="F103" i="19"/>
  <c r="E103" i="19"/>
  <c r="D103" i="19"/>
  <c r="H102" i="19"/>
  <c r="C102" i="19"/>
  <c r="H101" i="19"/>
  <c r="C101" i="19"/>
  <c r="H100" i="19"/>
  <c r="C100" i="19"/>
  <c r="H99" i="19"/>
  <c r="C99" i="19"/>
  <c r="H98" i="19"/>
  <c r="C98" i="19"/>
  <c r="H97" i="19"/>
  <c r="C97" i="19"/>
  <c r="H96" i="19"/>
  <c r="C96" i="19"/>
  <c r="L95" i="19"/>
  <c r="K95" i="19"/>
  <c r="J95" i="19"/>
  <c r="I95" i="19"/>
  <c r="G95" i="19"/>
  <c r="F95" i="19"/>
  <c r="E95" i="19"/>
  <c r="D95" i="19"/>
  <c r="H94" i="19"/>
  <c r="C94" i="19"/>
  <c r="H93" i="19"/>
  <c r="C93" i="19"/>
  <c r="H92" i="19"/>
  <c r="C92" i="19"/>
  <c r="H91" i="19"/>
  <c r="C91" i="19"/>
  <c r="H90" i="19"/>
  <c r="C90" i="19"/>
  <c r="L89" i="19"/>
  <c r="K89" i="19"/>
  <c r="J89" i="19"/>
  <c r="I89" i="19"/>
  <c r="G89" i="19"/>
  <c r="F89" i="19"/>
  <c r="E89" i="19"/>
  <c r="D89" i="19"/>
  <c r="H88" i="19"/>
  <c r="C88" i="19"/>
  <c r="H87" i="19"/>
  <c r="C87" i="19"/>
  <c r="H86" i="19"/>
  <c r="C86" i="19"/>
  <c r="H85" i="19"/>
  <c r="C85" i="19"/>
  <c r="L84" i="19"/>
  <c r="K84" i="19"/>
  <c r="J84" i="19"/>
  <c r="I84" i="19"/>
  <c r="G84" i="19"/>
  <c r="F84" i="19"/>
  <c r="E84" i="19"/>
  <c r="D84" i="19"/>
  <c r="H82" i="19"/>
  <c r="C82" i="19"/>
  <c r="H81" i="19"/>
  <c r="C81" i="19"/>
  <c r="L80" i="19"/>
  <c r="K80" i="19"/>
  <c r="J80" i="19"/>
  <c r="I80" i="19"/>
  <c r="G80" i="19"/>
  <c r="F80" i="19"/>
  <c r="E80" i="19"/>
  <c r="D80" i="19"/>
  <c r="H79" i="19"/>
  <c r="C79" i="19"/>
  <c r="H78" i="19"/>
  <c r="C78" i="19"/>
  <c r="L77" i="19"/>
  <c r="K77" i="19"/>
  <c r="J77" i="19"/>
  <c r="J76" i="19" s="1"/>
  <c r="I77" i="19"/>
  <c r="G77" i="19"/>
  <c r="G76" i="19" s="1"/>
  <c r="F77" i="19"/>
  <c r="F76" i="19" s="1"/>
  <c r="E77" i="19"/>
  <c r="D77" i="19"/>
  <c r="D76" i="19" s="1"/>
  <c r="L76" i="19"/>
  <c r="K76" i="19"/>
  <c r="H74" i="19"/>
  <c r="C74" i="19"/>
  <c r="H73" i="19"/>
  <c r="C73" i="19"/>
  <c r="H71" i="19"/>
  <c r="C71" i="19"/>
  <c r="H70" i="19"/>
  <c r="C70" i="19"/>
  <c r="L69" i="19"/>
  <c r="L67" i="19" s="1"/>
  <c r="K69" i="19"/>
  <c r="K67" i="19" s="1"/>
  <c r="J69" i="19"/>
  <c r="J67" i="19" s="1"/>
  <c r="I69" i="19"/>
  <c r="G69" i="19"/>
  <c r="G67" i="19" s="1"/>
  <c r="F69" i="19"/>
  <c r="F67" i="19" s="1"/>
  <c r="E69" i="19"/>
  <c r="E67" i="19" s="1"/>
  <c r="D69" i="19"/>
  <c r="H68" i="19"/>
  <c r="C68" i="19"/>
  <c r="H66" i="19"/>
  <c r="C66" i="19"/>
  <c r="H65" i="19"/>
  <c r="C65" i="19"/>
  <c r="H64" i="19"/>
  <c r="C64" i="19"/>
  <c r="H63" i="19"/>
  <c r="C63" i="19"/>
  <c r="H62" i="19"/>
  <c r="C62" i="19"/>
  <c r="H61" i="19"/>
  <c r="C61" i="19"/>
  <c r="H60" i="19"/>
  <c r="C60" i="19"/>
  <c r="H59" i="19"/>
  <c r="C59" i="19"/>
  <c r="L58" i="19"/>
  <c r="K58" i="19"/>
  <c r="J58" i="19"/>
  <c r="I58" i="19"/>
  <c r="G58" i="19"/>
  <c r="F58" i="19"/>
  <c r="E58" i="19"/>
  <c r="D58" i="19"/>
  <c r="H57" i="19"/>
  <c r="C57" i="19"/>
  <c r="H56" i="19"/>
  <c r="C56" i="19"/>
  <c r="L55" i="19"/>
  <c r="L54" i="19" s="1"/>
  <c r="K55" i="19"/>
  <c r="J55" i="19"/>
  <c r="J54" i="19" s="1"/>
  <c r="I55" i="19"/>
  <c r="I54" i="19" s="1"/>
  <c r="G55" i="19"/>
  <c r="G54" i="19" s="1"/>
  <c r="F55" i="19"/>
  <c r="F54" i="19" s="1"/>
  <c r="E55" i="19"/>
  <c r="D55" i="19"/>
  <c r="H47" i="19"/>
  <c r="C47" i="19"/>
  <c r="H46" i="19"/>
  <c r="C46" i="19"/>
  <c r="L45" i="19"/>
  <c r="H45" i="19" s="1"/>
  <c r="G45" i="19"/>
  <c r="C45" i="19" s="1"/>
  <c r="H44" i="19"/>
  <c r="C44" i="19"/>
  <c r="K43" i="19"/>
  <c r="J43" i="19"/>
  <c r="I43" i="19"/>
  <c r="F43" i="19"/>
  <c r="E43" i="19"/>
  <c r="D43" i="19"/>
  <c r="H42" i="19"/>
  <c r="C42" i="19"/>
  <c r="H41" i="19"/>
  <c r="C41" i="19"/>
  <c r="H40" i="19"/>
  <c r="C40" i="19"/>
  <c r="H39" i="19"/>
  <c r="C39" i="19"/>
  <c r="H38" i="19"/>
  <c r="C38" i="19"/>
  <c r="K37" i="19"/>
  <c r="H37" i="19" s="1"/>
  <c r="F37" i="19"/>
  <c r="C37" i="19" s="1"/>
  <c r="H36" i="19"/>
  <c r="C36" i="19"/>
  <c r="H35" i="19"/>
  <c r="C35" i="19"/>
  <c r="K34" i="19"/>
  <c r="H34" i="19" s="1"/>
  <c r="F34" i="19"/>
  <c r="C34" i="19" s="1"/>
  <c r="H33" i="19"/>
  <c r="C33" i="19"/>
  <c r="K32" i="19"/>
  <c r="H32" i="19" s="1"/>
  <c r="F32" i="19"/>
  <c r="H31" i="19"/>
  <c r="C31" i="19"/>
  <c r="H30" i="19"/>
  <c r="C30" i="19"/>
  <c r="H29" i="19"/>
  <c r="C29" i="19"/>
  <c r="K28" i="19"/>
  <c r="F28" i="19"/>
  <c r="C28" i="19" s="1"/>
  <c r="H26" i="19"/>
  <c r="C26" i="19"/>
  <c r="H25" i="19"/>
  <c r="C25" i="19"/>
  <c r="H24" i="19"/>
  <c r="C24" i="19"/>
  <c r="H23" i="19"/>
  <c r="C23" i="19"/>
  <c r="L22" i="19"/>
  <c r="K22" i="19"/>
  <c r="J22" i="19"/>
  <c r="I22" i="19"/>
  <c r="G22" i="19"/>
  <c r="F22" i="19"/>
  <c r="E22" i="19"/>
  <c r="D22" i="19"/>
  <c r="H300" i="18"/>
  <c r="C300" i="18"/>
  <c r="H298" i="18"/>
  <c r="C298" i="18"/>
  <c r="H296" i="18"/>
  <c r="C296" i="18"/>
  <c r="H295" i="18"/>
  <c r="C295" i="18"/>
  <c r="H294" i="18"/>
  <c r="C294" i="18"/>
  <c r="H293" i="18"/>
  <c r="C293" i="18"/>
  <c r="H292" i="18"/>
  <c r="C292" i="18"/>
  <c r="H291" i="18"/>
  <c r="C291" i="18"/>
  <c r="L290" i="18"/>
  <c r="K290" i="18"/>
  <c r="J290" i="18"/>
  <c r="I290" i="18"/>
  <c r="H290" i="18"/>
  <c r="G290" i="18"/>
  <c r="F290" i="18"/>
  <c r="E290" i="18"/>
  <c r="D290" i="18"/>
  <c r="H282" i="18"/>
  <c r="C282" i="18"/>
  <c r="H281" i="18"/>
  <c r="C281" i="18"/>
  <c r="L280" i="18"/>
  <c r="K280" i="18"/>
  <c r="J280" i="18"/>
  <c r="I280" i="18"/>
  <c r="G280" i="18"/>
  <c r="F280" i="18"/>
  <c r="E280" i="18"/>
  <c r="D280" i="18"/>
  <c r="H279" i="18"/>
  <c r="C279" i="18"/>
  <c r="H278" i="18"/>
  <c r="C278" i="18"/>
  <c r="H277" i="18"/>
  <c r="C277" i="18"/>
  <c r="L276" i="18"/>
  <c r="K276" i="18"/>
  <c r="J276" i="18"/>
  <c r="I276" i="18"/>
  <c r="G276" i="18"/>
  <c r="F276" i="18"/>
  <c r="E276" i="18"/>
  <c r="D276" i="18"/>
  <c r="H275" i="18"/>
  <c r="C275" i="18"/>
  <c r="H274" i="18"/>
  <c r="C274" i="18"/>
  <c r="H273" i="18"/>
  <c r="C273" i="18"/>
  <c r="H272" i="18"/>
  <c r="C272" i="18"/>
  <c r="L271" i="18"/>
  <c r="K271" i="18"/>
  <c r="J271" i="18"/>
  <c r="I271" i="18"/>
  <c r="G271" i="18"/>
  <c r="G269" i="18" s="1"/>
  <c r="F271" i="18"/>
  <c r="E271" i="18"/>
  <c r="D271" i="18"/>
  <c r="H270" i="18"/>
  <c r="C270" i="18"/>
  <c r="H267" i="18"/>
  <c r="C267" i="18"/>
  <c r="H266" i="18"/>
  <c r="C266" i="18"/>
  <c r="H265" i="18"/>
  <c r="C265" i="18"/>
  <c r="H264" i="18"/>
  <c r="C264" i="18"/>
  <c r="L263" i="18"/>
  <c r="K263" i="18"/>
  <c r="J263" i="18"/>
  <c r="I263" i="18"/>
  <c r="G263" i="18"/>
  <c r="F263" i="18"/>
  <c r="E263" i="18"/>
  <c r="D263" i="18"/>
  <c r="H262" i="18"/>
  <c r="C262" i="18"/>
  <c r="H261" i="18"/>
  <c r="C261" i="18"/>
  <c r="H260" i="18"/>
  <c r="C260" i="18"/>
  <c r="L259" i="18"/>
  <c r="K259" i="18"/>
  <c r="J259" i="18"/>
  <c r="I259" i="18"/>
  <c r="G259" i="18"/>
  <c r="F259" i="18"/>
  <c r="E259" i="18"/>
  <c r="D259" i="18"/>
  <c r="H257" i="18"/>
  <c r="C257" i="18"/>
  <c r="H256" i="18"/>
  <c r="C256" i="18"/>
  <c r="H255" i="18"/>
  <c r="C255" i="18"/>
  <c r="H254" i="18"/>
  <c r="C254" i="18"/>
  <c r="H253" i="18"/>
  <c r="C253" i="18"/>
  <c r="L252" i="18"/>
  <c r="L251" i="18" s="1"/>
  <c r="K252" i="18"/>
  <c r="K251" i="18" s="1"/>
  <c r="J252" i="18"/>
  <c r="J251" i="18" s="1"/>
  <c r="I252" i="18"/>
  <c r="G252" i="18"/>
  <c r="G251" i="18" s="1"/>
  <c r="F252" i="18"/>
  <c r="F251" i="18" s="1"/>
  <c r="E252" i="18"/>
  <c r="E251" i="18" s="1"/>
  <c r="D252" i="18"/>
  <c r="H250" i="18"/>
  <c r="C250" i="18"/>
  <c r="H249" i="18"/>
  <c r="C249" i="18"/>
  <c r="H248" i="18"/>
  <c r="C248" i="18"/>
  <c r="H247" i="18"/>
  <c r="C247" i="18"/>
  <c r="L246" i="18"/>
  <c r="K246" i="18"/>
  <c r="J246" i="18"/>
  <c r="I246" i="18"/>
  <c r="G246" i="18"/>
  <c r="F246" i="18"/>
  <c r="E246" i="18"/>
  <c r="D246" i="18"/>
  <c r="H245" i="18"/>
  <c r="C245" i="18"/>
  <c r="H244" i="18"/>
  <c r="C244" i="18"/>
  <c r="H243" i="18"/>
  <c r="C243" i="18"/>
  <c r="H242" i="18"/>
  <c r="C242" i="18"/>
  <c r="H241" i="18"/>
  <c r="C241" i="18"/>
  <c r="H240" i="18"/>
  <c r="C240" i="18"/>
  <c r="H239" i="18"/>
  <c r="C239" i="18"/>
  <c r="L238" i="18"/>
  <c r="K238" i="18"/>
  <c r="J238" i="18"/>
  <c r="I238" i="18"/>
  <c r="G238" i="18"/>
  <c r="F238" i="18"/>
  <c r="E238" i="18"/>
  <c r="D238" i="18"/>
  <c r="H237" i="18"/>
  <c r="C237" i="18"/>
  <c r="H236" i="18"/>
  <c r="C236" i="18"/>
  <c r="L235" i="18"/>
  <c r="K235" i="18"/>
  <c r="J235" i="18"/>
  <c r="I235" i="18"/>
  <c r="G235" i="18"/>
  <c r="F235" i="18"/>
  <c r="E235" i="18"/>
  <c r="D235" i="18"/>
  <c r="H232" i="18"/>
  <c r="C232" i="18"/>
  <c r="H229" i="18"/>
  <c r="C229" i="18"/>
  <c r="H228" i="18"/>
  <c r="C228" i="18"/>
  <c r="L227" i="18"/>
  <c r="K227" i="18"/>
  <c r="J227" i="18"/>
  <c r="I227" i="18"/>
  <c r="G227" i="18"/>
  <c r="F227" i="18"/>
  <c r="E227" i="18"/>
  <c r="D227" i="18"/>
  <c r="H226" i="18"/>
  <c r="C226" i="18"/>
  <c r="H225" i="18"/>
  <c r="C225" i="18"/>
  <c r="H224" i="18"/>
  <c r="C224" i="18"/>
  <c r="H223" i="18"/>
  <c r="C223" i="18"/>
  <c r="H222" i="18"/>
  <c r="C222" i="18"/>
  <c r="H221" i="18"/>
  <c r="C221" i="18"/>
  <c r="H220" i="18"/>
  <c r="C220" i="18"/>
  <c r="H219" i="18"/>
  <c r="C219" i="18"/>
  <c r="H218" i="18"/>
  <c r="C218" i="18"/>
  <c r="H217" i="18"/>
  <c r="C217" i="18"/>
  <c r="L216" i="18"/>
  <c r="K216" i="18"/>
  <c r="J216" i="18"/>
  <c r="I216" i="18"/>
  <c r="G216" i="18"/>
  <c r="F216" i="18"/>
  <c r="E216" i="18"/>
  <c r="D216" i="18"/>
  <c r="H215" i="18"/>
  <c r="C215" i="18"/>
  <c r="H214" i="18"/>
  <c r="C214" i="18"/>
  <c r="H213" i="18"/>
  <c r="C213" i="18"/>
  <c r="H212" i="18"/>
  <c r="C212" i="18"/>
  <c r="H211" i="18"/>
  <c r="C211" i="18"/>
  <c r="H210" i="18"/>
  <c r="C210" i="18"/>
  <c r="H209" i="18"/>
  <c r="C209" i="18"/>
  <c r="H208" i="18"/>
  <c r="C208" i="18"/>
  <c r="H207" i="18"/>
  <c r="C207" i="18"/>
  <c r="H206" i="18"/>
  <c r="C206" i="18"/>
  <c r="L205" i="18"/>
  <c r="K205" i="18"/>
  <c r="J205" i="18"/>
  <c r="I205" i="18"/>
  <c r="G205" i="18"/>
  <c r="G204" i="18" s="1"/>
  <c r="F205" i="18"/>
  <c r="E205" i="18"/>
  <c r="E204" i="18" s="1"/>
  <c r="D205" i="18"/>
  <c r="L204" i="18"/>
  <c r="H203" i="18"/>
  <c r="C203" i="18"/>
  <c r="H202" i="18"/>
  <c r="C202" i="18"/>
  <c r="H201" i="18"/>
  <c r="C201" i="18"/>
  <c r="H200" i="18"/>
  <c r="C200" i="18"/>
  <c r="H199" i="18"/>
  <c r="C199" i="18"/>
  <c r="L198" i="18"/>
  <c r="L196" i="18" s="1"/>
  <c r="K198" i="18"/>
  <c r="K196" i="18" s="1"/>
  <c r="J198" i="18"/>
  <c r="J196" i="18" s="1"/>
  <c r="I198" i="18"/>
  <c r="I196" i="18" s="1"/>
  <c r="G198" i="18"/>
  <c r="G196" i="18" s="1"/>
  <c r="F198" i="18"/>
  <c r="F196" i="18" s="1"/>
  <c r="E198" i="18"/>
  <c r="E196" i="18" s="1"/>
  <c r="D198" i="18"/>
  <c r="H197" i="18"/>
  <c r="C197" i="18"/>
  <c r="H193" i="18"/>
  <c r="C193" i="18"/>
  <c r="L192" i="18"/>
  <c r="L191" i="18" s="1"/>
  <c r="K192" i="18"/>
  <c r="K191" i="18" s="1"/>
  <c r="J192" i="18"/>
  <c r="J191" i="18" s="1"/>
  <c r="I192" i="18"/>
  <c r="G192" i="18"/>
  <c r="F192" i="18"/>
  <c r="E192" i="18"/>
  <c r="E191" i="18" s="1"/>
  <c r="D192" i="18"/>
  <c r="G191" i="18"/>
  <c r="F191" i="18"/>
  <c r="H190" i="18"/>
  <c r="C190" i="18"/>
  <c r="H189" i="18"/>
  <c r="C189" i="18"/>
  <c r="L188" i="18"/>
  <c r="K188" i="18"/>
  <c r="J188" i="18"/>
  <c r="I188" i="18"/>
  <c r="G188" i="18"/>
  <c r="F188" i="18"/>
  <c r="E188" i="18"/>
  <c r="D188" i="18"/>
  <c r="H186" i="18"/>
  <c r="C186" i="18"/>
  <c r="H185" i="18"/>
  <c r="C185" i="18"/>
  <c r="L184" i="18"/>
  <c r="K184" i="18"/>
  <c r="J184" i="18"/>
  <c r="I184" i="18"/>
  <c r="G184" i="18"/>
  <c r="F184" i="18"/>
  <c r="E184" i="18"/>
  <c r="D184" i="18"/>
  <c r="H183" i="18"/>
  <c r="C183" i="18"/>
  <c r="H182" i="18"/>
  <c r="C182" i="18"/>
  <c r="H181" i="18"/>
  <c r="C181" i="18"/>
  <c r="H180" i="18"/>
  <c r="C180" i="18"/>
  <c r="L179" i="18"/>
  <c r="K179" i="18"/>
  <c r="J179" i="18"/>
  <c r="I179" i="18"/>
  <c r="G179" i="18"/>
  <c r="F179" i="18"/>
  <c r="E179" i="18"/>
  <c r="D179" i="18"/>
  <c r="H178" i="18"/>
  <c r="C178" i="18"/>
  <c r="H177" i="18"/>
  <c r="C177" i="18"/>
  <c r="H176" i="18"/>
  <c r="C176" i="18"/>
  <c r="L175" i="18"/>
  <c r="K175" i="18"/>
  <c r="J175" i="18"/>
  <c r="I175" i="18"/>
  <c r="G175" i="18"/>
  <c r="F175" i="18"/>
  <c r="E175" i="18"/>
  <c r="E174" i="18" s="1"/>
  <c r="E173" i="18" s="1"/>
  <c r="D175" i="18"/>
  <c r="H172" i="18"/>
  <c r="C172" i="18"/>
  <c r="H171" i="18"/>
  <c r="C171" i="18"/>
  <c r="H170" i="18"/>
  <c r="C170" i="18"/>
  <c r="H169" i="18"/>
  <c r="C169" i="18"/>
  <c r="H168" i="18"/>
  <c r="C168" i="18"/>
  <c r="H167" i="18"/>
  <c r="C167" i="18"/>
  <c r="L166" i="18"/>
  <c r="L165" i="18" s="1"/>
  <c r="K166" i="18"/>
  <c r="K165" i="18" s="1"/>
  <c r="J166" i="18"/>
  <c r="J165" i="18" s="1"/>
  <c r="I166" i="18"/>
  <c r="I165" i="18" s="1"/>
  <c r="G166" i="18"/>
  <c r="G165" i="18" s="1"/>
  <c r="F166" i="18"/>
  <c r="F165" i="18" s="1"/>
  <c r="E166" i="18"/>
  <c r="E165" i="18" s="1"/>
  <c r="D166" i="18"/>
  <c r="H164" i="18"/>
  <c r="C164" i="18"/>
  <c r="H163" i="18"/>
  <c r="C163" i="18"/>
  <c r="H162" i="18"/>
  <c r="C162" i="18"/>
  <c r="H161" i="18"/>
  <c r="C161" i="18"/>
  <c r="L160" i="18"/>
  <c r="K160" i="18"/>
  <c r="J160" i="18"/>
  <c r="I160" i="18"/>
  <c r="G160" i="18"/>
  <c r="F160" i="18"/>
  <c r="E160" i="18"/>
  <c r="D160" i="18"/>
  <c r="H159" i="18"/>
  <c r="C159" i="18"/>
  <c r="H158" i="18"/>
  <c r="C158" i="18"/>
  <c r="H157" i="18"/>
  <c r="C157" i="18"/>
  <c r="H156" i="18"/>
  <c r="C156" i="18"/>
  <c r="H155" i="18"/>
  <c r="C155" i="18"/>
  <c r="H154" i="18"/>
  <c r="C154" i="18"/>
  <c r="H153" i="18"/>
  <c r="C153" i="18"/>
  <c r="H152" i="18"/>
  <c r="C152" i="18"/>
  <c r="L151" i="18"/>
  <c r="K151" i="18"/>
  <c r="J151" i="18"/>
  <c r="I151" i="18"/>
  <c r="G151" i="18"/>
  <c r="F151" i="18"/>
  <c r="E151" i="18"/>
  <c r="D151" i="18"/>
  <c r="H150" i="18"/>
  <c r="C150" i="18"/>
  <c r="H149" i="18"/>
  <c r="C149" i="18"/>
  <c r="H148" i="18"/>
  <c r="C148" i="18"/>
  <c r="H147" i="18"/>
  <c r="C147" i="18"/>
  <c r="H146" i="18"/>
  <c r="C146" i="18"/>
  <c r="H145" i="18"/>
  <c r="C145" i="18"/>
  <c r="L144" i="18"/>
  <c r="K144" i="18"/>
  <c r="J144" i="18"/>
  <c r="I144" i="18"/>
  <c r="G144" i="18"/>
  <c r="F144" i="18"/>
  <c r="E144" i="18"/>
  <c r="D144" i="18"/>
  <c r="H143" i="18"/>
  <c r="C143" i="18"/>
  <c r="H142" i="18"/>
  <c r="C142" i="18"/>
  <c r="L141" i="18"/>
  <c r="K141" i="18"/>
  <c r="J141" i="18"/>
  <c r="I141" i="18"/>
  <c r="G141" i="18"/>
  <c r="F141" i="18"/>
  <c r="E141" i="18"/>
  <c r="D141" i="18"/>
  <c r="H140" i="18"/>
  <c r="C140" i="18"/>
  <c r="H139" i="18"/>
  <c r="C139" i="18"/>
  <c r="H138" i="18"/>
  <c r="C138" i="18"/>
  <c r="H137" i="18"/>
  <c r="C137" i="18"/>
  <c r="L136" i="18"/>
  <c r="L130" i="18" s="1"/>
  <c r="K136" i="18"/>
  <c r="K130" i="18" s="1"/>
  <c r="J136" i="18"/>
  <c r="I136" i="18"/>
  <c r="G136" i="18"/>
  <c r="G130" i="18" s="1"/>
  <c r="F136" i="18"/>
  <c r="F130" i="18" s="1"/>
  <c r="E136" i="18"/>
  <c r="D136" i="18"/>
  <c r="H134" i="18"/>
  <c r="C134" i="18"/>
  <c r="H133" i="18"/>
  <c r="C133" i="18"/>
  <c r="H132" i="18"/>
  <c r="C132" i="18"/>
  <c r="H131" i="18"/>
  <c r="C131" i="18"/>
  <c r="H129" i="18"/>
  <c r="H128" i="18" s="1"/>
  <c r="C129" i="18"/>
  <c r="C128" i="18" s="1"/>
  <c r="L128" i="18"/>
  <c r="K128" i="18"/>
  <c r="J128" i="18"/>
  <c r="I128" i="18"/>
  <c r="G128" i="18"/>
  <c r="F128" i="18"/>
  <c r="E128" i="18"/>
  <c r="D128" i="18"/>
  <c r="H127" i="18"/>
  <c r="C127" i="18"/>
  <c r="H126" i="18"/>
  <c r="C126" i="18"/>
  <c r="H125" i="18"/>
  <c r="C125" i="18"/>
  <c r="H124" i="18"/>
  <c r="C124" i="18"/>
  <c r="H123" i="18"/>
  <c r="C123" i="18"/>
  <c r="L122" i="18"/>
  <c r="K122" i="18"/>
  <c r="J122" i="18"/>
  <c r="I122" i="18"/>
  <c r="G122" i="18"/>
  <c r="F122" i="18"/>
  <c r="E122" i="18"/>
  <c r="D122" i="18"/>
  <c r="H121" i="18"/>
  <c r="C121" i="18"/>
  <c r="H120" i="18"/>
  <c r="C120" i="18"/>
  <c r="H119" i="18"/>
  <c r="C119" i="18"/>
  <c r="H118" i="18"/>
  <c r="C118" i="18"/>
  <c r="H117" i="18"/>
  <c r="C117" i="18"/>
  <c r="L116" i="18"/>
  <c r="K116" i="18"/>
  <c r="J116" i="18"/>
  <c r="I116" i="18"/>
  <c r="G116" i="18"/>
  <c r="F116" i="18"/>
  <c r="E116" i="18"/>
  <c r="D116" i="18"/>
  <c r="H115" i="18"/>
  <c r="C115" i="18"/>
  <c r="H114" i="18"/>
  <c r="C114" i="18"/>
  <c r="H113" i="18"/>
  <c r="C113" i="18"/>
  <c r="L112" i="18"/>
  <c r="K112" i="18"/>
  <c r="J112" i="18"/>
  <c r="I112" i="18"/>
  <c r="G112" i="18"/>
  <c r="F112" i="18"/>
  <c r="E112" i="18"/>
  <c r="D112" i="18"/>
  <c r="H111" i="18"/>
  <c r="C111" i="18"/>
  <c r="H110" i="18"/>
  <c r="C110" i="18"/>
  <c r="H109" i="18"/>
  <c r="C109" i="18"/>
  <c r="H108" i="18"/>
  <c r="C108" i="18"/>
  <c r="H107" i="18"/>
  <c r="C107" i="18"/>
  <c r="H106" i="18"/>
  <c r="C106" i="18"/>
  <c r="H105" i="18"/>
  <c r="C105" i="18"/>
  <c r="H104" i="18"/>
  <c r="C104" i="18"/>
  <c r="L103" i="18"/>
  <c r="K103" i="18"/>
  <c r="J103" i="18"/>
  <c r="I103" i="18"/>
  <c r="G103" i="18"/>
  <c r="F103" i="18"/>
  <c r="E103" i="18"/>
  <c r="D103" i="18"/>
  <c r="H102" i="18"/>
  <c r="C102" i="18"/>
  <c r="H101" i="18"/>
  <c r="C101" i="18"/>
  <c r="H100" i="18"/>
  <c r="C100" i="18"/>
  <c r="H99" i="18"/>
  <c r="C99" i="18"/>
  <c r="H98" i="18"/>
  <c r="C98" i="18"/>
  <c r="H97" i="18"/>
  <c r="C97" i="18"/>
  <c r="H96" i="18"/>
  <c r="C96" i="18"/>
  <c r="L95" i="18"/>
  <c r="K95" i="18"/>
  <c r="J95" i="18"/>
  <c r="I95" i="18"/>
  <c r="G95" i="18"/>
  <c r="F95" i="18"/>
  <c r="E95" i="18"/>
  <c r="D95" i="18"/>
  <c r="H94" i="18"/>
  <c r="C94" i="18"/>
  <c r="H93" i="18"/>
  <c r="C93" i="18"/>
  <c r="H92" i="18"/>
  <c r="C92" i="18"/>
  <c r="H91" i="18"/>
  <c r="C91" i="18"/>
  <c r="H90" i="18"/>
  <c r="C90" i="18"/>
  <c r="L89" i="18"/>
  <c r="K89" i="18"/>
  <c r="J89" i="18"/>
  <c r="I89" i="18"/>
  <c r="G89" i="18"/>
  <c r="F89" i="18"/>
  <c r="E89" i="18"/>
  <c r="D89" i="18"/>
  <c r="H88" i="18"/>
  <c r="C88" i="18"/>
  <c r="H87" i="18"/>
  <c r="C87" i="18"/>
  <c r="H86" i="18"/>
  <c r="C86" i="18"/>
  <c r="H85" i="18"/>
  <c r="C85" i="18"/>
  <c r="L84" i="18"/>
  <c r="K84" i="18"/>
  <c r="J84" i="18"/>
  <c r="I84" i="18"/>
  <c r="G84" i="18"/>
  <c r="F84" i="18"/>
  <c r="E84" i="18"/>
  <c r="D84" i="18"/>
  <c r="H82" i="18"/>
  <c r="C82" i="18"/>
  <c r="H81" i="18"/>
  <c r="C81" i="18"/>
  <c r="L80" i="18"/>
  <c r="K80" i="18"/>
  <c r="J80" i="18"/>
  <c r="I80" i="18"/>
  <c r="G80" i="18"/>
  <c r="F80" i="18"/>
  <c r="E80" i="18"/>
  <c r="D80" i="18"/>
  <c r="H79" i="18"/>
  <c r="C79" i="18"/>
  <c r="H78" i="18"/>
  <c r="C78" i="18"/>
  <c r="L77" i="18"/>
  <c r="L76" i="18" s="1"/>
  <c r="K77" i="18"/>
  <c r="K76" i="18" s="1"/>
  <c r="J77" i="18"/>
  <c r="J76" i="18" s="1"/>
  <c r="I77" i="18"/>
  <c r="I76" i="18" s="1"/>
  <c r="G77" i="18"/>
  <c r="F77" i="18"/>
  <c r="E77" i="18"/>
  <c r="D77" i="18"/>
  <c r="H74" i="18"/>
  <c r="C74" i="18"/>
  <c r="H73" i="18"/>
  <c r="C73" i="18"/>
  <c r="H71" i="18"/>
  <c r="C71" i="18"/>
  <c r="H70" i="18"/>
  <c r="C70" i="18"/>
  <c r="L69" i="18"/>
  <c r="L67" i="18" s="1"/>
  <c r="K69" i="18"/>
  <c r="K67" i="18" s="1"/>
  <c r="J69" i="18"/>
  <c r="I69" i="18"/>
  <c r="G69" i="18"/>
  <c r="G67" i="18" s="1"/>
  <c r="F69" i="18"/>
  <c r="F67" i="18" s="1"/>
  <c r="E69" i="18"/>
  <c r="E67" i="18" s="1"/>
  <c r="D69" i="18"/>
  <c r="D67" i="18" s="1"/>
  <c r="H68" i="18"/>
  <c r="C68" i="18"/>
  <c r="J67" i="18"/>
  <c r="I67" i="18"/>
  <c r="H66" i="18"/>
  <c r="C66" i="18"/>
  <c r="H65" i="18"/>
  <c r="C65" i="18"/>
  <c r="H64" i="18"/>
  <c r="C64" i="18"/>
  <c r="H63" i="18"/>
  <c r="C63" i="18"/>
  <c r="H62" i="18"/>
  <c r="C62" i="18"/>
  <c r="H61" i="18"/>
  <c r="C61" i="18"/>
  <c r="H60" i="18"/>
  <c r="C60" i="18"/>
  <c r="H59" i="18"/>
  <c r="C59" i="18"/>
  <c r="L58" i="18"/>
  <c r="K58" i="18"/>
  <c r="J58" i="18"/>
  <c r="I58" i="18"/>
  <c r="G58" i="18"/>
  <c r="F58" i="18"/>
  <c r="E58" i="18"/>
  <c r="D58" i="18"/>
  <c r="H57" i="18"/>
  <c r="C57" i="18"/>
  <c r="H56" i="18"/>
  <c r="C56" i="18"/>
  <c r="L55" i="18"/>
  <c r="K55" i="18"/>
  <c r="J55" i="18"/>
  <c r="I55" i="18"/>
  <c r="G55" i="18"/>
  <c r="G54" i="18" s="1"/>
  <c r="F55" i="18"/>
  <c r="F54" i="18" s="1"/>
  <c r="E55" i="18"/>
  <c r="E54" i="18" s="1"/>
  <c r="D55" i="18"/>
  <c r="D54" i="18" s="1"/>
  <c r="L54" i="18"/>
  <c r="H47" i="18"/>
  <c r="C47" i="18"/>
  <c r="H46" i="18"/>
  <c r="C46" i="18"/>
  <c r="L45" i="18"/>
  <c r="G45" i="18"/>
  <c r="C45" i="18" s="1"/>
  <c r="H44" i="18"/>
  <c r="C44" i="18"/>
  <c r="K43" i="18"/>
  <c r="J43" i="18"/>
  <c r="I43" i="18"/>
  <c r="F43" i="18"/>
  <c r="E43" i="18"/>
  <c r="D43" i="18"/>
  <c r="H42" i="18"/>
  <c r="C42" i="18"/>
  <c r="H41" i="18"/>
  <c r="C41" i="18"/>
  <c r="H40" i="18"/>
  <c r="C40" i="18"/>
  <c r="H39" i="18"/>
  <c r="C39" i="18"/>
  <c r="H38" i="18"/>
  <c r="C38" i="18"/>
  <c r="K37" i="18"/>
  <c r="H37" i="18" s="1"/>
  <c r="F37" i="18"/>
  <c r="C37" i="18" s="1"/>
  <c r="H36" i="18"/>
  <c r="C36" i="18"/>
  <c r="H35" i="18"/>
  <c r="C35" i="18"/>
  <c r="K34" i="18"/>
  <c r="H34" i="18" s="1"/>
  <c r="F34" i="18"/>
  <c r="C34" i="18" s="1"/>
  <c r="H33" i="18"/>
  <c r="C33" i="18"/>
  <c r="K32" i="18"/>
  <c r="H32" i="18" s="1"/>
  <c r="F32" i="18"/>
  <c r="C32" i="18" s="1"/>
  <c r="H31" i="18"/>
  <c r="C31" i="18"/>
  <c r="H30" i="18"/>
  <c r="C30" i="18"/>
  <c r="H29" i="18"/>
  <c r="C29" i="18"/>
  <c r="K28" i="18"/>
  <c r="H28" i="18" s="1"/>
  <c r="F28" i="18"/>
  <c r="C28" i="18" s="1"/>
  <c r="H26" i="18"/>
  <c r="C26" i="18"/>
  <c r="H25" i="18"/>
  <c r="C25" i="18"/>
  <c r="H24" i="18"/>
  <c r="C24" i="18"/>
  <c r="H23" i="18"/>
  <c r="C23" i="18"/>
  <c r="L22" i="18"/>
  <c r="K22" i="18"/>
  <c r="J22" i="18"/>
  <c r="I22" i="18"/>
  <c r="G22" i="18"/>
  <c r="F22" i="18"/>
  <c r="E22" i="18"/>
  <c r="D22" i="18"/>
  <c r="L195" i="18" l="1"/>
  <c r="L288" i="18"/>
  <c r="J288" i="20"/>
  <c r="J287" i="20" s="1"/>
  <c r="G288" i="19"/>
  <c r="G287" i="19" s="1"/>
  <c r="C280" i="22"/>
  <c r="L258" i="19"/>
  <c r="D187" i="20"/>
  <c r="J174" i="19"/>
  <c r="J173" i="19" s="1"/>
  <c r="G187" i="19"/>
  <c r="L187" i="19"/>
  <c r="D174" i="18"/>
  <c r="D173" i="18" s="1"/>
  <c r="I174" i="18"/>
  <c r="I173" i="18" s="1"/>
  <c r="C290" i="19"/>
  <c r="G53" i="19"/>
  <c r="F231" i="22"/>
  <c r="I258" i="22"/>
  <c r="J187" i="19"/>
  <c r="H290" i="19"/>
  <c r="F258" i="21"/>
  <c r="F230" i="21" s="1"/>
  <c r="K258" i="21"/>
  <c r="H290" i="22"/>
  <c r="C290" i="18"/>
  <c r="C216" i="20"/>
  <c r="E21" i="22"/>
  <c r="I21" i="21"/>
  <c r="G187" i="21"/>
  <c r="H89" i="18"/>
  <c r="H276" i="18"/>
  <c r="L174" i="20"/>
  <c r="L173" i="20" s="1"/>
  <c r="K187" i="20"/>
  <c r="D258" i="21"/>
  <c r="E288" i="18"/>
  <c r="E287" i="18" s="1"/>
  <c r="E258" i="18"/>
  <c r="F187" i="19"/>
  <c r="K187" i="19"/>
  <c r="D187" i="19"/>
  <c r="L288" i="20"/>
  <c r="L287" i="20" s="1"/>
  <c r="E288" i="21"/>
  <c r="H116" i="21"/>
  <c r="I187" i="20"/>
  <c r="G204" i="20"/>
  <c r="G195" i="20" s="1"/>
  <c r="F187" i="22"/>
  <c r="K187" i="22"/>
  <c r="F288" i="18"/>
  <c r="K288" i="18"/>
  <c r="K287" i="18" s="1"/>
  <c r="E53" i="18"/>
  <c r="J288" i="19"/>
  <c r="J287" i="19" s="1"/>
  <c r="C122" i="19"/>
  <c r="C69" i="20"/>
  <c r="C84" i="20"/>
  <c r="H95" i="20"/>
  <c r="C112" i="20"/>
  <c r="J187" i="21"/>
  <c r="C43" i="22"/>
  <c r="F76" i="18"/>
  <c r="D231" i="18"/>
  <c r="H238" i="18"/>
  <c r="E231" i="19"/>
  <c r="J231" i="19"/>
  <c r="F258" i="19"/>
  <c r="F174" i="20"/>
  <c r="F173" i="20" s="1"/>
  <c r="H235" i="20"/>
  <c r="H271" i="20"/>
  <c r="C290" i="20"/>
  <c r="E21" i="21"/>
  <c r="G231" i="21"/>
  <c r="L231" i="21"/>
  <c r="C290" i="21"/>
  <c r="H95" i="22"/>
  <c r="H141" i="22"/>
  <c r="E231" i="22"/>
  <c r="J231" i="22"/>
  <c r="C198" i="18"/>
  <c r="C179" i="19"/>
  <c r="E258" i="19"/>
  <c r="H290" i="20"/>
  <c r="L21" i="21"/>
  <c r="H175" i="22"/>
  <c r="E187" i="22"/>
  <c r="J187" i="22"/>
  <c r="H198" i="18"/>
  <c r="E204" i="22"/>
  <c r="E21" i="18"/>
  <c r="G21" i="18"/>
  <c r="E130" i="18"/>
  <c r="L174" i="18"/>
  <c r="L173" i="18" s="1"/>
  <c r="J187" i="18"/>
  <c r="C151" i="19"/>
  <c r="G53" i="20"/>
  <c r="C179" i="20"/>
  <c r="D231" i="20"/>
  <c r="G258" i="20"/>
  <c r="J76" i="21"/>
  <c r="H112" i="21"/>
  <c r="C136" i="21"/>
  <c r="I187" i="21"/>
  <c r="H69" i="22"/>
  <c r="H246" i="22"/>
  <c r="C259" i="22"/>
  <c r="C263" i="22"/>
  <c r="C271" i="22"/>
  <c r="C276" i="22"/>
  <c r="L130" i="19"/>
  <c r="D288" i="18"/>
  <c r="D287" i="18" s="1"/>
  <c r="F187" i="18"/>
  <c r="K187" i="18"/>
  <c r="D258" i="18"/>
  <c r="I258" i="18"/>
  <c r="C276" i="18"/>
  <c r="L269" i="18"/>
  <c r="C89" i="19"/>
  <c r="F83" i="19"/>
  <c r="F75" i="19" s="1"/>
  <c r="H112" i="19"/>
  <c r="F174" i="19"/>
  <c r="F173" i="19" s="1"/>
  <c r="C227" i="19"/>
  <c r="I231" i="19"/>
  <c r="C271" i="19"/>
  <c r="C280" i="19"/>
  <c r="H280" i="19"/>
  <c r="H136" i="20"/>
  <c r="E174" i="20"/>
  <c r="E173" i="20" s="1"/>
  <c r="K258" i="20"/>
  <c r="E54" i="21"/>
  <c r="E53" i="21" s="1"/>
  <c r="C227" i="21"/>
  <c r="C259" i="21"/>
  <c r="J258" i="21"/>
  <c r="H290" i="21"/>
  <c r="H112" i="22"/>
  <c r="I174" i="22"/>
  <c r="L258" i="22"/>
  <c r="E258" i="22"/>
  <c r="J204" i="22"/>
  <c r="J195" i="22" s="1"/>
  <c r="J21" i="18"/>
  <c r="H58" i="18"/>
  <c r="C77" i="18"/>
  <c r="H77" i="18"/>
  <c r="G76" i="18"/>
  <c r="L83" i="18"/>
  <c r="L75" i="18" s="1"/>
  <c r="G187" i="18"/>
  <c r="L258" i="18"/>
  <c r="C263" i="19"/>
  <c r="I288" i="20"/>
  <c r="I287" i="20" s="1"/>
  <c r="K27" i="20"/>
  <c r="H27" i="20" s="1"/>
  <c r="G174" i="21"/>
  <c r="G173" i="21" s="1"/>
  <c r="J269" i="21"/>
  <c r="H43" i="22"/>
  <c r="C227" i="22"/>
  <c r="D204" i="18"/>
  <c r="K54" i="19"/>
  <c r="K53" i="19" s="1"/>
  <c r="H55" i="18"/>
  <c r="E288" i="19"/>
  <c r="E287" i="19" s="1"/>
  <c r="C22" i="19"/>
  <c r="H45" i="18"/>
  <c r="L21" i="18"/>
  <c r="H103" i="18"/>
  <c r="D196" i="18"/>
  <c r="C196" i="18" s="1"/>
  <c r="H28" i="19"/>
  <c r="K27" i="19"/>
  <c r="H27" i="19" s="1"/>
  <c r="I288" i="18"/>
  <c r="I287" i="18" s="1"/>
  <c r="I21" i="18"/>
  <c r="E83" i="18"/>
  <c r="J83" i="18"/>
  <c r="H160" i="18"/>
  <c r="I130" i="18"/>
  <c r="H184" i="18"/>
  <c r="E187" i="18"/>
  <c r="K231" i="18"/>
  <c r="C69" i="19"/>
  <c r="H80" i="19"/>
  <c r="D130" i="19"/>
  <c r="I130" i="19"/>
  <c r="H141" i="19"/>
  <c r="H144" i="19"/>
  <c r="E269" i="21"/>
  <c r="C276" i="21"/>
  <c r="J83" i="22"/>
  <c r="H205" i="19"/>
  <c r="H95" i="18"/>
  <c r="J130" i="18"/>
  <c r="H136" i="18"/>
  <c r="H141" i="18"/>
  <c r="G195" i="18"/>
  <c r="E54" i="19"/>
  <c r="E53" i="19" s="1"/>
  <c r="C55" i="19"/>
  <c r="J53" i="19"/>
  <c r="D231" i="19"/>
  <c r="C235" i="19"/>
  <c r="C160" i="21"/>
  <c r="D130" i="21"/>
  <c r="C192" i="21"/>
  <c r="E191" i="21"/>
  <c r="C191" i="21" s="1"/>
  <c r="H263" i="20"/>
  <c r="C271" i="20"/>
  <c r="E174" i="21"/>
  <c r="E173" i="21" s="1"/>
  <c r="C179" i="21"/>
  <c r="C141" i="22"/>
  <c r="C95" i="18"/>
  <c r="C136" i="18"/>
  <c r="K174" i="18"/>
  <c r="K173" i="18" s="1"/>
  <c r="C184" i="18"/>
  <c r="H205" i="18"/>
  <c r="F258" i="18"/>
  <c r="K258" i="18"/>
  <c r="C43" i="19"/>
  <c r="L53" i="19"/>
  <c r="C84" i="19"/>
  <c r="J130" i="19"/>
  <c r="C160" i="19"/>
  <c r="F231" i="19"/>
  <c r="F230" i="19" s="1"/>
  <c r="K231" i="19"/>
  <c r="C43" i="20"/>
  <c r="C80" i="20"/>
  <c r="C136" i="20"/>
  <c r="D174" i="20"/>
  <c r="D173" i="20" s="1"/>
  <c r="C252" i="20"/>
  <c r="E287" i="21"/>
  <c r="F53" i="21"/>
  <c r="C69" i="21"/>
  <c r="D67" i="21"/>
  <c r="C175" i="21"/>
  <c r="D174" i="21"/>
  <c r="D173" i="21" s="1"/>
  <c r="H116" i="22"/>
  <c r="E174" i="22"/>
  <c r="E173" i="22" s="1"/>
  <c r="H216" i="19"/>
  <c r="G269" i="20"/>
  <c r="G268" i="20" s="1"/>
  <c r="J54" i="21"/>
  <c r="J53" i="21" s="1"/>
  <c r="H55" i="21"/>
  <c r="L130" i="22"/>
  <c r="L287" i="18"/>
  <c r="D21" i="18"/>
  <c r="L53" i="18"/>
  <c r="G53" i="18"/>
  <c r="H80" i="18"/>
  <c r="G83" i="18"/>
  <c r="H144" i="18"/>
  <c r="C160" i="18"/>
  <c r="G174" i="18"/>
  <c r="G173" i="18" s="1"/>
  <c r="C192" i="18"/>
  <c r="I231" i="18"/>
  <c r="C238" i="18"/>
  <c r="G258" i="18"/>
  <c r="K269" i="18"/>
  <c r="J269" i="18"/>
  <c r="C58" i="19"/>
  <c r="H95" i="19"/>
  <c r="J83" i="19"/>
  <c r="I174" i="19"/>
  <c r="I173" i="19" s="1"/>
  <c r="E174" i="19"/>
  <c r="E173" i="19" s="1"/>
  <c r="C184" i="19"/>
  <c r="F204" i="19"/>
  <c r="F195" i="19" s="1"/>
  <c r="K204" i="19"/>
  <c r="K195" i="19" s="1"/>
  <c r="J204" i="19"/>
  <c r="J195" i="19" s="1"/>
  <c r="H58" i="20"/>
  <c r="H69" i="20"/>
  <c r="H103" i="20"/>
  <c r="H160" i="20"/>
  <c r="H80" i="21"/>
  <c r="H103" i="21"/>
  <c r="C122" i="21"/>
  <c r="C205" i="21"/>
  <c r="C252" i="22"/>
  <c r="G231" i="19"/>
  <c r="L231" i="19"/>
  <c r="C246" i="19"/>
  <c r="F76" i="20"/>
  <c r="K76" i="20"/>
  <c r="C122" i="20"/>
  <c r="H144" i="20"/>
  <c r="C160" i="20"/>
  <c r="F231" i="20"/>
  <c r="J231" i="20"/>
  <c r="L258" i="20"/>
  <c r="G288" i="21"/>
  <c r="G287" i="21" s="1"/>
  <c r="L288" i="21"/>
  <c r="L287" i="21" s="1"/>
  <c r="D21" i="21"/>
  <c r="L53" i="21"/>
  <c r="C80" i="21"/>
  <c r="F174" i="21"/>
  <c r="F173" i="21" s="1"/>
  <c r="K174" i="21"/>
  <c r="K173" i="21" s="1"/>
  <c r="L174" i="21"/>
  <c r="L173" i="21" s="1"/>
  <c r="F187" i="21"/>
  <c r="D231" i="21"/>
  <c r="I231" i="21"/>
  <c r="G258" i="21"/>
  <c r="L258" i="21"/>
  <c r="C263" i="21"/>
  <c r="H271" i="21"/>
  <c r="G269" i="21"/>
  <c r="G268" i="21" s="1"/>
  <c r="L269" i="21"/>
  <c r="E288" i="22"/>
  <c r="E287" i="22" s="1"/>
  <c r="J288" i="22"/>
  <c r="J287" i="22" s="1"/>
  <c r="J21" i="22"/>
  <c r="H89" i="22"/>
  <c r="H103" i="22"/>
  <c r="C112" i="22"/>
  <c r="C151" i="22"/>
  <c r="C165" i="22"/>
  <c r="C166" i="22"/>
  <c r="F174" i="22"/>
  <c r="F173" i="22" s="1"/>
  <c r="J174" i="22"/>
  <c r="J173" i="22" s="1"/>
  <c r="H216" i="22"/>
  <c r="G231" i="22"/>
  <c r="L231" i="22"/>
  <c r="F258" i="22"/>
  <c r="H112" i="20"/>
  <c r="E130" i="20"/>
  <c r="F204" i="20"/>
  <c r="K204" i="20"/>
  <c r="K195" i="20" s="1"/>
  <c r="H216" i="20"/>
  <c r="C246" i="20"/>
  <c r="H259" i="20"/>
  <c r="F258" i="20"/>
  <c r="F230" i="20" s="1"/>
  <c r="H280" i="20"/>
  <c r="H58" i="21"/>
  <c r="C103" i="21"/>
  <c r="L83" i="21"/>
  <c r="C141" i="21"/>
  <c r="H151" i="21"/>
  <c r="H166" i="21"/>
  <c r="C184" i="21"/>
  <c r="C216" i="21"/>
  <c r="E231" i="21"/>
  <c r="J231" i="21"/>
  <c r="J230" i="21" s="1"/>
  <c r="I269" i="21"/>
  <c r="H84" i="22"/>
  <c r="C122" i="22"/>
  <c r="H122" i="22"/>
  <c r="H179" i="22"/>
  <c r="C184" i="22"/>
  <c r="H184" i="22"/>
  <c r="I231" i="22"/>
  <c r="C238" i="22"/>
  <c r="J258" i="22"/>
  <c r="C43" i="18"/>
  <c r="C67" i="18"/>
  <c r="C69" i="18"/>
  <c r="C112" i="18"/>
  <c r="C116" i="18"/>
  <c r="C122" i="18"/>
  <c r="C151" i="18"/>
  <c r="H165" i="18"/>
  <c r="C175" i="18"/>
  <c r="C179" i="18"/>
  <c r="I191" i="18"/>
  <c r="H192" i="18"/>
  <c r="H196" i="18"/>
  <c r="C235" i="18"/>
  <c r="F231" i="18"/>
  <c r="H246" i="18"/>
  <c r="C271" i="18"/>
  <c r="G288" i="18"/>
  <c r="G287" i="18" s="1"/>
  <c r="F27" i="19"/>
  <c r="F21" i="19" s="1"/>
  <c r="C32" i="19"/>
  <c r="F53" i="19"/>
  <c r="H89" i="19"/>
  <c r="I83" i="19"/>
  <c r="K83" i="19"/>
  <c r="C198" i="19"/>
  <c r="E196" i="19"/>
  <c r="C196" i="19" s="1"/>
  <c r="D204" i="19"/>
  <c r="D195" i="19" s="1"/>
  <c r="C205" i="19"/>
  <c r="L269" i="19"/>
  <c r="E83" i="20"/>
  <c r="L83" i="20"/>
  <c r="C151" i="20"/>
  <c r="K130" i="20"/>
  <c r="C184" i="20"/>
  <c r="E187" i="20"/>
  <c r="L231" i="20"/>
  <c r="L230" i="20" s="1"/>
  <c r="C43" i="21"/>
  <c r="C55" i="21"/>
  <c r="D54" i="21"/>
  <c r="D165" i="21"/>
  <c r="C165" i="21" s="1"/>
  <c r="C166" i="21"/>
  <c r="D187" i="21"/>
  <c r="C188" i="21"/>
  <c r="D288" i="22"/>
  <c r="D287" i="22" s="1"/>
  <c r="C22" i="22"/>
  <c r="I288" i="22"/>
  <c r="I287" i="22" s="1"/>
  <c r="I21" i="22"/>
  <c r="H28" i="22"/>
  <c r="K27" i="22"/>
  <c r="D54" i="22"/>
  <c r="C55" i="22"/>
  <c r="F54" i="22"/>
  <c r="F53" i="22" s="1"/>
  <c r="I76" i="22"/>
  <c r="H77" i="22"/>
  <c r="K76" i="22"/>
  <c r="D204" i="22"/>
  <c r="C205" i="22"/>
  <c r="H263" i="22"/>
  <c r="H271" i="22"/>
  <c r="K269" i="22"/>
  <c r="F269" i="22"/>
  <c r="F268" i="22" s="1"/>
  <c r="F287" i="18"/>
  <c r="F27" i="18"/>
  <c r="C27" i="18" s="1"/>
  <c r="H43" i="18"/>
  <c r="I54" i="18"/>
  <c r="I53" i="18" s="1"/>
  <c r="F53" i="18"/>
  <c r="K54" i="18"/>
  <c r="K53" i="18" s="1"/>
  <c r="C58" i="18"/>
  <c r="H67" i="18"/>
  <c r="H69" i="18"/>
  <c r="E76" i="18"/>
  <c r="C80" i="18"/>
  <c r="D83" i="18"/>
  <c r="I83" i="18"/>
  <c r="F83" i="18"/>
  <c r="K83" i="18"/>
  <c r="K75" i="18" s="1"/>
  <c r="C89" i="18"/>
  <c r="C103" i="18"/>
  <c r="H112" i="18"/>
  <c r="H116" i="18"/>
  <c r="H122" i="18"/>
  <c r="C141" i="18"/>
  <c r="C144" i="18"/>
  <c r="H151" i="18"/>
  <c r="C166" i="18"/>
  <c r="H166" i="18"/>
  <c r="H175" i="18"/>
  <c r="H179" i="18"/>
  <c r="C188" i="18"/>
  <c r="H188" i="18"/>
  <c r="H216" i="18"/>
  <c r="I204" i="18"/>
  <c r="I195" i="18" s="1"/>
  <c r="C227" i="18"/>
  <c r="I251" i="18"/>
  <c r="H252" i="18"/>
  <c r="C263" i="18"/>
  <c r="F269" i="18"/>
  <c r="F268" i="18" s="1"/>
  <c r="G21" i="19"/>
  <c r="I21" i="19"/>
  <c r="H43" i="19"/>
  <c r="D67" i="19"/>
  <c r="C67" i="19" s="1"/>
  <c r="L83" i="19"/>
  <c r="D174" i="19"/>
  <c r="C175" i="19"/>
  <c r="C259" i="19"/>
  <c r="D258" i="19"/>
  <c r="H259" i="19"/>
  <c r="I258" i="19"/>
  <c r="G288" i="20"/>
  <c r="G287" i="20" s="1"/>
  <c r="G21" i="20"/>
  <c r="F27" i="20"/>
  <c r="C32" i="20"/>
  <c r="I54" i="20"/>
  <c r="I53" i="20" s="1"/>
  <c r="E53" i="20"/>
  <c r="I165" i="20"/>
  <c r="H165" i="20" s="1"/>
  <c r="H166" i="20"/>
  <c r="C28" i="21"/>
  <c r="F27" i="21"/>
  <c r="K83" i="21"/>
  <c r="K75" i="21" s="1"/>
  <c r="I165" i="21"/>
  <c r="H165" i="21" s="1"/>
  <c r="C198" i="21"/>
  <c r="D196" i="21"/>
  <c r="C196" i="21" s="1"/>
  <c r="H216" i="21"/>
  <c r="I204" i="21"/>
  <c r="I195" i="21" s="1"/>
  <c r="K231" i="21"/>
  <c r="C251" i="21"/>
  <c r="F27" i="22"/>
  <c r="F21" i="22" s="1"/>
  <c r="C32" i="22"/>
  <c r="H67" i="22"/>
  <c r="F83" i="22"/>
  <c r="K130" i="22"/>
  <c r="G187" i="22"/>
  <c r="L187" i="22"/>
  <c r="E195" i="22"/>
  <c r="D231" i="22"/>
  <c r="C235" i="22"/>
  <c r="H235" i="22"/>
  <c r="K231" i="22"/>
  <c r="E195" i="18"/>
  <c r="C205" i="18"/>
  <c r="K204" i="18"/>
  <c r="K195" i="18" s="1"/>
  <c r="C216" i="18"/>
  <c r="H227" i="18"/>
  <c r="E231" i="18"/>
  <c r="G231" i="18"/>
  <c r="H235" i="18"/>
  <c r="J231" i="18"/>
  <c r="L231" i="18"/>
  <c r="C246" i="18"/>
  <c r="C252" i="18"/>
  <c r="H259" i="18"/>
  <c r="H263" i="18"/>
  <c r="H271" i="18"/>
  <c r="E269" i="18"/>
  <c r="E268" i="18" s="1"/>
  <c r="I269" i="18"/>
  <c r="F288" i="19"/>
  <c r="F287" i="19" s="1"/>
  <c r="I288" i="19"/>
  <c r="I287" i="19" s="1"/>
  <c r="H22" i="19"/>
  <c r="E21" i="19"/>
  <c r="J21" i="19"/>
  <c r="D54" i="19"/>
  <c r="H55" i="19"/>
  <c r="C77" i="19"/>
  <c r="C80" i="19"/>
  <c r="D83" i="19"/>
  <c r="H84" i="19"/>
  <c r="G83" i="19"/>
  <c r="C95" i="19"/>
  <c r="C103" i="19"/>
  <c r="C112" i="19"/>
  <c r="C116" i="19"/>
  <c r="C136" i="19"/>
  <c r="G130" i="19"/>
  <c r="C141" i="19"/>
  <c r="C144" i="19"/>
  <c r="K130" i="19"/>
  <c r="H160" i="19"/>
  <c r="L174" i="19"/>
  <c r="L173" i="19" s="1"/>
  <c r="H184" i="19"/>
  <c r="H198" i="19"/>
  <c r="L204" i="19"/>
  <c r="L195" i="19" s="1"/>
  <c r="C216" i="19"/>
  <c r="H227" i="19"/>
  <c r="H246" i="19"/>
  <c r="G258" i="19"/>
  <c r="G230" i="19" s="1"/>
  <c r="J258" i="19"/>
  <c r="H263" i="19"/>
  <c r="D269" i="19"/>
  <c r="D268" i="19" s="1"/>
  <c r="D288" i="20"/>
  <c r="D287" i="20" s="1"/>
  <c r="F288" i="20"/>
  <c r="F287" i="20" s="1"/>
  <c r="K288" i="20"/>
  <c r="K287" i="20" s="1"/>
  <c r="F53" i="20"/>
  <c r="K54" i="20"/>
  <c r="K53" i="20" s="1"/>
  <c r="L54" i="20"/>
  <c r="L53" i="20" s="1"/>
  <c r="G76" i="20"/>
  <c r="H80" i="20"/>
  <c r="D83" i="20"/>
  <c r="H89" i="20"/>
  <c r="C95" i="20"/>
  <c r="C116" i="20"/>
  <c r="H122" i="20"/>
  <c r="C141" i="20"/>
  <c r="C144" i="20"/>
  <c r="J130" i="20"/>
  <c r="C191" i="20"/>
  <c r="C198" i="20"/>
  <c r="E204" i="20"/>
  <c r="E195" i="20" s="1"/>
  <c r="L204" i="20"/>
  <c r="L195" i="20" s="1"/>
  <c r="H227" i="20"/>
  <c r="E231" i="20"/>
  <c r="G231" i="20"/>
  <c r="I231" i="20"/>
  <c r="K231" i="20"/>
  <c r="H246" i="20"/>
  <c r="F269" i="20"/>
  <c r="F268" i="20" s="1"/>
  <c r="K269" i="20"/>
  <c r="D288" i="21"/>
  <c r="D287" i="21" s="1"/>
  <c r="H22" i="21"/>
  <c r="K288" i="21"/>
  <c r="K287" i="21" s="1"/>
  <c r="H43" i="21"/>
  <c r="G54" i="21"/>
  <c r="G53" i="21" s="1"/>
  <c r="K54" i="21"/>
  <c r="K53" i="21" s="1"/>
  <c r="C58" i="21"/>
  <c r="H67" i="21"/>
  <c r="H69" i="21"/>
  <c r="H84" i="21"/>
  <c r="H89" i="21"/>
  <c r="H95" i="21"/>
  <c r="H136" i="21"/>
  <c r="C151" i="21"/>
  <c r="H160" i="21"/>
  <c r="J174" i="21"/>
  <c r="J173" i="21" s="1"/>
  <c r="H179" i="21"/>
  <c r="L187" i="21"/>
  <c r="K187" i="21"/>
  <c r="F204" i="21"/>
  <c r="F195" i="21" s="1"/>
  <c r="H205" i="21"/>
  <c r="G204" i="21"/>
  <c r="G195" i="21" s="1"/>
  <c r="K204" i="21"/>
  <c r="K195" i="21" s="1"/>
  <c r="C238" i="21"/>
  <c r="C246" i="21"/>
  <c r="C252" i="21"/>
  <c r="H259" i="21"/>
  <c r="I288" i="21"/>
  <c r="I287" i="21" s="1"/>
  <c r="E53" i="22"/>
  <c r="G53" i="22"/>
  <c r="L53" i="22"/>
  <c r="J54" i="22"/>
  <c r="J53" i="22" s="1"/>
  <c r="G76" i="22"/>
  <c r="C84" i="22"/>
  <c r="E83" i="22"/>
  <c r="C116" i="22"/>
  <c r="C144" i="22"/>
  <c r="H144" i="22"/>
  <c r="G174" i="22"/>
  <c r="G173" i="22" s="1"/>
  <c r="K174" i="22"/>
  <c r="C179" i="22"/>
  <c r="C192" i="22"/>
  <c r="F195" i="22"/>
  <c r="H198" i="22"/>
  <c r="G204" i="22"/>
  <c r="G195" i="22" s="1"/>
  <c r="L204" i="22"/>
  <c r="L195" i="22" s="1"/>
  <c r="H227" i="22"/>
  <c r="C251" i="22"/>
  <c r="D258" i="22"/>
  <c r="E269" i="22"/>
  <c r="J269" i="22"/>
  <c r="I83" i="22"/>
  <c r="L187" i="18"/>
  <c r="C54" i="18"/>
  <c r="H76" i="18"/>
  <c r="G268" i="18"/>
  <c r="C166" i="19"/>
  <c r="E165" i="19"/>
  <c r="C165" i="19" s="1"/>
  <c r="F187" i="20"/>
  <c r="C188" i="20"/>
  <c r="C259" i="18"/>
  <c r="C280" i="18"/>
  <c r="E76" i="19"/>
  <c r="E83" i="19"/>
  <c r="K174" i="19"/>
  <c r="C192" i="19"/>
  <c r="E191" i="19"/>
  <c r="I204" i="19"/>
  <c r="K288" i="19"/>
  <c r="K287" i="19" s="1"/>
  <c r="I76" i="20"/>
  <c r="H77" i="20"/>
  <c r="H84" i="20"/>
  <c r="J83" i="20"/>
  <c r="I130" i="20"/>
  <c r="H131" i="20"/>
  <c r="H252" i="20"/>
  <c r="J251" i="20"/>
  <c r="H251" i="20" s="1"/>
  <c r="H192" i="19"/>
  <c r="I191" i="19"/>
  <c r="H191" i="19" s="1"/>
  <c r="I179" i="20"/>
  <c r="H182" i="20"/>
  <c r="C22" i="18"/>
  <c r="C84" i="18"/>
  <c r="H22" i="18"/>
  <c r="K27" i="18"/>
  <c r="K21" i="18" s="1"/>
  <c r="J54" i="18"/>
  <c r="H84" i="18"/>
  <c r="D130" i="18"/>
  <c r="D165" i="18"/>
  <c r="C165" i="18" s="1"/>
  <c r="F174" i="18"/>
  <c r="F173" i="18" s="1"/>
  <c r="J174" i="18"/>
  <c r="D191" i="18"/>
  <c r="F204" i="18"/>
  <c r="F195" i="18" s="1"/>
  <c r="J204" i="18"/>
  <c r="J195" i="18" s="1"/>
  <c r="D251" i="18"/>
  <c r="C251" i="18" s="1"/>
  <c r="J258" i="18"/>
  <c r="D269" i="18"/>
  <c r="H280" i="18"/>
  <c r="J288" i="18"/>
  <c r="J287" i="18" s="1"/>
  <c r="D21" i="19"/>
  <c r="D288" i="19"/>
  <c r="D287" i="19" s="1"/>
  <c r="L21" i="19"/>
  <c r="L288" i="19"/>
  <c r="L287" i="19" s="1"/>
  <c r="H58" i="19"/>
  <c r="H69" i="19"/>
  <c r="H122" i="19"/>
  <c r="E130" i="19"/>
  <c r="H151" i="19"/>
  <c r="G174" i="19"/>
  <c r="G173" i="19" s="1"/>
  <c r="H179" i="19"/>
  <c r="H252" i="19"/>
  <c r="I251" i="19"/>
  <c r="H251" i="19" s="1"/>
  <c r="H271" i="19"/>
  <c r="H276" i="19"/>
  <c r="I269" i="19"/>
  <c r="H22" i="20"/>
  <c r="I21" i="20"/>
  <c r="C67" i="20"/>
  <c r="I83" i="20"/>
  <c r="C166" i="20"/>
  <c r="D165" i="20"/>
  <c r="C165" i="20" s="1"/>
  <c r="I204" i="20"/>
  <c r="I195" i="20" s="1"/>
  <c r="H205" i="20"/>
  <c r="C238" i="20"/>
  <c r="E130" i="21"/>
  <c r="C144" i="21"/>
  <c r="C188" i="19"/>
  <c r="C238" i="19"/>
  <c r="H252" i="22"/>
  <c r="I251" i="22"/>
  <c r="H251" i="22" s="1"/>
  <c r="C290" i="22"/>
  <c r="C55" i="18"/>
  <c r="D53" i="18"/>
  <c r="D76" i="18"/>
  <c r="I67" i="19"/>
  <c r="H67" i="19" s="1"/>
  <c r="I76" i="19"/>
  <c r="H77" i="19"/>
  <c r="H103" i="19"/>
  <c r="H116" i="19"/>
  <c r="H136" i="19"/>
  <c r="H166" i="19"/>
  <c r="I165" i="19"/>
  <c r="H165" i="19" s="1"/>
  <c r="H175" i="19"/>
  <c r="H188" i="19"/>
  <c r="I196" i="19"/>
  <c r="I195" i="19" s="1"/>
  <c r="E204" i="19"/>
  <c r="G204" i="19"/>
  <c r="G195" i="19" s="1"/>
  <c r="H235" i="19"/>
  <c r="H238" i="19"/>
  <c r="C252" i="19"/>
  <c r="E251" i="19"/>
  <c r="C251" i="19" s="1"/>
  <c r="K258" i="19"/>
  <c r="C276" i="19"/>
  <c r="E269" i="19"/>
  <c r="E288" i="20"/>
  <c r="E287" i="20" s="1"/>
  <c r="C22" i="20"/>
  <c r="E21" i="20"/>
  <c r="J21" i="20"/>
  <c r="H43" i="20"/>
  <c r="C58" i="20"/>
  <c r="D54" i="20"/>
  <c r="C235" i="20"/>
  <c r="H32" i="21"/>
  <c r="K27" i="21"/>
  <c r="K21" i="21" s="1"/>
  <c r="D21" i="20"/>
  <c r="L21" i="20"/>
  <c r="H55" i="20"/>
  <c r="J54" i="20"/>
  <c r="J76" i="20"/>
  <c r="F83" i="20"/>
  <c r="K83" i="20"/>
  <c r="C103" i="20"/>
  <c r="H141" i="20"/>
  <c r="H175" i="20"/>
  <c r="J174" i="20"/>
  <c r="J173" i="20" s="1"/>
  <c r="H184" i="20"/>
  <c r="G187" i="20"/>
  <c r="H192" i="20"/>
  <c r="J191" i="20"/>
  <c r="H198" i="20"/>
  <c r="J204" i="20"/>
  <c r="J195" i="20" s="1"/>
  <c r="C227" i="20"/>
  <c r="C251" i="20"/>
  <c r="C263" i="20"/>
  <c r="H276" i="20"/>
  <c r="J269" i="20"/>
  <c r="C280" i="20"/>
  <c r="J288" i="21"/>
  <c r="J287" i="21" s="1"/>
  <c r="J21" i="21"/>
  <c r="I53" i="21"/>
  <c r="D76" i="21"/>
  <c r="L76" i="21"/>
  <c r="G130" i="21"/>
  <c r="G83" i="20"/>
  <c r="K174" i="20"/>
  <c r="K173" i="20" s="1"/>
  <c r="H196" i="20"/>
  <c r="C259" i="20"/>
  <c r="D258" i="20"/>
  <c r="F288" i="21"/>
  <c r="F287" i="21" s="1"/>
  <c r="C22" i="21"/>
  <c r="I76" i="21"/>
  <c r="H77" i="21"/>
  <c r="C120" i="21"/>
  <c r="D116" i="21"/>
  <c r="H238" i="21"/>
  <c r="H263" i="21"/>
  <c r="I258" i="21"/>
  <c r="C55" i="20"/>
  <c r="J67" i="20"/>
  <c r="H67" i="20" s="1"/>
  <c r="C77" i="20"/>
  <c r="D76" i="20"/>
  <c r="C89" i="20"/>
  <c r="H116" i="20"/>
  <c r="F130" i="20"/>
  <c r="C131" i="20"/>
  <c r="D130" i="20"/>
  <c r="L130" i="20"/>
  <c r="H151" i="20"/>
  <c r="C175" i="20"/>
  <c r="G174" i="20"/>
  <c r="G173" i="20" s="1"/>
  <c r="H188" i="20"/>
  <c r="C192" i="20"/>
  <c r="F196" i="20"/>
  <c r="C205" i="20"/>
  <c r="D204" i="20"/>
  <c r="H238" i="20"/>
  <c r="E258" i="20"/>
  <c r="I258" i="20"/>
  <c r="D269" i="20"/>
  <c r="C276" i="20"/>
  <c r="C45" i="21"/>
  <c r="J83" i="21"/>
  <c r="F83" i="21"/>
  <c r="F75" i="21" s="1"/>
  <c r="C235" i="21"/>
  <c r="F268" i="21"/>
  <c r="G83" i="21"/>
  <c r="I83" i="21"/>
  <c r="H122" i="21"/>
  <c r="K269" i="21"/>
  <c r="H276" i="21"/>
  <c r="C69" i="22"/>
  <c r="D67" i="22"/>
  <c r="C67" i="22" s="1"/>
  <c r="C84" i="21"/>
  <c r="C95" i="21"/>
  <c r="C112" i="21"/>
  <c r="E83" i="21"/>
  <c r="I130" i="21"/>
  <c r="H130" i="21" s="1"/>
  <c r="H131" i="21"/>
  <c r="H141" i="21"/>
  <c r="I174" i="21"/>
  <c r="H175" i="21"/>
  <c r="H184" i="21"/>
  <c r="H188" i="21"/>
  <c r="H191" i="21"/>
  <c r="H192" i="21"/>
  <c r="H198" i="21"/>
  <c r="E204" i="21"/>
  <c r="H227" i="21"/>
  <c r="C271" i="21"/>
  <c r="C77" i="22"/>
  <c r="D76" i="22"/>
  <c r="H280" i="22"/>
  <c r="G21" i="21"/>
  <c r="C77" i="21"/>
  <c r="C89" i="21"/>
  <c r="H144" i="21"/>
  <c r="H196" i="21"/>
  <c r="H235" i="21"/>
  <c r="H246" i="21"/>
  <c r="H251" i="21"/>
  <c r="H252" i="21"/>
  <c r="E258" i="21"/>
  <c r="G288" i="22"/>
  <c r="G287" i="22" s="1"/>
  <c r="G21" i="22"/>
  <c r="G268" i="22"/>
  <c r="K288" i="22"/>
  <c r="K287" i="22" s="1"/>
  <c r="H22" i="22"/>
  <c r="H58" i="22"/>
  <c r="D130" i="22"/>
  <c r="C191" i="22"/>
  <c r="D187" i="22"/>
  <c r="K204" i="22"/>
  <c r="K195" i="22" s="1"/>
  <c r="H205" i="22"/>
  <c r="H276" i="22"/>
  <c r="I269" i="22"/>
  <c r="H80" i="22"/>
  <c r="J76" i="22"/>
  <c r="C280" i="21"/>
  <c r="H280" i="21"/>
  <c r="I53" i="22"/>
  <c r="K54" i="22"/>
  <c r="K53" i="22" s="1"/>
  <c r="H55" i="22"/>
  <c r="F76" i="22"/>
  <c r="C80" i="22"/>
  <c r="C89" i="22"/>
  <c r="D83" i="22"/>
  <c r="L83" i="22"/>
  <c r="D174" i="22"/>
  <c r="C175" i="22"/>
  <c r="L174" i="22"/>
  <c r="L173" i="22" s="1"/>
  <c r="H131" i="22"/>
  <c r="I130" i="22"/>
  <c r="H166" i="22"/>
  <c r="I165" i="22"/>
  <c r="H165" i="22" s="1"/>
  <c r="I173" i="22"/>
  <c r="H192" i="22"/>
  <c r="I191" i="22"/>
  <c r="H191" i="22" s="1"/>
  <c r="C196" i="22"/>
  <c r="H196" i="22"/>
  <c r="H238" i="22"/>
  <c r="K258" i="22"/>
  <c r="H259" i="22"/>
  <c r="C58" i="22"/>
  <c r="G83" i="22"/>
  <c r="K83" i="22"/>
  <c r="C103" i="22"/>
  <c r="E130" i="22"/>
  <c r="J130" i="22"/>
  <c r="H151" i="22"/>
  <c r="C216" i="22"/>
  <c r="G258" i="22"/>
  <c r="D21" i="22"/>
  <c r="L21" i="22"/>
  <c r="C95" i="22"/>
  <c r="F130" i="22"/>
  <c r="C136" i="22"/>
  <c r="H136" i="22"/>
  <c r="C160" i="22"/>
  <c r="H160" i="22"/>
  <c r="C188" i="22"/>
  <c r="H188" i="22"/>
  <c r="C198" i="22"/>
  <c r="C246" i="22"/>
  <c r="H300" i="17"/>
  <c r="C300" i="17"/>
  <c r="H298" i="17"/>
  <c r="C298" i="17"/>
  <c r="H296" i="17"/>
  <c r="C296" i="17"/>
  <c r="H295" i="17"/>
  <c r="C295" i="17"/>
  <c r="H294" i="17"/>
  <c r="C294" i="17"/>
  <c r="H293" i="17"/>
  <c r="C293" i="17"/>
  <c r="H292" i="17"/>
  <c r="C292" i="17"/>
  <c r="H291" i="17"/>
  <c r="C291" i="17"/>
  <c r="L290" i="17"/>
  <c r="K290" i="17"/>
  <c r="J290" i="17"/>
  <c r="I290" i="17"/>
  <c r="G290" i="17"/>
  <c r="F290" i="17"/>
  <c r="E290" i="17"/>
  <c r="D290" i="17"/>
  <c r="H282" i="17"/>
  <c r="C282" i="17"/>
  <c r="H281" i="17"/>
  <c r="C281" i="17"/>
  <c r="L280" i="17"/>
  <c r="K280" i="17"/>
  <c r="J280" i="17"/>
  <c r="I280" i="17"/>
  <c r="G280" i="17"/>
  <c r="F280" i="17"/>
  <c r="E280" i="17"/>
  <c r="D280" i="17"/>
  <c r="H279" i="17"/>
  <c r="C279" i="17"/>
  <c r="H278" i="17"/>
  <c r="C278" i="17"/>
  <c r="H277" i="17"/>
  <c r="C277" i="17"/>
  <c r="L276" i="17"/>
  <c r="K276" i="17"/>
  <c r="J276" i="17"/>
  <c r="I276" i="17"/>
  <c r="G276" i="17"/>
  <c r="F276" i="17"/>
  <c r="E276" i="17"/>
  <c r="D276" i="17"/>
  <c r="H275" i="17"/>
  <c r="C275" i="17"/>
  <c r="H274" i="17"/>
  <c r="C274" i="17"/>
  <c r="H273" i="17"/>
  <c r="C273" i="17"/>
  <c r="H272" i="17"/>
  <c r="C272" i="17"/>
  <c r="L271" i="17"/>
  <c r="K271" i="17"/>
  <c r="K269" i="17" s="1"/>
  <c r="J271" i="17"/>
  <c r="I271" i="17"/>
  <c r="G271" i="17"/>
  <c r="G269" i="17" s="1"/>
  <c r="G268" i="17" s="1"/>
  <c r="F271" i="17"/>
  <c r="F269" i="17" s="1"/>
  <c r="E271" i="17"/>
  <c r="E269" i="17" s="1"/>
  <c r="D271" i="17"/>
  <c r="H270" i="17"/>
  <c r="C270" i="17"/>
  <c r="H267" i="17"/>
  <c r="C267" i="17"/>
  <c r="H266" i="17"/>
  <c r="C266" i="17"/>
  <c r="H265" i="17"/>
  <c r="C265" i="17"/>
  <c r="H264" i="17"/>
  <c r="C264" i="17"/>
  <c r="L263" i="17"/>
  <c r="K263" i="17"/>
  <c r="J263" i="17"/>
  <c r="I263" i="17"/>
  <c r="G263" i="17"/>
  <c r="F263" i="17"/>
  <c r="E263" i="17"/>
  <c r="D263" i="17"/>
  <c r="H262" i="17"/>
  <c r="C262" i="17"/>
  <c r="H261" i="17"/>
  <c r="C261" i="17"/>
  <c r="H260" i="17"/>
  <c r="C260" i="17"/>
  <c r="L259" i="17"/>
  <c r="K259" i="17"/>
  <c r="J259" i="17"/>
  <c r="I259" i="17"/>
  <c r="G259" i="17"/>
  <c r="F259" i="17"/>
  <c r="E259" i="17"/>
  <c r="D259" i="17"/>
  <c r="H257" i="17"/>
  <c r="C257" i="17"/>
  <c r="H256" i="17"/>
  <c r="C256" i="17"/>
  <c r="H255" i="17"/>
  <c r="C255" i="17"/>
  <c r="H254" i="17"/>
  <c r="C254" i="17"/>
  <c r="H253" i="17"/>
  <c r="C253" i="17"/>
  <c r="L252" i="17"/>
  <c r="L251" i="17" s="1"/>
  <c r="K252" i="17"/>
  <c r="K251" i="17" s="1"/>
  <c r="J252" i="17"/>
  <c r="J251" i="17" s="1"/>
  <c r="I252" i="17"/>
  <c r="I251" i="17" s="1"/>
  <c r="G252" i="17"/>
  <c r="G251" i="17" s="1"/>
  <c r="F252" i="17"/>
  <c r="F251" i="17" s="1"/>
  <c r="E252" i="17"/>
  <c r="E251" i="17" s="1"/>
  <c r="D252" i="17"/>
  <c r="H250" i="17"/>
  <c r="C250" i="17"/>
  <c r="H249" i="17"/>
  <c r="C249" i="17"/>
  <c r="H248" i="17"/>
  <c r="C248" i="17"/>
  <c r="H247" i="17"/>
  <c r="C247" i="17"/>
  <c r="L246" i="17"/>
  <c r="K246" i="17"/>
  <c r="J246" i="17"/>
  <c r="I246" i="17"/>
  <c r="G246" i="17"/>
  <c r="F246" i="17"/>
  <c r="E246" i="17"/>
  <c r="D246" i="17"/>
  <c r="H245" i="17"/>
  <c r="C245" i="17"/>
  <c r="H244" i="17"/>
  <c r="C244" i="17"/>
  <c r="H243" i="17"/>
  <c r="C243" i="17"/>
  <c r="H242" i="17"/>
  <c r="C242" i="17"/>
  <c r="H241" i="17"/>
  <c r="C241" i="17"/>
  <c r="H240" i="17"/>
  <c r="C240" i="17"/>
  <c r="H239" i="17"/>
  <c r="C239" i="17"/>
  <c r="L238" i="17"/>
  <c r="K238" i="17"/>
  <c r="J238" i="17"/>
  <c r="I238" i="17"/>
  <c r="G238" i="17"/>
  <c r="F238" i="17"/>
  <c r="E238" i="17"/>
  <c r="D238" i="17"/>
  <c r="H237" i="17"/>
  <c r="C237" i="17"/>
  <c r="H236" i="17"/>
  <c r="C236" i="17"/>
  <c r="L235" i="17"/>
  <c r="K235" i="17"/>
  <c r="J235" i="17"/>
  <c r="I235" i="17"/>
  <c r="G235" i="17"/>
  <c r="F235" i="17"/>
  <c r="E235" i="17"/>
  <c r="D235" i="17"/>
  <c r="H232" i="17"/>
  <c r="C232" i="17"/>
  <c r="H229" i="17"/>
  <c r="C229" i="17"/>
  <c r="H228" i="17"/>
  <c r="C228" i="17"/>
  <c r="L227" i="17"/>
  <c r="K227" i="17"/>
  <c r="J227" i="17"/>
  <c r="I227" i="17"/>
  <c r="G227" i="17"/>
  <c r="F227" i="17"/>
  <c r="E227" i="17"/>
  <c r="D227" i="17"/>
  <c r="H226" i="17"/>
  <c r="C226" i="17"/>
  <c r="H225" i="17"/>
  <c r="C225" i="17"/>
  <c r="H224" i="17"/>
  <c r="C224" i="17"/>
  <c r="H223" i="17"/>
  <c r="C223" i="17"/>
  <c r="H222" i="17"/>
  <c r="C222" i="17"/>
  <c r="H221" i="17"/>
  <c r="C221" i="17"/>
  <c r="H220" i="17"/>
  <c r="C220" i="17"/>
  <c r="H219" i="17"/>
  <c r="C219" i="17"/>
  <c r="H218" i="17"/>
  <c r="C218" i="17"/>
  <c r="H217" i="17"/>
  <c r="C217" i="17"/>
  <c r="L216" i="17"/>
  <c r="K216" i="17"/>
  <c r="J216" i="17"/>
  <c r="I216" i="17"/>
  <c r="G216" i="17"/>
  <c r="F216" i="17"/>
  <c r="E216" i="17"/>
  <c r="D216" i="17"/>
  <c r="H215" i="17"/>
  <c r="C215" i="17"/>
  <c r="H214" i="17"/>
  <c r="C214" i="17"/>
  <c r="H213" i="17"/>
  <c r="C213" i="17"/>
  <c r="H212" i="17"/>
  <c r="C212" i="17"/>
  <c r="H211" i="17"/>
  <c r="C211" i="17"/>
  <c r="H210" i="17"/>
  <c r="C210" i="17"/>
  <c r="H209" i="17"/>
  <c r="C209" i="17"/>
  <c r="H208" i="17"/>
  <c r="C208" i="17"/>
  <c r="H207" i="17"/>
  <c r="C207" i="17"/>
  <c r="H206" i="17"/>
  <c r="C206" i="17"/>
  <c r="L205" i="17"/>
  <c r="K205" i="17"/>
  <c r="J205" i="17"/>
  <c r="J204" i="17" s="1"/>
  <c r="I205" i="17"/>
  <c r="G205" i="17"/>
  <c r="G204" i="17" s="1"/>
  <c r="F205" i="17"/>
  <c r="E205" i="17"/>
  <c r="D205" i="17"/>
  <c r="L204" i="17"/>
  <c r="H203" i="17"/>
  <c r="C203" i="17"/>
  <c r="H202" i="17"/>
  <c r="C202" i="17"/>
  <c r="H201" i="17"/>
  <c r="C201" i="17"/>
  <c r="H200" i="17"/>
  <c r="C200" i="17"/>
  <c r="H199" i="17"/>
  <c r="C199" i="17"/>
  <c r="L198" i="17"/>
  <c r="L196" i="17" s="1"/>
  <c r="L195" i="17" s="1"/>
  <c r="K198" i="17"/>
  <c r="K196" i="17" s="1"/>
  <c r="J198" i="17"/>
  <c r="J196" i="17" s="1"/>
  <c r="J195" i="17" s="1"/>
  <c r="I198" i="17"/>
  <c r="I196" i="17" s="1"/>
  <c r="G198" i="17"/>
  <c r="G196" i="17" s="1"/>
  <c r="F198" i="17"/>
  <c r="F196" i="17" s="1"/>
  <c r="E198" i="17"/>
  <c r="E196" i="17" s="1"/>
  <c r="D198" i="17"/>
  <c r="D196" i="17" s="1"/>
  <c r="H197" i="17"/>
  <c r="C197" i="17"/>
  <c r="H193" i="17"/>
  <c r="C193" i="17"/>
  <c r="L192" i="17"/>
  <c r="L191" i="17" s="1"/>
  <c r="K192" i="17"/>
  <c r="J192" i="17"/>
  <c r="J191" i="17" s="1"/>
  <c r="I192" i="17"/>
  <c r="I191" i="17" s="1"/>
  <c r="G192" i="17"/>
  <c r="G191" i="17" s="1"/>
  <c r="F192" i="17"/>
  <c r="F191" i="17" s="1"/>
  <c r="E192" i="17"/>
  <c r="E191" i="17" s="1"/>
  <c r="D192" i="17"/>
  <c r="D191" i="17" s="1"/>
  <c r="H190" i="17"/>
  <c r="C190" i="17"/>
  <c r="H189" i="17"/>
  <c r="C189" i="17"/>
  <c r="L188" i="17"/>
  <c r="K188" i="17"/>
  <c r="J188" i="17"/>
  <c r="I188" i="17"/>
  <c r="G188" i="17"/>
  <c r="F188" i="17"/>
  <c r="E188" i="17"/>
  <c r="D188" i="17"/>
  <c r="H186" i="17"/>
  <c r="C186" i="17"/>
  <c r="H185" i="17"/>
  <c r="C185" i="17"/>
  <c r="L184" i="17"/>
  <c r="K184" i="17"/>
  <c r="J184" i="17"/>
  <c r="I184" i="17"/>
  <c r="G184" i="17"/>
  <c r="F184" i="17"/>
  <c r="E184" i="17"/>
  <c r="D184" i="17"/>
  <c r="H183" i="17"/>
  <c r="C183" i="17"/>
  <c r="H182" i="17"/>
  <c r="C182" i="17"/>
  <c r="H181" i="17"/>
  <c r="C181" i="17"/>
  <c r="H180" i="17"/>
  <c r="C180" i="17"/>
  <c r="L179" i="17"/>
  <c r="K179" i="17"/>
  <c r="J179" i="17"/>
  <c r="I179" i="17"/>
  <c r="G179" i="17"/>
  <c r="F179" i="17"/>
  <c r="E179" i="17"/>
  <c r="D179" i="17"/>
  <c r="H178" i="17"/>
  <c r="C178" i="17"/>
  <c r="H177" i="17"/>
  <c r="C177" i="17"/>
  <c r="H176" i="17"/>
  <c r="C176" i="17"/>
  <c r="L175" i="17"/>
  <c r="K175" i="17"/>
  <c r="J175" i="17"/>
  <c r="I175" i="17"/>
  <c r="G175" i="17"/>
  <c r="F175" i="17"/>
  <c r="E175" i="17"/>
  <c r="D175" i="17"/>
  <c r="H172" i="17"/>
  <c r="C172" i="17"/>
  <c r="H171" i="17"/>
  <c r="C171" i="17"/>
  <c r="H170" i="17"/>
  <c r="C170" i="17"/>
  <c r="H169" i="17"/>
  <c r="C169" i="17"/>
  <c r="H168" i="17"/>
  <c r="C168" i="17"/>
  <c r="H167" i="17"/>
  <c r="C167" i="17"/>
  <c r="L166" i="17"/>
  <c r="K166" i="17"/>
  <c r="K165" i="17" s="1"/>
  <c r="J166" i="17"/>
  <c r="J165" i="17" s="1"/>
  <c r="I166" i="17"/>
  <c r="I165" i="17" s="1"/>
  <c r="G166" i="17"/>
  <c r="G165" i="17" s="1"/>
  <c r="F166" i="17"/>
  <c r="F165" i="17" s="1"/>
  <c r="E166" i="17"/>
  <c r="E165" i="17" s="1"/>
  <c r="D166" i="17"/>
  <c r="L165" i="17"/>
  <c r="H164" i="17"/>
  <c r="C164" i="17"/>
  <c r="H163" i="17"/>
  <c r="C163" i="17"/>
  <c r="H162" i="17"/>
  <c r="C162" i="17"/>
  <c r="H161" i="17"/>
  <c r="C161" i="17"/>
  <c r="L160" i="17"/>
  <c r="K160" i="17"/>
  <c r="J160" i="17"/>
  <c r="I160" i="17"/>
  <c r="G160" i="17"/>
  <c r="F160" i="17"/>
  <c r="E160" i="17"/>
  <c r="D160" i="17"/>
  <c r="H159" i="17"/>
  <c r="C159" i="17"/>
  <c r="H158" i="17"/>
  <c r="C158" i="17"/>
  <c r="H157" i="17"/>
  <c r="C157" i="17"/>
  <c r="H156" i="17"/>
  <c r="C156" i="17"/>
  <c r="H155" i="17"/>
  <c r="C155" i="17"/>
  <c r="H154" i="17"/>
  <c r="C154" i="17"/>
  <c r="H153" i="17"/>
  <c r="C153" i="17"/>
  <c r="H152" i="17"/>
  <c r="C152" i="17"/>
  <c r="L151" i="17"/>
  <c r="K151" i="17"/>
  <c r="J151" i="17"/>
  <c r="I151" i="17"/>
  <c r="G151" i="17"/>
  <c r="F151" i="17"/>
  <c r="E151" i="17"/>
  <c r="D151" i="17"/>
  <c r="H150" i="17"/>
  <c r="C150" i="17"/>
  <c r="H149" i="17"/>
  <c r="C149" i="17"/>
  <c r="H148" i="17"/>
  <c r="C148" i="17"/>
  <c r="H147" i="17"/>
  <c r="C147" i="17"/>
  <c r="H146" i="17"/>
  <c r="C146" i="17"/>
  <c r="H145" i="17"/>
  <c r="C145" i="17"/>
  <c r="L144" i="17"/>
  <c r="K144" i="17"/>
  <c r="J144" i="17"/>
  <c r="I144" i="17"/>
  <c r="G144" i="17"/>
  <c r="F144" i="17"/>
  <c r="E144" i="17"/>
  <c r="D144" i="17"/>
  <c r="H143" i="17"/>
  <c r="C143" i="17"/>
  <c r="H142" i="17"/>
  <c r="C142" i="17"/>
  <c r="L141" i="17"/>
  <c r="K141" i="17"/>
  <c r="J141" i="17"/>
  <c r="I141" i="17"/>
  <c r="G141" i="17"/>
  <c r="F141" i="17"/>
  <c r="E141" i="17"/>
  <c r="D141" i="17"/>
  <c r="H140" i="17"/>
  <c r="C140" i="17"/>
  <c r="H139" i="17"/>
  <c r="C139" i="17"/>
  <c r="H138" i="17"/>
  <c r="C138" i="17"/>
  <c r="H137" i="17"/>
  <c r="C137" i="17"/>
  <c r="L136" i="17"/>
  <c r="K136" i="17"/>
  <c r="J136" i="17"/>
  <c r="I136" i="17"/>
  <c r="G136" i="17"/>
  <c r="F136" i="17"/>
  <c r="F130" i="17" s="1"/>
  <c r="E136" i="17"/>
  <c r="D136" i="17"/>
  <c r="H134" i="17"/>
  <c r="C134" i="17"/>
  <c r="H133" i="17"/>
  <c r="C133" i="17"/>
  <c r="H132" i="17"/>
  <c r="C132" i="17"/>
  <c r="C131" i="17"/>
  <c r="H129" i="17"/>
  <c r="H128" i="17" s="1"/>
  <c r="C129" i="17"/>
  <c r="C128" i="17" s="1"/>
  <c r="L128" i="17"/>
  <c r="K128" i="17"/>
  <c r="J128" i="17"/>
  <c r="I128" i="17"/>
  <c r="G128" i="17"/>
  <c r="F128" i="17"/>
  <c r="E128" i="17"/>
  <c r="D128" i="17"/>
  <c r="H127" i="17"/>
  <c r="C127" i="17"/>
  <c r="H126" i="17"/>
  <c r="C126" i="17"/>
  <c r="H125" i="17"/>
  <c r="C125" i="17"/>
  <c r="H124" i="17"/>
  <c r="C124" i="17"/>
  <c r="H123" i="17"/>
  <c r="C123" i="17"/>
  <c r="L122" i="17"/>
  <c r="K122" i="17"/>
  <c r="J122" i="17"/>
  <c r="I122" i="17"/>
  <c r="G122" i="17"/>
  <c r="F122" i="17"/>
  <c r="E122" i="17"/>
  <c r="D122" i="17"/>
  <c r="H121" i="17"/>
  <c r="C121" i="17"/>
  <c r="H120" i="17"/>
  <c r="C120" i="17"/>
  <c r="H119" i="17"/>
  <c r="C119" i="17"/>
  <c r="H118" i="17"/>
  <c r="C118" i="17"/>
  <c r="H117" i="17"/>
  <c r="C117" i="17"/>
  <c r="L116" i="17"/>
  <c r="K116" i="17"/>
  <c r="J116" i="17"/>
  <c r="I116" i="17"/>
  <c r="G116" i="17"/>
  <c r="F116" i="17"/>
  <c r="E116" i="17"/>
  <c r="D116" i="17"/>
  <c r="H115" i="17"/>
  <c r="C115" i="17"/>
  <c r="H114" i="17"/>
  <c r="C114" i="17"/>
  <c r="H113" i="17"/>
  <c r="C113" i="17"/>
  <c r="L112" i="17"/>
  <c r="K112" i="17"/>
  <c r="J112" i="17"/>
  <c r="I112" i="17"/>
  <c r="G112" i="17"/>
  <c r="F112" i="17"/>
  <c r="E112" i="17"/>
  <c r="D112" i="17"/>
  <c r="H111" i="17"/>
  <c r="C111" i="17"/>
  <c r="H110" i="17"/>
  <c r="C110" i="17"/>
  <c r="H109" i="17"/>
  <c r="C109" i="17"/>
  <c r="H108" i="17"/>
  <c r="C108" i="17"/>
  <c r="H107" i="17"/>
  <c r="C107" i="17"/>
  <c r="H106" i="17"/>
  <c r="C106" i="17"/>
  <c r="H105" i="17"/>
  <c r="C105" i="17"/>
  <c r="H104" i="17"/>
  <c r="C104" i="17"/>
  <c r="L103" i="17"/>
  <c r="K103" i="17"/>
  <c r="J103" i="17"/>
  <c r="I103" i="17"/>
  <c r="G103" i="17"/>
  <c r="F103" i="17"/>
  <c r="E103" i="17"/>
  <c r="D103" i="17"/>
  <c r="H102" i="17"/>
  <c r="C102" i="17"/>
  <c r="H101" i="17"/>
  <c r="C101" i="17"/>
  <c r="H100" i="17"/>
  <c r="C100" i="17"/>
  <c r="H99" i="17"/>
  <c r="C99" i="17"/>
  <c r="H98" i="17"/>
  <c r="C98" i="17"/>
  <c r="H97" i="17"/>
  <c r="C97" i="17"/>
  <c r="H96" i="17"/>
  <c r="C96" i="17"/>
  <c r="L95" i="17"/>
  <c r="K95" i="17"/>
  <c r="J95" i="17"/>
  <c r="I95" i="17"/>
  <c r="G95" i="17"/>
  <c r="F95" i="17"/>
  <c r="E95" i="17"/>
  <c r="D95" i="17"/>
  <c r="H94" i="17"/>
  <c r="C94" i="17"/>
  <c r="H93" i="17"/>
  <c r="C93" i="17"/>
  <c r="H92" i="17"/>
  <c r="C92" i="17"/>
  <c r="H91" i="17"/>
  <c r="C91" i="17"/>
  <c r="H90" i="17"/>
  <c r="C90" i="17"/>
  <c r="L89" i="17"/>
  <c r="K89" i="17"/>
  <c r="J89" i="17"/>
  <c r="I89" i="17"/>
  <c r="G89" i="17"/>
  <c r="F89" i="17"/>
  <c r="E89" i="17"/>
  <c r="D89" i="17"/>
  <c r="H88" i="17"/>
  <c r="C88" i="17"/>
  <c r="H87" i="17"/>
  <c r="C87" i="17"/>
  <c r="H86" i="17"/>
  <c r="C86" i="17"/>
  <c r="H85" i="17"/>
  <c r="C85" i="17"/>
  <c r="L84" i="17"/>
  <c r="K84" i="17"/>
  <c r="J84" i="17"/>
  <c r="I84" i="17"/>
  <c r="G84" i="17"/>
  <c r="F84" i="17"/>
  <c r="E84" i="17"/>
  <c r="D84" i="17"/>
  <c r="H82" i="17"/>
  <c r="C82" i="17"/>
  <c r="H81" i="17"/>
  <c r="C81" i="17"/>
  <c r="L80" i="17"/>
  <c r="K80" i="17"/>
  <c r="J80" i="17"/>
  <c r="I80" i="17"/>
  <c r="G80" i="17"/>
  <c r="F80" i="17"/>
  <c r="E80" i="17"/>
  <c r="D80" i="17"/>
  <c r="H79" i="17"/>
  <c r="C79" i="17"/>
  <c r="H78" i="17"/>
  <c r="C78" i="17"/>
  <c r="L77" i="17"/>
  <c r="K77" i="17"/>
  <c r="J77" i="17"/>
  <c r="J76" i="17" s="1"/>
  <c r="I77" i="17"/>
  <c r="I76" i="17" s="1"/>
  <c r="G77" i="17"/>
  <c r="G76" i="17" s="1"/>
  <c r="F77" i="17"/>
  <c r="F76" i="17" s="1"/>
  <c r="E77" i="17"/>
  <c r="D77" i="17"/>
  <c r="L76" i="17"/>
  <c r="H74" i="17"/>
  <c r="C74" i="17"/>
  <c r="H73" i="17"/>
  <c r="C73" i="17"/>
  <c r="H71" i="17"/>
  <c r="C71" i="17"/>
  <c r="H70" i="17"/>
  <c r="C70" i="17"/>
  <c r="L69" i="17"/>
  <c r="L67" i="17" s="1"/>
  <c r="K69" i="17"/>
  <c r="K67" i="17" s="1"/>
  <c r="J69" i="17"/>
  <c r="J67" i="17" s="1"/>
  <c r="I69" i="17"/>
  <c r="I67" i="17" s="1"/>
  <c r="G69" i="17"/>
  <c r="G67" i="17" s="1"/>
  <c r="F69" i="17"/>
  <c r="F67" i="17" s="1"/>
  <c r="E69" i="17"/>
  <c r="E67" i="17" s="1"/>
  <c r="D69" i="17"/>
  <c r="D67" i="17" s="1"/>
  <c r="H68" i="17"/>
  <c r="C68" i="17"/>
  <c r="H66" i="17"/>
  <c r="C66" i="17"/>
  <c r="H65" i="17"/>
  <c r="C65" i="17"/>
  <c r="H64" i="17"/>
  <c r="C64" i="17"/>
  <c r="H63" i="17"/>
  <c r="C63" i="17"/>
  <c r="H62" i="17"/>
  <c r="C62" i="17"/>
  <c r="H61" i="17"/>
  <c r="C61" i="17"/>
  <c r="H60" i="17"/>
  <c r="C60" i="17"/>
  <c r="H59" i="17"/>
  <c r="C59" i="17"/>
  <c r="L58" i="17"/>
  <c r="K58" i="17"/>
  <c r="J58" i="17"/>
  <c r="I58" i="17"/>
  <c r="G58" i="17"/>
  <c r="F58" i="17"/>
  <c r="E58" i="17"/>
  <c r="D58" i="17"/>
  <c r="H57" i="17"/>
  <c r="C57" i="17"/>
  <c r="H56" i="17"/>
  <c r="C56" i="17"/>
  <c r="L55" i="17"/>
  <c r="K55" i="17"/>
  <c r="K54" i="17" s="1"/>
  <c r="J55" i="17"/>
  <c r="I55" i="17"/>
  <c r="G55" i="17"/>
  <c r="F55" i="17"/>
  <c r="F54" i="17" s="1"/>
  <c r="E55" i="17"/>
  <c r="D55" i="17"/>
  <c r="D54" i="17" s="1"/>
  <c r="G54" i="17"/>
  <c r="H47" i="17"/>
  <c r="C47" i="17"/>
  <c r="H46" i="17"/>
  <c r="C46" i="17"/>
  <c r="L45" i="17"/>
  <c r="G45" i="17"/>
  <c r="C45" i="17" s="1"/>
  <c r="H44" i="17"/>
  <c r="C44" i="17"/>
  <c r="K43" i="17"/>
  <c r="J43" i="17"/>
  <c r="I43" i="17"/>
  <c r="F43" i="17"/>
  <c r="E43" i="17"/>
  <c r="D43" i="17"/>
  <c r="H42" i="17"/>
  <c r="C42" i="17"/>
  <c r="H41" i="17"/>
  <c r="C41" i="17"/>
  <c r="H40" i="17"/>
  <c r="C40" i="17"/>
  <c r="H39" i="17"/>
  <c r="C39" i="17"/>
  <c r="H38" i="17"/>
  <c r="C38" i="17"/>
  <c r="K37" i="17"/>
  <c r="H37" i="17" s="1"/>
  <c r="F37" i="17"/>
  <c r="C37" i="17" s="1"/>
  <c r="H36" i="17"/>
  <c r="C36" i="17"/>
  <c r="H35" i="17"/>
  <c r="C35" i="17"/>
  <c r="K34" i="17"/>
  <c r="H34" i="17" s="1"/>
  <c r="F34" i="17"/>
  <c r="C34" i="17" s="1"/>
  <c r="H33" i="17"/>
  <c r="C33" i="17"/>
  <c r="K32" i="17"/>
  <c r="H32" i="17" s="1"/>
  <c r="F32" i="17"/>
  <c r="C32" i="17" s="1"/>
  <c r="H31" i="17"/>
  <c r="C31" i="17"/>
  <c r="H30" i="17"/>
  <c r="C30" i="17"/>
  <c r="H29" i="17"/>
  <c r="C29" i="17"/>
  <c r="K28" i="17"/>
  <c r="H28" i="17" s="1"/>
  <c r="F28" i="17"/>
  <c r="C28" i="17" s="1"/>
  <c r="H26" i="17"/>
  <c r="C26" i="17"/>
  <c r="H24" i="17"/>
  <c r="C24" i="17"/>
  <c r="H23" i="17"/>
  <c r="C23" i="17"/>
  <c r="L22" i="17"/>
  <c r="K22" i="17"/>
  <c r="J22" i="17"/>
  <c r="I22" i="17"/>
  <c r="G22" i="17"/>
  <c r="F22" i="17"/>
  <c r="E22" i="17"/>
  <c r="D22" i="17"/>
  <c r="H300" i="16"/>
  <c r="C300" i="16"/>
  <c r="H298" i="16"/>
  <c r="C298" i="16"/>
  <c r="H296" i="16"/>
  <c r="C296" i="16"/>
  <c r="H295" i="16"/>
  <c r="C295" i="16"/>
  <c r="H294" i="16"/>
  <c r="C294" i="16"/>
  <c r="H293" i="16"/>
  <c r="C293" i="16"/>
  <c r="H292" i="16"/>
  <c r="C292" i="16"/>
  <c r="H291" i="16"/>
  <c r="C291" i="16"/>
  <c r="L290" i="16"/>
  <c r="K290" i="16"/>
  <c r="J290" i="16"/>
  <c r="I290" i="16"/>
  <c r="G290" i="16"/>
  <c r="F290" i="16"/>
  <c r="E290" i="16"/>
  <c r="D290" i="16"/>
  <c r="H282" i="16"/>
  <c r="C282" i="16"/>
  <c r="H281" i="16"/>
  <c r="C281" i="16"/>
  <c r="L280" i="16"/>
  <c r="K280" i="16"/>
  <c r="J280" i="16"/>
  <c r="I280" i="16"/>
  <c r="G280" i="16"/>
  <c r="F280" i="16"/>
  <c r="E280" i="16"/>
  <c r="D280" i="16"/>
  <c r="H279" i="16"/>
  <c r="C279" i="16"/>
  <c r="H278" i="16"/>
  <c r="C278" i="16"/>
  <c r="H277" i="16"/>
  <c r="C277" i="16"/>
  <c r="L276" i="16"/>
  <c r="K276" i="16"/>
  <c r="J276" i="16"/>
  <c r="I276" i="16"/>
  <c r="G276" i="16"/>
  <c r="F276" i="16"/>
  <c r="E276" i="16"/>
  <c r="D276" i="16"/>
  <c r="H275" i="16"/>
  <c r="C275" i="16"/>
  <c r="H274" i="16"/>
  <c r="C274" i="16"/>
  <c r="H273" i="16"/>
  <c r="C273" i="16"/>
  <c r="H272" i="16"/>
  <c r="C272" i="16"/>
  <c r="L271" i="16"/>
  <c r="K271" i="16"/>
  <c r="J271" i="16"/>
  <c r="I271" i="16"/>
  <c r="G271" i="16"/>
  <c r="F271" i="16"/>
  <c r="E271" i="16"/>
  <c r="D271" i="16"/>
  <c r="H270" i="16"/>
  <c r="C270" i="16"/>
  <c r="H267" i="16"/>
  <c r="C267" i="16"/>
  <c r="H266" i="16"/>
  <c r="C266" i="16"/>
  <c r="H265" i="16"/>
  <c r="C265" i="16"/>
  <c r="H264" i="16"/>
  <c r="C264" i="16"/>
  <c r="L263" i="16"/>
  <c r="K263" i="16"/>
  <c r="J263" i="16"/>
  <c r="I263" i="16"/>
  <c r="G263" i="16"/>
  <c r="F263" i="16"/>
  <c r="E263" i="16"/>
  <c r="D263" i="16"/>
  <c r="H262" i="16"/>
  <c r="C262" i="16"/>
  <c r="H261" i="16"/>
  <c r="C261" i="16"/>
  <c r="H260" i="16"/>
  <c r="C260" i="16"/>
  <c r="L259" i="16"/>
  <c r="K259" i="16"/>
  <c r="J259" i="16"/>
  <c r="I259" i="16"/>
  <c r="G259" i="16"/>
  <c r="F259" i="16"/>
  <c r="E259" i="16"/>
  <c r="D259" i="16"/>
  <c r="H257" i="16"/>
  <c r="C257" i="16"/>
  <c r="H256" i="16"/>
  <c r="C256" i="16"/>
  <c r="H255" i="16"/>
  <c r="C255" i="16"/>
  <c r="H254" i="16"/>
  <c r="C254" i="16"/>
  <c r="H253" i="16"/>
  <c r="C253" i="16"/>
  <c r="L252" i="16"/>
  <c r="K252" i="16"/>
  <c r="K251" i="16" s="1"/>
  <c r="J252" i="16"/>
  <c r="J251" i="16" s="1"/>
  <c r="I252" i="16"/>
  <c r="I251" i="16" s="1"/>
  <c r="G252" i="16"/>
  <c r="G251" i="16" s="1"/>
  <c r="F252" i="16"/>
  <c r="F251" i="16" s="1"/>
  <c r="E252" i="16"/>
  <c r="E251" i="16" s="1"/>
  <c r="D252" i="16"/>
  <c r="L251" i="16"/>
  <c r="H250" i="16"/>
  <c r="C250" i="16"/>
  <c r="H249" i="16"/>
  <c r="C249" i="16"/>
  <c r="H248" i="16"/>
  <c r="C248" i="16"/>
  <c r="H247" i="16"/>
  <c r="C247" i="16"/>
  <c r="L246" i="16"/>
  <c r="K246" i="16"/>
  <c r="J246" i="16"/>
  <c r="I246" i="16"/>
  <c r="G246" i="16"/>
  <c r="F246" i="16"/>
  <c r="E246" i="16"/>
  <c r="D246" i="16"/>
  <c r="H245" i="16"/>
  <c r="C245" i="16"/>
  <c r="H244" i="16"/>
  <c r="C244" i="16"/>
  <c r="H243" i="16"/>
  <c r="C243" i="16"/>
  <c r="H242" i="16"/>
  <c r="C242" i="16"/>
  <c r="H241" i="16"/>
  <c r="C241" i="16"/>
  <c r="H240" i="16"/>
  <c r="C240" i="16"/>
  <c r="H239" i="16"/>
  <c r="C239" i="16"/>
  <c r="L238" i="16"/>
  <c r="K238" i="16"/>
  <c r="J238" i="16"/>
  <c r="I238" i="16"/>
  <c r="G238" i="16"/>
  <c r="F238" i="16"/>
  <c r="E238" i="16"/>
  <c r="D238" i="16"/>
  <c r="H237" i="16"/>
  <c r="C237" i="16"/>
  <c r="H236" i="16"/>
  <c r="C236" i="16"/>
  <c r="L235" i="16"/>
  <c r="K235" i="16"/>
  <c r="J235" i="16"/>
  <c r="I235" i="16"/>
  <c r="G235" i="16"/>
  <c r="F235" i="16"/>
  <c r="E235" i="16"/>
  <c r="D235" i="16"/>
  <c r="H232" i="16"/>
  <c r="C232" i="16"/>
  <c r="H229" i="16"/>
  <c r="C229" i="16"/>
  <c r="H228" i="16"/>
  <c r="C228" i="16"/>
  <c r="L227" i="16"/>
  <c r="K227" i="16"/>
  <c r="J227" i="16"/>
  <c r="I227" i="16"/>
  <c r="G227" i="16"/>
  <c r="F227" i="16"/>
  <c r="E227" i="16"/>
  <c r="D227" i="16"/>
  <c r="H226" i="16"/>
  <c r="C226" i="16"/>
  <c r="H225" i="16"/>
  <c r="C225" i="16"/>
  <c r="H224" i="16"/>
  <c r="C224" i="16"/>
  <c r="H223" i="16"/>
  <c r="C223" i="16"/>
  <c r="H222" i="16"/>
  <c r="C222" i="16"/>
  <c r="H221" i="16"/>
  <c r="C221" i="16"/>
  <c r="H220" i="16"/>
  <c r="C220" i="16"/>
  <c r="H219" i="16"/>
  <c r="C219" i="16"/>
  <c r="H218" i="16"/>
  <c r="C218" i="16"/>
  <c r="H217" i="16"/>
  <c r="C217" i="16"/>
  <c r="L216" i="16"/>
  <c r="K216" i="16"/>
  <c r="J216" i="16"/>
  <c r="I216" i="16"/>
  <c r="G216" i="16"/>
  <c r="F216" i="16"/>
  <c r="E216" i="16"/>
  <c r="D216" i="16"/>
  <c r="H215" i="16"/>
  <c r="C215" i="16"/>
  <c r="H214" i="16"/>
  <c r="C214" i="16"/>
  <c r="H213" i="16"/>
  <c r="C213" i="16"/>
  <c r="H212" i="16"/>
  <c r="C212" i="16"/>
  <c r="H211" i="16"/>
  <c r="C211" i="16"/>
  <c r="H210" i="16"/>
  <c r="C210" i="16"/>
  <c r="H209" i="16"/>
  <c r="C209" i="16"/>
  <c r="H208" i="16"/>
  <c r="C208" i="16"/>
  <c r="H207" i="16"/>
  <c r="C207" i="16"/>
  <c r="H206" i="16"/>
  <c r="C206" i="16"/>
  <c r="L205" i="16"/>
  <c r="K205" i="16"/>
  <c r="J205" i="16"/>
  <c r="J204" i="16" s="1"/>
  <c r="I205" i="16"/>
  <c r="G205" i="16"/>
  <c r="G204" i="16" s="1"/>
  <c r="F205" i="16"/>
  <c r="E205" i="16"/>
  <c r="D205" i="16"/>
  <c r="L204" i="16"/>
  <c r="H203" i="16"/>
  <c r="C203" i="16"/>
  <c r="H202" i="16"/>
  <c r="C202" i="16"/>
  <c r="H201" i="16"/>
  <c r="C201" i="16"/>
  <c r="H200" i="16"/>
  <c r="C200" i="16"/>
  <c r="H199" i="16"/>
  <c r="C199" i="16"/>
  <c r="L198" i="16"/>
  <c r="L196" i="16" s="1"/>
  <c r="L195" i="16" s="1"/>
  <c r="K198" i="16"/>
  <c r="K196" i="16" s="1"/>
  <c r="J198" i="16"/>
  <c r="J196" i="16" s="1"/>
  <c r="J195" i="16" s="1"/>
  <c r="I198" i="16"/>
  <c r="I196" i="16" s="1"/>
  <c r="G198" i="16"/>
  <c r="G196" i="16" s="1"/>
  <c r="F198" i="16"/>
  <c r="F196" i="16" s="1"/>
  <c r="E198" i="16"/>
  <c r="D198" i="16"/>
  <c r="D196" i="16" s="1"/>
  <c r="H197" i="16"/>
  <c r="C197" i="16"/>
  <c r="H193" i="16"/>
  <c r="C193" i="16"/>
  <c r="L192" i="16"/>
  <c r="K192" i="16"/>
  <c r="J192" i="16"/>
  <c r="J191" i="16" s="1"/>
  <c r="I192" i="16"/>
  <c r="I191" i="16" s="1"/>
  <c r="G192" i="16"/>
  <c r="G191" i="16" s="1"/>
  <c r="F192" i="16"/>
  <c r="F191" i="16" s="1"/>
  <c r="E192" i="16"/>
  <c r="E191" i="16" s="1"/>
  <c r="D192" i="16"/>
  <c r="L191" i="16"/>
  <c r="H190" i="16"/>
  <c r="C190" i="16"/>
  <c r="H189" i="16"/>
  <c r="C189" i="16"/>
  <c r="L188" i="16"/>
  <c r="K188" i="16"/>
  <c r="J188" i="16"/>
  <c r="I188" i="16"/>
  <c r="G188" i="16"/>
  <c r="F188" i="16"/>
  <c r="E188" i="16"/>
  <c r="D188" i="16"/>
  <c r="H186" i="16"/>
  <c r="C186" i="16"/>
  <c r="H185" i="16"/>
  <c r="C185" i="16"/>
  <c r="L184" i="16"/>
  <c r="K184" i="16"/>
  <c r="J184" i="16"/>
  <c r="I184" i="16"/>
  <c r="G184" i="16"/>
  <c r="F184" i="16"/>
  <c r="E184" i="16"/>
  <c r="D184" i="16"/>
  <c r="H183" i="16"/>
  <c r="C183" i="16"/>
  <c r="H182" i="16"/>
  <c r="C182" i="16"/>
  <c r="H181" i="16"/>
  <c r="C181" i="16"/>
  <c r="H180" i="16"/>
  <c r="C180" i="16"/>
  <c r="L179" i="16"/>
  <c r="K179" i="16"/>
  <c r="J179" i="16"/>
  <c r="I179" i="16"/>
  <c r="G179" i="16"/>
  <c r="F179" i="16"/>
  <c r="E179" i="16"/>
  <c r="D179" i="16"/>
  <c r="H178" i="16"/>
  <c r="C178" i="16"/>
  <c r="H177" i="16"/>
  <c r="C177" i="16"/>
  <c r="H176" i="16"/>
  <c r="C176" i="16"/>
  <c r="L175" i="16"/>
  <c r="K175" i="16"/>
  <c r="J175" i="16"/>
  <c r="I175" i="16"/>
  <c r="G175" i="16"/>
  <c r="F175" i="16"/>
  <c r="E175" i="16"/>
  <c r="D175" i="16"/>
  <c r="H172" i="16"/>
  <c r="C172" i="16"/>
  <c r="H171" i="16"/>
  <c r="C171" i="16"/>
  <c r="H170" i="16"/>
  <c r="C170" i="16"/>
  <c r="H169" i="16"/>
  <c r="C169" i="16"/>
  <c r="H168" i="16"/>
  <c r="C168" i="16"/>
  <c r="H167" i="16"/>
  <c r="C167" i="16"/>
  <c r="L166" i="16"/>
  <c r="K166" i="16"/>
  <c r="K165" i="16" s="1"/>
  <c r="J166" i="16"/>
  <c r="J165" i="16" s="1"/>
  <c r="I166" i="16"/>
  <c r="G166" i="16"/>
  <c r="G165" i="16" s="1"/>
  <c r="F166" i="16"/>
  <c r="F165" i="16" s="1"/>
  <c r="E166" i="16"/>
  <c r="E165" i="16" s="1"/>
  <c r="D166" i="16"/>
  <c r="L165" i="16"/>
  <c r="H164" i="16"/>
  <c r="C164" i="16"/>
  <c r="H163" i="16"/>
  <c r="C163" i="16"/>
  <c r="H162" i="16"/>
  <c r="C162" i="16"/>
  <c r="H161" i="16"/>
  <c r="C161" i="16"/>
  <c r="L160" i="16"/>
  <c r="K160" i="16"/>
  <c r="J160" i="16"/>
  <c r="I160" i="16"/>
  <c r="G160" i="16"/>
  <c r="F160" i="16"/>
  <c r="E160" i="16"/>
  <c r="D160" i="16"/>
  <c r="H159" i="16"/>
  <c r="C159" i="16"/>
  <c r="H158" i="16"/>
  <c r="C158" i="16"/>
  <c r="H157" i="16"/>
  <c r="C157" i="16"/>
  <c r="H156" i="16"/>
  <c r="C156" i="16"/>
  <c r="H155" i="16"/>
  <c r="C155" i="16"/>
  <c r="H154" i="16"/>
  <c r="C154" i="16"/>
  <c r="H153" i="16"/>
  <c r="C153" i="16"/>
  <c r="H152" i="16"/>
  <c r="C152" i="16"/>
  <c r="L151" i="16"/>
  <c r="K151" i="16"/>
  <c r="J151" i="16"/>
  <c r="I151" i="16"/>
  <c r="G151" i="16"/>
  <c r="F151" i="16"/>
  <c r="E151" i="16"/>
  <c r="D151" i="16"/>
  <c r="H150" i="16"/>
  <c r="C150" i="16"/>
  <c r="H149" i="16"/>
  <c r="C149" i="16"/>
  <c r="H148" i="16"/>
  <c r="C148" i="16"/>
  <c r="H147" i="16"/>
  <c r="C147" i="16"/>
  <c r="H146" i="16"/>
  <c r="C146" i="16"/>
  <c r="H145" i="16"/>
  <c r="C145" i="16"/>
  <c r="L144" i="16"/>
  <c r="K144" i="16"/>
  <c r="J144" i="16"/>
  <c r="I144" i="16"/>
  <c r="G144" i="16"/>
  <c r="F144" i="16"/>
  <c r="E144" i="16"/>
  <c r="D144" i="16"/>
  <c r="H143" i="16"/>
  <c r="C143" i="16"/>
  <c r="H142" i="16"/>
  <c r="C142" i="16"/>
  <c r="L141" i="16"/>
  <c r="K141" i="16"/>
  <c r="J141" i="16"/>
  <c r="I141" i="16"/>
  <c r="G141" i="16"/>
  <c r="F141" i="16"/>
  <c r="E141" i="16"/>
  <c r="D141" i="16"/>
  <c r="H140" i="16"/>
  <c r="C140" i="16"/>
  <c r="H139" i="16"/>
  <c r="C139" i="16"/>
  <c r="H138" i="16"/>
  <c r="C138" i="16"/>
  <c r="H137" i="16"/>
  <c r="C137" i="16"/>
  <c r="L136" i="16"/>
  <c r="K136" i="16"/>
  <c r="J136" i="16"/>
  <c r="I136" i="16"/>
  <c r="G136" i="16"/>
  <c r="F136" i="16"/>
  <c r="E136" i="16"/>
  <c r="D136" i="16"/>
  <c r="H134" i="16"/>
  <c r="C134" i="16"/>
  <c r="H133" i="16"/>
  <c r="C133" i="16"/>
  <c r="H132" i="16"/>
  <c r="C132" i="16"/>
  <c r="J130" i="16"/>
  <c r="H131" i="16"/>
  <c r="G130" i="16"/>
  <c r="C131" i="16"/>
  <c r="H129" i="16"/>
  <c r="H128" i="16" s="1"/>
  <c r="C129" i="16"/>
  <c r="C128" i="16" s="1"/>
  <c r="L128" i="16"/>
  <c r="K128" i="16"/>
  <c r="J128" i="16"/>
  <c r="I128" i="16"/>
  <c r="G128" i="16"/>
  <c r="F128" i="16"/>
  <c r="E128" i="16"/>
  <c r="D128" i="16"/>
  <c r="H127" i="16"/>
  <c r="C127" i="16"/>
  <c r="H126" i="16"/>
  <c r="C126" i="16"/>
  <c r="H125" i="16"/>
  <c r="C125" i="16"/>
  <c r="H124" i="16"/>
  <c r="C124" i="16"/>
  <c r="H123" i="16"/>
  <c r="C123" i="16"/>
  <c r="L122" i="16"/>
  <c r="K122" i="16"/>
  <c r="J122" i="16"/>
  <c r="I122" i="16"/>
  <c r="G122" i="16"/>
  <c r="F122" i="16"/>
  <c r="E122" i="16"/>
  <c r="D122" i="16"/>
  <c r="H121" i="16"/>
  <c r="C121" i="16"/>
  <c r="H120" i="16"/>
  <c r="C120" i="16"/>
  <c r="H119" i="16"/>
  <c r="C119" i="16"/>
  <c r="H118" i="16"/>
  <c r="C118" i="16"/>
  <c r="H117" i="16"/>
  <c r="C117" i="16"/>
  <c r="L116" i="16"/>
  <c r="K116" i="16"/>
  <c r="J116" i="16"/>
  <c r="I116" i="16"/>
  <c r="G116" i="16"/>
  <c r="F116" i="16"/>
  <c r="E116" i="16"/>
  <c r="D116" i="16"/>
  <c r="H115" i="16"/>
  <c r="C115" i="16"/>
  <c r="H114" i="16"/>
  <c r="C114" i="16"/>
  <c r="H113" i="16"/>
  <c r="C113" i="16"/>
  <c r="L112" i="16"/>
  <c r="K112" i="16"/>
  <c r="J112" i="16"/>
  <c r="I112" i="16"/>
  <c r="G112" i="16"/>
  <c r="F112" i="16"/>
  <c r="E112" i="16"/>
  <c r="D112" i="16"/>
  <c r="H111" i="16"/>
  <c r="C111" i="16"/>
  <c r="H110" i="16"/>
  <c r="C110" i="16"/>
  <c r="H109" i="16"/>
  <c r="C109" i="16"/>
  <c r="H108" i="16"/>
  <c r="C108" i="16"/>
  <c r="H107" i="16"/>
  <c r="C107" i="16"/>
  <c r="H106" i="16"/>
  <c r="C106" i="16"/>
  <c r="H105" i="16"/>
  <c r="C105" i="16"/>
  <c r="H104" i="16"/>
  <c r="C104" i="16"/>
  <c r="L103" i="16"/>
  <c r="K103" i="16"/>
  <c r="J103" i="16"/>
  <c r="I103" i="16"/>
  <c r="G103" i="16"/>
  <c r="F103" i="16"/>
  <c r="E103" i="16"/>
  <c r="D103" i="16"/>
  <c r="H102" i="16"/>
  <c r="C102" i="16"/>
  <c r="H101" i="16"/>
  <c r="C101" i="16"/>
  <c r="H100" i="16"/>
  <c r="C100" i="16"/>
  <c r="H99" i="16"/>
  <c r="C99" i="16"/>
  <c r="H98" i="16"/>
  <c r="C98" i="16"/>
  <c r="H97" i="16"/>
  <c r="C97" i="16"/>
  <c r="H96" i="16"/>
  <c r="C96" i="16"/>
  <c r="L95" i="16"/>
  <c r="K95" i="16"/>
  <c r="J95" i="16"/>
  <c r="I95" i="16"/>
  <c r="G95" i="16"/>
  <c r="F95" i="16"/>
  <c r="E95" i="16"/>
  <c r="D95" i="16"/>
  <c r="H94" i="16"/>
  <c r="C94" i="16"/>
  <c r="H93" i="16"/>
  <c r="C93" i="16"/>
  <c r="H92" i="16"/>
  <c r="C92" i="16"/>
  <c r="H91" i="16"/>
  <c r="C91" i="16"/>
  <c r="H90" i="16"/>
  <c r="C90" i="16"/>
  <c r="L89" i="16"/>
  <c r="K89" i="16"/>
  <c r="J89" i="16"/>
  <c r="I89" i="16"/>
  <c r="G89" i="16"/>
  <c r="F89" i="16"/>
  <c r="E89" i="16"/>
  <c r="D89" i="16"/>
  <c r="H88" i="16"/>
  <c r="C88" i="16"/>
  <c r="H87" i="16"/>
  <c r="C87" i="16"/>
  <c r="H86" i="16"/>
  <c r="C86" i="16"/>
  <c r="H85" i="16"/>
  <c r="C85" i="16"/>
  <c r="L84" i="16"/>
  <c r="K84" i="16"/>
  <c r="J84" i="16"/>
  <c r="I84" i="16"/>
  <c r="G84" i="16"/>
  <c r="F84" i="16"/>
  <c r="E84" i="16"/>
  <c r="D84" i="16"/>
  <c r="H82" i="16"/>
  <c r="C82" i="16"/>
  <c r="H81" i="16"/>
  <c r="C81" i="16"/>
  <c r="L80" i="16"/>
  <c r="K80" i="16"/>
  <c r="J80" i="16"/>
  <c r="I80" i="16"/>
  <c r="G80" i="16"/>
  <c r="F80" i="16"/>
  <c r="E80" i="16"/>
  <c r="D80" i="16"/>
  <c r="H79" i="16"/>
  <c r="C79" i="16"/>
  <c r="H78" i="16"/>
  <c r="C78" i="16"/>
  <c r="L77" i="16"/>
  <c r="K77" i="16"/>
  <c r="K76" i="16" s="1"/>
  <c r="J77" i="16"/>
  <c r="J76" i="16" s="1"/>
  <c r="I77" i="16"/>
  <c r="G77" i="16"/>
  <c r="G76" i="16" s="1"/>
  <c r="F77" i="16"/>
  <c r="F76" i="16" s="1"/>
  <c r="E77" i="16"/>
  <c r="E76" i="16" s="1"/>
  <c r="D77" i="16"/>
  <c r="L76" i="16"/>
  <c r="H74" i="16"/>
  <c r="C74" i="16"/>
  <c r="H73" i="16"/>
  <c r="C73" i="16"/>
  <c r="H71" i="16"/>
  <c r="C71" i="16"/>
  <c r="H70" i="16"/>
  <c r="C70" i="16"/>
  <c r="L69" i="16"/>
  <c r="L67" i="16" s="1"/>
  <c r="K69" i="16"/>
  <c r="K67" i="16" s="1"/>
  <c r="J69" i="16"/>
  <c r="J67" i="16" s="1"/>
  <c r="I69" i="16"/>
  <c r="I67" i="16" s="1"/>
  <c r="G69" i="16"/>
  <c r="G67" i="16" s="1"/>
  <c r="F69" i="16"/>
  <c r="F67" i="16" s="1"/>
  <c r="E69" i="16"/>
  <c r="E67" i="16" s="1"/>
  <c r="D69" i="16"/>
  <c r="D67" i="16" s="1"/>
  <c r="H68" i="16"/>
  <c r="C68" i="16"/>
  <c r="H66" i="16"/>
  <c r="C66" i="16"/>
  <c r="H65" i="16"/>
  <c r="C65" i="16"/>
  <c r="H64" i="16"/>
  <c r="C64" i="16"/>
  <c r="H63" i="16"/>
  <c r="C63" i="16"/>
  <c r="H62" i="16"/>
  <c r="C62" i="16"/>
  <c r="H61" i="16"/>
  <c r="C61" i="16"/>
  <c r="H60" i="16"/>
  <c r="C60" i="16"/>
  <c r="H59" i="16"/>
  <c r="C59" i="16"/>
  <c r="L58" i="16"/>
  <c r="K58" i="16"/>
  <c r="J58" i="16"/>
  <c r="I58" i="16"/>
  <c r="G58" i="16"/>
  <c r="F58" i="16"/>
  <c r="E58" i="16"/>
  <c r="D58" i="16"/>
  <c r="H57" i="16"/>
  <c r="C57" i="16"/>
  <c r="H56" i="16"/>
  <c r="C56" i="16"/>
  <c r="L55" i="16"/>
  <c r="K55" i="16"/>
  <c r="K54" i="16" s="1"/>
  <c r="J55" i="16"/>
  <c r="I55" i="16"/>
  <c r="G55" i="16"/>
  <c r="F55" i="16"/>
  <c r="F54" i="16" s="1"/>
  <c r="E55" i="16"/>
  <c r="D55" i="16"/>
  <c r="H47" i="16"/>
  <c r="C47" i="16"/>
  <c r="H46" i="16"/>
  <c r="C46" i="16"/>
  <c r="L45" i="16"/>
  <c r="G45" i="16"/>
  <c r="C45" i="16" s="1"/>
  <c r="H44" i="16"/>
  <c r="C44" i="16"/>
  <c r="K43" i="16"/>
  <c r="J43" i="16"/>
  <c r="I43" i="16"/>
  <c r="F43" i="16"/>
  <c r="E43" i="16"/>
  <c r="D43" i="16"/>
  <c r="H42" i="16"/>
  <c r="C42" i="16"/>
  <c r="H41" i="16"/>
  <c r="C41" i="16"/>
  <c r="H40" i="16"/>
  <c r="C40" i="16"/>
  <c r="H39" i="16"/>
  <c r="C39" i="16"/>
  <c r="H38" i="16"/>
  <c r="C38" i="16"/>
  <c r="K37" i="16"/>
  <c r="H37" i="16" s="1"/>
  <c r="F37" i="16"/>
  <c r="C37" i="16" s="1"/>
  <c r="H36" i="16"/>
  <c r="C36" i="16"/>
  <c r="H35" i="16"/>
  <c r="C35" i="16"/>
  <c r="K34" i="16"/>
  <c r="H34" i="16" s="1"/>
  <c r="F34" i="16"/>
  <c r="C34" i="16" s="1"/>
  <c r="H33" i="16"/>
  <c r="C33" i="16"/>
  <c r="K32" i="16"/>
  <c r="H32" i="16" s="1"/>
  <c r="F32" i="16"/>
  <c r="H31" i="16"/>
  <c r="C31" i="16"/>
  <c r="H30" i="16"/>
  <c r="C30" i="16"/>
  <c r="H29" i="16"/>
  <c r="C29" i="16"/>
  <c r="K28" i="16"/>
  <c r="H28" i="16" s="1"/>
  <c r="F28" i="16"/>
  <c r="C28" i="16" s="1"/>
  <c r="H26" i="16"/>
  <c r="C26" i="16"/>
  <c r="H24" i="16"/>
  <c r="C24" i="16"/>
  <c r="H23" i="16"/>
  <c r="C23" i="16"/>
  <c r="L22" i="16"/>
  <c r="K22" i="16"/>
  <c r="J22" i="16"/>
  <c r="I22" i="16"/>
  <c r="G22" i="16"/>
  <c r="F22" i="16"/>
  <c r="E22" i="16"/>
  <c r="D22" i="16"/>
  <c r="H300" i="15"/>
  <c r="C300" i="15"/>
  <c r="H298" i="15"/>
  <c r="C298" i="15"/>
  <c r="H296" i="15"/>
  <c r="C296" i="15"/>
  <c r="H295" i="15"/>
  <c r="C295" i="15"/>
  <c r="H294" i="15"/>
  <c r="C294" i="15"/>
  <c r="H293" i="15"/>
  <c r="C293" i="15"/>
  <c r="H292" i="15"/>
  <c r="C292" i="15"/>
  <c r="H291" i="15"/>
  <c r="C291" i="15"/>
  <c r="L290" i="15"/>
  <c r="K290" i="15"/>
  <c r="J290" i="15"/>
  <c r="I290" i="15"/>
  <c r="G290" i="15"/>
  <c r="F290" i="15"/>
  <c r="E290" i="15"/>
  <c r="D290" i="15"/>
  <c r="H282" i="15"/>
  <c r="C282" i="15"/>
  <c r="H281" i="15"/>
  <c r="C281" i="15"/>
  <c r="L280" i="15"/>
  <c r="K280" i="15"/>
  <c r="J280" i="15"/>
  <c r="I280" i="15"/>
  <c r="G280" i="15"/>
  <c r="F280" i="15"/>
  <c r="E280" i="15"/>
  <c r="D280" i="15"/>
  <c r="H279" i="15"/>
  <c r="C279" i="15"/>
  <c r="H278" i="15"/>
  <c r="C278" i="15"/>
  <c r="H277" i="15"/>
  <c r="C277" i="15"/>
  <c r="L276" i="15"/>
  <c r="K276" i="15"/>
  <c r="J276" i="15"/>
  <c r="I276" i="15"/>
  <c r="G276" i="15"/>
  <c r="F276" i="15"/>
  <c r="E276" i="15"/>
  <c r="D276" i="15"/>
  <c r="H275" i="15"/>
  <c r="C275" i="15"/>
  <c r="H274" i="15"/>
  <c r="C274" i="15"/>
  <c r="H273" i="15"/>
  <c r="C273" i="15"/>
  <c r="H272" i="15"/>
  <c r="C272" i="15"/>
  <c r="L271" i="15"/>
  <c r="L269" i="15" s="1"/>
  <c r="K271" i="15"/>
  <c r="J271" i="15"/>
  <c r="I271" i="15"/>
  <c r="I269" i="15" s="1"/>
  <c r="G271" i="15"/>
  <c r="F271" i="15"/>
  <c r="E271" i="15"/>
  <c r="D271" i="15"/>
  <c r="H270" i="15"/>
  <c r="C270" i="15"/>
  <c r="H267" i="15"/>
  <c r="C267" i="15"/>
  <c r="H266" i="15"/>
  <c r="C266" i="15"/>
  <c r="H265" i="15"/>
  <c r="C265" i="15"/>
  <c r="H264" i="15"/>
  <c r="C264" i="15"/>
  <c r="L263" i="15"/>
  <c r="K263" i="15"/>
  <c r="J263" i="15"/>
  <c r="I263" i="15"/>
  <c r="G263" i="15"/>
  <c r="F263" i="15"/>
  <c r="E263" i="15"/>
  <c r="D263" i="15"/>
  <c r="H262" i="15"/>
  <c r="C262" i="15"/>
  <c r="H261" i="15"/>
  <c r="C261" i="15"/>
  <c r="H260" i="15"/>
  <c r="C260" i="15"/>
  <c r="L259" i="15"/>
  <c r="K259" i="15"/>
  <c r="K258" i="15" s="1"/>
  <c r="J259" i="15"/>
  <c r="I259" i="15"/>
  <c r="G259" i="15"/>
  <c r="F259" i="15"/>
  <c r="F258" i="15" s="1"/>
  <c r="E259" i="15"/>
  <c r="D259" i="15"/>
  <c r="H257" i="15"/>
  <c r="C257" i="15"/>
  <c r="H256" i="15"/>
  <c r="C256" i="15"/>
  <c r="H255" i="15"/>
  <c r="C255" i="15"/>
  <c r="H254" i="15"/>
  <c r="C254" i="15"/>
  <c r="H253" i="15"/>
  <c r="C253" i="15"/>
  <c r="L252" i="15"/>
  <c r="L251" i="15" s="1"/>
  <c r="K252" i="15"/>
  <c r="K251" i="15" s="1"/>
  <c r="J252" i="15"/>
  <c r="J251" i="15" s="1"/>
  <c r="I252" i="15"/>
  <c r="G252" i="15"/>
  <c r="G251" i="15" s="1"/>
  <c r="F252" i="15"/>
  <c r="F251" i="15" s="1"/>
  <c r="E252" i="15"/>
  <c r="D252" i="15"/>
  <c r="D251" i="15" s="1"/>
  <c r="H250" i="15"/>
  <c r="C250" i="15"/>
  <c r="H249" i="15"/>
  <c r="C249" i="15"/>
  <c r="H248" i="15"/>
  <c r="C248" i="15"/>
  <c r="H247" i="15"/>
  <c r="C247" i="15"/>
  <c r="L246" i="15"/>
  <c r="K246" i="15"/>
  <c r="J246" i="15"/>
  <c r="I246" i="15"/>
  <c r="G246" i="15"/>
  <c r="F246" i="15"/>
  <c r="E246" i="15"/>
  <c r="D246" i="15"/>
  <c r="H245" i="15"/>
  <c r="C245" i="15"/>
  <c r="H244" i="15"/>
  <c r="C244" i="15"/>
  <c r="H243" i="15"/>
  <c r="C243" i="15"/>
  <c r="H242" i="15"/>
  <c r="C242" i="15"/>
  <c r="H241" i="15"/>
  <c r="C241" i="15"/>
  <c r="H240" i="15"/>
  <c r="C240" i="15"/>
  <c r="H239" i="15"/>
  <c r="C239" i="15"/>
  <c r="L238" i="15"/>
  <c r="K238" i="15"/>
  <c r="J238" i="15"/>
  <c r="I238" i="15"/>
  <c r="G238" i="15"/>
  <c r="F238" i="15"/>
  <c r="E238" i="15"/>
  <c r="D238" i="15"/>
  <c r="H237" i="15"/>
  <c r="C237" i="15"/>
  <c r="H236" i="15"/>
  <c r="C236" i="15"/>
  <c r="L235" i="15"/>
  <c r="K235" i="15"/>
  <c r="J235" i="15"/>
  <c r="I235" i="15"/>
  <c r="G235" i="15"/>
  <c r="F235" i="15"/>
  <c r="E235" i="15"/>
  <c r="D235" i="15"/>
  <c r="H232" i="15"/>
  <c r="C232" i="15"/>
  <c r="H229" i="15"/>
  <c r="C229" i="15"/>
  <c r="H228" i="15"/>
  <c r="C228" i="15"/>
  <c r="L227" i="15"/>
  <c r="K227" i="15"/>
  <c r="J227" i="15"/>
  <c r="I227" i="15"/>
  <c r="G227" i="15"/>
  <c r="F227" i="15"/>
  <c r="E227" i="15"/>
  <c r="D227" i="15"/>
  <c r="H226" i="15"/>
  <c r="C226" i="15"/>
  <c r="H225" i="15"/>
  <c r="C225" i="15"/>
  <c r="H224" i="15"/>
  <c r="C224" i="15"/>
  <c r="H223" i="15"/>
  <c r="C223" i="15"/>
  <c r="H222" i="15"/>
  <c r="C222" i="15"/>
  <c r="H221" i="15"/>
  <c r="C221" i="15"/>
  <c r="H220" i="15"/>
  <c r="C220" i="15"/>
  <c r="H219" i="15"/>
  <c r="C219" i="15"/>
  <c r="H218" i="15"/>
  <c r="C218" i="15"/>
  <c r="H217" i="15"/>
  <c r="C217" i="15"/>
  <c r="L216" i="15"/>
  <c r="K216" i="15"/>
  <c r="J216" i="15"/>
  <c r="I216" i="15"/>
  <c r="G216" i="15"/>
  <c r="F216" i="15"/>
  <c r="E216" i="15"/>
  <c r="D216" i="15"/>
  <c r="H215" i="15"/>
  <c r="C215" i="15"/>
  <c r="H214" i="15"/>
  <c r="C214" i="15"/>
  <c r="H213" i="15"/>
  <c r="C213" i="15"/>
  <c r="H212" i="15"/>
  <c r="C212" i="15"/>
  <c r="H211" i="15"/>
  <c r="C211" i="15"/>
  <c r="H210" i="15"/>
  <c r="C210" i="15"/>
  <c r="H209" i="15"/>
  <c r="C209" i="15"/>
  <c r="H208" i="15"/>
  <c r="C208" i="15"/>
  <c r="H207" i="15"/>
  <c r="C207" i="15"/>
  <c r="H206" i="15"/>
  <c r="C206" i="15"/>
  <c r="L205" i="15"/>
  <c r="L204" i="15" s="1"/>
  <c r="K205" i="15"/>
  <c r="J205" i="15"/>
  <c r="J204" i="15" s="1"/>
  <c r="I205" i="15"/>
  <c r="I204" i="15" s="1"/>
  <c r="G205" i="15"/>
  <c r="G204" i="15" s="1"/>
  <c r="F205" i="15"/>
  <c r="E205" i="15"/>
  <c r="E204" i="15" s="1"/>
  <c r="D205" i="15"/>
  <c r="H203" i="15"/>
  <c r="C203" i="15"/>
  <c r="H202" i="15"/>
  <c r="C202" i="15"/>
  <c r="H201" i="15"/>
  <c r="C201" i="15"/>
  <c r="H200" i="15"/>
  <c r="C200" i="15"/>
  <c r="H199" i="15"/>
  <c r="C199" i="15"/>
  <c r="L198" i="15"/>
  <c r="L196" i="15" s="1"/>
  <c r="L195" i="15" s="1"/>
  <c r="K198" i="15"/>
  <c r="K196" i="15" s="1"/>
  <c r="J198" i="15"/>
  <c r="J196" i="15" s="1"/>
  <c r="J195" i="15" s="1"/>
  <c r="I198" i="15"/>
  <c r="G198" i="15"/>
  <c r="G196" i="15" s="1"/>
  <c r="F198" i="15"/>
  <c r="F196" i="15" s="1"/>
  <c r="E198" i="15"/>
  <c r="E196" i="15" s="1"/>
  <c r="D198" i="15"/>
  <c r="D196" i="15" s="1"/>
  <c r="H197" i="15"/>
  <c r="C197" i="15"/>
  <c r="H193" i="15"/>
  <c r="C193" i="15"/>
  <c r="L192" i="15"/>
  <c r="L191" i="15" s="1"/>
  <c r="K192" i="15"/>
  <c r="K191" i="15" s="1"/>
  <c r="J192" i="15"/>
  <c r="J191" i="15" s="1"/>
  <c r="I192" i="15"/>
  <c r="G192" i="15"/>
  <c r="G191" i="15" s="1"/>
  <c r="F192" i="15"/>
  <c r="F191" i="15" s="1"/>
  <c r="E192" i="15"/>
  <c r="D192" i="15"/>
  <c r="D191" i="15" s="1"/>
  <c r="H190" i="15"/>
  <c r="C190" i="15"/>
  <c r="H189" i="15"/>
  <c r="C189" i="15"/>
  <c r="L188" i="15"/>
  <c r="K188" i="15"/>
  <c r="J188" i="15"/>
  <c r="I188" i="15"/>
  <c r="G188" i="15"/>
  <c r="F188" i="15"/>
  <c r="E188" i="15"/>
  <c r="D188" i="15"/>
  <c r="H186" i="15"/>
  <c r="C186" i="15"/>
  <c r="H185" i="15"/>
  <c r="C185" i="15"/>
  <c r="L184" i="15"/>
  <c r="K184" i="15"/>
  <c r="J184" i="15"/>
  <c r="I184" i="15"/>
  <c r="G184" i="15"/>
  <c r="F184" i="15"/>
  <c r="E184" i="15"/>
  <c r="D184" i="15"/>
  <c r="H183" i="15"/>
  <c r="C183" i="15"/>
  <c r="H182" i="15"/>
  <c r="C182" i="15"/>
  <c r="H181" i="15"/>
  <c r="C181" i="15"/>
  <c r="H180" i="15"/>
  <c r="C180" i="15"/>
  <c r="L179" i="15"/>
  <c r="K179" i="15"/>
  <c r="J179" i="15"/>
  <c r="I179" i="15"/>
  <c r="G179" i="15"/>
  <c r="F179" i="15"/>
  <c r="E179" i="15"/>
  <c r="D179" i="15"/>
  <c r="H178" i="15"/>
  <c r="C178" i="15"/>
  <c r="H177" i="15"/>
  <c r="C177" i="15"/>
  <c r="H176" i="15"/>
  <c r="C176" i="15"/>
  <c r="L175" i="15"/>
  <c r="K175" i="15"/>
  <c r="J175" i="15"/>
  <c r="I175" i="15"/>
  <c r="G175" i="15"/>
  <c r="F175" i="15"/>
  <c r="E175" i="15"/>
  <c r="D175" i="15"/>
  <c r="H172" i="15"/>
  <c r="C172" i="15"/>
  <c r="H171" i="15"/>
  <c r="C171" i="15"/>
  <c r="H170" i="15"/>
  <c r="C170" i="15"/>
  <c r="H169" i="15"/>
  <c r="C169" i="15"/>
  <c r="H168" i="15"/>
  <c r="C168" i="15"/>
  <c r="H167" i="15"/>
  <c r="C167" i="15"/>
  <c r="L166" i="15"/>
  <c r="K166" i="15"/>
  <c r="J166" i="15"/>
  <c r="J165" i="15" s="1"/>
  <c r="I166" i="15"/>
  <c r="G166" i="15"/>
  <c r="G165" i="15" s="1"/>
  <c r="F166" i="15"/>
  <c r="F165" i="15" s="1"/>
  <c r="E166" i="15"/>
  <c r="D166" i="15"/>
  <c r="D165" i="15" s="1"/>
  <c r="L165" i="15"/>
  <c r="K165" i="15"/>
  <c r="H164" i="15"/>
  <c r="C164" i="15"/>
  <c r="H163" i="15"/>
  <c r="C163" i="15"/>
  <c r="H162" i="15"/>
  <c r="C162" i="15"/>
  <c r="H161" i="15"/>
  <c r="C161" i="15"/>
  <c r="L160" i="15"/>
  <c r="K160" i="15"/>
  <c r="J160" i="15"/>
  <c r="I160" i="15"/>
  <c r="G160" i="15"/>
  <c r="F160" i="15"/>
  <c r="E160" i="15"/>
  <c r="D160" i="15"/>
  <c r="H159" i="15"/>
  <c r="C159" i="15"/>
  <c r="H158" i="15"/>
  <c r="C158" i="15"/>
  <c r="H157" i="15"/>
  <c r="C157" i="15"/>
  <c r="H156" i="15"/>
  <c r="C156" i="15"/>
  <c r="H155" i="15"/>
  <c r="C155" i="15"/>
  <c r="H154" i="15"/>
  <c r="C154" i="15"/>
  <c r="H153" i="15"/>
  <c r="C153" i="15"/>
  <c r="H152" i="15"/>
  <c r="C152" i="15"/>
  <c r="L151" i="15"/>
  <c r="K151" i="15"/>
  <c r="J151" i="15"/>
  <c r="I151" i="15"/>
  <c r="G151" i="15"/>
  <c r="F151" i="15"/>
  <c r="E151" i="15"/>
  <c r="D151" i="15"/>
  <c r="H150" i="15"/>
  <c r="C150" i="15"/>
  <c r="H149" i="15"/>
  <c r="C149" i="15"/>
  <c r="H148" i="15"/>
  <c r="C148" i="15"/>
  <c r="H147" i="15"/>
  <c r="C147" i="15"/>
  <c r="H146" i="15"/>
  <c r="C146" i="15"/>
  <c r="H145" i="15"/>
  <c r="C145" i="15"/>
  <c r="L144" i="15"/>
  <c r="K144" i="15"/>
  <c r="J144" i="15"/>
  <c r="I144" i="15"/>
  <c r="G144" i="15"/>
  <c r="F144" i="15"/>
  <c r="E144" i="15"/>
  <c r="D144" i="15"/>
  <c r="H143" i="15"/>
  <c r="C143" i="15"/>
  <c r="H142" i="15"/>
  <c r="C142" i="15"/>
  <c r="L141" i="15"/>
  <c r="K141" i="15"/>
  <c r="J141" i="15"/>
  <c r="I141" i="15"/>
  <c r="G141" i="15"/>
  <c r="F141" i="15"/>
  <c r="E141" i="15"/>
  <c r="D141" i="15"/>
  <c r="H140" i="15"/>
  <c r="C140" i="15"/>
  <c r="H139" i="15"/>
  <c r="C139" i="15"/>
  <c r="H138" i="15"/>
  <c r="C138" i="15"/>
  <c r="H137" i="15"/>
  <c r="C137" i="15"/>
  <c r="L136" i="15"/>
  <c r="K136" i="15"/>
  <c r="K130" i="15" s="1"/>
  <c r="J136" i="15"/>
  <c r="I136" i="15"/>
  <c r="G136" i="15"/>
  <c r="F136" i="15"/>
  <c r="F130" i="15" s="1"/>
  <c r="E136" i="15"/>
  <c r="D136" i="15"/>
  <c r="H134" i="15"/>
  <c r="C134" i="15"/>
  <c r="H133" i="15"/>
  <c r="C133" i="15"/>
  <c r="H132" i="15"/>
  <c r="C132" i="15"/>
  <c r="H131" i="15"/>
  <c r="C131" i="15"/>
  <c r="H129" i="15"/>
  <c r="H128" i="15" s="1"/>
  <c r="C129" i="15"/>
  <c r="C128" i="15" s="1"/>
  <c r="L128" i="15"/>
  <c r="K128" i="15"/>
  <c r="J128" i="15"/>
  <c r="I128" i="15"/>
  <c r="G128" i="15"/>
  <c r="F128" i="15"/>
  <c r="E128" i="15"/>
  <c r="D128" i="15"/>
  <c r="H127" i="15"/>
  <c r="C127" i="15"/>
  <c r="H126" i="15"/>
  <c r="C126" i="15"/>
  <c r="H125" i="15"/>
  <c r="C125" i="15"/>
  <c r="H124" i="15"/>
  <c r="C124" i="15"/>
  <c r="H123" i="15"/>
  <c r="C123" i="15"/>
  <c r="L122" i="15"/>
  <c r="K122" i="15"/>
  <c r="J122" i="15"/>
  <c r="I122" i="15"/>
  <c r="G122" i="15"/>
  <c r="F122" i="15"/>
  <c r="E122" i="15"/>
  <c r="D122" i="15"/>
  <c r="H121" i="15"/>
  <c r="C121" i="15"/>
  <c r="H120" i="15"/>
  <c r="C120" i="15"/>
  <c r="H119" i="15"/>
  <c r="C119" i="15"/>
  <c r="H118" i="15"/>
  <c r="C118" i="15"/>
  <c r="H117" i="15"/>
  <c r="C117" i="15"/>
  <c r="L116" i="15"/>
  <c r="K116" i="15"/>
  <c r="J116" i="15"/>
  <c r="I116" i="15"/>
  <c r="G116" i="15"/>
  <c r="F116" i="15"/>
  <c r="E116" i="15"/>
  <c r="D116" i="15"/>
  <c r="H115" i="15"/>
  <c r="C115" i="15"/>
  <c r="H114" i="15"/>
  <c r="C114" i="15"/>
  <c r="H113" i="15"/>
  <c r="C113" i="15"/>
  <c r="L112" i="15"/>
  <c r="K112" i="15"/>
  <c r="J112" i="15"/>
  <c r="I112" i="15"/>
  <c r="G112" i="15"/>
  <c r="F112" i="15"/>
  <c r="E112" i="15"/>
  <c r="D112" i="15"/>
  <c r="H111" i="15"/>
  <c r="C111" i="15"/>
  <c r="H110" i="15"/>
  <c r="C110" i="15"/>
  <c r="H109" i="15"/>
  <c r="C109" i="15"/>
  <c r="H108" i="15"/>
  <c r="C108" i="15"/>
  <c r="H107" i="15"/>
  <c r="C107" i="15"/>
  <c r="H106" i="15"/>
  <c r="C106" i="15"/>
  <c r="H105" i="15"/>
  <c r="C105" i="15"/>
  <c r="H104" i="15"/>
  <c r="C104" i="15"/>
  <c r="L103" i="15"/>
  <c r="K103" i="15"/>
  <c r="J103" i="15"/>
  <c r="I103" i="15"/>
  <c r="G103" i="15"/>
  <c r="F103" i="15"/>
  <c r="E103" i="15"/>
  <c r="D103" i="15"/>
  <c r="H102" i="15"/>
  <c r="C102" i="15"/>
  <c r="H101" i="15"/>
  <c r="C101" i="15"/>
  <c r="H100" i="15"/>
  <c r="C100" i="15"/>
  <c r="H99" i="15"/>
  <c r="C99" i="15"/>
  <c r="H98" i="15"/>
  <c r="C98" i="15"/>
  <c r="H97" i="15"/>
  <c r="C97" i="15"/>
  <c r="H96" i="15"/>
  <c r="C96" i="15"/>
  <c r="L95" i="15"/>
  <c r="K95" i="15"/>
  <c r="J95" i="15"/>
  <c r="I95" i="15"/>
  <c r="G95" i="15"/>
  <c r="F95" i="15"/>
  <c r="E95" i="15"/>
  <c r="D95" i="15"/>
  <c r="H94" i="15"/>
  <c r="C94" i="15"/>
  <c r="H93" i="15"/>
  <c r="C93" i="15"/>
  <c r="H92" i="15"/>
  <c r="C92" i="15"/>
  <c r="H91" i="15"/>
  <c r="C91" i="15"/>
  <c r="H90" i="15"/>
  <c r="C90" i="15"/>
  <c r="L89" i="15"/>
  <c r="K89" i="15"/>
  <c r="J89" i="15"/>
  <c r="I89" i="15"/>
  <c r="G89" i="15"/>
  <c r="F89" i="15"/>
  <c r="E89" i="15"/>
  <c r="D89" i="15"/>
  <c r="H88" i="15"/>
  <c r="C88" i="15"/>
  <c r="H87" i="15"/>
  <c r="C87" i="15"/>
  <c r="H86" i="15"/>
  <c r="C86" i="15"/>
  <c r="H85" i="15"/>
  <c r="C85" i="15"/>
  <c r="L84" i="15"/>
  <c r="K84" i="15"/>
  <c r="J84" i="15"/>
  <c r="I84" i="15"/>
  <c r="G84" i="15"/>
  <c r="F84" i="15"/>
  <c r="E84" i="15"/>
  <c r="D84" i="15"/>
  <c r="H82" i="15"/>
  <c r="C82" i="15"/>
  <c r="H81" i="15"/>
  <c r="C81" i="15"/>
  <c r="L80" i="15"/>
  <c r="K80" i="15"/>
  <c r="J80" i="15"/>
  <c r="I80" i="15"/>
  <c r="G80" i="15"/>
  <c r="F80" i="15"/>
  <c r="E80" i="15"/>
  <c r="D80" i="15"/>
  <c r="H79" i="15"/>
  <c r="C79" i="15"/>
  <c r="H78" i="15"/>
  <c r="C78" i="15"/>
  <c r="L77" i="15"/>
  <c r="K77" i="15"/>
  <c r="J77" i="15"/>
  <c r="J76" i="15" s="1"/>
  <c r="I77" i="15"/>
  <c r="G77" i="15"/>
  <c r="G76" i="15" s="1"/>
  <c r="F77" i="15"/>
  <c r="E77" i="15"/>
  <c r="D77" i="15"/>
  <c r="L76" i="15"/>
  <c r="H74" i="15"/>
  <c r="C74" i="15"/>
  <c r="H73" i="15"/>
  <c r="C73" i="15"/>
  <c r="H71" i="15"/>
  <c r="C71" i="15"/>
  <c r="H70" i="15"/>
  <c r="C70" i="15"/>
  <c r="L69" i="15"/>
  <c r="L67" i="15" s="1"/>
  <c r="K69" i="15"/>
  <c r="K67" i="15" s="1"/>
  <c r="J69" i="15"/>
  <c r="J67" i="15" s="1"/>
  <c r="I69" i="15"/>
  <c r="I67" i="15" s="1"/>
  <c r="G69" i="15"/>
  <c r="G67" i="15" s="1"/>
  <c r="F69" i="15"/>
  <c r="F67" i="15" s="1"/>
  <c r="E69" i="15"/>
  <c r="E67" i="15" s="1"/>
  <c r="D69" i="15"/>
  <c r="D67" i="15" s="1"/>
  <c r="H68" i="15"/>
  <c r="C68" i="15"/>
  <c r="H66" i="15"/>
  <c r="C66" i="15"/>
  <c r="H65" i="15"/>
  <c r="C65" i="15"/>
  <c r="H64" i="15"/>
  <c r="C64" i="15"/>
  <c r="H63" i="15"/>
  <c r="C63" i="15"/>
  <c r="H62" i="15"/>
  <c r="C62" i="15"/>
  <c r="H61" i="15"/>
  <c r="C61" i="15"/>
  <c r="H60" i="15"/>
  <c r="C60" i="15"/>
  <c r="H59" i="15"/>
  <c r="C59" i="15"/>
  <c r="L58" i="15"/>
  <c r="K58" i="15"/>
  <c r="J58" i="15"/>
  <c r="I58" i="15"/>
  <c r="G58" i="15"/>
  <c r="F58" i="15"/>
  <c r="E58" i="15"/>
  <c r="D58" i="15"/>
  <c r="H57" i="15"/>
  <c r="C57" i="15"/>
  <c r="H56" i="15"/>
  <c r="C56" i="15"/>
  <c r="L55" i="15"/>
  <c r="L54" i="15" s="1"/>
  <c r="K55" i="15"/>
  <c r="K54" i="15" s="1"/>
  <c r="J55" i="15"/>
  <c r="J54" i="15" s="1"/>
  <c r="I55" i="15"/>
  <c r="I54" i="15" s="1"/>
  <c r="G55" i="15"/>
  <c r="G54" i="15" s="1"/>
  <c r="F55" i="15"/>
  <c r="F54" i="15" s="1"/>
  <c r="E55" i="15"/>
  <c r="E54" i="15" s="1"/>
  <c r="D55" i="15"/>
  <c r="H47" i="15"/>
  <c r="C47" i="15"/>
  <c r="H46" i="15"/>
  <c r="C46" i="15"/>
  <c r="L45" i="15"/>
  <c r="G45" i="15"/>
  <c r="C45" i="15" s="1"/>
  <c r="H44" i="15"/>
  <c r="C44" i="15"/>
  <c r="K43" i="15"/>
  <c r="J43" i="15"/>
  <c r="I43" i="15"/>
  <c r="F43" i="15"/>
  <c r="E43" i="15"/>
  <c r="D43" i="15"/>
  <c r="H42" i="15"/>
  <c r="C42" i="15"/>
  <c r="H41" i="15"/>
  <c r="C41" i="15"/>
  <c r="H40" i="15"/>
  <c r="C40" i="15"/>
  <c r="H39" i="15"/>
  <c r="C39" i="15"/>
  <c r="H38" i="15"/>
  <c r="C38" i="15"/>
  <c r="K37" i="15"/>
  <c r="H37" i="15" s="1"/>
  <c r="F37" i="15"/>
  <c r="C37" i="15" s="1"/>
  <c r="H36" i="15"/>
  <c r="C36" i="15"/>
  <c r="H35" i="15"/>
  <c r="C35" i="15"/>
  <c r="K34" i="15"/>
  <c r="H34" i="15" s="1"/>
  <c r="F34" i="15"/>
  <c r="C34" i="15" s="1"/>
  <c r="H33" i="15"/>
  <c r="C33" i="15"/>
  <c r="K32" i="15"/>
  <c r="H32" i="15" s="1"/>
  <c r="F32" i="15"/>
  <c r="C32" i="15" s="1"/>
  <c r="H31" i="15"/>
  <c r="C31" i="15"/>
  <c r="H30" i="15"/>
  <c r="C30" i="15"/>
  <c r="H29" i="15"/>
  <c r="C29" i="15"/>
  <c r="K28" i="15"/>
  <c r="H28" i="15" s="1"/>
  <c r="F28" i="15"/>
  <c r="C28" i="15" s="1"/>
  <c r="H26" i="15"/>
  <c r="C26" i="15"/>
  <c r="H24" i="15"/>
  <c r="C24" i="15"/>
  <c r="H23" i="15"/>
  <c r="C23" i="15"/>
  <c r="L22" i="15"/>
  <c r="K22" i="15"/>
  <c r="J22" i="15"/>
  <c r="I22" i="15"/>
  <c r="G22" i="15"/>
  <c r="F22" i="15"/>
  <c r="E22" i="15"/>
  <c r="D22" i="15"/>
  <c r="H300" i="14"/>
  <c r="C300" i="14"/>
  <c r="H298" i="14"/>
  <c r="C298" i="14"/>
  <c r="H296" i="14"/>
  <c r="C296" i="14"/>
  <c r="H295" i="14"/>
  <c r="C295" i="14"/>
  <c r="H294" i="14"/>
  <c r="C294" i="14"/>
  <c r="H293" i="14"/>
  <c r="C293" i="14"/>
  <c r="H292" i="14"/>
  <c r="C292" i="14"/>
  <c r="H291" i="14"/>
  <c r="C291" i="14"/>
  <c r="L290" i="14"/>
  <c r="K290" i="14"/>
  <c r="J290" i="14"/>
  <c r="I290" i="14"/>
  <c r="G290" i="14"/>
  <c r="F290" i="14"/>
  <c r="E290" i="14"/>
  <c r="D290" i="14"/>
  <c r="H282" i="14"/>
  <c r="C282" i="14"/>
  <c r="H281" i="14"/>
  <c r="C281" i="14"/>
  <c r="L280" i="14"/>
  <c r="K280" i="14"/>
  <c r="J280" i="14"/>
  <c r="I280" i="14"/>
  <c r="G280" i="14"/>
  <c r="F280" i="14"/>
  <c r="E280" i="14"/>
  <c r="D280" i="14"/>
  <c r="H279" i="14"/>
  <c r="C279" i="14"/>
  <c r="H278" i="14"/>
  <c r="C278" i="14"/>
  <c r="H277" i="14"/>
  <c r="C277" i="14"/>
  <c r="L276" i="14"/>
  <c r="K276" i="14"/>
  <c r="J276" i="14"/>
  <c r="I276" i="14"/>
  <c r="G276" i="14"/>
  <c r="F276" i="14"/>
  <c r="E276" i="14"/>
  <c r="D276" i="14"/>
  <c r="H275" i="14"/>
  <c r="C275" i="14"/>
  <c r="H274" i="14"/>
  <c r="C274" i="14"/>
  <c r="H273" i="14"/>
  <c r="C273" i="14"/>
  <c r="H272" i="14"/>
  <c r="C272" i="14"/>
  <c r="L271" i="14"/>
  <c r="L269" i="14" s="1"/>
  <c r="K271" i="14"/>
  <c r="K269" i="14" s="1"/>
  <c r="J271" i="14"/>
  <c r="I271" i="14"/>
  <c r="G271" i="14"/>
  <c r="G269" i="14" s="1"/>
  <c r="G268" i="14" s="1"/>
  <c r="F271" i="14"/>
  <c r="E271" i="14"/>
  <c r="D271" i="14"/>
  <c r="H270" i="14"/>
  <c r="C270" i="14"/>
  <c r="H267" i="14"/>
  <c r="C267" i="14"/>
  <c r="H266" i="14"/>
  <c r="C266" i="14"/>
  <c r="H265" i="14"/>
  <c r="C265" i="14"/>
  <c r="H264" i="14"/>
  <c r="C264" i="14"/>
  <c r="L263" i="14"/>
  <c r="K263" i="14"/>
  <c r="J263" i="14"/>
  <c r="I263" i="14"/>
  <c r="G263" i="14"/>
  <c r="F263" i="14"/>
  <c r="E263" i="14"/>
  <c r="D263" i="14"/>
  <c r="H262" i="14"/>
  <c r="C262" i="14"/>
  <c r="H261" i="14"/>
  <c r="C261" i="14"/>
  <c r="H260" i="14"/>
  <c r="C260" i="14"/>
  <c r="L259" i="14"/>
  <c r="L258" i="14" s="1"/>
  <c r="K259" i="14"/>
  <c r="J259" i="14"/>
  <c r="I259" i="14"/>
  <c r="G259" i="14"/>
  <c r="G258" i="14" s="1"/>
  <c r="F259" i="14"/>
  <c r="E259" i="14"/>
  <c r="D259" i="14"/>
  <c r="E258" i="14"/>
  <c r="H257" i="14"/>
  <c r="C257" i="14"/>
  <c r="H256" i="14"/>
  <c r="C256" i="14"/>
  <c r="H255" i="14"/>
  <c r="C255" i="14"/>
  <c r="H254" i="14"/>
  <c r="C254" i="14"/>
  <c r="H253" i="14"/>
  <c r="C253" i="14"/>
  <c r="L252" i="14"/>
  <c r="K252" i="14"/>
  <c r="J252" i="14"/>
  <c r="J251" i="14" s="1"/>
  <c r="I252" i="14"/>
  <c r="G252" i="14"/>
  <c r="G251" i="14" s="1"/>
  <c r="F252" i="14"/>
  <c r="F251" i="14" s="1"/>
  <c r="E252" i="14"/>
  <c r="E251" i="14" s="1"/>
  <c r="D252" i="14"/>
  <c r="L251" i="14"/>
  <c r="K251" i="14"/>
  <c r="D251" i="14"/>
  <c r="H250" i="14"/>
  <c r="C250" i="14"/>
  <c r="H249" i="14"/>
  <c r="C249" i="14"/>
  <c r="H248" i="14"/>
  <c r="C248" i="14"/>
  <c r="H247" i="14"/>
  <c r="C247" i="14"/>
  <c r="L246" i="14"/>
  <c r="K246" i="14"/>
  <c r="J246" i="14"/>
  <c r="I246" i="14"/>
  <c r="G246" i="14"/>
  <c r="F246" i="14"/>
  <c r="E246" i="14"/>
  <c r="D246" i="14"/>
  <c r="H245" i="14"/>
  <c r="C245" i="14"/>
  <c r="H244" i="14"/>
  <c r="C244" i="14"/>
  <c r="H243" i="14"/>
  <c r="C243" i="14"/>
  <c r="H242" i="14"/>
  <c r="C242" i="14"/>
  <c r="H241" i="14"/>
  <c r="C241" i="14"/>
  <c r="H240" i="14"/>
  <c r="C240" i="14"/>
  <c r="H239" i="14"/>
  <c r="C239" i="14"/>
  <c r="L238" i="14"/>
  <c r="K238" i="14"/>
  <c r="J238" i="14"/>
  <c r="I238" i="14"/>
  <c r="G238" i="14"/>
  <c r="F238" i="14"/>
  <c r="E238" i="14"/>
  <c r="D238" i="14"/>
  <c r="H237" i="14"/>
  <c r="C237" i="14"/>
  <c r="H236" i="14"/>
  <c r="C236" i="14"/>
  <c r="L235" i="14"/>
  <c r="K235" i="14"/>
  <c r="J235" i="14"/>
  <c r="I235" i="14"/>
  <c r="G235" i="14"/>
  <c r="F235" i="14"/>
  <c r="E235" i="14"/>
  <c r="D235" i="14"/>
  <c r="H232" i="14"/>
  <c r="C232" i="14"/>
  <c r="H229" i="14"/>
  <c r="C229" i="14"/>
  <c r="H228" i="14"/>
  <c r="C228" i="14"/>
  <c r="L227" i="14"/>
  <c r="K227" i="14"/>
  <c r="J227" i="14"/>
  <c r="I227" i="14"/>
  <c r="G227" i="14"/>
  <c r="F227" i="14"/>
  <c r="E227" i="14"/>
  <c r="D227" i="14"/>
  <c r="H226" i="14"/>
  <c r="C226" i="14"/>
  <c r="H225" i="14"/>
  <c r="C225" i="14"/>
  <c r="H224" i="14"/>
  <c r="C224" i="14"/>
  <c r="H223" i="14"/>
  <c r="C223" i="14"/>
  <c r="H222" i="14"/>
  <c r="C222" i="14"/>
  <c r="H221" i="14"/>
  <c r="C221" i="14"/>
  <c r="H220" i="14"/>
  <c r="C220" i="14"/>
  <c r="H219" i="14"/>
  <c r="C219" i="14"/>
  <c r="H218" i="14"/>
  <c r="C218" i="14"/>
  <c r="H217" i="14"/>
  <c r="C217" i="14"/>
  <c r="L216" i="14"/>
  <c r="K216" i="14"/>
  <c r="J216" i="14"/>
  <c r="I216" i="14"/>
  <c r="G216" i="14"/>
  <c r="F216" i="14"/>
  <c r="E216" i="14"/>
  <c r="D216" i="14"/>
  <c r="H215" i="14"/>
  <c r="C215" i="14"/>
  <c r="H214" i="14"/>
  <c r="C214" i="14"/>
  <c r="H213" i="14"/>
  <c r="C213" i="14"/>
  <c r="H212" i="14"/>
  <c r="C212" i="14"/>
  <c r="H211" i="14"/>
  <c r="C211" i="14"/>
  <c r="H210" i="14"/>
  <c r="C210" i="14"/>
  <c r="H209" i="14"/>
  <c r="C209" i="14"/>
  <c r="H208" i="14"/>
  <c r="C208" i="14"/>
  <c r="H207" i="14"/>
  <c r="C207" i="14"/>
  <c r="H206" i="14"/>
  <c r="C206" i="14"/>
  <c r="L205" i="14"/>
  <c r="L204" i="14" s="1"/>
  <c r="K205" i="14"/>
  <c r="J205" i="14"/>
  <c r="J204" i="14" s="1"/>
  <c r="I205" i="14"/>
  <c r="G205" i="14"/>
  <c r="F205" i="14"/>
  <c r="E205" i="14"/>
  <c r="D205" i="14"/>
  <c r="H203" i="14"/>
  <c r="C203" i="14"/>
  <c r="H202" i="14"/>
  <c r="C202" i="14"/>
  <c r="H201" i="14"/>
  <c r="C201" i="14"/>
  <c r="H200" i="14"/>
  <c r="C200" i="14"/>
  <c r="H199" i="14"/>
  <c r="C199" i="14"/>
  <c r="L198" i="14"/>
  <c r="L196" i="14" s="1"/>
  <c r="L195" i="14" s="1"/>
  <c r="K198" i="14"/>
  <c r="K196" i="14" s="1"/>
  <c r="J198" i="14"/>
  <c r="I198" i="14"/>
  <c r="I196" i="14" s="1"/>
  <c r="G198" i="14"/>
  <c r="G196" i="14" s="1"/>
  <c r="F198" i="14"/>
  <c r="F196" i="14" s="1"/>
  <c r="E198" i="14"/>
  <c r="E196" i="14" s="1"/>
  <c r="D198" i="14"/>
  <c r="D196" i="14" s="1"/>
  <c r="H197" i="14"/>
  <c r="C197" i="14"/>
  <c r="J196" i="14"/>
  <c r="J195" i="14" s="1"/>
  <c r="H193" i="14"/>
  <c r="C193" i="14"/>
  <c r="L192" i="14"/>
  <c r="K192" i="14"/>
  <c r="J192" i="14"/>
  <c r="J191" i="14" s="1"/>
  <c r="I192" i="14"/>
  <c r="G192" i="14"/>
  <c r="G191" i="14" s="1"/>
  <c r="F192" i="14"/>
  <c r="F191" i="14" s="1"/>
  <c r="E192" i="14"/>
  <c r="D192" i="14"/>
  <c r="D191" i="14" s="1"/>
  <c r="L191" i="14"/>
  <c r="K191" i="14"/>
  <c r="H190" i="14"/>
  <c r="C190" i="14"/>
  <c r="H189" i="14"/>
  <c r="C189" i="14"/>
  <c r="L188" i="14"/>
  <c r="L187" i="14" s="1"/>
  <c r="K188" i="14"/>
  <c r="J188" i="14"/>
  <c r="I188" i="14"/>
  <c r="G188" i="14"/>
  <c r="G187" i="14" s="1"/>
  <c r="F188" i="14"/>
  <c r="E188" i="14"/>
  <c r="D188" i="14"/>
  <c r="H186" i="14"/>
  <c r="C186" i="14"/>
  <c r="H185" i="14"/>
  <c r="C185" i="14"/>
  <c r="L184" i="14"/>
  <c r="K184" i="14"/>
  <c r="J184" i="14"/>
  <c r="I184" i="14"/>
  <c r="G184" i="14"/>
  <c r="F184" i="14"/>
  <c r="E184" i="14"/>
  <c r="D184" i="14"/>
  <c r="H183" i="14"/>
  <c r="C183" i="14"/>
  <c r="H182" i="14"/>
  <c r="C182" i="14"/>
  <c r="H181" i="14"/>
  <c r="C181" i="14"/>
  <c r="H180" i="14"/>
  <c r="C180" i="14"/>
  <c r="L179" i="14"/>
  <c r="K179" i="14"/>
  <c r="J179" i="14"/>
  <c r="I179" i="14"/>
  <c r="G179" i="14"/>
  <c r="F179" i="14"/>
  <c r="E179" i="14"/>
  <c r="D179" i="14"/>
  <c r="H178" i="14"/>
  <c r="C178" i="14"/>
  <c r="H177" i="14"/>
  <c r="C177" i="14"/>
  <c r="H176" i="14"/>
  <c r="C176" i="14"/>
  <c r="L175" i="14"/>
  <c r="K175" i="14"/>
  <c r="J175" i="14"/>
  <c r="I175" i="14"/>
  <c r="G175" i="14"/>
  <c r="F175" i="14"/>
  <c r="E175" i="14"/>
  <c r="D175" i="14"/>
  <c r="H172" i="14"/>
  <c r="C172" i="14"/>
  <c r="H171" i="14"/>
  <c r="C171" i="14"/>
  <c r="H170" i="14"/>
  <c r="C170" i="14"/>
  <c r="H169" i="14"/>
  <c r="C169" i="14"/>
  <c r="H168" i="14"/>
  <c r="C168" i="14"/>
  <c r="H167" i="14"/>
  <c r="C167" i="14"/>
  <c r="L166" i="14"/>
  <c r="K166" i="14"/>
  <c r="J166" i="14"/>
  <c r="J165" i="14" s="1"/>
  <c r="I166" i="14"/>
  <c r="I165" i="14" s="1"/>
  <c r="G166" i="14"/>
  <c r="G165" i="14" s="1"/>
  <c r="F166" i="14"/>
  <c r="F165" i="14" s="1"/>
  <c r="E166" i="14"/>
  <c r="E165" i="14" s="1"/>
  <c r="D166" i="14"/>
  <c r="D165" i="14" s="1"/>
  <c r="L165" i="14"/>
  <c r="K165" i="14"/>
  <c r="H164" i="14"/>
  <c r="C164" i="14"/>
  <c r="H163" i="14"/>
  <c r="C163" i="14"/>
  <c r="H162" i="14"/>
  <c r="C162" i="14"/>
  <c r="H161" i="14"/>
  <c r="C161" i="14"/>
  <c r="L160" i="14"/>
  <c r="K160" i="14"/>
  <c r="J160" i="14"/>
  <c r="I160" i="14"/>
  <c r="G160" i="14"/>
  <c r="F160" i="14"/>
  <c r="E160" i="14"/>
  <c r="D160" i="14"/>
  <c r="H159" i="14"/>
  <c r="C159" i="14"/>
  <c r="H158" i="14"/>
  <c r="C158" i="14"/>
  <c r="H157" i="14"/>
  <c r="C157" i="14"/>
  <c r="H156" i="14"/>
  <c r="C156" i="14"/>
  <c r="H155" i="14"/>
  <c r="C155" i="14"/>
  <c r="H154" i="14"/>
  <c r="C154" i="14"/>
  <c r="H153" i="14"/>
  <c r="C153" i="14"/>
  <c r="H152" i="14"/>
  <c r="C152" i="14"/>
  <c r="L151" i="14"/>
  <c r="K151" i="14"/>
  <c r="J151" i="14"/>
  <c r="I151" i="14"/>
  <c r="G151" i="14"/>
  <c r="F151" i="14"/>
  <c r="E151" i="14"/>
  <c r="D151" i="14"/>
  <c r="H150" i="14"/>
  <c r="C150" i="14"/>
  <c r="H149" i="14"/>
  <c r="C149" i="14"/>
  <c r="H148" i="14"/>
  <c r="C148" i="14"/>
  <c r="H147" i="14"/>
  <c r="C147" i="14"/>
  <c r="H146" i="14"/>
  <c r="C146" i="14"/>
  <c r="H145" i="14"/>
  <c r="C145" i="14"/>
  <c r="L144" i="14"/>
  <c r="K144" i="14"/>
  <c r="J144" i="14"/>
  <c r="I144" i="14"/>
  <c r="G144" i="14"/>
  <c r="F144" i="14"/>
  <c r="E144" i="14"/>
  <c r="D144" i="14"/>
  <c r="H143" i="14"/>
  <c r="C143" i="14"/>
  <c r="H142" i="14"/>
  <c r="C142" i="14"/>
  <c r="L141" i="14"/>
  <c r="K141" i="14"/>
  <c r="J141" i="14"/>
  <c r="I141" i="14"/>
  <c r="G141" i="14"/>
  <c r="F141" i="14"/>
  <c r="E141" i="14"/>
  <c r="D141" i="14"/>
  <c r="H140" i="14"/>
  <c r="C140" i="14"/>
  <c r="H139" i="14"/>
  <c r="C139" i="14"/>
  <c r="H138" i="14"/>
  <c r="C138" i="14"/>
  <c r="H137" i="14"/>
  <c r="C137" i="14"/>
  <c r="L136" i="14"/>
  <c r="K136" i="14"/>
  <c r="K130" i="14" s="1"/>
  <c r="J136" i="14"/>
  <c r="I136" i="14"/>
  <c r="G136" i="14"/>
  <c r="F136" i="14"/>
  <c r="E136" i="14"/>
  <c r="D136" i="14"/>
  <c r="D130" i="14" s="1"/>
  <c r="H134" i="14"/>
  <c r="C134" i="14"/>
  <c r="H133" i="14"/>
  <c r="C133" i="14"/>
  <c r="H132" i="14"/>
  <c r="C132" i="14"/>
  <c r="H131" i="14"/>
  <c r="H129" i="14"/>
  <c r="H128" i="14" s="1"/>
  <c r="C129" i="14"/>
  <c r="C128" i="14" s="1"/>
  <c r="L128" i="14"/>
  <c r="K128" i="14"/>
  <c r="J128" i="14"/>
  <c r="I128" i="14"/>
  <c r="G128" i="14"/>
  <c r="F128" i="14"/>
  <c r="E128" i="14"/>
  <c r="D128" i="14"/>
  <c r="H127" i="14"/>
  <c r="C127" i="14"/>
  <c r="H126" i="14"/>
  <c r="C126" i="14"/>
  <c r="H125" i="14"/>
  <c r="C125" i="14"/>
  <c r="H124" i="14"/>
  <c r="C124" i="14"/>
  <c r="H123" i="14"/>
  <c r="C123" i="14"/>
  <c r="L122" i="14"/>
  <c r="K122" i="14"/>
  <c r="J122" i="14"/>
  <c r="I122" i="14"/>
  <c r="G122" i="14"/>
  <c r="F122" i="14"/>
  <c r="E122" i="14"/>
  <c r="D122" i="14"/>
  <c r="H121" i="14"/>
  <c r="C121" i="14"/>
  <c r="H120" i="14"/>
  <c r="C120" i="14"/>
  <c r="H119" i="14"/>
  <c r="C119" i="14"/>
  <c r="H118" i="14"/>
  <c r="C118" i="14"/>
  <c r="H117" i="14"/>
  <c r="C117" i="14"/>
  <c r="L116" i="14"/>
  <c r="K116" i="14"/>
  <c r="J116" i="14"/>
  <c r="I116" i="14"/>
  <c r="G116" i="14"/>
  <c r="F116" i="14"/>
  <c r="E116" i="14"/>
  <c r="D116" i="14"/>
  <c r="H115" i="14"/>
  <c r="C115" i="14"/>
  <c r="H114" i="14"/>
  <c r="C114" i="14"/>
  <c r="H113" i="14"/>
  <c r="C113" i="14"/>
  <c r="L112" i="14"/>
  <c r="K112" i="14"/>
  <c r="J112" i="14"/>
  <c r="I112" i="14"/>
  <c r="G112" i="14"/>
  <c r="F112" i="14"/>
  <c r="E112" i="14"/>
  <c r="D112" i="14"/>
  <c r="H111" i="14"/>
  <c r="C111" i="14"/>
  <c r="H110" i="14"/>
  <c r="C110" i="14"/>
  <c r="H109" i="14"/>
  <c r="C109" i="14"/>
  <c r="H108" i="14"/>
  <c r="C108" i="14"/>
  <c r="H107" i="14"/>
  <c r="C107" i="14"/>
  <c r="H106" i="14"/>
  <c r="C106" i="14"/>
  <c r="H105" i="14"/>
  <c r="C105" i="14"/>
  <c r="H104" i="14"/>
  <c r="C104" i="14"/>
  <c r="L103" i="14"/>
  <c r="K103" i="14"/>
  <c r="J103" i="14"/>
  <c r="I103" i="14"/>
  <c r="G103" i="14"/>
  <c r="F103" i="14"/>
  <c r="E103" i="14"/>
  <c r="D103" i="14"/>
  <c r="H102" i="14"/>
  <c r="C102" i="14"/>
  <c r="H101" i="14"/>
  <c r="C101" i="14"/>
  <c r="H100" i="14"/>
  <c r="C100" i="14"/>
  <c r="H99" i="14"/>
  <c r="C99" i="14"/>
  <c r="H98" i="14"/>
  <c r="C98" i="14"/>
  <c r="H97" i="14"/>
  <c r="C97" i="14"/>
  <c r="H96" i="14"/>
  <c r="C96" i="14"/>
  <c r="L95" i="14"/>
  <c r="K95" i="14"/>
  <c r="J95" i="14"/>
  <c r="I95" i="14"/>
  <c r="G95" i="14"/>
  <c r="F95" i="14"/>
  <c r="E95" i="14"/>
  <c r="D95" i="14"/>
  <c r="H94" i="14"/>
  <c r="C94" i="14"/>
  <c r="H93" i="14"/>
  <c r="C93" i="14"/>
  <c r="H92" i="14"/>
  <c r="C92" i="14"/>
  <c r="H91" i="14"/>
  <c r="C91" i="14"/>
  <c r="H90" i="14"/>
  <c r="C90" i="14"/>
  <c r="L89" i="14"/>
  <c r="K89" i="14"/>
  <c r="J89" i="14"/>
  <c r="I89" i="14"/>
  <c r="G89" i="14"/>
  <c r="F89" i="14"/>
  <c r="E89" i="14"/>
  <c r="D89" i="14"/>
  <c r="H88" i="14"/>
  <c r="C88" i="14"/>
  <c r="H87" i="14"/>
  <c r="C87" i="14"/>
  <c r="H86" i="14"/>
  <c r="C86" i="14"/>
  <c r="H85" i="14"/>
  <c r="C85" i="14"/>
  <c r="L84" i="14"/>
  <c r="K84" i="14"/>
  <c r="J84" i="14"/>
  <c r="I84" i="14"/>
  <c r="G84" i="14"/>
  <c r="F84" i="14"/>
  <c r="E84" i="14"/>
  <c r="D84" i="14"/>
  <c r="H82" i="14"/>
  <c r="C82" i="14"/>
  <c r="H81" i="14"/>
  <c r="C81" i="14"/>
  <c r="L80" i="14"/>
  <c r="K80" i="14"/>
  <c r="J80" i="14"/>
  <c r="I80" i="14"/>
  <c r="G80" i="14"/>
  <c r="F80" i="14"/>
  <c r="E80" i="14"/>
  <c r="D80" i="14"/>
  <c r="H79" i="14"/>
  <c r="C79" i="14"/>
  <c r="H78" i="14"/>
  <c r="C78" i="14"/>
  <c r="L77" i="14"/>
  <c r="L76" i="14" s="1"/>
  <c r="K77" i="14"/>
  <c r="K76" i="14" s="1"/>
  <c r="J77" i="14"/>
  <c r="I77" i="14"/>
  <c r="I76" i="14" s="1"/>
  <c r="G77" i="14"/>
  <c r="G76" i="14" s="1"/>
  <c r="F77" i="14"/>
  <c r="F76" i="14" s="1"/>
  <c r="E77" i="14"/>
  <c r="D77" i="14"/>
  <c r="H74" i="14"/>
  <c r="C74" i="14"/>
  <c r="H73" i="14"/>
  <c r="C73" i="14"/>
  <c r="H71" i="14"/>
  <c r="C71" i="14"/>
  <c r="H70" i="14"/>
  <c r="C70" i="14"/>
  <c r="L69" i="14"/>
  <c r="L67" i="14" s="1"/>
  <c r="K69" i="14"/>
  <c r="K67" i="14" s="1"/>
  <c r="J69" i="14"/>
  <c r="J67" i="14" s="1"/>
  <c r="I69" i="14"/>
  <c r="I67" i="14" s="1"/>
  <c r="G69" i="14"/>
  <c r="G67" i="14" s="1"/>
  <c r="F69" i="14"/>
  <c r="F67" i="14" s="1"/>
  <c r="E69" i="14"/>
  <c r="E67" i="14" s="1"/>
  <c r="D69" i="14"/>
  <c r="D67" i="14" s="1"/>
  <c r="H68" i="14"/>
  <c r="C68" i="14"/>
  <c r="H66" i="14"/>
  <c r="C66" i="14"/>
  <c r="H65" i="14"/>
  <c r="C65" i="14"/>
  <c r="H64" i="14"/>
  <c r="C64" i="14"/>
  <c r="H63" i="14"/>
  <c r="C63" i="14"/>
  <c r="H62" i="14"/>
  <c r="C62" i="14"/>
  <c r="H61" i="14"/>
  <c r="C61" i="14"/>
  <c r="H60" i="14"/>
  <c r="C60" i="14"/>
  <c r="H59" i="14"/>
  <c r="C59" i="14"/>
  <c r="L58" i="14"/>
  <c r="K58" i="14"/>
  <c r="J58" i="14"/>
  <c r="I58" i="14"/>
  <c r="G58" i="14"/>
  <c r="F58" i="14"/>
  <c r="E58" i="14"/>
  <c r="D58" i="14"/>
  <c r="H57" i="14"/>
  <c r="C57" i="14"/>
  <c r="H56" i="14"/>
  <c r="C56" i="14"/>
  <c r="L55" i="14"/>
  <c r="K55" i="14"/>
  <c r="J55" i="14"/>
  <c r="I55" i="14"/>
  <c r="I54" i="14" s="1"/>
  <c r="G55" i="14"/>
  <c r="G54" i="14" s="1"/>
  <c r="F55" i="14"/>
  <c r="F54" i="14" s="1"/>
  <c r="E55" i="14"/>
  <c r="D55" i="14"/>
  <c r="D54" i="14" s="1"/>
  <c r="E54" i="14"/>
  <c r="H47" i="14"/>
  <c r="C47" i="14"/>
  <c r="H46" i="14"/>
  <c r="C46" i="14"/>
  <c r="L45" i="14"/>
  <c r="H45" i="14" s="1"/>
  <c r="G45" i="14"/>
  <c r="C45" i="14" s="1"/>
  <c r="H44" i="14"/>
  <c r="C44" i="14"/>
  <c r="K43" i="14"/>
  <c r="J43" i="14"/>
  <c r="I43" i="14"/>
  <c r="F43" i="14"/>
  <c r="E43" i="14"/>
  <c r="D43" i="14"/>
  <c r="H42" i="14"/>
  <c r="C42" i="14"/>
  <c r="C41" i="14"/>
  <c r="H40" i="14"/>
  <c r="C40" i="14"/>
  <c r="H39" i="14"/>
  <c r="C39" i="14"/>
  <c r="H38" i="14"/>
  <c r="C38" i="14"/>
  <c r="F37" i="14"/>
  <c r="C37" i="14" s="1"/>
  <c r="H36" i="14"/>
  <c r="C36" i="14"/>
  <c r="H35" i="14"/>
  <c r="C35" i="14"/>
  <c r="K34" i="14"/>
  <c r="H34" i="14" s="1"/>
  <c r="F34" i="14"/>
  <c r="C34" i="14" s="1"/>
  <c r="H33" i="14"/>
  <c r="C33" i="14"/>
  <c r="K32" i="14"/>
  <c r="H32" i="14" s="1"/>
  <c r="F32" i="14"/>
  <c r="H31" i="14"/>
  <c r="C31" i="14"/>
  <c r="H30" i="14"/>
  <c r="C30" i="14"/>
  <c r="H29" i="14"/>
  <c r="C29" i="14"/>
  <c r="K28" i="14"/>
  <c r="H28" i="14" s="1"/>
  <c r="F28" i="14"/>
  <c r="C28" i="14" s="1"/>
  <c r="H26" i="14"/>
  <c r="C26" i="14"/>
  <c r="C25" i="14"/>
  <c r="H24" i="14"/>
  <c r="C24" i="14"/>
  <c r="H23" i="14"/>
  <c r="C23" i="14"/>
  <c r="L22" i="14"/>
  <c r="K22" i="14"/>
  <c r="K288" i="14" s="1"/>
  <c r="K287" i="14" s="1"/>
  <c r="J22" i="14"/>
  <c r="I22" i="14"/>
  <c r="G22" i="14"/>
  <c r="F22" i="14"/>
  <c r="F288" i="14" s="1"/>
  <c r="F287" i="14" s="1"/>
  <c r="E22" i="14"/>
  <c r="D22" i="14"/>
  <c r="H300" i="13"/>
  <c r="C300" i="13"/>
  <c r="H298" i="13"/>
  <c r="C298" i="13"/>
  <c r="H296" i="13"/>
  <c r="C296" i="13"/>
  <c r="H295" i="13"/>
  <c r="C295" i="13"/>
  <c r="H294" i="13"/>
  <c r="C294" i="13"/>
  <c r="H293" i="13"/>
  <c r="C293" i="13"/>
  <c r="H292" i="13"/>
  <c r="C292" i="13"/>
  <c r="H291" i="13"/>
  <c r="C291" i="13"/>
  <c r="L290" i="13"/>
  <c r="K290" i="13"/>
  <c r="J290" i="13"/>
  <c r="I290" i="13"/>
  <c r="G290" i="13"/>
  <c r="F290" i="13"/>
  <c r="E290" i="13"/>
  <c r="D290" i="13"/>
  <c r="H282" i="13"/>
  <c r="C282" i="13"/>
  <c r="H281" i="13"/>
  <c r="C281" i="13"/>
  <c r="L280" i="13"/>
  <c r="K280" i="13"/>
  <c r="J280" i="13"/>
  <c r="I280" i="13"/>
  <c r="G280" i="13"/>
  <c r="F280" i="13"/>
  <c r="E280" i="13"/>
  <c r="D280" i="13"/>
  <c r="H279" i="13"/>
  <c r="C279" i="13"/>
  <c r="H278" i="13"/>
  <c r="C278" i="13"/>
  <c r="H277" i="13"/>
  <c r="C277" i="13"/>
  <c r="L276" i="13"/>
  <c r="K276" i="13"/>
  <c r="J276" i="13"/>
  <c r="I276" i="13"/>
  <c r="G276" i="13"/>
  <c r="F276" i="13"/>
  <c r="E276" i="13"/>
  <c r="D276" i="13"/>
  <c r="H275" i="13"/>
  <c r="C275" i="13"/>
  <c r="H274" i="13"/>
  <c r="C274" i="13"/>
  <c r="H273" i="13"/>
  <c r="C273" i="13"/>
  <c r="H272" i="13"/>
  <c r="C272" i="13"/>
  <c r="L271" i="13"/>
  <c r="K271" i="13"/>
  <c r="J271" i="13"/>
  <c r="I271" i="13"/>
  <c r="G271" i="13"/>
  <c r="F271" i="13"/>
  <c r="E271" i="13"/>
  <c r="D271" i="13"/>
  <c r="H270" i="13"/>
  <c r="C270" i="13"/>
  <c r="E269" i="13"/>
  <c r="E268" i="13" s="1"/>
  <c r="H267" i="13"/>
  <c r="C267" i="13"/>
  <c r="H266" i="13"/>
  <c r="C266" i="13"/>
  <c r="I265" i="13"/>
  <c r="H265" i="13" s="1"/>
  <c r="C265" i="13"/>
  <c r="H264" i="13"/>
  <c r="C264" i="13"/>
  <c r="L263" i="13"/>
  <c r="K263" i="13"/>
  <c r="J263" i="13"/>
  <c r="G263" i="13"/>
  <c r="F263" i="13"/>
  <c r="E263" i="13"/>
  <c r="D263" i="13"/>
  <c r="H262" i="13"/>
  <c r="C262" i="13"/>
  <c r="H261" i="13"/>
  <c r="C261" i="13"/>
  <c r="H260" i="13"/>
  <c r="C260" i="13"/>
  <c r="L259" i="13"/>
  <c r="K259" i="13"/>
  <c r="J259" i="13"/>
  <c r="I259" i="13"/>
  <c r="G259" i="13"/>
  <c r="F259" i="13"/>
  <c r="E259" i="13"/>
  <c r="D259" i="13"/>
  <c r="H257" i="13"/>
  <c r="C257" i="13"/>
  <c r="H256" i="13"/>
  <c r="C256" i="13"/>
  <c r="H255" i="13"/>
  <c r="C255" i="13"/>
  <c r="H254" i="13"/>
  <c r="C254" i="13"/>
  <c r="H253" i="13"/>
  <c r="C253" i="13"/>
  <c r="L252" i="13"/>
  <c r="L251" i="13" s="1"/>
  <c r="K252" i="13"/>
  <c r="K251" i="13" s="1"/>
  <c r="J252" i="13"/>
  <c r="J251" i="13" s="1"/>
  <c r="I252" i="13"/>
  <c r="I251" i="13" s="1"/>
  <c r="G252" i="13"/>
  <c r="G251" i="13" s="1"/>
  <c r="F252" i="13"/>
  <c r="F251" i="13" s="1"/>
  <c r="E252" i="13"/>
  <c r="E251" i="13" s="1"/>
  <c r="D252" i="13"/>
  <c r="H250" i="13"/>
  <c r="C250" i="13"/>
  <c r="H249" i="13"/>
  <c r="C249" i="13"/>
  <c r="H248" i="13"/>
  <c r="C248" i="13"/>
  <c r="H247" i="13"/>
  <c r="C247" i="13"/>
  <c r="L246" i="13"/>
  <c r="K246" i="13"/>
  <c r="J246" i="13"/>
  <c r="I246" i="13"/>
  <c r="G246" i="13"/>
  <c r="F246" i="13"/>
  <c r="E246" i="13"/>
  <c r="D246" i="13"/>
  <c r="H245" i="13"/>
  <c r="C245" i="13"/>
  <c r="H244" i="13"/>
  <c r="C244" i="13"/>
  <c r="H243" i="13"/>
  <c r="C243" i="13"/>
  <c r="H242" i="13"/>
  <c r="C242" i="13"/>
  <c r="H241" i="13"/>
  <c r="C241" i="13"/>
  <c r="H240" i="13"/>
  <c r="C240" i="13"/>
  <c r="H239" i="13"/>
  <c r="C239" i="13"/>
  <c r="L238" i="13"/>
  <c r="K238" i="13"/>
  <c r="J238" i="13"/>
  <c r="I238" i="13"/>
  <c r="G238" i="13"/>
  <c r="F238" i="13"/>
  <c r="E238" i="13"/>
  <c r="D238" i="13"/>
  <c r="H237" i="13"/>
  <c r="C237" i="13"/>
  <c r="H236" i="13"/>
  <c r="C236" i="13"/>
  <c r="L235" i="13"/>
  <c r="K235" i="13"/>
  <c r="J235" i="13"/>
  <c r="I235" i="13"/>
  <c r="G235" i="13"/>
  <c r="F235" i="13"/>
  <c r="E235" i="13"/>
  <c r="D235" i="13"/>
  <c r="H232" i="13"/>
  <c r="C232" i="13"/>
  <c r="H229" i="13"/>
  <c r="C229" i="13"/>
  <c r="H228" i="13"/>
  <c r="C228" i="13"/>
  <c r="L227" i="13"/>
  <c r="K227" i="13"/>
  <c r="J227" i="13"/>
  <c r="I227" i="13"/>
  <c r="G227" i="13"/>
  <c r="F227" i="13"/>
  <c r="E227" i="13"/>
  <c r="D227" i="13"/>
  <c r="I226" i="13"/>
  <c r="H226" i="13" s="1"/>
  <c r="D226" i="13"/>
  <c r="C226" i="13" s="1"/>
  <c r="H225" i="13"/>
  <c r="C225" i="13"/>
  <c r="I224" i="13"/>
  <c r="H224" i="13" s="1"/>
  <c r="C224" i="13"/>
  <c r="H223" i="13"/>
  <c r="C223" i="13"/>
  <c r="H222" i="13"/>
  <c r="C222" i="13"/>
  <c r="H221" i="13"/>
  <c r="C221" i="13"/>
  <c r="I220" i="13"/>
  <c r="H220" i="13" s="1"/>
  <c r="C220" i="13"/>
  <c r="H219" i="13"/>
  <c r="C219" i="13"/>
  <c r="H218" i="13"/>
  <c r="C218" i="13"/>
  <c r="H217" i="13"/>
  <c r="C217" i="13"/>
  <c r="L216" i="13"/>
  <c r="K216" i="13"/>
  <c r="J216" i="13"/>
  <c r="G216" i="13"/>
  <c r="F216" i="13"/>
  <c r="E216" i="13"/>
  <c r="D216" i="13"/>
  <c r="H215" i="13"/>
  <c r="C215" i="13"/>
  <c r="H214" i="13"/>
  <c r="C214" i="13"/>
  <c r="H213" i="13"/>
  <c r="C213" i="13"/>
  <c r="H212" i="13"/>
  <c r="C212" i="13"/>
  <c r="H211" i="13"/>
  <c r="C211" i="13"/>
  <c r="H210" i="13"/>
  <c r="C210" i="13"/>
  <c r="H209" i="13"/>
  <c r="C209" i="13"/>
  <c r="H208" i="13"/>
  <c r="C208" i="13"/>
  <c r="H207" i="13"/>
  <c r="C207" i="13"/>
  <c r="H206" i="13"/>
  <c r="C206" i="13"/>
  <c r="L205" i="13"/>
  <c r="K205" i="13"/>
  <c r="J205" i="13"/>
  <c r="I205" i="13"/>
  <c r="G205" i="13"/>
  <c r="F205" i="13"/>
  <c r="E205" i="13"/>
  <c r="D205" i="13"/>
  <c r="H203" i="13"/>
  <c r="C203" i="13"/>
  <c r="H202" i="13"/>
  <c r="C202" i="13"/>
  <c r="H201" i="13"/>
  <c r="C201" i="13"/>
  <c r="H200" i="13"/>
  <c r="C200" i="13"/>
  <c r="H199" i="13"/>
  <c r="C199" i="13"/>
  <c r="L198" i="13"/>
  <c r="L196" i="13" s="1"/>
  <c r="K198" i="13"/>
  <c r="K196" i="13" s="1"/>
  <c r="J198" i="13"/>
  <c r="I198" i="13"/>
  <c r="G198" i="13"/>
  <c r="G196" i="13" s="1"/>
  <c r="F198" i="13"/>
  <c r="F196" i="13" s="1"/>
  <c r="E198" i="13"/>
  <c r="E196" i="13" s="1"/>
  <c r="D198" i="13"/>
  <c r="I197" i="13"/>
  <c r="H197" i="13" s="1"/>
  <c r="D197" i="13"/>
  <c r="C197" i="13" s="1"/>
  <c r="J196" i="13"/>
  <c r="H193" i="13"/>
  <c r="C193" i="13"/>
  <c r="L192" i="13"/>
  <c r="K192" i="13"/>
  <c r="K191" i="13" s="1"/>
  <c r="J192" i="13"/>
  <c r="J191" i="13" s="1"/>
  <c r="I192" i="13"/>
  <c r="I191" i="13" s="1"/>
  <c r="G192" i="13"/>
  <c r="G191" i="13" s="1"/>
  <c r="F192" i="13"/>
  <c r="F191" i="13" s="1"/>
  <c r="E192" i="13"/>
  <c r="E191" i="13" s="1"/>
  <c r="D192" i="13"/>
  <c r="D191" i="13" s="1"/>
  <c r="L191" i="13"/>
  <c r="H190" i="13"/>
  <c r="C190" i="13"/>
  <c r="H189" i="13"/>
  <c r="C189" i="13"/>
  <c r="L188" i="13"/>
  <c r="K188" i="13"/>
  <c r="J188" i="13"/>
  <c r="I188" i="13"/>
  <c r="G188" i="13"/>
  <c r="F188" i="13"/>
  <c r="E188" i="13"/>
  <c r="D188" i="13"/>
  <c r="H186" i="13"/>
  <c r="C186" i="13"/>
  <c r="H185" i="13"/>
  <c r="C185" i="13"/>
  <c r="L184" i="13"/>
  <c r="K184" i="13"/>
  <c r="J184" i="13"/>
  <c r="I184" i="13"/>
  <c r="G184" i="13"/>
  <c r="F184" i="13"/>
  <c r="E184" i="13"/>
  <c r="D184" i="13"/>
  <c r="H183" i="13"/>
  <c r="C183" i="13"/>
  <c r="H182" i="13"/>
  <c r="C182" i="13"/>
  <c r="H181" i="13"/>
  <c r="C181" i="13"/>
  <c r="H180" i="13"/>
  <c r="C180" i="13"/>
  <c r="L179" i="13"/>
  <c r="K179" i="13"/>
  <c r="J179" i="13"/>
  <c r="I179" i="13"/>
  <c r="G179" i="13"/>
  <c r="F179" i="13"/>
  <c r="E179" i="13"/>
  <c r="D179" i="13"/>
  <c r="H178" i="13"/>
  <c r="C178" i="13"/>
  <c r="I177" i="13"/>
  <c r="H177" i="13" s="1"/>
  <c r="D177" i="13"/>
  <c r="C177" i="13" s="1"/>
  <c r="H176" i="13"/>
  <c r="C176" i="13"/>
  <c r="L175" i="13"/>
  <c r="K175" i="13"/>
  <c r="J175" i="13"/>
  <c r="G175" i="13"/>
  <c r="F175" i="13"/>
  <c r="E175" i="13"/>
  <c r="H172" i="13"/>
  <c r="C172" i="13"/>
  <c r="H171" i="13"/>
  <c r="C171" i="13"/>
  <c r="H170" i="13"/>
  <c r="C170" i="13"/>
  <c r="H169" i="13"/>
  <c r="C169" i="13"/>
  <c r="H168" i="13"/>
  <c r="C168" i="13"/>
  <c r="H167" i="13"/>
  <c r="C167" i="13"/>
  <c r="L166" i="13"/>
  <c r="L165" i="13" s="1"/>
  <c r="K166" i="13"/>
  <c r="K165" i="13" s="1"/>
  <c r="J166" i="13"/>
  <c r="J165" i="13" s="1"/>
  <c r="I166" i="13"/>
  <c r="I165" i="13" s="1"/>
  <c r="G166" i="13"/>
  <c r="G165" i="13" s="1"/>
  <c r="F166" i="13"/>
  <c r="F165" i="13" s="1"/>
  <c r="E166" i="13"/>
  <c r="E165" i="13" s="1"/>
  <c r="D166" i="13"/>
  <c r="H164" i="13"/>
  <c r="C164" i="13"/>
  <c r="H163" i="13"/>
  <c r="D163" i="13"/>
  <c r="C163" i="13" s="1"/>
  <c r="H162" i="13"/>
  <c r="C162" i="13"/>
  <c r="H161" i="13"/>
  <c r="C161" i="13"/>
  <c r="L160" i="13"/>
  <c r="K160" i="13"/>
  <c r="J160" i="13"/>
  <c r="I160" i="13"/>
  <c r="G160" i="13"/>
  <c r="F160" i="13"/>
  <c r="E160" i="13"/>
  <c r="D160" i="13"/>
  <c r="H159" i="13"/>
  <c r="C159" i="13"/>
  <c r="H158" i="13"/>
  <c r="C158" i="13"/>
  <c r="H157" i="13"/>
  <c r="C157" i="13"/>
  <c r="H156" i="13"/>
  <c r="C156" i="13"/>
  <c r="H155" i="13"/>
  <c r="C155" i="13"/>
  <c r="H154" i="13"/>
  <c r="C154" i="13"/>
  <c r="H153" i="13"/>
  <c r="C153" i="13"/>
  <c r="H152" i="13"/>
  <c r="C152" i="13"/>
  <c r="L151" i="13"/>
  <c r="K151" i="13"/>
  <c r="J151" i="13"/>
  <c r="I151" i="13"/>
  <c r="G151" i="13"/>
  <c r="F151" i="13"/>
  <c r="E151" i="13"/>
  <c r="D151" i="13"/>
  <c r="H150" i="13"/>
  <c r="C150" i="13"/>
  <c r="H149" i="13"/>
  <c r="C149" i="13"/>
  <c r="H148" i="13"/>
  <c r="C148" i="13"/>
  <c r="H147" i="13"/>
  <c r="C147" i="13"/>
  <c r="H146" i="13"/>
  <c r="C146" i="13"/>
  <c r="H145" i="13"/>
  <c r="C145" i="13"/>
  <c r="L144" i="13"/>
  <c r="K144" i="13"/>
  <c r="J144" i="13"/>
  <c r="I144" i="13"/>
  <c r="G144" i="13"/>
  <c r="F144" i="13"/>
  <c r="E144" i="13"/>
  <c r="D144" i="13"/>
  <c r="H143" i="13"/>
  <c r="C143" i="13"/>
  <c r="H142" i="13"/>
  <c r="C142" i="13"/>
  <c r="L141" i="13"/>
  <c r="K141" i="13"/>
  <c r="J141" i="13"/>
  <c r="I141" i="13"/>
  <c r="G141" i="13"/>
  <c r="F141" i="13"/>
  <c r="E141" i="13"/>
  <c r="D141" i="13"/>
  <c r="H140" i="13"/>
  <c r="C140" i="13"/>
  <c r="H139" i="13"/>
  <c r="C139" i="13"/>
  <c r="H138" i="13"/>
  <c r="C138" i="13"/>
  <c r="H137" i="13"/>
  <c r="C137" i="13"/>
  <c r="L136" i="13"/>
  <c r="L130" i="13" s="1"/>
  <c r="K136" i="13"/>
  <c r="K130" i="13" s="1"/>
  <c r="J136" i="13"/>
  <c r="I136" i="13"/>
  <c r="G136" i="13"/>
  <c r="F136" i="13"/>
  <c r="E136" i="13"/>
  <c r="D136" i="13"/>
  <c r="D130" i="13" s="1"/>
  <c r="H134" i="13"/>
  <c r="C134" i="13"/>
  <c r="H133" i="13"/>
  <c r="C133" i="13"/>
  <c r="H132" i="13"/>
  <c r="C132" i="13"/>
  <c r="H131" i="13"/>
  <c r="H129" i="13"/>
  <c r="H128" i="13" s="1"/>
  <c r="C129" i="13"/>
  <c r="C128" i="13" s="1"/>
  <c r="L128" i="13"/>
  <c r="K128" i="13"/>
  <c r="J128" i="13"/>
  <c r="I128" i="13"/>
  <c r="G128" i="13"/>
  <c r="F128" i="13"/>
  <c r="E128" i="13"/>
  <c r="D128" i="13"/>
  <c r="H127" i="13"/>
  <c r="D127" i="13"/>
  <c r="C127" i="13" s="1"/>
  <c r="H126" i="13"/>
  <c r="C126" i="13"/>
  <c r="H125" i="13"/>
  <c r="C125" i="13"/>
  <c r="I124" i="13"/>
  <c r="H124" i="13" s="1"/>
  <c r="C124" i="13"/>
  <c r="H123" i="13"/>
  <c r="C123" i="13"/>
  <c r="L122" i="13"/>
  <c r="K122" i="13"/>
  <c r="J122" i="13"/>
  <c r="G122" i="13"/>
  <c r="F122" i="13"/>
  <c r="E122" i="13"/>
  <c r="H121" i="13"/>
  <c r="C121" i="13"/>
  <c r="I120" i="13"/>
  <c r="H120" i="13" s="1"/>
  <c r="C120" i="13"/>
  <c r="H119" i="13"/>
  <c r="C119" i="13"/>
  <c r="I118" i="13"/>
  <c r="H118" i="13" s="1"/>
  <c r="C118" i="13"/>
  <c r="H117" i="13"/>
  <c r="C117" i="13"/>
  <c r="L116" i="13"/>
  <c r="K116" i="13"/>
  <c r="J116" i="13"/>
  <c r="G116" i="13"/>
  <c r="F116" i="13"/>
  <c r="E116" i="13"/>
  <c r="D116" i="13"/>
  <c r="H115" i="13"/>
  <c r="C115" i="13"/>
  <c r="H114" i="13"/>
  <c r="C114" i="13"/>
  <c r="H113" i="13"/>
  <c r="C113" i="13"/>
  <c r="L112" i="13"/>
  <c r="K112" i="13"/>
  <c r="J112" i="13"/>
  <c r="I112" i="13"/>
  <c r="G112" i="13"/>
  <c r="F112" i="13"/>
  <c r="E112" i="13"/>
  <c r="D112" i="13"/>
  <c r="H111" i="13"/>
  <c r="C111" i="13"/>
  <c r="H110" i="13"/>
  <c r="C110" i="13"/>
  <c r="H109" i="13"/>
  <c r="C109" i="13"/>
  <c r="H108" i="13"/>
  <c r="C108" i="13"/>
  <c r="H107" i="13"/>
  <c r="C107" i="13"/>
  <c r="H106" i="13"/>
  <c r="C106" i="13"/>
  <c r="H105" i="13"/>
  <c r="C105" i="13"/>
  <c r="H104" i="13"/>
  <c r="C104" i="13"/>
  <c r="L103" i="13"/>
  <c r="K103" i="13"/>
  <c r="J103" i="13"/>
  <c r="I103" i="13"/>
  <c r="G103" i="13"/>
  <c r="F103" i="13"/>
  <c r="E103" i="13"/>
  <c r="D103" i="13"/>
  <c r="I102" i="13"/>
  <c r="H102" i="13" s="1"/>
  <c r="D102" i="13"/>
  <c r="C102" i="13" s="1"/>
  <c r="H101" i="13"/>
  <c r="C101" i="13"/>
  <c r="H100" i="13"/>
  <c r="C100" i="13"/>
  <c r="H99" i="13"/>
  <c r="C99" i="13"/>
  <c r="H98" i="13"/>
  <c r="C98" i="13"/>
  <c r="I97" i="13"/>
  <c r="H97" i="13" s="1"/>
  <c r="D97" i="13"/>
  <c r="C97" i="13" s="1"/>
  <c r="H96" i="13"/>
  <c r="D96" i="13"/>
  <c r="C96" i="13" s="1"/>
  <c r="L95" i="13"/>
  <c r="K95" i="13"/>
  <c r="J95" i="13"/>
  <c r="G95" i="13"/>
  <c r="F95" i="13"/>
  <c r="E95" i="13"/>
  <c r="H94" i="13"/>
  <c r="C94" i="13"/>
  <c r="H93" i="13"/>
  <c r="C93" i="13"/>
  <c r="H92" i="13"/>
  <c r="C92" i="13"/>
  <c r="H91" i="13"/>
  <c r="C91" i="13"/>
  <c r="H90" i="13"/>
  <c r="C90" i="13"/>
  <c r="L89" i="13"/>
  <c r="K89" i="13"/>
  <c r="J89" i="13"/>
  <c r="I89" i="13"/>
  <c r="G89" i="13"/>
  <c r="F89" i="13"/>
  <c r="E89" i="13"/>
  <c r="D89" i="13"/>
  <c r="H88" i="13"/>
  <c r="C88" i="13"/>
  <c r="H87" i="13"/>
  <c r="C87" i="13"/>
  <c r="I86" i="13"/>
  <c r="H86" i="13" s="1"/>
  <c r="C86" i="13"/>
  <c r="H85" i="13"/>
  <c r="C85" i="13"/>
  <c r="L84" i="13"/>
  <c r="K84" i="13"/>
  <c r="J84" i="13"/>
  <c r="G84" i="13"/>
  <c r="F84" i="13"/>
  <c r="E84" i="13"/>
  <c r="D84" i="13"/>
  <c r="H82" i="13"/>
  <c r="C82" i="13"/>
  <c r="H81" i="13"/>
  <c r="C81" i="13"/>
  <c r="L80" i="13"/>
  <c r="K80" i="13"/>
  <c r="J80" i="13"/>
  <c r="I80" i="13"/>
  <c r="G80" i="13"/>
  <c r="F80" i="13"/>
  <c r="E80" i="13"/>
  <c r="D80" i="13"/>
  <c r="H79" i="13"/>
  <c r="C79" i="13"/>
  <c r="H78" i="13"/>
  <c r="C78" i="13"/>
  <c r="L77" i="13"/>
  <c r="K77" i="13"/>
  <c r="J77" i="13"/>
  <c r="I77" i="13"/>
  <c r="G77" i="13"/>
  <c r="G76" i="13" s="1"/>
  <c r="F77" i="13"/>
  <c r="F76" i="13" s="1"/>
  <c r="E77" i="13"/>
  <c r="E76" i="13" s="1"/>
  <c r="D77" i="13"/>
  <c r="D76" i="13" s="1"/>
  <c r="H74" i="13"/>
  <c r="C74" i="13"/>
  <c r="H73" i="13"/>
  <c r="C73" i="13"/>
  <c r="H71" i="13"/>
  <c r="C71" i="13"/>
  <c r="H70" i="13"/>
  <c r="C70" i="13"/>
  <c r="L69" i="13"/>
  <c r="L67" i="13" s="1"/>
  <c r="K69" i="13"/>
  <c r="K67" i="13" s="1"/>
  <c r="J69" i="13"/>
  <c r="J67" i="13" s="1"/>
  <c r="I69" i="13"/>
  <c r="G69" i="13"/>
  <c r="G67" i="13" s="1"/>
  <c r="F69" i="13"/>
  <c r="F67" i="13" s="1"/>
  <c r="E69" i="13"/>
  <c r="E67" i="13" s="1"/>
  <c r="D69" i="13"/>
  <c r="D67" i="13" s="1"/>
  <c r="H68" i="13"/>
  <c r="C68" i="13"/>
  <c r="I66" i="13"/>
  <c r="H66" i="13" s="1"/>
  <c r="C66" i="13"/>
  <c r="H65" i="13"/>
  <c r="C65" i="13"/>
  <c r="H64" i="13"/>
  <c r="C64" i="13"/>
  <c r="H63" i="13"/>
  <c r="C63" i="13"/>
  <c r="H62" i="13"/>
  <c r="C62" i="13"/>
  <c r="H61" i="13"/>
  <c r="C61" i="13"/>
  <c r="H60" i="13"/>
  <c r="C60" i="13"/>
  <c r="H59" i="13"/>
  <c r="C59" i="13"/>
  <c r="L58" i="13"/>
  <c r="K58" i="13"/>
  <c r="J58" i="13"/>
  <c r="I58" i="13"/>
  <c r="G58" i="13"/>
  <c r="F58" i="13"/>
  <c r="E58" i="13"/>
  <c r="D58" i="13"/>
  <c r="H57" i="13"/>
  <c r="C57" i="13"/>
  <c r="H56" i="13"/>
  <c r="C56" i="13"/>
  <c r="L55" i="13"/>
  <c r="K55" i="13"/>
  <c r="J55" i="13"/>
  <c r="J54" i="13" s="1"/>
  <c r="I55" i="13"/>
  <c r="G55" i="13"/>
  <c r="G54" i="13" s="1"/>
  <c r="F55" i="13"/>
  <c r="E55" i="13"/>
  <c r="E54" i="13" s="1"/>
  <c r="D55" i="13"/>
  <c r="L54" i="13"/>
  <c r="H47" i="13"/>
  <c r="C47" i="13"/>
  <c r="H46" i="13"/>
  <c r="C46" i="13"/>
  <c r="L45" i="13"/>
  <c r="H45" i="13" s="1"/>
  <c r="G45" i="13"/>
  <c r="C45" i="13" s="1"/>
  <c r="H44" i="13"/>
  <c r="C44" i="13"/>
  <c r="K43" i="13"/>
  <c r="J43" i="13"/>
  <c r="I43" i="13"/>
  <c r="F43" i="13"/>
  <c r="E43" i="13"/>
  <c r="D43" i="13"/>
  <c r="H42" i="13"/>
  <c r="C42" i="13"/>
  <c r="H41" i="13"/>
  <c r="C41" i="13"/>
  <c r="H40" i="13"/>
  <c r="C40" i="13"/>
  <c r="H39" i="13"/>
  <c r="C39" i="13"/>
  <c r="H38" i="13"/>
  <c r="C38" i="13"/>
  <c r="K37" i="13"/>
  <c r="H37" i="13" s="1"/>
  <c r="F37" i="13"/>
  <c r="C37" i="13" s="1"/>
  <c r="H36" i="13"/>
  <c r="C36" i="13"/>
  <c r="H35" i="13"/>
  <c r="C35" i="13"/>
  <c r="K34" i="13"/>
  <c r="H34" i="13" s="1"/>
  <c r="F34" i="13"/>
  <c r="C34" i="13" s="1"/>
  <c r="H33" i="13"/>
  <c r="C33" i="13"/>
  <c r="K32" i="13"/>
  <c r="H32" i="13" s="1"/>
  <c r="F32" i="13"/>
  <c r="C32" i="13" s="1"/>
  <c r="H31" i="13"/>
  <c r="C31" i="13"/>
  <c r="H30" i="13"/>
  <c r="C30" i="13"/>
  <c r="H29" i="13"/>
  <c r="C29" i="13"/>
  <c r="K28" i="13"/>
  <c r="F28" i="13"/>
  <c r="H26" i="13"/>
  <c r="C26" i="13"/>
  <c r="D25" i="13"/>
  <c r="C25" i="13" s="1"/>
  <c r="H24" i="13"/>
  <c r="C24" i="13"/>
  <c r="H23" i="13"/>
  <c r="C23" i="13"/>
  <c r="L22" i="13"/>
  <c r="K22" i="13"/>
  <c r="J22" i="13"/>
  <c r="J288" i="13" s="1"/>
  <c r="J287" i="13" s="1"/>
  <c r="I22" i="13"/>
  <c r="G22" i="13"/>
  <c r="F22" i="13"/>
  <c r="E22" i="13"/>
  <c r="D22" i="13"/>
  <c r="H300" i="12"/>
  <c r="C300" i="12"/>
  <c r="H298" i="12"/>
  <c r="C298" i="12"/>
  <c r="H296" i="12"/>
  <c r="C296" i="12"/>
  <c r="H295" i="12"/>
  <c r="C295" i="12"/>
  <c r="H294" i="12"/>
  <c r="C294" i="12"/>
  <c r="H293" i="12"/>
  <c r="C293" i="12"/>
  <c r="H292" i="12"/>
  <c r="C292" i="12"/>
  <c r="H291" i="12"/>
  <c r="C291" i="12"/>
  <c r="L290" i="12"/>
  <c r="K290" i="12"/>
  <c r="J290" i="12"/>
  <c r="I290" i="12"/>
  <c r="G290" i="12"/>
  <c r="F290" i="12"/>
  <c r="E290" i="12"/>
  <c r="D290" i="12"/>
  <c r="H282" i="12"/>
  <c r="C282" i="12"/>
  <c r="H281" i="12"/>
  <c r="C281" i="12"/>
  <c r="L280" i="12"/>
  <c r="K280" i="12"/>
  <c r="J280" i="12"/>
  <c r="I280" i="12"/>
  <c r="G280" i="12"/>
  <c r="F280" i="12"/>
  <c r="E280" i="12"/>
  <c r="D280" i="12"/>
  <c r="H279" i="12"/>
  <c r="C279" i="12"/>
  <c r="H278" i="12"/>
  <c r="C278" i="12"/>
  <c r="H277" i="12"/>
  <c r="C277" i="12"/>
  <c r="L276" i="12"/>
  <c r="K276" i="12"/>
  <c r="J276" i="12"/>
  <c r="I276" i="12"/>
  <c r="G276" i="12"/>
  <c r="F276" i="12"/>
  <c r="E276" i="12"/>
  <c r="D276" i="12"/>
  <c r="H275" i="12"/>
  <c r="C275" i="12"/>
  <c r="H274" i="12"/>
  <c r="C274" i="12"/>
  <c r="H273" i="12"/>
  <c r="C273" i="12"/>
  <c r="H272" i="12"/>
  <c r="C272" i="12"/>
  <c r="L271" i="12"/>
  <c r="L269" i="12" s="1"/>
  <c r="K271" i="12"/>
  <c r="K269" i="12" s="1"/>
  <c r="J271" i="12"/>
  <c r="I271" i="12"/>
  <c r="G271" i="12"/>
  <c r="G269" i="12" s="1"/>
  <c r="G268" i="12" s="1"/>
  <c r="F271" i="12"/>
  <c r="E271" i="12"/>
  <c r="D271" i="12"/>
  <c r="H270" i="12"/>
  <c r="C270" i="12"/>
  <c r="H267" i="12"/>
  <c r="C267" i="12"/>
  <c r="H266" i="12"/>
  <c r="C266" i="12"/>
  <c r="H265" i="12"/>
  <c r="C265" i="12"/>
  <c r="H264" i="12"/>
  <c r="C264" i="12"/>
  <c r="L263" i="12"/>
  <c r="K263" i="12"/>
  <c r="J263" i="12"/>
  <c r="I263" i="12"/>
  <c r="G263" i="12"/>
  <c r="F263" i="12"/>
  <c r="E263" i="12"/>
  <c r="D263" i="12"/>
  <c r="H262" i="12"/>
  <c r="C262" i="12"/>
  <c r="H261" i="12"/>
  <c r="C261" i="12"/>
  <c r="H260" i="12"/>
  <c r="C260" i="12"/>
  <c r="L259" i="12"/>
  <c r="K259" i="12"/>
  <c r="J259" i="12"/>
  <c r="I259" i="12"/>
  <c r="G259" i="12"/>
  <c r="F259" i="12"/>
  <c r="E259" i="12"/>
  <c r="D259" i="12"/>
  <c r="H257" i="12"/>
  <c r="C257" i="12"/>
  <c r="H256" i="12"/>
  <c r="C256" i="12"/>
  <c r="H255" i="12"/>
  <c r="C255" i="12"/>
  <c r="H254" i="12"/>
  <c r="C254" i="12"/>
  <c r="H253" i="12"/>
  <c r="C253" i="12"/>
  <c r="L252" i="12"/>
  <c r="K252" i="12"/>
  <c r="J252" i="12"/>
  <c r="J251" i="12" s="1"/>
  <c r="I252" i="12"/>
  <c r="G252" i="12"/>
  <c r="G251" i="12" s="1"/>
  <c r="F252" i="12"/>
  <c r="F251" i="12" s="1"/>
  <c r="E252" i="12"/>
  <c r="E251" i="12" s="1"/>
  <c r="D252" i="12"/>
  <c r="D251" i="12" s="1"/>
  <c r="L251" i="12"/>
  <c r="K251" i="12"/>
  <c r="H250" i="12"/>
  <c r="C250" i="12"/>
  <c r="H249" i="12"/>
  <c r="C249" i="12"/>
  <c r="H248" i="12"/>
  <c r="C248" i="12"/>
  <c r="H247" i="12"/>
  <c r="C247" i="12"/>
  <c r="L246" i="12"/>
  <c r="K246" i="12"/>
  <c r="J246" i="12"/>
  <c r="I246" i="12"/>
  <c r="G246" i="12"/>
  <c r="F246" i="12"/>
  <c r="E246" i="12"/>
  <c r="D246" i="12"/>
  <c r="H245" i="12"/>
  <c r="C245" i="12"/>
  <c r="H244" i="12"/>
  <c r="C244" i="12"/>
  <c r="H243" i="12"/>
  <c r="C243" i="12"/>
  <c r="H242" i="12"/>
  <c r="C242" i="12"/>
  <c r="H241" i="12"/>
  <c r="C241" i="12"/>
  <c r="H240" i="12"/>
  <c r="C240" i="12"/>
  <c r="H239" i="12"/>
  <c r="C239" i="12"/>
  <c r="L238" i="12"/>
  <c r="K238" i="12"/>
  <c r="J238" i="12"/>
  <c r="I238" i="12"/>
  <c r="G238" i="12"/>
  <c r="F238" i="12"/>
  <c r="E238" i="12"/>
  <c r="D238" i="12"/>
  <c r="H237" i="12"/>
  <c r="C237" i="12"/>
  <c r="H236" i="12"/>
  <c r="C236" i="12"/>
  <c r="L235" i="12"/>
  <c r="K235" i="12"/>
  <c r="J235" i="12"/>
  <c r="I235" i="12"/>
  <c r="G235" i="12"/>
  <c r="F235" i="12"/>
  <c r="E235" i="12"/>
  <c r="D235" i="12"/>
  <c r="H232" i="12"/>
  <c r="C232" i="12"/>
  <c r="H229" i="12"/>
  <c r="C229" i="12"/>
  <c r="H228" i="12"/>
  <c r="C228" i="12"/>
  <c r="L227" i="12"/>
  <c r="K227" i="12"/>
  <c r="J227" i="12"/>
  <c r="I227" i="12"/>
  <c r="G227" i="12"/>
  <c r="F227" i="12"/>
  <c r="E227" i="12"/>
  <c r="D227" i="12"/>
  <c r="H226" i="12"/>
  <c r="C226" i="12"/>
  <c r="H225" i="12"/>
  <c r="C225" i="12"/>
  <c r="I224" i="12"/>
  <c r="H224" i="12" s="1"/>
  <c r="C224" i="12"/>
  <c r="H223" i="12"/>
  <c r="C223" i="12"/>
  <c r="H222" i="12"/>
  <c r="C222" i="12"/>
  <c r="H221" i="12"/>
  <c r="C221" i="12"/>
  <c r="H220" i="12"/>
  <c r="C220" i="12"/>
  <c r="H219" i="12"/>
  <c r="C219" i="12"/>
  <c r="H218" i="12"/>
  <c r="C218" i="12"/>
  <c r="H217" i="12"/>
  <c r="C217" i="12"/>
  <c r="L216" i="12"/>
  <c r="K216" i="12"/>
  <c r="J216" i="12"/>
  <c r="G216" i="12"/>
  <c r="F216" i="12"/>
  <c r="E216" i="12"/>
  <c r="D216" i="12"/>
  <c r="H215" i="12"/>
  <c r="C215" i="12"/>
  <c r="I214" i="12"/>
  <c r="H214" i="12" s="1"/>
  <c r="C214" i="12"/>
  <c r="H213" i="12"/>
  <c r="C213" i="12"/>
  <c r="I212" i="12"/>
  <c r="H212" i="12" s="1"/>
  <c r="C212" i="12"/>
  <c r="H211" i="12"/>
  <c r="C211" i="12"/>
  <c r="H210" i="12"/>
  <c r="C210" i="12"/>
  <c r="H209" i="12"/>
  <c r="C209" i="12"/>
  <c r="H208" i="12"/>
  <c r="C208" i="12"/>
  <c r="H207" i="12"/>
  <c r="C207" i="12"/>
  <c r="H206" i="12"/>
  <c r="C206" i="12"/>
  <c r="L205" i="12"/>
  <c r="K205" i="12"/>
  <c r="J205" i="12"/>
  <c r="G205" i="12"/>
  <c r="F205" i="12"/>
  <c r="E205" i="12"/>
  <c r="D205" i="12"/>
  <c r="H203" i="12"/>
  <c r="C203" i="12"/>
  <c r="H202" i="12"/>
  <c r="C202" i="12"/>
  <c r="H201" i="12"/>
  <c r="C201" i="12"/>
  <c r="H200" i="12"/>
  <c r="C200" i="12"/>
  <c r="H199" i="12"/>
  <c r="C199" i="12"/>
  <c r="L198" i="12"/>
  <c r="L196" i="12" s="1"/>
  <c r="K198" i="12"/>
  <c r="K196" i="12" s="1"/>
  <c r="J198" i="12"/>
  <c r="I198" i="12"/>
  <c r="I196" i="12" s="1"/>
  <c r="G198" i="12"/>
  <c r="G196" i="12" s="1"/>
  <c r="F198" i="12"/>
  <c r="F196" i="12" s="1"/>
  <c r="E198" i="12"/>
  <c r="E196" i="12" s="1"/>
  <c r="D198" i="12"/>
  <c r="D196" i="12" s="1"/>
  <c r="H197" i="12"/>
  <c r="C197" i="12"/>
  <c r="J196" i="12"/>
  <c r="H193" i="12"/>
  <c r="C193" i="12"/>
  <c r="L192" i="12"/>
  <c r="L191" i="12" s="1"/>
  <c r="K192" i="12"/>
  <c r="K191" i="12" s="1"/>
  <c r="J192" i="12"/>
  <c r="J191" i="12" s="1"/>
  <c r="I192" i="12"/>
  <c r="G192" i="12"/>
  <c r="G191" i="12" s="1"/>
  <c r="F192" i="12"/>
  <c r="F191" i="12" s="1"/>
  <c r="E192" i="12"/>
  <c r="E191" i="12" s="1"/>
  <c r="D192" i="12"/>
  <c r="H190" i="12"/>
  <c r="C190" i="12"/>
  <c r="H189" i="12"/>
  <c r="C189" i="12"/>
  <c r="L188" i="12"/>
  <c r="L187" i="12" s="1"/>
  <c r="K188" i="12"/>
  <c r="J188" i="12"/>
  <c r="I188" i="12"/>
  <c r="G188" i="12"/>
  <c r="F188" i="12"/>
  <c r="E188" i="12"/>
  <c r="E187" i="12" s="1"/>
  <c r="D188" i="12"/>
  <c r="H186" i="12"/>
  <c r="C186" i="12"/>
  <c r="H185" i="12"/>
  <c r="C185" i="12"/>
  <c r="L184" i="12"/>
  <c r="K184" i="12"/>
  <c r="J184" i="12"/>
  <c r="I184" i="12"/>
  <c r="G184" i="12"/>
  <c r="F184" i="12"/>
  <c r="E184" i="12"/>
  <c r="D184" i="12"/>
  <c r="H183" i="12"/>
  <c r="C183" i="12"/>
  <c r="H182" i="12"/>
  <c r="C182" i="12"/>
  <c r="H181" i="12"/>
  <c r="C181" i="12"/>
  <c r="H180" i="12"/>
  <c r="C180" i="12"/>
  <c r="L179" i="12"/>
  <c r="K179" i="12"/>
  <c r="J179" i="12"/>
  <c r="I179" i="12"/>
  <c r="G179" i="12"/>
  <c r="F179" i="12"/>
  <c r="E179" i="12"/>
  <c r="D179" i="12"/>
  <c r="H178" i="12"/>
  <c r="C178" i="12"/>
  <c r="H177" i="12"/>
  <c r="C177" i="12"/>
  <c r="H176" i="12"/>
  <c r="C176" i="12"/>
  <c r="L175" i="12"/>
  <c r="K175" i="12"/>
  <c r="J175" i="12"/>
  <c r="I175" i="12"/>
  <c r="G175" i="12"/>
  <c r="F175" i="12"/>
  <c r="E175" i="12"/>
  <c r="E174" i="12" s="1"/>
  <c r="E173" i="12" s="1"/>
  <c r="D175" i="12"/>
  <c r="H172" i="12"/>
  <c r="C172" i="12"/>
  <c r="H171" i="12"/>
  <c r="C171" i="12"/>
  <c r="I170" i="12"/>
  <c r="H170" i="12" s="1"/>
  <c r="C170" i="12"/>
  <c r="H169" i="12"/>
  <c r="C169" i="12"/>
  <c r="H168" i="12"/>
  <c r="C168" i="12"/>
  <c r="H167" i="12"/>
  <c r="C167" i="12"/>
  <c r="L166" i="12"/>
  <c r="L165" i="12" s="1"/>
  <c r="K166" i="12"/>
  <c r="K165" i="12" s="1"/>
  <c r="J166" i="12"/>
  <c r="J165" i="12" s="1"/>
  <c r="G166" i="12"/>
  <c r="F166" i="12"/>
  <c r="F165" i="12" s="1"/>
  <c r="E166" i="12"/>
  <c r="E165" i="12" s="1"/>
  <c r="D166" i="12"/>
  <c r="G165" i="12"/>
  <c r="H164" i="12"/>
  <c r="C164" i="12"/>
  <c r="H163" i="12"/>
  <c r="C163" i="12"/>
  <c r="H162" i="12"/>
  <c r="C162" i="12"/>
  <c r="H161" i="12"/>
  <c r="C161" i="12"/>
  <c r="L160" i="12"/>
  <c r="K160" i="12"/>
  <c r="J160" i="12"/>
  <c r="I160" i="12"/>
  <c r="G160" i="12"/>
  <c r="F160" i="12"/>
  <c r="E160" i="12"/>
  <c r="D160" i="12"/>
  <c r="H159" i="12"/>
  <c r="C159" i="12"/>
  <c r="H158" i="12"/>
  <c r="C158" i="12"/>
  <c r="H157" i="12"/>
  <c r="C157" i="12"/>
  <c r="H156" i="12"/>
  <c r="C156" i="12"/>
  <c r="H155" i="12"/>
  <c r="C155" i="12"/>
  <c r="H154" i="12"/>
  <c r="C154" i="12"/>
  <c r="H153" i="12"/>
  <c r="C153" i="12"/>
  <c r="H152" i="12"/>
  <c r="C152" i="12"/>
  <c r="L151" i="12"/>
  <c r="K151" i="12"/>
  <c r="J151" i="12"/>
  <c r="I151" i="12"/>
  <c r="G151" i="12"/>
  <c r="F151" i="12"/>
  <c r="E151" i="12"/>
  <c r="D151" i="12"/>
  <c r="H150" i="12"/>
  <c r="C150" i="12"/>
  <c r="H149" i="12"/>
  <c r="C149" i="12"/>
  <c r="H148" i="12"/>
  <c r="C148" i="12"/>
  <c r="H147" i="12"/>
  <c r="C147" i="12"/>
  <c r="H146" i="12"/>
  <c r="C146" i="12"/>
  <c r="H145" i="12"/>
  <c r="C145" i="12"/>
  <c r="L144" i="12"/>
  <c r="K144" i="12"/>
  <c r="J144" i="12"/>
  <c r="I144" i="12"/>
  <c r="G144" i="12"/>
  <c r="F144" i="12"/>
  <c r="E144" i="12"/>
  <c r="D144" i="12"/>
  <c r="H143" i="12"/>
  <c r="C143" i="12"/>
  <c r="H142" i="12"/>
  <c r="C142" i="12"/>
  <c r="L141" i="12"/>
  <c r="K141" i="12"/>
  <c r="J141" i="12"/>
  <c r="I141" i="12"/>
  <c r="G141" i="12"/>
  <c r="F141" i="12"/>
  <c r="E141" i="12"/>
  <c r="D141" i="12"/>
  <c r="H140" i="12"/>
  <c r="C140" i="12"/>
  <c r="H139" i="12"/>
  <c r="C139" i="12"/>
  <c r="H138" i="12"/>
  <c r="C138" i="12"/>
  <c r="H137" i="12"/>
  <c r="C137" i="12"/>
  <c r="L136" i="12"/>
  <c r="L130" i="12" s="1"/>
  <c r="K136" i="12"/>
  <c r="K130" i="12" s="1"/>
  <c r="J136" i="12"/>
  <c r="I136" i="12"/>
  <c r="G136" i="12"/>
  <c r="F136" i="12"/>
  <c r="F130" i="12" s="1"/>
  <c r="E136" i="12"/>
  <c r="D136" i="12"/>
  <c r="H134" i="12"/>
  <c r="C134" i="12"/>
  <c r="H133" i="12"/>
  <c r="C133" i="12"/>
  <c r="H132" i="12"/>
  <c r="C132" i="12"/>
  <c r="H131" i="12"/>
  <c r="E130" i="12"/>
  <c r="C131" i="12"/>
  <c r="H129" i="12"/>
  <c r="H128" i="12" s="1"/>
  <c r="C129" i="12"/>
  <c r="C128" i="12" s="1"/>
  <c r="L128" i="12"/>
  <c r="K128" i="12"/>
  <c r="J128" i="12"/>
  <c r="I128" i="12"/>
  <c r="G128" i="12"/>
  <c r="F128" i="12"/>
  <c r="E128" i="12"/>
  <c r="D128" i="12"/>
  <c r="H127" i="12"/>
  <c r="C127" i="12"/>
  <c r="H126" i="12"/>
  <c r="C126" i="12"/>
  <c r="H125" i="12"/>
  <c r="C125" i="12"/>
  <c r="H124" i="12"/>
  <c r="C124" i="12"/>
  <c r="H123" i="12"/>
  <c r="C123" i="12"/>
  <c r="L122" i="12"/>
  <c r="K122" i="12"/>
  <c r="J122" i="12"/>
  <c r="I122" i="12"/>
  <c r="G122" i="12"/>
  <c r="F122" i="12"/>
  <c r="E122" i="12"/>
  <c r="D122" i="12"/>
  <c r="H121" i="12"/>
  <c r="C121" i="12"/>
  <c r="H120" i="12"/>
  <c r="C120" i="12"/>
  <c r="H119" i="12"/>
  <c r="C119" i="12"/>
  <c r="H118" i="12"/>
  <c r="C118" i="12"/>
  <c r="H117" i="12"/>
  <c r="C117" i="12"/>
  <c r="L116" i="12"/>
  <c r="K116" i="12"/>
  <c r="J116" i="12"/>
  <c r="I116" i="12"/>
  <c r="G116" i="12"/>
  <c r="F116" i="12"/>
  <c r="E116" i="12"/>
  <c r="D116" i="12"/>
  <c r="H115" i="12"/>
  <c r="C115" i="12"/>
  <c r="H114" i="12"/>
  <c r="C114" i="12"/>
  <c r="H113" i="12"/>
  <c r="C113" i="12"/>
  <c r="L112" i="12"/>
  <c r="K112" i="12"/>
  <c r="J112" i="12"/>
  <c r="I112" i="12"/>
  <c r="G112" i="12"/>
  <c r="F112" i="12"/>
  <c r="E112" i="12"/>
  <c r="D112" i="12"/>
  <c r="H111" i="12"/>
  <c r="C111" i="12"/>
  <c r="H110" i="12"/>
  <c r="C110" i="12"/>
  <c r="H109" i="12"/>
  <c r="C109" i="12"/>
  <c r="H108" i="12"/>
  <c r="C108" i="12"/>
  <c r="H107" i="12"/>
  <c r="C107" i="12"/>
  <c r="H106" i="12"/>
  <c r="C106" i="12"/>
  <c r="H105" i="12"/>
  <c r="C105" i="12"/>
  <c r="H104" i="12"/>
  <c r="C104" i="12"/>
  <c r="L103" i="12"/>
  <c r="K103" i="12"/>
  <c r="J103" i="12"/>
  <c r="I103" i="12"/>
  <c r="G103" i="12"/>
  <c r="F103" i="12"/>
  <c r="E103" i="12"/>
  <c r="D103" i="12"/>
  <c r="H102" i="12"/>
  <c r="C102" i="12"/>
  <c r="H101" i="12"/>
  <c r="C101" i="12"/>
  <c r="H100" i="12"/>
  <c r="C100" i="12"/>
  <c r="H99" i="12"/>
  <c r="C99" i="12"/>
  <c r="H98" i="12"/>
  <c r="C98" i="12"/>
  <c r="H97" i="12"/>
  <c r="C97" i="12"/>
  <c r="H96" i="12"/>
  <c r="C96" i="12"/>
  <c r="L95" i="12"/>
  <c r="K95" i="12"/>
  <c r="J95" i="12"/>
  <c r="I95" i="12"/>
  <c r="G95" i="12"/>
  <c r="F95" i="12"/>
  <c r="E95" i="12"/>
  <c r="D95" i="12"/>
  <c r="H94" i="12"/>
  <c r="C94" i="12"/>
  <c r="H93" i="12"/>
  <c r="C93" i="12"/>
  <c r="H92" i="12"/>
  <c r="C92" i="12"/>
  <c r="H91" i="12"/>
  <c r="C91" i="12"/>
  <c r="H90" i="12"/>
  <c r="C90" i="12"/>
  <c r="L89" i="12"/>
  <c r="K89" i="12"/>
  <c r="J89" i="12"/>
  <c r="I89" i="12"/>
  <c r="G89" i="12"/>
  <c r="F89" i="12"/>
  <c r="E89" i="12"/>
  <c r="D89" i="12"/>
  <c r="H88" i="12"/>
  <c r="C88" i="12"/>
  <c r="H87" i="12"/>
  <c r="C87" i="12"/>
  <c r="H86" i="12"/>
  <c r="C86" i="12"/>
  <c r="H85" i="12"/>
  <c r="C85" i="12"/>
  <c r="L84" i="12"/>
  <c r="K84" i="12"/>
  <c r="J84" i="12"/>
  <c r="I84" i="12"/>
  <c r="G84" i="12"/>
  <c r="F84" i="12"/>
  <c r="E84" i="12"/>
  <c r="D84" i="12"/>
  <c r="H82" i="12"/>
  <c r="C82" i="12"/>
  <c r="H81" i="12"/>
  <c r="C81" i="12"/>
  <c r="L80" i="12"/>
  <c r="K80" i="12"/>
  <c r="J80" i="12"/>
  <c r="I80" i="12"/>
  <c r="G80" i="12"/>
  <c r="F80" i="12"/>
  <c r="E80" i="12"/>
  <c r="D80" i="12"/>
  <c r="H79" i="12"/>
  <c r="C79" i="12"/>
  <c r="H78" i="12"/>
  <c r="C78" i="12"/>
  <c r="L77" i="12"/>
  <c r="K77" i="12"/>
  <c r="K76" i="12" s="1"/>
  <c r="J77" i="12"/>
  <c r="I77" i="12"/>
  <c r="G77" i="12"/>
  <c r="F77" i="12"/>
  <c r="F76" i="12" s="1"/>
  <c r="E77" i="12"/>
  <c r="E76" i="12" s="1"/>
  <c r="D77" i="12"/>
  <c r="G76" i="12"/>
  <c r="H74" i="12"/>
  <c r="C74" i="12"/>
  <c r="H73" i="12"/>
  <c r="C73" i="12"/>
  <c r="H71" i="12"/>
  <c r="C71" i="12"/>
  <c r="H70" i="12"/>
  <c r="C70" i="12"/>
  <c r="L69" i="12"/>
  <c r="L67" i="12" s="1"/>
  <c r="K69" i="12"/>
  <c r="K67" i="12" s="1"/>
  <c r="J69" i="12"/>
  <c r="J67" i="12" s="1"/>
  <c r="I69" i="12"/>
  <c r="G69" i="12"/>
  <c r="G67" i="12" s="1"/>
  <c r="F69" i="12"/>
  <c r="F67" i="12" s="1"/>
  <c r="E69" i="12"/>
  <c r="E67" i="12" s="1"/>
  <c r="D69" i="12"/>
  <c r="D67" i="12" s="1"/>
  <c r="H68" i="12"/>
  <c r="C68" i="12"/>
  <c r="H66" i="12"/>
  <c r="C66" i="12"/>
  <c r="H65" i="12"/>
  <c r="C65" i="12"/>
  <c r="H64" i="12"/>
  <c r="C64" i="12"/>
  <c r="H63" i="12"/>
  <c r="C63" i="12"/>
  <c r="H62" i="12"/>
  <c r="C62" i="12"/>
  <c r="H61" i="12"/>
  <c r="C61" i="12"/>
  <c r="H60" i="12"/>
  <c r="C60" i="12"/>
  <c r="H59" i="12"/>
  <c r="C59" i="12"/>
  <c r="L58" i="12"/>
  <c r="K58" i="12"/>
  <c r="J58" i="12"/>
  <c r="I58" i="12"/>
  <c r="G58" i="12"/>
  <c r="F58" i="12"/>
  <c r="E58" i="12"/>
  <c r="D58" i="12"/>
  <c r="H57" i="12"/>
  <c r="C57" i="12"/>
  <c r="H56" i="12"/>
  <c r="C56" i="12"/>
  <c r="L55" i="12"/>
  <c r="L54" i="12" s="1"/>
  <c r="K55" i="12"/>
  <c r="K54" i="12" s="1"/>
  <c r="J55" i="12"/>
  <c r="J54" i="12" s="1"/>
  <c r="I55" i="12"/>
  <c r="G55" i="12"/>
  <c r="G54" i="12" s="1"/>
  <c r="F55" i="12"/>
  <c r="F54" i="12" s="1"/>
  <c r="E55" i="12"/>
  <c r="E54" i="12" s="1"/>
  <c r="D55" i="12"/>
  <c r="H47" i="12"/>
  <c r="C47" i="12"/>
  <c r="H46" i="12"/>
  <c r="C46" i="12"/>
  <c r="L45" i="12"/>
  <c r="G45" i="12"/>
  <c r="C45" i="12" s="1"/>
  <c r="H44" i="12"/>
  <c r="C44" i="12"/>
  <c r="K43" i="12"/>
  <c r="J43" i="12"/>
  <c r="I43" i="12"/>
  <c r="F43" i="12"/>
  <c r="E43" i="12"/>
  <c r="D43" i="12"/>
  <c r="H42" i="12"/>
  <c r="C42" i="12"/>
  <c r="H41" i="12"/>
  <c r="C41" i="12"/>
  <c r="H40" i="12"/>
  <c r="C40" i="12"/>
  <c r="H39" i="12"/>
  <c r="C39" i="12"/>
  <c r="H38" i="12"/>
  <c r="C38" i="12"/>
  <c r="K37" i="12"/>
  <c r="H37" i="12" s="1"/>
  <c r="F37" i="12"/>
  <c r="C37" i="12" s="1"/>
  <c r="H36" i="12"/>
  <c r="C36" i="12"/>
  <c r="H35" i="12"/>
  <c r="C35" i="12"/>
  <c r="K34" i="12"/>
  <c r="H34" i="12" s="1"/>
  <c r="F34" i="12"/>
  <c r="C34" i="12" s="1"/>
  <c r="H33" i="12"/>
  <c r="C33" i="12"/>
  <c r="K32" i="12"/>
  <c r="H32" i="12" s="1"/>
  <c r="F32" i="12"/>
  <c r="C32" i="12" s="1"/>
  <c r="H31" i="12"/>
  <c r="C31" i="12"/>
  <c r="H30" i="12"/>
  <c r="C30" i="12"/>
  <c r="H29" i="12"/>
  <c r="C29" i="12"/>
  <c r="K28" i="12"/>
  <c r="H28" i="12" s="1"/>
  <c r="F28" i="12"/>
  <c r="C28" i="12" s="1"/>
  <c r="H26" i="12"/>
  <c r="C26" i="12"/>
  <c r="H24" i="12"/>
  <c r="C24" i="12"/>
  <c r="H23" i="12"/>
  <c r="C23" i="12"/>
  <c r="L22" i="12"/>
  <c r="K22" i="12"/>
  <c r="K288" i="12" s="1"/>
  <c r="J22" i="12"/>
  <c r="I22" i="12"/>
  <c r="G22" i="12"/>
  <c r="F22" i="12"/>
  <c r="F288" i="12" s="1"/>
  <c r="E22" i="12"/>
  <c r="D22" i="12"/>
  <c r="H300" i="11"/>
  <c r="C300" i="11"/>
  <c r="H298" i="11"/>
  <c r="C298" i="11"/>
  <c r="H296" i="11"/>
  <c r="C296" i="11"/>
  <c r="H295" i="11"/>
  <c r="C295" i="11"/>
  <c r="H294" i="11"/>
  <c r="C294" i="11"/>
  <c r="H293" i="11"/>
  <c r="C293" i="11"/>
  <c r="H292" i="11"/>
  <c r="C292" i="11"/>
  <c r="H291" i="11"/>
  <c r="C291" i="11"/>
  <c r="L290" i="11"/>
  <c r="K290" i="11"/>
  <c r="J290" i="11"/>
  <c r="I290" i="11"/>
  <c r="G290" i="11"/>
  <c r="F290" i="11"/>
  <c r="E290" i="11"/>
  <c r="D290" i="11"/>
  <c r="H282" i="11"/>
  <c r="C282" i="11"/>
  <c r="H281" i="11"/>
  <c r="C281" i="11"/>
  <c r="L280" i="11"/>
  <c r="K280" i="11"/>
  <c r="J280" i="11"/>
  <c r="I280" i="11"/>
  <c r="G280" i="11"/>
  <c r="F280" i="11"/>
  <c r="E280" i="11"/>
  <c r="D280" i="11"/>
  <c r="H279" i="11"/>
  <c r="C279" i="11"/>
  <c r="H278" i="11"/>
  <c r="C278" i="11"/>
  <c r="H277" i="11"/>
  <c r="C277" i="11"/>
  <c r="L276" i="11"/>
  <c r="K276" i="11"/>
  <c r="J276" i="11"/>
  <c r="I276" i="11"/>
  <c r="G276" i="11"/>
  <c r="F276" i="11"/>
  <c r="E276" i="11"/>
  <c r="D276" i="11"/>
  <c r="H275" i="11"/>
  <c r="C275" i="11"/>
  <c r="H274" i="11"/>
  <c r="C274" i="11"/>
  <c r="H273" i="11"/>
  <c r="C273" i="11"/>
  <c r="H272" i="11"/>
  <c r="C272" i="11"/>
  <c r="L271" i="11"/>
  <c r="K271" i="11"/>
  <c r="J271" i="11"/>
  <c r="I271" i="11"/>
  <c r="G271" i="11"/>
  <c r="F271" i="11"/>
  <c r="F269" i="11" s="1"/>
  <c r="F268" i="11" s="1"/>
  <c r="E271" i="11"/>
  <c r="E269" i="11" s="1"/>
  <c r="D271" i="11"/>
  <c r="H270" i="11"/>
  <c r="C270" i="11"/>
  <c r="H267" i="11"/>
  <c r="C267" i="11"/>
  <c r="H266" i="11"/>
  <c r="C266" i="11"/>
  <c r="I265" i="11"/>
  <c r="H265" i="11" s="1"/>
  <c r="C265" i="11"/>
  <c r="H264" i="11"/>
  <c r="C264" i="11"/>
  <c r="L263" i="11"/>
  <c r="K263" i="11"/>
  <c r="J263" i="11"/>
  <c r="G263" i="11"/>
  <c r="F263" i="11"/>
  <c r="E263" i="11"/>
  <c r="D263" i="11"/>
  <c r="H262" i="11"/>
  <c r="C262" i="11"/>
  <c r="H261" i="11"/>
  <c r="C261" i="11"/>
  <c r="H260" i="11"/>
  <c r="C260" i="11"/>
  <c r="L259" i="11"/>
  <c r="K259" i="11"/>
  <c r="J259" i="11"/>
  <c r="I259" i="11"/>
  <c r="G259" i="11"/>
  <c r="F259" i="11"/>
  <c r="E259" i="11"/>
  <c r="D259" i="11"/>
  <c r="H257" i="11"/>
  <c r="C257" i="11"/>
  <c r="H256" i="11"/>
  <c r="C256" i="11"/>
  <c r="H255" i="11"/>
  <c r="C255" i="11"/>
  <c r="H254" i="11"/>
  <c r="C254" i="11"/>
  <c r="H253" i="11"/>
  <c r="C253" i="11"/>
  <c r="L252" i="11"/>
  <c r="L251" i="11" s="1"/>
  <c r="K252" i="11"/>
  <c r="K251" i="11" s="1"/>
  <c r="J252" i="11"/>
  <c r="J251" i="11" s="1"/>
  <c r="I252" i="11"/>
  <c r="G252" i="11"/>
  <c r="G251" i="11" s="1"/>
  <c r="F252" i="11"/>
  <c r="E252" i="11"/>
  <c r="E251" i="11" s="1"/>
  <c r="D252" i="11"/>
  <c r="F251" i="11"/>
  <c r="H250" i="11"/>
  <c r="C250" i="11"/>
  <c r="H249" i="11"/>
  <c r="C249" i="11"/>
  <c r="H248" i="11"/>
  <c r="C248" i="11"/>
  <c r="H247" i="11"/>
  <c r="C247" i="11"/>
  <c r="L246" i="11"/>
  <c r="K246" i="11"/>
  <c r="J246" i="11"/>
  <c r="I246" i="11"/>
  <c r="G246" i="11"/>
  <c r="F246" i="11"/>
  <c r="E246" i="11"/>
  <c r="D246" i="11"/>
  <c r="H245" i="11"/>
  <c r="C245" i="11"/>
  <c r="H244" i="11"/>
  <c r="C244" i="11"/>
  <c r="H243" i="11"/>
  <c r="C243" i="11"/>
  <c r="H242" i="11"/>
  <c r="C242" i="11"/>
  <c r="H241" i="11"/>
  <c r="C241" i="11"/>
  <c r="H240" i="11"/>
  <c r="C240" i="11"/>
  <c r="H239" i="11"/>
  <c r="C239" i="11"/>
  <c r="L238" i="11"/>
  <c r="K238" i="11"/>
  <c r="J238" i="11"/>
  <c r="I238" i="11"/>
  <c r="G238" i="11"/>
  <c r="F238" i="11"/>
  <c r="E238" i="11"/>
  <c r="D238" i="11"/>
  <c r="H237" i="11"/>
  <c r="C237" i="11"/>
  <c r="H236" i="11"/>
  <c r="C236" i="11"/>
  <c r="L235" i="11"/>
  <c r="K235" i="11"/>
  <c r="J235" i="11"/>
  <c r="I235" i="11"/>
  <c r="G235" i="11"/>
  <c r="F235" i="11"/>
  <c r="E235" i="11"/>
  <c r="D235" i="11"/>
  <c r="H232" i="11"/>
  <c r="C232" i="11"/>
  <c r="H229" i="11"/>
  <c r="C229" i="11"/>
  <c r="H228" i="11"/>
  <c r="C228" i="11"/>
  <c r="L227" i="11"/>
  <c r="K227" i="11"/>
  <c r="J227" i="11"/>
  <c r="I227" i="11"/>
  <c r="G227" i="11"/>
  <c r="F227" i="11"/>
  <c r="E227" i="11"/>
  <c r="D227" i="11"/>
  <c r="H226" i="11"/>
  <c r="C226" i="11"/>
  <c r="H225" i="11"/>
  <c r="C225" i="11"/>
  <c r="H224" i="11"/>
  <c r="C224" i="11"/>
  <c r="H223" i="11"/>
  <c r="C223" i="11"/>
  <c r="H222" i="11"/>
  <c r="C222" i="11"/>
  <c r="H221" i="11"/>
  <c r="C221" i="11"/>
  <c r="H220" i="11"/>
  <c r="C220" i="11"/>
  <c r="H219" i="11"/>
  <c r="C219" i="11"/>
  <c r="H218" i="11"/>
  <c r="C218" i="11"/>
  <c r="H217" i="11"/>
  <c r="C217" i="11"/>
  <c r="L216" i="11"/>
  <c r="K216" i="11"/>
  <c r="J216" i="11"/>
  <c r="I216" i="11"/>
  <c r="G216" i="11"/>
  <c r="F216" i="11"/>
  <c r="E216" i="11"/>
  <c r="D216" i="11"/>
  <c r="H215" i="11"/>
  <c r="C215" i="11"/>
  <c r="H214" i="11"/>
  <c r="D214" i="11"/>
  <c r="C214" i="11" s="1"/>
  <c r="H213" i="11"/>
  <c r="C213" i="11"/>
  <c r="H212" i="11"/>
  <c r="C212" i="11"/>
  <c r="H211" i="11"/>
  <c r="C211" i="11"/>
  <c r="H210" i="11"/>
  <c r="C210" i="11"/>
  <c r="H209" i="11"/>
  <c r="C209" i="11"/>
  <c r="H208" i="11"/>
  <c r="C208" i="11"/>
  <c r="H207" i="11"/>
  <c r="C207" i="11"/>
  <c r="H206" i="11"/>
  <c r="C206" i="11"/>
  <c r="L205" i="11"/>
  <c r="L204" i="11" s="1"/>
  <c r="K205" i="11"/>
  <c r="J205" i="11"/>
  <c r="J204" i="11" s="1"/>
  <c r="I205" i="11"/>
  <c r="G205" i="11"/>
  <c r="F205" i="11"/>
  <c r="E205" i="11"/>
  <c r="H203" i="11"/>
  <c r="C203" i="11"/>
  <c r="H202" i="11"/>
  <c r="C202" i="11"/>
  <c r="H201" i="11"/>
  <c r="C201" i="11"/>
  <c r="H200" i="11"/>
  <c r="C200" i="11"/>
  <c r="H199" i="11"/>
  <c r="C199" i="11"/>
  <c r="L198" i="11"/>
  <c r="L196" i="11" s="1"/>
  <c r="L195" i="11" s="1"/>
  <c r="K198" i="11"/>
  <c r="K196" i="11" s="1"/>
  <c r="J198" i="11"/>
  <c r="J196" i="11" s="1"/>
  <c r="J195" i="11" s="1"/>
  <c r="I198" i="11"/>
  <c r="I196" i="11" s="1"/>
  <c r="G198" i="11"/>
  <c r="G196" i="11" s="1"/>
  <c r="F198" i="11"/>
  <c r="F196" i="11" s="1"/>
  <c r="E198" i="11"/>
  <c r="E196" i="11" s="1"/>
  <c r="D198" i="11"/>
  <c r="D196" i="11" s="1"/>
  <c r="H197" i="11"/>
  <c r="C197" i="11"/>
  <c r="H193" i="11"/>
  <c r="C193" i="11"/>
  <c r="L192" i="11"/>
  <c r="K192" i="11"/>
  <c r="J192" i="11"/>
  <c r="J191" i="11" s="1"/>
  <c r="I192" i="11"/>
  <c r="G192" i="11"/>
  <c r="G191" i="11" s="1"/>
  <c r="F192" i="11"/>
  <c r="F191" i="11" s="1"/>
  <c r="E192" i="11"/>
  <c r="E191" i="11" s="1"/>
  <c r="D192" i="11"/>
  <c r="D191" i="11" s="1"/>
  <c r="L191" i="11"/>
  <c r="K191" i="11"/>
  <c r="H190" i="11"/>
  <c r="C190" i="11"/>
  <c r="H189" i="11"/>
  <c r="C189" i="11"/>
  <c r="L188" i="11"/>
  <c r="K188" i="11"/>
  <c r="J188" i="11"/>
  <c r="I188" i="11"/>
  <c r="G188" i="11"/>
  <c r="F188" i="11"/>
  <c r="E188" i="11"/>
  <c r="D188" i="11"/>
  <c r="H186" i="11"/>
  <c r="C186" i="11"/>
  <c r="H185" i="11"/>
  <c r="C185" i="11"/>
  <c r="L184" i="11"/>
  <c r="K184" i="11"/>
  <c r="J184" i="11"/>
  <c r="I184" i="11"/>
  <c r="G184" i="11"/>
  <c r="F184" i="11"/>
  <c r="E184" i="11"/>
  <c r="D184" i="11"/>
  <c r="H183" i="11"/>
  <c r="C183" i="11"/>
  <c r="H182" i="11"/>
  <c r="C182" i="11"/>
  <c r="H181" i="11"/>
  <c r="C181" i="11"/>
  <c r="H180" i="11"/>
  <c r="C180" i="11"/>
  <c r="L179" i="11"/>
  <c r="K179" i="11"/>
  <c r="J179" i="11"/>
  <c r="I179" i="11"/>
  <c r="G179" i="11"/>
  <c r="F179" i="11"/>
  <c r="E179" i="11"/>
  <c r="D179" i="11"/>
  <c r="H178" i="11"/>
  <c r="C178" i="11"/>
  <c r="H177" i="11"/>
  <c r="C177" i="11"/>
  <c r="H176" i="11"/>
  <c r="C176" i="11"/>
  <c r="L175" i="11"/>
  <c r="K175" i="11"/>
  <c r="J175" i="11"/>
  <c r="I175" i="11"/>
  <c r="G175" i="11"/>
  <c r="F175" i="11"/>
  <c r="E175" i="11"/>
  <c r="D175" i="11"/>
  <c r="H172" i="11"/>
  <c r="C172" i="11"/>
  <c r="H171" i="11"/>
  <c r="C171" i="11"/>
  <c r="H170" i="11"/>
  <c r="D170" i="11"/>
  <c r="C170" i="11" s="1"/>
  <c r="H169" i="11"/>
  <c r="C169" i="11"/>
  <c r="H168" i="11"/>
  <c r="C168" i="11"/>
  <c r="H167" i="11"/>
  <c r="C167" i="11"/>
  <c r="L166" i="11"/>
  <c r="L165" i="11" s="1"/>
  <c r="K166" i="11"/>
  <c r="K165" i="11" s="1"/>
  <c r="J166" i="11"/>
  <c r="J165" i="11" s="1"/>
  <c r="I166" i="11"/>
  <c r="G166" i="11"/>
  <c r="G165" i="11" s="1"/>
  <c r="F166" i="11"/>
  <c r="F165" i="11" s="1"/>
  <c r="E166" i="11"/>
  <c r="E165" i="11" s="1"/>
  <c r="H164" i="11"/>
  <c r="C164" i="11"/>
  <c r="H163" i="11"/>
  <c r="D163" i="11"/>
  <c r="C163" i="11" s="1"/>
  <c r="H162" i="11"/>
  <c r="C162" i="11"/>
  <c r="H161" i="11"/>
  <c r="C161" i="11"/>
  <c r="L160" i="11"/>
  <c r="K160" i="11"/>
  <c r="J160" i="11"/>
  <c r="I160" i="11"/>
  <c r="G160" i="11"/>
  <c r="F160" i="11"/>
  <c r="E160" i="11"/>
  <c r="D160" i="11"/>
  <c r="H159" i="11"/>
  <c r="C159" i="11"/>
  <c r="H158" i="11"/>
  <c r="C158" i="11"/>
  <c r="H157" i="11"/>
  <c r="C157" i="11"/>
  <c r="H156" i="11"/>
  <c r="C156" i="11"/>
  <c r="H155" i="11"/>
  <c r="C155" i="11"/>
  <c r="H154" i="11"/>
  <c r="C154" i="11"/>
  <c r="H153" i="11"/>
  <c r="C153" i="11"/>
  <c r="H152" i="11"/>
  <c r="C152" i="11"/>
  <c r="L151" i="11"/>
  <c r="K151" i="11"/>
  <c r="J151" i="11"/>
  <c r="I151" i="11"/>
  <c r="G151" i="11"/>
  <c r="F151" i="11"/>
  <c r="E151" i="11"/>
  <c r="D151" i="11"/>
  <c r="H150" i="11"/>
  <c r="C150" i="11"/>
  <c r="H149" i="11"/>
  <c r="C149" i="11"/>
  <c r="H148" i="11"/>
  <c r="C148" i="11"/>
  <c r="H147" i="11"/>
  <c r="C147" i="11"/>
  <c r="H146" i="11"/>
  <c r="C146" i="11"/>
  <c r="H145" i="11"/>
  <c r="C145" i="11"/>
  <c r="L144" i="11"/>
  <c r="K144" i="11"/>
  <c r="J144" i="11"/>
  <c r="I144" i="11"/>
  <c r="G144" i="11"/>
  <c r="F144" i="11"/>
  <c r="E144" i="11"/>
  <c r="D144" i="11"/>
  <c r="H143" i="11"/>
  <c r="C143" i="11"/>
  <c r="H142" i="11"/>
  <c r="C142" i="11"/>
  <c r="L141" i="11"/>
  <c r="K141" i="11"/>
  <c r="J141" i="11"/>
  <c r="I141" i="11"/>
  <c r="G141" i="11"/>
  <c r="F141" i="11"/>
  <c r="E141" i="11"/>
  <c r="D141" i="11"/>
  <c r="H140" i="11"/>
  <c r="C140" i="11"/>
  <c r="H139" i="11"/>
  <c r="C139" i="11"/>
  <c r="H138" i="11"/>
  <c r="C138" i="11"/>
  <c r="H137" i="11"/>
  <c r="C137" i="11"/>
  <c r="L136" i="11"/>
  <c r="K136" i="11"/>
  <c r="J136" i="11"/>
  <c r="I136" i="11"/>
  <c r="G136" i="11"/>
  <c r="F136" i="11"/>
  <c r="E136" i="11"/>
  <c r="D136" i="11"/>
  <c r="H134" i="11"/>
  <c r="C134" i="11"/>
  <c r="H133" i="11"/>
  <c r="C133" i="11"/>
  <c r="H132" i="11"/>
  <c r="C132" i="11"/>
  <c r="H131" i="11"/>
  <c r="C131" i="11"/>
  <c r="H129" i="11"/>
  <c r="H128" i="11" s="1"/>
  <c r="C129" i="11"/>
  <c r="C128" i="11" s="1"/>
  <c r="L128" i="11"/>
  <c r="K128" i="11"/>
  <c r="J128" i="11"/>
  <c r="I128" i="11"/>
  <c r="G128" i="11"/>
  <c r="F128" i="11"/>
  <c r="E128" i="11"/>
  <c r="D128" i="11"/>
  <c r="H127" i="11"/>
  <c r="C127" i="11"/>
  <c r="H126" i="11"/>
  <c r="C126" i="11"/>
  <c r="H125" i="11"/>
  <c r="C125" i="11"/>
  <c r="H124" i="11"/>
  <c r="C124" i="11"/>
  <c r="H123" i="11"/>
  <c r="C123" i="11"/>
  <c r="L122" i="11"/>
  <c r="K122" i="11"/>
  <c r="J122" i="11"/>
  <c r="I122" i="11"/>
  <c r="G122" i="11"/>
  <c r="F122" i="11"/>
  <c r="E122" i="11"/>
  <c r="D122" i="11"/>
  <c r="H121" i="11"/>
  <c r="C121" i="11"/>
  <c r="H120" i="11"/>
  <c r="C120" i="11"/>
  <c r="H119" i="11"/>
  <c r="C119" i="11"/>
  <c r="I118" i="11"/>
  <c r="H118" i="11" s="1"/>
  <c r="D118" i="11"/>
  <c r="C118" i="11" s="1"/>
  <c r="H117" i="11"/>
  <c r="C117" i="11"/>
  <c r="L116" i="11"/>
  <c r="K116" i="11"/>
  <c r="J116" i="11"/>
  <c r="G116" i="11"/>
  <c r="F116" i="11"/>
  <c r="E116" i="11"/>
  <c r="H115" i="11"/>
  <c r="C115" i="11"/>
  <c r="H114" i="11"/>
  <c r="C114" i="11"/>
  <c r="H113" i="11"/>
  <c r="C113" i="11"/>
  <c r="L112" i="11"/>
  <c r="K112" i="11"/>
  <c r="J112" i="11"/>
  <c r="I112" i="11"/>
  <c r="G112" i="11"/>
  <c r="F112" i="11"/>
  <c r="E112" i="11"/>
  <c r="D112" i="11"/>
  <c r="H111" i="11"/>
  <c r="C111" i="11"/>
  <c r="H110" i="11"/>
  <c r="C110" i="11"/>
  <c r="H109" i="11"/>
  <c r="C109" i="11"/>
  <c r="H108" i="11"/>
  <c r="C108" i="11"/>
  <c r="H107" i="11"/>
  <c r="C107" i="11"/>
  <c r="H106" i="11"/>
  <c r="C106" i="11"/>
  <c r="H105" i="11"/>
  <c r="C105" i="11"/>
  <c r="H104" i="11"/>
  <c r="C104" i="11"/>
  <c r="L103" i="11"/>
  <c r="K103" i="11"/>
  <c r="J103" i="11"/>
  <c r="I103" i="11"/>
  <c r="G103" i="11"/>
  <c r="F103" i="11"/>
  <c r="E103" i="11"/>
  <c r="D103" i="11"/>
  <c r="H102" i="11"/>
  <c r="D102" i="11"/>
  <c r="C102" i="11" s="1"/>
  <c r="H101" i="11"/>
  <c r="C101" i="11"/>
  <c r="H100" i="11"/>
  <c r="C100" i="11"/>
  <c r="H99" i="11"/>
  <c r="C99" i="11"/>
  <c r="H98" i="11"/>
  <c r="C98" i="11"/>
  <c r="I97" i="11"/>
  <c r="H97" i="11" s="1"/>
  <c r="D97" i="11"/>
  <c r="C97" i="11" s="1"/>
  <c r="I96" i="11"/>
  <c r="H96" i="11" s="1"/>
  <c r="D96" i="11"/>
  <c r="C96" i="11" s="1"/>
  <c r="L95" i="11"/>
  <c r="K95" i="11"/>
  <c r="J95" i="11"/>
  <c r="G95" i="11"/>
  <c r="F95" i="11"/>
  <c r="E95" i="11"/>
  <c r="H94" i="11"/>
  <c r="C94" i="11"/>
  <c r="H93" i="11"/>
  <c r="C93" i="11"/>
  <c r="H92" i="11"/>
  <c r="C92" i="11"/>
  <c r="H91" i="11"/>
  <c r="C91" i="11"/>
  <c r="H90" i="11"/>
  <c r="C90" i="11"/>
  <c r="L89" i="11"/>
  <c r="K89" i="11"/>
  <c r="J89" i="11"/>
  <c r="I89" i="11"/>
  <c r="G89" i="11"/>
  <c r="F89" i="11"/>
  <c r="E89" i="11"/>
  <c r="D89" i="11"/>
  <c r="H88" i="11"/>
  <c r="C88" i="11"/>
  <c r="H87" i="11"/>
  <c r="C87" i="11"/>
  <c r="H86" i="11"/>
  <c r="C86" i="11"/>
  <c r="H85" i="11"/>
  <c r="C85" i="11"/>
  <c r="L84" i="11"/>
  <c r="K84" i="11"/>
  <c r="J84" i="11"/>
  <c r="I84" i="11"/>
  <c r="G84" i="11"/>
  <c r="F84" i="11"/>
  <c r="E84" i="11"/>
  <c r="D84" i="11"/>
  <c r="I82" i="11"/>
  <c r="H82" i="11" s="1"/>
  <c r="D82" i="11"/>
  <c r="I81" i="11"/>
  <c r="H81" i="11" s="1"/>
  <c r="D81" i="11"/>
  <c r="C81" i="11" s="1"/>
  <c r="L80" i="11"/>
  <c r="K80" i="11"/>
  <c r="J80" i="11"/>
  <c r="G80" i="11"/>
  <c r="F80" i="11"/>
  <c r="E80" i="11"/>
  <c r="I79" i="11"/>
  <c r="H79" i="11" s="1"/>
  <c r="C79" i="11"/>
  <c r="I78" i="11"/>
  <c r="H78" i="11" s="1"/>
  <c r="C78" i="11"/>
  <c r="L77" i="11"/>
  <c r="K77" i="11"/>
  <c r="J77" i="11"/>
  <c r="G77" i="11"/>
  <c r="F77" i="11"/>
  <c r="E77" i="11"/>
  <c r="D77" i="11"/>
  <c r="H74" i="11"/>
  <c r="C74" i="11"/>
  <c r="H73" i="11"/>
  <c r="C73" i="11"/>
  <c r="H71" i="11"/>
  <c r="C71" i="11"/>
  <c r="H70" i="11"/>
  <c r="C70" i="11"/>
  <c r="L69" i="11"/>
  <c r="L67" i="11" s="1"/>
  <c r="K69" i="11"/>
  <c r="K67" i="11" s="1"/>
  <c r="J69" i="11"/>
  <c r="J67" i="11" s="1"/>
  <c r="I69" i="11"/>
  <c r="G69" i="11"/>
  <c r="G67" i="11" s="1"/>
  <c r="F69" i="11"/>
  <c r="F67" i="11" s="1"/>
  <c r="E69" i="11"/>
  <c r="D69" i="11"/>
  <c r="H68" i="11"/>
  <c r="C68" i="11"/>
  <c r="E67" i="11"/>
  <c r="H66" i="11"/>
  <c r="C66" i="11"/>
  <c r="H65" i="11"/>
  <c r="C65" i="11"/>
  <c r="H64" i="11"/>
  <c r="C64" i="11"/>
  <c r="H63" i="11"/>
  <c r="C63" i="11"/>
  <c r="H62" i="11"/>
  <c r="C62" i="11"/>
  <c r="H61" i="11"/>
  <c r="C61" i="11"/>
  <c r="H60" i="11"/>
  <c r="C60" i="11"/>
  <c r="H59" i="11"/>
  <c r="C59" i="11"/>
  <c r="L58" i="11"/>
  <c r="K58" i="11"/>
  <c r="J58" i="11"/>
  <c r="I58" i="11"/>
  <c r="G58" i="11"/>
  <c r="F58" i="11"/>
  <c r="E58" i="11"/>
  <c r="D58" i="11"/>
  <c r="H57" i="11"/>
  <c r="C57" i="11"/>
  <c r="H56" i="11"/>
  <c r="C56" i="11"/>
  <c r="L55" i="11"/>
  <c r="K55" i="11"/>
  <c r="K54" i="11" s="1"/>
  <c r="J55" i="11"/>
  <c r="J54" i="11" s="1"/>
  <c r="I55" i="11"/>
  <c r="G55" i="11"/>
  <c r="G54" i="11" s="1"/>
  <c r="F55" i="11"/>
  <c r="F54" i="11" s="1"/>
  <c r="E55" i="11"/>
  <c r="E54" i="11" s="1"/>
  <c r="D55" i="11"/>
  <c r="L54" i="11"/>
  <c r="H47" i="11"/>
  <c r="C47" i="11"/>
  <c r="H46" i="11"/>
  <c r="C46" i="11"/>
  <c r="L45" i="11"/>
  <c r="H45" i="11" s="1"/>
  <c r="G45" i="11"/>
  <c r="C45" i="11" s="1"/>
  <c r="H44" i="11"/>
  <c r="C44" i="11"/>
  <c r="K43" i="11"/>
  <c r="J43" i="11"/>
  <c r="I43" i="11"/>
  <c r="F43" i="11"/>
  <c r="E43" i="11"/>
  <c r="D43" i="11"/>
  <c r="H42" i="11"/>
  <c r="C42" i="11"/>
  <c r="H41" i="11"/>
  <c r="C41" i="11"/>
  <c r="H40" i="11"/>
  <c r="C40" i="11"/>
  <c r="H39" i="11"/>
  <c r="C39" i="11"/>
  <c r="H38" i="11"/>
  <c r="C38" i="11"/>
  <c r="K37" i="11"/>
  <c r="H37" i="11" s="1"/>
  <c r="F37" i="11"/>
  <c r="C37" i="11" s="1"/>
  <c r="H36" i="11"/>
  <c r="C36" i="11"/>
  <c r="H35" i="11"/>
  <c r="C35" i="11"/>
  <c r="K34" i="11"/>
  <c r="H34" i="11" s="1"/>
  <c r="F34" i="11"/>
  <c r="C34" i="11" s="1"/>
  <c r="H33" i="11"/>
  <c r="C33" i="11"/>
  <c r="K32" i="11"/>
  <c r="H32" i="11" s="1"/>
  <c r="F32" i="11"/>
  <c r="C32" i="11" s="1"/>
  <c r="H31" i="11"/>
  <c r="C31" i="11"/>
  <c r="H30" i="11"/>
  <c r="C30" i="11"/>
  <c r="H29" i="11"/>
  <c r="C29" i="11"/>
  <c r="K28" i="11"/>
  <c r="H28" i="11" s="1"/>
  <c r="F28" i="11"/>
  <c r="C28" i="11" s="1"/>
  <c r="H26" i="11"/>
  <c r="C26" i="11"/>
  <c r="D25" i="11"/>
  <c r="C25" i="11" s="1"/>
  <c r="H24" i="11"/>
  <c r="C24" i="11"/>
  <c r="H23" i="11"/>
  <c r="C23" i="11"/>
  <c r="L22" i="11"/>
  <c r="K22" i="11"/>
  <c r="J22" i="11"/>
  <c r="I22" i="11"/>
  <c r="G22" i="11"/>
  <c r="F22" i="11"/>
  <c r="E22" i="11"/>
  <c r="D22" i="11"/>
  <c r="H300" i="10"/>
  <c r="C300" i="10"/>
  <c r="H298" i="10"/>
  <c r="C298" i="10"/>
  <c r="H296" i="10"/>
  <c r="C296" i="10"/>
  <c r="H295" i="10"/>
  <c r="C295" i="10"/>
  <c r="H294" i="10"/>
  <c r="C294" i="10"/>
  <c r="H293" i="10"/>
  <c r="C293" i="10"/>
  <c r="H292" i="10"/>
  <c r="C292" i="10"/>
  <c r="H291" i="10"/>
  <c r="C291" i="10"/>
  <c r="L290" i="10"/>
  <c r="K290" i="10"/>
  <c r="J290" i="10"/>
  <c r="I290" i="10"/>
  <c r="G290" i="10"/>
  <c r="F290" i="10"/>
  <c r="E290" i="10"/>
  <c r="D290" i="10"/>
  <c r="H282" i="10"/>
  <c r="C282" i="10"/>
  <c r="H281" i="10"/>
  <c r="C281" i="10"/>
  <c r="L280" i="10"/>
  <c r="K280" i="10"/>
  <c r="J280" i="10"/>
  <c r="I280" i="10"/>
  <c r="G280" i="10"/>
  <c r="F280" i="10"/>
  <c r="E280" i="10"/>
  <c r="D280" i="10"/>
  <c r="H279" i="10"/>
  <c r="C279" i="10"/>
  <c r="H278" i="10"/>
  <c r="C278" i="10"/>
  <c r="H277" i="10"/>
  <c r="C277" i="10"/>
  <c r="L276" i="10"/>
  <c r="K276" i="10"/>
  <c r="J276" i="10"/>
  <c r="I276" i="10"/>
  <c r="G276" i="10"/>
  <c r="F276" i="10"/>
  <c r="E276" i="10"/>
  <c r="D276" i="10"/>
  <c r="H275" i="10"/>
  <c r="C275" i="10"/>
  <c r="H274" i="10"/>
  <c r="C274" i="10"/>
  <c r="H273" i="10"/>
  <c r="C273" i="10"/>
  <c r="H272" i="10"/>
  <c r="C272" i="10"/>
  <c r="L271" i="10"/>
  <c r="K271" i="10"/>
  <c r="K269" i="10" s="1"/>
  <c r="J271" i="10"/>
  <c r="J269" i="10" s="1"/>
  <c r="I271" i="10"/>
  <c r="G271" i="10"/>
  <c r="G269" i="10" s="1"/>
  <c r="G268" i="10" s="1"/>
  <c r="F271" i="10"/>
  <c r="F269" i="10" s="1"/>
  <c r="F268" i="10" s="1"/>
  <c r="E271" i="10"/>
  <c r="D271" i="10"/>
  <c r="H270" i="10"/>
  <c r="C270" i="10"/>
  <c r="H267" i="10"/>
  <c r="C267" i="10"/>
  <c r="H266" i="10"/>
  <c r="C266" i="10"/>
  <c r="H265" i="10"/>
  <c r="C265" i="10"/>
  <c r="H264" i="10"/>
  <c r="C264" i="10"/>
  <c r="L263" i="10"/>
  <c r="K263" i="10"/>
  <c r="J263" i="10"/>
  <c r="I263" i="10"/>
  <c r="G263" i="10"/>
  <c r="F263" i="10"/>
  <c r="E263" i="10"/>
  <c r="D263" i="10"/>
  <c r="H262" i="10"/>
  <c r="C262" i="10"/>
  <c r="H261" i="10"/>
  <c r="C261" i="10"/>
  <c r="H260" i="10"/>
  <c r="C260" i="10"/>
  <c r="L259" i="10"/>
  <c r="K259" i="10"/>
  <c r="J259" i="10"/>
  <c r="I259" i="10"/>
  <c r="G259" i="10"/>
  <c r="F259" i="10"/>
  <c r="E259" i="10"/>
  <c r="D259" i="10"/>
  <c r="H257" i="10"/>
  <c r="C257" i="10"/>
  <c r="H256" i="10"/>
  <c r="C256" i="10"/>
  <c r="H255" i="10"/>
  <c r="C255" i="10"/>
  <c r="H254" i="10"/>
  <c r="C254" i="10"/>
  <c r="H253" i="10"/>
  <c r="C253" i="10"/>
  <c r="L252" i="10"/>
  <c r="L251" i="10" s="1"/>
  <c r="K252" i="10"/>
  <c r="K251" i="10" s="1"/>
  <c r="J252" i="10"/>
  <c r="I252" i="10"/>
  <c r="G252" i="10"/>
  <c r="G251" i="10" s="1"/>
  <c r="F252" i="10"/>
  <c r="E252" i="10"/>
  <c r="E251" i="10" s="1"/>
  <c r="D252" i="10"/>
  <c r="J251" i="10"/>
  <c r="F251" i="10"/>
  <c r="H250" i="10"/>
  <c r="C250" i="10"/>
  <c r="H249" i="10"/>
  <c r="C249" i="10"/>
  <c r="H248" i="10"/>
  <c r="C248" i="10"/>
  <c r="H247" i="10"/>
  <c r="C247" i="10"/>
  <c r="L246" i="10"/>
  <c r="K246" i="10"/>
  <c r="J246" i="10"/>
  <c r="I246" i="10"/>
  <c r="G246" i="10"/>
  <c r="F246" i="10"/>
  <c r="E246" i="10"/>
  <c r="D246" i="10"/>
  <c r="H245" i="10"/>
  <c r="C245" i="10"/>
  <c r="H244" i="10"/>
  <c r="C244" i="10"/>
  <c r="H243" i="10"/>
  <c r="C243" i="10"/>
  <c r="H242" i="10"/>
  <c r="C242" i="10"/>
  <c r="H241" i="10"/>
  <c r="C241" i="10"/>
  <c r="H240" i="10"/>
  <c r="C240" i="10"/>
  <c r="H239" i="10"/>
  <c r="C239" i="10"/>
  <c r="L238" i="10"/>
  <c r="K238" i="10"/>
  <c r="J238" i="10"/>
  <c r="I238" i="10"/>
  <c r="G238" i="10"/>
  <c r="F238" i="10"/>
  <c r="E238" i="10"/>
  <c r="D238" i="10"/>
  <c r="H237" i="10"/>
  <c r="C237" i="10"/>
  <c r="H236" i="10"/>
  <c r="C236" i="10"/>
  <c r="L235" i="10"/>
  <c r="L231" i="10" s="1"/>
  <c r="K235" i="10"/>
  <c r="J235" i="10"/>
  <c r="I235" i="10"/>
  <c r="G235" i="10"/>
  <c r="G231" i="10" s="1"/>
  <c r="F235" i="10"/>
  <c r="E235" i="10"/>
  <c r="D235" i="10"/>
  <c r="H232" i="10"/>
  <c r="C232" i="10"/>
  <c r="H229" i="10"/>
  <c r="C229" i="10"/>
  <c r="H228" i="10"/>
  <c r="C228" i="10"/>
  <c r="L227" i="10"/>
  <c r="K227" i="10"/>
  <c r="J227" i="10"/>
  <c r="I227" i="10"/>
  <c r="G227" i="10"/>
  <c r="F227" i="10"/>
  <c r="E227" i="10"/>
  <c r="D227" i="10"/>
  <c r="H226" i="10"/>
  <c r="C226" i="10"/>
  <c r="H225" i="10"/>
  <c r="C225" i="10"/>
  <c r="I224" i="10"/>
  <c r="H224" i="10" s="1"/>
  <c r="C224" i="10"/>
  <c r="H223" i="10"/>
  <c r="C223" i="10"/>
  <c r="H222" i="10"/>
  <c r="C222" i="10"/>
  <c r="H221" i="10"/>
  <c r="C221" i="10"/>
  <c r="H220" i="10"/>
  <c r="C220" i="10"/>
  <c r="H219" i="10"/>
  <c r="C219" i="10"/>
  <c r="H218" i="10"/>
  <c r="C218" i="10"/>
  <c r="H217" i="10"/>
  <c r="C217" i="10"/>
  <c r="L216" i="10"/>
  <c r="K216" i="10"/>
  <c r="J216" i="10"/>
  <c r="G216" i="10"/>
  <c r="F216" i="10"/>
  <c r="E216" i="10"/>
  <c r="D216" i="10"/>
  <c r="H215" i="10"/>
  <c r="C215" i="10"/>
  <c r="H214" i="10"/>
  <c r="C214" i="10"/>
  <c r="H213" i="10"/>
  <c r="C213" i="10"/>
  <c r="H212" i="10"/>
  <c r="C212" i="10"/>
  <c r="H211" i="10"/>
  <c r="C211" i="10"/>
  <c r="H210" i="10"/>
  <c r="C210" i="10"/>
  <c r="H209" i="10"/>
  <c r="C209" i="10"/>
  <c r="H208" i="10"/>
  <c r="C208" i="10"/>
  <c r="H207" i="10"/>
  <c r="C207" i="10"/>
  <c r="H206" i="10"/>
  <c r="C206" i="10"/>
  <c r="L205" i="10"/>
  <c r="K205" i="10"/>
  <c r="J205" i="10"/>
  <c r="I205" i="10"/>
  <c r="G205" i="10"/>
  <c r="F205" i="10"/>
  <c r="E205" i="10"/>
  <c r="D205" i="10"/>
  <c r="H203" i="10"/>
  <c r="C203" i="10"/>
  <c r="H202" i="10"/>
  <c r="C202" i="10"/>
  <c r="H201" i="10"/>
  <c r="C201" i="10"/>
  <c r="H200" i="10"/>
  <c r="C200" i="10"/>
  <c r="I199" i="10"/>
  <c r="H199" i="10" s="1"/>
  <c r="C199" i="10"/>
  <c r="L198" i="10"/>
  <c r="L196" i="10" s="1"/>
  <c r="K198" i="10"/>
  <c r="K196" i="10" s="1"/>
  <c r="J198" i="10"/>
  <c r="J196" i="10" s="1"/>
  <c r="G198" i="10"/>
  <c r="G196" i="10" s="1"/>
  <c r="F198" i="10"/>
  <c r="F196" i="10" s="1"/>
  <c r="E198" i="10"/>
  <c r="D198" i="10"/>
  <c r="D196" i="10" s="1"/>
  <c r="H197" i="10"/>
  <c r="C197" i="10"/>
  <c r="E196" i="10"/>
  <c r="H193" i="10"/>
  <c r="C193" i="10"/>
  <c r="L192" i="10"/>
  <c r="K192" i="10"/>
  <c r="K191" i="10" s="1"/>
  <c r="J192" i="10"/>
  <c r="I192" i="10"/>
  <c r="I191" i="10" s="1"/>
  <c r="G192" i="10"/>
  <c r="G191" i="10" s="1"/>
  <c r="F192" i="10"/>
  <c r="F191" i="10" s="1"/>
  <c r="E192" i="10"/>
  <c r="E191" i="10" s="1"/>
  <c r="D192" i="10"/>
  <c r="L191" i="10"/>
  <c r="H190" i="10"/>
  <c r="C190" i="10"/>
  <c r="H189" i="10"/>
  <c r="C189" i="10"/>
  <c r="L188" i="10"/>
  <c r="K188" i="10"/>
  <c r="J188" i="10"/>
  <c r="I188" i="10"/>
  <c r="G188" i="10"/>
  <c r="F188" i="10"/>
  <c r="E188" i="10"/>
  <c r="D188" i="10"/>
  <c r="H186" i="10"/>
  <c r="C186" i="10"/>
  <c r="H185" i="10"/>
  <c r="C185" i="10"/>
  <c r="L184" i="10"/>
  <c r="K184" i="10"/>
  <c r="J184" i="10"/>
  <c r="I184" i="10"/>
  <c r="G184" i="10"/>
  <c r="F184" i="10"/>
  <c r="E184" i="10"/>
  <c r="D184" i="10"/>
  <c r="H183" i="10"/>
  <c r="C183" i="10"/>
  <c r="H182" i="10"/>
  <c r="C182" i="10"/>
  <c r="H181" i="10"/>
  <c r="C181" i="10"/>
  <c r="H180" i="10"/>
  <c r="C180" i="10"/>
  <c r="L179" i="10"/>
  <c r="K179" i="10"/>
  <c r="J179" i="10"/>
  <c r="I179" i="10"/>
  <c r="G179" i="10"/>
  <c r="F179" i="10"/>
  <c r="E179" i="10"/>
  <c r="D179" i="10"/>
  <c r="H178" i="10"/>
  <c r="C178" i="10"/>
  <c r="H177" i="10"/>
  <c r="C177" i="10"/>
  <c r="H176" i="10"/>
  <c r="C176" i="10"/>
  <c r="L175" i="10"/>
  <c r="K175" i="10"/>
  <c r="J175" i="10"/>
  <c r="I175" i="10"/>
  <c r="G175" i="10"/>
  <c r="F175" i="10"/>
  <c r="E175" i="10"/>
  <c r="D175" i="10"/>
  <c r="H172" i="10"/>
  <c r="C172" i="10"/>
  <c r="H171" i="10"/>
  <c r="C171" i="10"/>
  <c r="H170" i="10"/>
  <c r="C170" i="10"/>
  <c r="H169" i="10"/>
  <c r="C169" i="10"/>
  <c r="H168" i="10"/>
  <c r="C168" i="10"/>
  <c r="H167" i="10"/>
  <c r="C167" i="10"/>
  <c r="L166" i="10"/>
  <c r="L165" i="10" s="1"/>
  <c r="K166" i="10"/>
  <c r="K165" i="10" s="1"/>
  <c r="J166" i="10"/>
  <c r="I166" i="10"/>
  <c r="I165" i="10" s="1"/>
  <c r="G166" i="10"/>
  <c r="G165" i="10" s="1"/>
  <c r="F166" i="10"/>
  <c r="F165" i="10" s="1"/>
  <c r="E166" i="10"/>
  <c r="E165" i="10" s="1"/>
  <c r="D166" i="10"/>
  <c r="D165" i="10" s="1"/>
  <c r="H164" i="10"/>
  <c r="C164" i="10"/>
  <c r="H163" i="10"/>
  <c r="C163" i="10"/>
  <c r="H162" i="10"/>
  <c r="C162" i="10"/>
  <c r="H161" i="10"/>
  <c r="C161" i="10"/>
  <c r="L160" i="10"/>
  <c r="K160" i="10"/>
  <c r="J160" i="10"/>
  <c r="I160" i="10"/>
  <c r="G160" i="10"/>
  <c r="F160" i="10"/>
  <c r="E160" i="10"/>
  <c r="D160" i="10"/>
  <c r="H159" i="10"/>
  <c r="C159" i="10"/>
  <c r="H158" i="10"/>
  <c r="C158" i="10"/>
  <c r="H157" i="10"/>
  <c r="C157" i="10"/>
  <c r="H156" i="10"/>
  <c r="C156" i="10"/>
  <c r="H155" i="10"/>
  <c r="C155" i="10"/>
  <c r="H154" i="10"/>
  <c r="C154" i="10"/>
  <c r="H153" i="10"/>
  <c r="C153" i="10"/>
  <c r="H152" i="10"/>
  <c r="C152" i="10"/>
  <c r="L151" i="10"/>
  <c r="K151" i="10"/>
  <c r="J151" i="10"/>
  <c r="I151" i="10"/>
  <c r="G151" i="10"/>
  <c r="F151" i="10"/>
  <c r="E151" i="10"/>
  <c r="D151" i="10"/>
  <c r="H150" i="10"/>
  <c r="C150" i="10"/>
  <c r="H149" i="10"/>
  <c r="C149" i="10"/>
  <c r="H148" i="10"/>
  <c r="C148" i="10"/>
  <c r="H147" i="10"/>
  <c r="C147" i="10"/>
  <c r="H146" i="10"/>
  <c r="C146" i="10"/>
  <c r="H145" i="10"/>
  <c r="C145" i="10"/>
  <c r="L144" i="10"/>
  <c r="K144" i="10"/>
  <c r="J144" i="10"/>
  <c r="I144" i="10"/>
  <c r="G144" i="10"/>
  <c r="F144" i="10"/>
  <c r="E144" i="10"/>
  <c r="D144" i="10"/>
  <c r="H143" i="10"/>
  <c r="C143" i="10"/>
  <c r="H142" i="10"/>
  <c r="C142" i="10"/>
  <c r="L141" i="10"/>
  <c r="K141" i="10"/>
  <c r="J141" i="10"/>
  <c r="I141" i="10"/>
  <c r="G141" i="10"/>
  <c r="F141" i="10"/>
  <c r="E141" i="10"/>
  <c r="D141" i="10"/>
  <c r="H140" i="10"/>
  <c r="C140" i="10"/>
  <c r="H139" i="10"/>
  <c r="C139" i="10"/>
  <c r="H138" i="10"/>
  <c r="C138" i="10"/>
  <c r="H137" i="10"/>
  <c r="C137" i="10"/>
  <c r="L136" i="10"/>
  <c r="K136" i="10"/>
  <c r="K130" i="10" s="1"/>
  <c r="J136" i="10"/>
  <c r="I136" i="10"/>
  <c r="I130" i="10" s="1"/>
  <c r="G136" i="10"/>
  <c r="G130" i="10" s="1"/>
  <c r="F136" i="10"/>
  <c r="F130" i="10" s="1"/>
  <c r="E136" i="10"/>
  <c r="D136" i="10"/>
  <c r="D130" i="10" s="1"/>
  <c r="H134" i="10"/>
  <c r="C134" i="10"/>
  <c r="H133" i="10"/>
  <c r="C133" i="10"/>
  <c r="H132" i="10"/>
  <c r="C132" i="10"/>
  <c r="H131" i="10"/>
  <c r="C131" i="10"/>
  <c r="H129" i="10"/>
  <c r="H128" i="10" s="1"/>
  <c r="C129" i="10"/>
  <c r="C128" i="10" s="1"/>
  <c r="L128" i="10"/>
  <c r="K128" i="10"/>
  <c r="J128" i="10"/>
  <c r="I128" i="10"/>
  <c r="G128" i="10"/>
  <c r="F128" i="10"/>
  <c r="E128" i="10"/>
  <c r="D128" i="10"/>
  <c r="H127" i="10"/>
  <c r="C127" i="10"/>
  <c r="H126" i="10"/>
  <c r="C126" i="10"/>
  <c r="H125" i="10"/>
  <c r="C125" i="10"/>
  <c r="H124" i="10"/>
  <c r="C124" i="10"/>
  <c r="H123" i="10"/>
  <c r="C123" i="10"/>
  <c r="L122" i="10"/>
  <c r="K122" i="10"/>
  <c r="J122" i="10"/>
  <c r="I122" i="10"/>
  <c r="G122" i="10"/>
  <c r="F122" i="10"/>
  <c r="E122" i="10"/>
  <c r="D122" i="10"/>
  <c r="H121" i="10"/>
  <c r="C121" i="10"/>
  <c r="H120" i="10"/>
  <c r="C120" i="10"/>
  <c r="H119" i="10"/>
  <c r="C119" i="10"/>
  <c r="H118" i="10"/>
  <c r="C118" i="10"/>
  <c r="H117" i="10"/>
  <c r="C117" i="10"/>
  <c r="L116" i="10"/>
  <c r="K116" i="10"/>
  <c r="J116" i="10"/>
  <c r="I116" i="10"/>
  <c r="G116" i="10"/>
  <c r="F116" i="10"/>
  <c r="E116" i="10"/>
  <c r="D116" i="10"/>
  <c r="I115" i="10"/>
  <c r="H115" i="10" s="1"/>
  <c r="C115" i="10"/>
  <c r="I114" i="10"/>
  <c r="H114" i="10" s="1"/>
  <c r="C114" i="10"/>
  <c r="I113" i="10"/>
  <c r="H113" i="10" s="1"/>
  <c r="C113" i="10"/>
  <c r="L112" i="10"/>
  <c r="K112" i="10"/>
  <c r="J112" i="10"/>
  <c r="G112" i="10"/>
  <c r="F112" i="10"/>
  <c r="E112" i="10"/>
  <c r="D112" i="10"/>
  <c r="H111" i="10"/>
  <c r="C111" i="10"/>
  <c r="H110" i="10"/>
  <c r="C110" i="10"/>
  <c r="H109" i="10"/>
  <c r="C109" i="10"/>
  <c r="H108" i="10"/>
  <c r="C108" i="10"/>
  <c r="H107" i="10"/>
  <c r="C107" i="10"/>
  <c r="H106" i="10"/>
  <c r="C106" i="10"/>
  <c r="H105" i="10"/>
  <c r="C105" i="10"/>
  <c r="H104" i="10"/>
  <c r="C104" i="10"/>
  <c r="L103" i="10"/>
  <c r="K103" i="10"/>
  <c r="J103" i="10"/>
  <c r="I103" i="10"/>
  <c r="G103" i="10"/>
  <c r="F103" i="10"/>
  <c r="E103" i="10"/>
  <c r="D103" i="10"/>
  <c r="I102" i="10"/>
  <c r="H102" i="10" s="1"/>
  <c r="C102" i="10"/>
  <c r="H101" i="10"/>
  <c r="C101" i="10"/>
  <c r="H100" i="10"/>
  <c r="C100" i="10"/>
  <c r="H99" i="10"/>
  <c r="C99" i="10"/>
  <c r="H98" i="10"/>
  <c r="C98" i="10"/>
  <c r="H97" i="10"/>
  <c r="C97" i="10"/>
  <c r="H96" i="10"/>
  <c r="C96" i="10"/>
  <c r="L95" i="10"/>
  <c r="K95" i="10"/>
  <c r="J95" i="10"/>
  <c r="G95" i="10"/>
  <c r="F95" i="10"/>
  <c r="E95" i="10"/>
  <c r="D95" i="10"/>
  <c r="H94" i="10"/>
  <c r="C94" i="10"/>
  <c r="H93" i="10"/>
  <c r="C93" i="10"/>
  <c r="H92" i="10"/>
  <c r="C92" i="10"/>
  <c r="H91" i="10"/>
  <c r="C91" i="10"/>
  <c r="H90" i="10"/>
  <c r="C90" i="10"/>
  <c r="L89" i="10"/>
  <c r="K89" i="10"/>
  <c r="J89" i="10"/>
  <c r="I89" i="10"/>
  <c r="G89" i="10"/>
  <c r="F89" i="10"/>
  <c r="E89" i="10"/>
  <c r="D89" i="10"/>
  <c r="H88" i="10"/>
  <c r="C88" i="10"/>
  <c r="H87" i="10"/>
  <c r="C87" i="10"/>
  <c r="I86" i="10"/>
  <c r="H86" i="10" s="1"/>
  <c r="C86" i="10"/>
  <c r="H85" i="10"/>
  <c r="C85" i="10"/>
  <c r="L84" i="10"/>
  <c r="K84" i="10"/>
  <c r="J84" i="10"/>
  <c r="G84" i="10"/>
  <c r="F84" i="10"/>
  <c r="E84" i="10"/>
  <c r="D84" i="10"/>
  <c r="H82" i="10"/>
  <c r="C82" i="10"/>
  <c r="H81" i="10"/>
  <c r="C81" i="10"/>
  <c r="L80" i="10"/>
  <c r="K80" i="10"/>
  <c r="J80" i="10"/>
  <c r="I80" i="10"/>
  <c r="G80" i="10"/>
  <c r="F80" i="10"/>
  <c r="E80" i="10"/>
  <c r="D80" i="10"/>
  <c r="H79" i="10"/>
  <c r="C79" i="10"/>
  <c r="H78" i="10"/>
  <c r="C78" i="10"/>
  <c r="L77" i="10"/>
  <c r="L76" i="10" s="1"/>
  <c r="K77" i="10"/>
  <c r="K76" i="10" s="1"/>
  <c r="J77" i="10"/>
  <c r="J76" i="10" s="1"/>
  <c r="I77" i="10"/>
  <c r="G77" i="10"/>
  <c r="G76" i="10" s="1"/>
  <c r="F77" i="10"/>
  <c r="F76" i="10" s="1"/>
  <c r="E77" i="10"/>
  <c r="E76" i="10" s="1"/>
  <c r="D77" i="10"/>
  <c r="H74" i="10"/>
  <c r="C74" i="10"/>
  <c r="H73" i="10"/>
  <c r="C73" i="10"/>
  <c r="H71" i="10"/>
  <c r="C71" i="10"/>
  <c r="H70" i="10"/>
  <c r="C70" i="10"/>
  <c r="L69" i="10"/>
  <c r="L67" i="10" s="1"/>
  <c r="K69" i="10"/>
  <c r="K67" i="10" s="1"/>
  <c r="J69" i="10"/>
  <c r="J67" i="10" s="1"/>
  <c r="I69" i="10"/>
  <c r="I67" i="10" s="1"/>
  <c r="G69" i="10"/>
  <c r="G67" i="10" s="1"/>
  <c r="F69" i="10"/>
  <c r="F67" i="10" s="1"/>
  <c r="E69" i="10"/>
  <c r="E67" i="10" s="1"/>
  <c r="D69" i="10"/>
  <c r="D67" i="10" s="1"/>
  <c r="H68" i="10"/>
  <c r="C68" i="10"/>
  <c r="H66" i="10"/>
  <c r="C66" i="10"/>
  <c r="H65" i="10"/>
  <c r="C65" i="10"/>
  <c r="H64" i="10"/>
  <c r="C64" i="10"/>
  <c r="H63" i="10"/>
  <c r="C63" i="10"/>
  <c r="H62" i="10"/>
  <c r="C62" i="10"/>
  <c r="H61" i="10"/>
  <c r="C61" i="10"/>
  <c r="H60" i="10"/>
  <c r="C60" i="10"/>
  <c r="H59" i="10"/>
  <c r="C59" i="10"/>
  <c r="L58" i="10"/>
  <c r="K58" i="10"/>
  <c r="J58" i="10"/>
  <c r="I58" i="10"/>
  <c r="G58" i="10"/>
  <c r="F58" i="10"/>
  <c r="E58" i="10"/>
  <c r="D58" i="10"/>
  <c r="H57" i="10"/>
  <c r="C57" i="10"/>
  <c r="H56" i="10"/>
  <c r="C56" i="10"/>
  <c r="L55" i="10"/>
  <c r="K55" i="10"/>
  <c r="K54" i="10" s="1"/>
  <c r="J55" i="10"/>
  <c r="I55" i="10"/>
  <c r="G55" i="10"/>
  <c r="G54" i="10" s="1"/>
  <c r="F55" i="10"/>
  <c r="F54" i="10" s="1"/>
  <c r="E55" i="10"/>
  <c r="E54" i="10" s="1"/>
  <c r="D55" i="10"/>
  <c r="D54" i="10" s="1"/>
  <c r="H47" i="10"/>
  <c r="C47" i="10"/>
  <c r="H46" i="10"/>
  <c r="C46" i="10"/>
  <c r="L45" i="10"/>
  <c r="H45" i="10" s="1"/>
  <c r="G45" i="10"/>
  <c r="C45" i="10" s="1"/>
  <c r="H44" i="10"/>
  <c r="C44" i="10"/>
  <c r="K43" i="10"/>
  <c r="J43" i="10"/>
  <c r="I43" i="10"/>
  <c r="F43" i="10"/>
  <c r="E43" i="10"/>
  <c r="D43" i="10"/>
  <c r="H42" i="10"/>
  <c r="C42" i="10"/>
  <c r="H41" i="10"/>
  <c r="C41" i="10"/>
  <c r="H40" i="10"/>
  <c r="C40" i="10"/>
  <c r="H39" i="10"/>
  <c r="C39" i="10"/>
  <c r="H38" i="10"/>
  <c r="C38" i="10"/>
  <c r="K37" i="10"/>
  <c r="H37" i="10" s="1"/>
  <c r="F37" i="10"/>
  <c r="C37" i="10" s="1"/>
  <c r="H36" i="10"/>
  <c r="C36" i="10"/>
  <c r="H35" i="10"/>
  <c r="C35" i="10"/>
  <c r="K34" i="10"/>
  <c r="H34" i="10" s="1"/>
  <c r="F34" i="10"/>
  <c r="C34" i="10" s="1"/>
  <c r="H33" i="10"/>
  <c r="C33" i="10"/>
  <c r="K32" i="10"/>
  <c r="H32" i="10" s="1"/>
  <c r="F32" i="10"/>
  <c r="C32" i="10" s="1"/>
  <c r="H31" i="10"/>
  <c r="C31" i="10"/>
  <c r="H30" i="10"/>
  <c r="C30" i="10"/>
  <c r="H29" i="10"/>
  <c r="C29" i="10"/>
  <c r="K28" i="10"/>
  <c r="H28" i="10" s="1"/>
  <c r="F28" i="10"/>
  <c r="C28" i="10" s="1"/>
  <c r="H26" i="10"/>
  <c r="C26" i="10"/>
  <c r="H24" i="10"/>
  <c r="C24" i="10"/>
  <c r="H23" i="10"/>
  <c r="C23" i="10"/>
  <c r="L22" i="10"/>
  <c r="K22" i="10"/>
  <c r="J22" i="10"/>
  <c r="I22" i="10"/>
  <c r="G22" i="10"/>
  <c r="F22" i="10"/>
  <c r="E22" i="10"/>
  <c r="E21" i="10" s="1"/>
  <c r="D22" i="10"/>
  <c r="H300" i="9"/>
  <c r="C300" i="9"/>
  <c r="H298" i="9"/>
  <c r="C298" i="9"/>
  <c r="H296" i="9"/>
  <c r="C296" i="9"/>
  <c r="H295" i="9"/>
  <c r="C295" i="9"/>
  <c r="H294" i="9"/>
  <c r="C294" i="9"/>
  <c r="H293" i="9"/>
  <c r="C293" i="9"/>
  <c r="H292" i="9"/>
  <c r="C292" i="9"/>
  <c r="H291" i="9"/>
  <c r="C291" i="9"/>
  <c r="L290" i="9"/>
  <c r="K290" i="9"/>
  <c r="J290" i="9"/>
  <c r="I290" i="9"/>
  <c r="G290" i="9"/>
  <c r="F290" i="9"/>
  <c r="E290" i="9"/>
  <c r="D290" i="9"/>
  <c r="H282" i="9"/>
  <c r="C282" i="9"/>
  <c r="H281" i="9"/>
  <c r="C281" i="9"/>
  <c r="L280" i="9"/>
  <c r="K280" i="9"/>
  <c r="J280" i="9"/>
  <c r="I280" i="9"/>
  <c r="G280" i="9"/>
  <c r="F280" i="9"/>
  <c r="E280" i="9"/>
  <c r="D280" i="9"/>
  <c r="H279" i="9"/>
  <c r="C279" i="9"/>
  <c r="H278" i="9"/>
  <c r="C278" i="9"/>
  <c r="H277" i="9"/>
  <c r="C277" i="9"/>
  <c r="L276" i="9"/>
  <c r="K276" i="9"/>
  <c r="J276" i="9"/>
  <c r="I276" i="9"/>
  <c r="G276" i="9"/>
  <c r="F276" i="9"/>
  <c r="E276" i="9"/>
  <c r="D276" i="9"/>
  <c r="H275" i="9"/>
  <c r="C275" i="9"/>
  <c r="H274" i="9"/>
  <c r="C274" i="9"/>
  <c r="H273" i="9"/>
  <c r="C273" i="9"/>
  <c r="H272" i="9"/>
  <c r="C272" i="9"/>
  <c r="L271" i="9"/>
  <c r="L269" i="9" s="1"/>
  <c r="K271" i="9"/>
  <c r="K269" i="9" s="1"/>
  <c r="J271" i="9"/>
  <c r="I271" i="9"/>
  <c r="I269" i="9" s="1"/>
  <c r="G271" i="9"/>
  <c r="G269" i="9" s="1"/>
  <c r="G268" i="9" s="1"/>
  <c r="F271" i="9"/>
  <c r="E271" i="9"/>
  <c r="E269" i="9" s="1"/>
  <c r="E268" i="9" s="1"/>
  <c r="D271" i="9"/>
  <c r="H270" i="9"/>
  <c r="C270" i="9"/>
  <c r="H267" i="9"/>
  <c r="C267" i="9"/>
  <c r="H266" i="9"/>
  <c r="C266" i="9"/>
  <c r="H265" i="9"/>
  <c r="C265" i="9"/>
  <c r="H264" i="9"/>
  <c r="C264" i="9"/>
  <c r="L263" i="9"/>
  <c r="K263" i="9"/>
  <c r="J263" i="9"/>
  <c r="I263" i="9"/>
  <c r="G263" i="9"/>
  <c r="F263" i="9"/>
  <c r="E263" i="9"/>
  <c r="D263" i="9"/>
  <c r="H262" i="9"/>
  <c r="C262" i="9"/>
  <c r="H261" i="9"/>
  <c r="C261" i="9"/>
  <c r="H260" i="9"/>
  <c r="C260" i="9"/>
  <c r="L259" i="9"/>
  <c r="K259" i="9"/>
  <c r="J259" i="9"/>
  <c r="I259" i="9"/>
  <c r="G259" i="9"/>
  <c r="F259" i="9"/>
  <c r="E259" i="9"/>
  <c r="D259" i="9"/>
  <c r="H257" i="9"/>
  <c r="C257" i="9"/>
  <c r="H256" i="9"/>
  <c r="C256" i="9"/>
  <c r="H255" i="9"/>
  <c r="C255" i="9"/>
  <c r="H254" i="9"/>
  <c r="C254" i="9"/>
  <c r="H253" i="9"/>
  <c r="C253" i="9"/>
  <c r="L252" i="9"/>
  <c r="K252" i="9"/>
  <c r="K251" i="9" s="1"/>
  <c r="J252" i="9"/>
  <c r="I252" i="9"/>
  <c r="I251" i="9" s="1"/>
  <c r="G252" i="9"/>
  <c r="G251" i="9" s="1"/>
  <c r="F252" i="9"/>
  <c r="F251" i="9" s="1"/>
  <c r="E252" i="9"/>
  <c r="E251" i="9" s="1"/>
  <c r="D252" i="9"/>
  <c r="D251" i="9" s="1"/>
  <c r="L251" i="9"/>
  <c r="H250" i="9"/>
  <c r="C250" i="9"/>
  <c r="H249" i="9"/>
  <c r="C249" i="9"/>
  <c r="H248" i="9"/>
  <c r="C248" i="9"/>
  <c r="H247" i="9"/>
  <c r="C247" i="9"/>
  <c r="L246" i="9"/>
  <c r="K246" i="9"/>
  <c r="J246" i="9"/>
  <c r="I246" i="9"/>
  <c r="G246" i="9"/>
  <c r="F246" i="9"/>
  <c r="E246" i="9"/>
  <c r="D246" i="9"/>
  <c r="H245" i="9"/>
  <c r="C245" i="9"/>
  <c r="H244" i="9"/>
  <c r="C244" i="9"/>
  <c r="H243" i="9"/>
  <c r="C243" i="9"/>
  <c r="H242" i="9"/>
  <c r="C242" i="9"/>
  <c r="H241" i="9"/>
  <c r="C241" i="9"/>
  <c r="H240" i="9"/>
  <c r="C240" i="9"/>
  <c r="H239" i="9"/>
  <c r="C239" i="9"/>
  <c r="L238" i="9"/>
  <c r="K238" i="9"/>
  <c r="J238" i="9"/>
  <c r="I238" i="9"/>
  <c r="G238" i="9"/>
  <c r="F238" i="9"/>
  <c r="E238" i="9"/>
  <c r="D238" i="9"/>
  <c r="H237" i="9"/>
  <c r="C237" i="9"/>
  <c r="H236" i="9"/>
  <c r="C236" i="9"/>
  <c r="L235" i="9"/>
  <c r="K235" i="9"/>
  <c r="J235" i="9"/>
  <c r="I235" i="9"/>
  <c r="G235" i="9"/>
  <c r="F235" i="9"/>
  <c r="E235" i="9"/>
  <c r="D235" i="9"/>
  <c r="H232" i="9"/>
  <c r="C232" i="9"/>
  <c r="H229" i="9"/>
  <c r="C229" i="9"/>
  <c r="H228" i="9"/>
  <c r="C228" i="9"/>
  <c r="L227" i="9"/>
  <c r="K227" i="9"/>
  <c r="J227" i="9"/>
  <c r="I227" i="9"/>
  <c r="G227" i="9"/>
  <c r="F227" i="9"/>
  <c r="E227" i="9"/>
  <c r="D227" i="9"/>
  <c r="H226" i="9"/>
  <c r="C226" i="9"/>
  <c r="H225" i="9"/>
  <c r="C225" i="9"/>
  <c r="I224" i="9"/>
  <c r="H224" i="9" s="1"/>
  <c r="D224" i="9"/>
  <c r="C224" i="9" s="1"/>
  <c r="I223" i="9"/>
  <c r="H223" i="9" s="1"/>
  <c r="D223" i="9"/>
  <c r="H222" i="9"/>
  <c r="C222" i="9"/>
  <c r="H221" i="9"/>
  <c r="C221" i="9"/>
  <c r="H220" i="9"/>
  <c r="C220" i="9"/>
  <c r="H219" i="9"/>
  <c r="C219" i="9"/>
  <c r="H218" i="9"/>
  <c r="C218" i="9"/>
  <c r="H217" i="9"/>
  <c r="C217" i="9"/>
  <c r="L216" i="9"/>
  <c r="K216" i="9"/>
  <c r="J216" i="9"/>
  <c r="G216" i="9"/>
  <c r="F216" i="9"/>
  <c r="E216" i="9"/>
  <c r="H215" i="9"/>
  <c r="C215" i="9"/>
  <c r="H214" i="9"/>
  <c r="C214" i="9"/>
  <c r="H213" i="9"/>
  <c r="C213" i="9"/>
  <c r="H212" i="9"/>
  <c r="C212" i="9"/>
  <c r="H211" i="9"/>
  <c r="C211" i="9"/>
  <c r="H210" i="9"/>
  <c r="C210" i="9"/>
  <c r="H209" i="9"/>
  <c r="C209" i="9"/>
  <c r="H208" i="9"/>
  <c r="C208" i="9"/>
  <c r="H207" i="9"/>
  <c r="C207" i="9"/>
  <c r="H206" i="9"/>
  <c r="C206" i="9"/>
  <c r="L205" i="9"/>
  <c r="K205" i="9"/>
  <c r="J205" i="9"/>
  <c r="I205" i="9"/>
  <c r="G205" i="9"/>
  <c r="F205" i="9"/>
  <c r="E205" i="9"/>
  <c r="D205" i="9"/>
  <c r="H203" i="9"/>
  <c r="C203" i="9"/>
  <c r="H202" i="9"/>
  <c r="C202" i="9"/>
  <c r="H201" i="9"/>
  <c r="C201" i="9"/>
  <c r="H200" i="9"/>
  <c r="C200" i="9"/>
  <c r="I199" i="9"/>
  <c r="D199" i="9"/>
  <c r="C199" i="9" s="1"/>
  <c r="L198" i="9"/>
  <c r="L196" i="9" s="1"/>
  <c r="K198" i="9"/>
  <c r="K196" i="9" s="1"/>
  <c r="J198" i="9"/>
  <c r="J196" i="9" s="1"/>
  <c r="G198" i="9"/>
  <c r="G196" i="9" s="1"/>
  <c r="F198" i="9"/>
  <c r="F196" i="9" s="1"/>
  <c r="E198" i="9"/>
  <c r="E196" i="9" s="1"/>
  <c r="H197" i="9"/>
  <c r="C197" i="9"/>
  <c r="H193" i="9"/>
  <c r="C193" i="9"/>
  <c r="L192" i="9"/>
  <c r="K192" i="9"/>
  <c r="K191" i="9" s="1"/>
  <c r="J192" i="9"/>
  <c r="J191" i="9" s="1"/>
  <c r="I192" i="9"/>
  <c r="I191" i="9" s="1"/>
  <c r="G192" i="9"/>
  <c r="G191" i="9" s="1"/>
  <c r="F192" i="9"/>
  <c r="F191" i="9" s="1"/>
  <c r="E192" i="9"/>
  <c r="E191" i="9" s="1"/>
  <c r="D192" i="9"/>
  <c r="D191" i="9" s="1"/>
  <c r="L191" i="9"/>
  <c r="H190" i="9"/>
  <c r="C190" i="9"/>
  <c r="H189" i="9"/>
  <c r="C189" i="9"/>
  <c r="L188" i="9"/>
  <c r="K188" i="9"/>
  <c r="J188" i="9"/>
  <c r="I188" i="9"/>
  <c r="G188" i="9"/>
  <c r="F188" i="9"/>
  <c r="E188" i="9"/>
  <c r="D188" i="9"/>
  <c r="H186" i="9"/>
  <c r="C186" i="9"/>
  <c r="H185" i="9"/>
  <c r="C185" i="9"/>
  <c r="L184" i="9"/>
  <c r="K184" i="9"/>
  <c r="J184" i="9"/>
  <c r="I184" i="9"/>
  <c r="G184" i="9"/>
  <c r="F184" i="9"/>
  <c r="E184" i="9"/>
  <c r="D184" i="9"/>
  <c r="H183" i="9"/>
  <c r="C183" i="9"/>
  <c r="H182" i="9"/>
  <c r="C182" i="9"/>
  <c r="H181" i="9"/>
  <c r="C181" i="9"/>
  <c r="H180" i="9"/>
  <c r="C180" i="9"/>
  <c r="L179" i="9"/>
  <c r="K179" i="9"/>
  <c r="J179" i="9"/>
  <c r="I179" i="9"/>
  <c r="G179" i="9"/>
  <c r="F179" i="9"/>
  <c r="E179" i="9"/>
  <c r="D179" i="9"/>
  <c r="H178" i="9"/>
  <c r="C178" i="9"/>
  <c r="H177" i="9"/>
  <c r="C177" i="9"/>
  <c r="H176" i="9"/>
  <c r="C176" i="9"/>
  <c r="L175" i="9"/>
  <c r="K175" i="9"/>
  <c r="J175" i="9"/>
  <c r="I175" i="9"/>
  <c r="G175" i="9"/>
  <c r="F175" i="9"/>
  <c r="E175" i="9"/>
  <c r="D175" i="9"/>
  <c r="H172" i="9"/>
  <c r="C172" i="9"/>
  <c r="H171" i="9"/>
  <c r="C171" i="9"/>
  <c r="H170" i="9"/>
  <c r="C170" i="9"/>
  <c r="H169" i="9"/>
  <c r="C169" i="9"/>
  <c r="H168" i="9"/>
  <c r="C168" i="9"/>
  <c r="H167" i="9"/>
  <c r="C167" i="9"/>
  <c r="L166" i="9"/>
  <c r="K166" i="9"/>
  <c r="K165" i="9" s="1"/>
  <c r="J166" i="9"/>
  <c r="J165" i="9" s="1"/>
  <c r="I166" i="9"/>
  <c r="I165" i="9" s="1"/>
  <c r="G166" i="9"/>
  <c r="G165" i="9" s="1"/>
  <c r="F166" i="9"/>
  <c r="F165" i="9" s="1"/>
  <c r="E166" i="9"/>
  <c r="E165" i="9" s="1"/>
  <c r="D166" i="9"/>
  <c r="D165" i="9" s="1"/>
  <c r="L165" i="9"/>
  <c r="H164" i="9"/>
  <c r="C164" i="9"/>
  <c r="H163" i="9"/>
  <c r="C163" i="9"/>
  <c r="H162" i="9"/>
  <c r="C162" i="9"/>
  <c r="H161" i="9"/>
  <c r="C161" i="9"/>
  <c r="L160" i="9"/>
  <c r="K160" i="9"/>
  <c r="J160" i="9"/>
  <c r="I160" i="9"/>
  <c r="G160" i="9"/>
  <c r="F160" i="9"/>
  <c r="E160" i="9"/>
  <c r="D160" i="9"/>
  <c r="H159" i="9"/>
  <c r="C159" i="9"/>
  <c r="H158" i="9"/>
  <c r="C158" i="9"/>
  <c r="H157" i="9"/>
  <c r="C157" i="9"/>
  <c r="H156" i="9"/>
  <c r="C156" i="9"/>
  <c r="H155" i="9"/>
  <c r="C155" i="9"/>
  <c r="H154" i="9"/>
  <c r="C154" i="9"/>
  <c r="H153" i="9"/>
  <c r="C153" i="9"/>
  <c r="H152" i="9"/>
  <c r="C152" i="9"/>
  <c r="L151" i="9"/>
  <c r="K151" i="9"/>
  <c r="J151" i="9"/>
  <c r="I151" i="9"/>
  <c r="G151" i="9"/>
  <c r="F151" i="9"/>
  <c r="E151" i="9"/>
  <c r="D151" i="9"/>
  <c r="H150" i="9"/>
  <c r="C150" i="9"/>
  <c r="H149" i="9"/>
  <c r="D149" i="9"/>
  <c r="C149" i="9" s="1"/>
  <c r="H148" i="9"/>
  <c r="C148" i="9"/>
  <c r="H147" i="9"/>
  <c r="C147" i="9"/>
  <c r="H146" i="9"/>
  <c r="C146" i="9"/>
  <c r="H145" i="9"/>
  <c r="C145" i="9"/>
  <c r="L144" i="9"/>
  <c r="K144" i="9"/>
  <c r="J144" i="9"/>
  <c r="G144" i="9"/>
  <c r="F144" i="9"/>
  <c r="E144" i="9"/>
  <c r="H143" i="9"/>
  <c r="C143" i="9"/>
  <c r="H142" i="9"/>
  <c r="C142" i="9"/>
  <c r="L141" i="9"/>
  <c r="K141" i="9"/>
  <c r="J141" i="9"/>
  <c r="I141" i="9"/>
  <c r="G141" i="9"/>
  <c r="F141" i="9"/>
  <c r="E141" i="9"/>
  <c r="D141" i="9"/>
  <c r="H140" i="9"/>
  <c r="C140" i="9"/>
  <c r="H139" i="9"/>
  <c r="C139" i="9"/>
  <c r="H138" i="9"/>
  <c r="C138" i="9"/>
  <c r="H137" i="9"/>
  <c r="C137" i="9"/>
  <c r="L136" i="9"/>
  <c r="K136" i="9"/>
  <c r="J136" i="9"/>
  <c r="I136" i="9"/>
  <c r="G136" i="9"/>
  <c r="F136" i="9"/>
  <c r="E136" i="9"/>
  <c r="D136" i="9"/>
  <c r="H134" i="9"/>
  <c r="C134" i="9"/>
  <c r="I133" i="9"/>
  <c r="H133" i="9" s="1"/>
  <c r="D133" i="9"/>
  <c r="C133" i="9" s="1"/>
  <c r="D132" i="9"/>
  <c r="H129" i="9"/>
  <c r="H128" i="9" s="1"/>
  <c r="C129" i="9"/>
  <c r="C128" i="9" s="1"/>
  <c r="L128" i="9"/>
  <c r="K128" i="9"/>
  <c r="J128" i="9"/>
  <c r="I128" i="9"/>
  <c r="G128" i="9"/>
  <c r="F128" i="9"/>
  <c r="E128" i="9"/>
  <c r="D128" i="9"/>
  <c r="H127" i="9"/>
  <c r="C127" i="9"/>
  <c r="H126" i="9"/>
  <c r="C126" i="9"/>
  <c r="H125" i="9"/>
  <c r="C125" i="9"/>
  <c r="H124" i="9"/>
  <c r="C124" i="9"/>
  <c r="H123" i="9"/>
  <c r="C123" i="9"/>
  <c r="L122" i="9"/>
  <c r="K122" i="9"/>
  <c r="J122" i="9"/>
  <c r="I122" i="9"/>
  <c r="G122" i="9"/>
  <c r="F122" i="9"/>
  <c r="E122" i="9"/>
  <c r="D122" i="9"/>
  <c r="H121" i="9"/>
  <c r="C121" i="9"/>
  <c r="H120" i="9"/>
  <c r="C120" i="9"/>
  <c r="H119" i="9"/>
  <c r="C119" i="9"/>
  <c r="H118" i="9"/>
  <c r="C118" i="9"/>
  <c r="H117" i="9"/>
  <c r="C117" i="9"/>
  <c r="L116" i="9"/>
  <c r="K116" i="9"/>
  <c r="J116" i="9"/>
  <c r="I116" i="9"/>
  <c r="G116" i="9"/>
  <c r="F116" i="9"/>
  <c r="E116" i="9"/>
  <c r="D116" i="9"/>
  <c r="H115" i="9"/>
  <c r="D115" i="9"/>
  <c r="C115" i="9" s="1"/>
  <c r="I114" i="9"/>
  <c r="H114" i="9" s="1"/>
  <c r="D114" i="9"/>
  <c r="C114" i="9" s="1"/>
  <c r="I113" i="9"/>
  <c r="H113" i="9" s="1"/>
  <c r="D113" i="9"/>
  <c r="C113" i="9" s="1"/>
  <c r="L112" i="9"/>
  <c r="K112" i="9"/>
  <c r="J112" i="9"/>
  <c r="G112" i="9"/>
  <c r="F112" i="9"/>
  <c r="E112" i="9"/>
  <c r="H111" i="9"/>
  <c r="C111" i="9"/>
  <c r="H110" i="9"/>
  <c r="C110" i="9"/>
  <c r="I109" i="9"/>
  <c r="H109" i="9" s="1"/>
  <c r="D109" i="9"/>
  <c r="H108" i="9"/>
  <c r="C108" i="9"/>
  <c r="H107" i="9"/>
  <c r="C107" i="9"/>
  <c r="H106" i="9"/>
  <c r="C106" i="9"/>
  <c r="H105" i="9"/>
  <c r="C105" i="9"/>
  <c r="H104" i="9"/>
  <c r="C104" i="9"/>
  <c r="L103" i="9"/>
  <c r="K103" i="9"/>
  <c r="J103" i="9"/>
  <c r="G103" i="9"/>
  <c r="F103" i="9"/>
  <c r="E103" i="9"/>
  <c r="H102" i="9"/>
  <c r="D102" i="9"/>
  <c r="C102" i="9" s="1"/>
  <c r="H101" i="9"/>
  <c r="C101" i="9"/>
  <c r="H100" i="9"/>
  <c r="C100" i="9"/>
  <c r="H99" i="9"/>
  <c r="C99" i="9"/>
  <c r="H98" i="9"/>
  <c r="C98" i="9"/>
  <c r="H97" i="9"/>
  <c r="C97" i="9"/>
  <c r="H96" i="9"/>
  <c r="C96" i="9"/>
  <c r="L95" i="9"/>
  <c r="K95" i="9"/>
  <c r="J95" i="9"/>
  <c r="I95" i="9"/>
  <c r="G95" i="9"/>
  <c r="F95" i="9"/>
  <c r="E95" i="9"/>
  <c r="H94" i="9"/>
  <c r="C94" i="9"/>
  <c r="H93" i="9"/>
  <c r="C93" i="9"/>
  <c r="H92" i="9"/>
  <c r="C92" i="9"/>
  <c r="H91" i="9"/>
  <c r="C91" i="9"/>
  <c r="H90" i="9"/>
  <c r="C90" i="9"/>
  <c r="L89" i="9"/>
  <c r="K89" i="9"/>
  <c r="J89" i="9"/>
  <c r="I89" i="9"/>
  <c r="G89" i="9"/>
  <c r="F89" i="9"/>
  <c r="E89" i="9"/>
  <c r="D89" i="9"/>
  <c r="I88" i="9"/>
  <c r="H88" i="9" s="1"/>
  <c r="D88" i="9"/>
  <c r="C88" i="9" s="1"/>
  <c r="H87" i="9"/>
  <c r="C87" i="9"/>
  <c r="H86" i="9"/>
  <c r="D86" i="9"/>
  <c r="C86" i="9" s="1"/>
  <c r="I85" i="9"/>
  <c r="D85" i="9"/>
  <c r="C85" i="9" s="1"/>
  <c r="L84" i="9"/>
  <c r="K84" i="9"/>
  <c r="J84" i="9"/>
  <c r="G84" i="9"/>
  <c r="F84" i="9"/>
  <c r="E84" i="9"/>
  <c r="H82" i="9"/>
  <c r="C82" i="9"/>
  <c r="H81" i="9"/>
  <c r="C81" i="9"/>
  <c r="L80" i="9"/>
  <c r="K80" i="9"/>
  <c r="J80" i="9"/>
  <c r="I80" i="9"/>
  <c r="G80" i="9"/>
  <c r="F80" i="9"/>
  <c r="E80" i="9"/>
  <c r="D80" i="9"/>
  <c r="H79" i="9"/>
  <c r="C79" i="9"/>
  <c r="H78" i="9"/>
  <c r="C78" i="9"/>
  <c r="L77" i="9"/>
  <c r="K77" i="9"/>
  <c r="K76" i="9" s="1"/>
  <c r="J77" i="9"/>
  <c r="I77" i="9"/>
  <c r="G77" i="9"/>
  <c r="G76" i="9" s="1"/>
  <c r="F77" i="9"/>
  <c r="F76" i="9" s="1"/>
  <c r="E77" i="9"/>
  <c r="E76" i="9" s="1"/>
  <c r="D77" i="9"/>
  <c r="D76" i="9" s="1"/>
  <c r="H74" i="9"/>
  <c r="C74" i="9"/>
  <c r="I73" i="9"/>
  <c r="H73" i="9" s="1"/>
  <c r="C73" i="9"/>
  <c r="I71" i="9"/>
  <c r="H71" i="9" s="1"/>
  <c r="C71" i="9"/>
  <c r="I70" i="9"/>
  <c r="C70" i="9"/>
  <c r="L69" i="9"/>
  <c r="L67" i="9" s="1"/>
  <c r="K69" i="9"/>
  <c r="K67" i="9" s="1"/>
  <c r="J69" i="9"/>
  <c r="J67" i="9" s="1"/>
  <c r="G69" i="9"/>
  <c r="G67" i="9" s="1"/>
  <c r="F69" i="9"/>
  <c r="F67" i="9" s="1"/>
  <c r="E69" i="9"/>
  <c r="E67" i="9" s="1"/>
  <c r="D69" i="9"/>
  <c r="I68" i="9"/>
  <c r="H68" i="9" s="1"/>
  <c r="C68" i="9"/>
  <c r="I66" i="9"/>
  <c r="H66" i="9" s="1"/>
  <c r="C66" i="9"/>
  <c r="H65" i="9"/>
  <c r="C65" i="9"/>
  <c r="I64" i="9"/>
  <c r="H64" i="9" s="1"/>
  <c r="C64" i="9"/>
  <c r="I63" i="9"/>
  <c r="H63" i="9" s="1"/>
  <c r="C63" i="9"/>
  <c r="H62" i="9"/>
  <c r="C62" i="9"/>
  <c r="H61" i="9"/>
  <c r="C61" i="9"/>
  <c r="I60" i="9"/>
  <c r="H60" i="9" s="1"/>
  <c r="C60" i="9"/>
  <c r="H59" i="9"/>
  <c r="C59" i="9"/>
  <c r="L58" i="9"/>
  <c r="K58" i="9"/>
  <c r="J58" i="9"/>
  <c r="G58" i="9"/>
  <c r="F58" i="9"/>
  <c r="E58" i="9"/>
  <c r="D58" i="9"/>
  <c r="I57" i="9"/>
  <c r="H57" i="9" s="1"/>
  <c r="C57" i="9"/>
  <c r="H56" i="9"/>
  <c r="C56" i="9"/>
  <c r="L55" i="9"/>
  <c r="K55" i="9"/>
  <c r="J55" i="9"/>
  <c r="G55" i="9"/>
  <c r="F55" i="9"/>
  <c r="E55" i="9"/>
  <c r="D55" i="9"/>
  <c r="H47" i="9"/>
  <c r="C47" i="9"/>
  <c r="H46" i="9"/>
  <c r="C46" i="9"/>
  <c r="L45" i="9"/>
  <c r="H45" i="9" s="1"/>
  <c r="G45" i="9"/>
  <c r="C45" i="9" s="1"/>
  <c r="H44" i="9"/>
  <c r="C44" i="9"/>
  <c r="K43" i="9"/>
  <c r="J43" i="9"/>
  <c r="I43" i="9"/>
  <c r="F43" i="9"/>
  <c r="E43" i="9"/>
  <c r="D43" i="9"/>
  <c r="H42" i="9"/>
  <c r="C42" i="9"/>
  <c r="H41" i="9"/>
  <c r="C41" i="9"/>
  <c r="H40" i="9"/>
  <c r="C40" i="9"/>
  <c r="H39" i="9"/>
  <c r="C39" i="9"/>
  <c r="H38" i="9"/>
  <c r="C38" i="9"/>
  <c r="K37" i="9"/>
  <c r="H37" i="9" s="1"/>
  <c r="F37" i="9"/>
  <c r="C37" i="9" s="1"/>
  <c r="H36" i="9"/>
  <c r="C36" i="9"/>
  <c r="H35" i="9"/>
  <c r="C35" i="9"/>
  <c r="K34" i="9"/>
  <c r="H34" i="9" s="1"/>
  <c r="F34" i="9"/>
  <c r="C34" i="9" s="1"/>
  <c r="H33" i="9"/>
  <c r="C33" i="9"/>
  <c r="K32" i="9"/>
  <c r="H32" i="9" s="1"/>
  <c r="F32" i="9"/>
  <c r="C32" i="9" s="1"/>
  <c r="H31" i="9"/>
  <c r="C31" i="9"/>
  <c r="H30" i="9"/>
  <c r="C30" i="9"/>
  <c r="H29" i="9"/>
  <c r="C29" i="9"/>
  <c r="K28" i="9"/>
  <c r="H28" i="9" s="1"/>
  <c r="F28" i="9"/>
  <c r="C28" i="9" s="1"/>
  <c r="H26" i="9"/>
  <c r="C26" i="9"/>
  <c r="D25" i="9"/>
  <c r="C25" i="9" s="1"/>
  <c r="H24" i="9"/>
  <c r="C24" i="9"/>
  <c r="H23" i="9"/>
  <c r="C23" i="9"/>
  <c r="L22" i="9"/>
  <c r="K22" i="9"/>
  <c r="J22" i="9"/>
  <c r="I22" i="9"/>
  <c r="G22" i="9"/>
  <c r="F22" i="9"/>
  <c r="E22" i="9"/>
  <c r="D22" i="9"/>
  <c r="H300" i="8"/>
  <c r="C300" i="8"/>
  <c r="H298" i="8"/>
  <c r="C298" i="8"/>
  <c r="H296" i="8"/>
  <c r="C296" i="8"/>
  <c r="H295" i="8"/>
  <c r="C295" i="8"/>
  <c r="H294" i="8"/>
  <c r="C294" i="8"/>
  <c r="H293" i="8"/>
  <c r="C293" i="8"/>
  <c r="H292" i="8"/>
  <c r="C292" i="8"/>
  <c r="H291" i="8"/>
  <c r="C291" i="8"/>
  <c r="L290" i="8"/>
  <c r="K290" i="8"/>
  <c r="J290" i="8"/>
  <c r="I290" i="8"/>
  <c r="G290" i="8"/>
  <c r="F290" i="8"/>
  <c r="E290" i="8"/>
  <c r="D290" i="8"/>
  <c r="H282" i="8"/>
  <c r="C282" i="8"/>
  <c r="H281" i="8"/>
  <c r="C281" i="8"/>
  <c r="L280" i="8"/>
  <c r="K280" i="8"/>
  <c r="J280" i="8"/>
  <c r="I280" i="8"/>
  <c r="G280" i="8"/>
  <c r="F280" i="8"/>
  <c r="E280" i="8"/>
  <c r="D280" i="8"/>
  <c r="H279" i="8"/>
  <c r="C279" i="8"/>
  <c r="H278" i="8"/>
  <c r="C278" i="8"/>
  <c r="H277" i="8"/>
  <c r="C277" i="8"/>
  <c r="L276" i="8"/>
  <c r="K276" i="8"/>
  <c r="J276" i="8"/>
  <c r="I276" i="8"/>
  <c r="G276" i="8"/>
  <c r="F276" i="8"/>
  <c r="E276" i="8"/>
  <c r="D276" i="8"/>
  <c r="H275" i="8"/>
  <c r="C275" i="8"/>
  <c r="H274" i="8"/>
  <c r="C274" i="8"/>
  <c r="H273" i="8"/>
  <c r="C273" i="8"/>
  <c r="H272" i="8"/>
  <c r="C272" i="8"/>
  <c r="L271" i="8"/>
  <c r="L269" i="8" s="1"/>
  <c r="K271" i="8"/>
  <c r="K269" i="8" s="1"/>
  <c r="J271" i="8"/>
  <c r="I271" i="8"/>
  <c r="G271" i="8"/>
  <c r="G269" i="8" s="1"/>
  <c r="G268" i="8" s="1"/>
  <c r="F271" i="8"/>
  <c r="E271" i="8"/>
  <c r="D271" i="8"/>
  <c r="H270" i="8"/>
  <c r="C270" i="8"/>
  <c r="H267" i="8"/>
  <c r="C267" i="8"/>
  <c r="H266" i="8"/>
  <c r="C266" i="8"/>
  <c r="H265" i="8"/>
  <c r="C265" i="8"/>
  <c r="H264" i="8"/>
  <c r="C264" i="8"/>
  <c r="L263" i="8"/>
  <c r="K263" i="8"/>
  <c r="J263" i="8"/>
  <c r="I263" i="8"/>
  <c r="G263" i="8"/>
  <c r="F263" i="8"/>
  <c r="E263" i="8"/>
  <c r="D263" i="8"/>
  <c r="H262" i="8"/>
  <c r="C262" i="8"/>
  <c r="H261" i="8"/>
  <c r="C261" i="8"/>
  <c r="H260" i="8"/>
  <c r="C260" i="8"/>
  <c r="L259" i="8"/>
  <c r="K259" i="8"/>
  <c r="J259" i="8"/>
  <c r="I259" i="8"/>
  <c r="G259" i="8"/>
  <c r="F259" i="8"/>
  <c r="E259" i="8"/>
  <c r="D259" i="8"/>
  <c r="H257" i="8"/>
  <c r="C257" i="8"/>
  <c r="H256" i="8"/>
  <c r="C256" i="8"/>
  <c r="H255" i="8"/>
  <c r="C255" i="8"/>
  <c r="H254" i="8"/>
  <c r="C254" i="8"/>
  <c r="H253" i="8"/>
  <c r="C253" i="8"/>
  <c r="L252" i="8"/>
  <c r="K252" i="8"/>
  <c r="J252" i="8"/>
  <c r="J251" i="8" s="1"/>
  <c r="I252" i="8"/>
  <c r="G252" i="8"/>
  <c r="G251" i="8" s="1"/>
  <c r="F252" i="8"/>
  <c r="F251" i="8" s="1"/>
  <c r="E252" i="8"/>
  <c r="D252" i="8"/>
  <c r="D251" i="8" s="1"/>
  <c r="L251" i="8"/>
  <c r="K251" i="8"/>
  <c r="H250" i="8"/>
  <c r="C250" i="8"/>
  <c r="H249" i="8"/>
  <c r="C249" i="8"/>
  <c r="H248" i="8"/>
  <c r="C248" i="8"/>
  <c r="H247" i="8"/>
  <c r="C247" i="8"/>
  <c r="L246" i="8"/>
  <c r="K246" i="8"/>
  <c r="J246" i="8"/>
  <c r="I246" i="8"/>
  <c r="G246" i="8"/>
  <c r="F246" i="8"/>
  <c r="E246" i="8"/>
  <c r="D246" i="8"/>
  <c r="H245" i="8"/>
  <c r="C245" i="8"/>
  <c r="H244" i="8"/>
  <c r="C244" i="8"/>
  <c r="H243" i="8"/>
  <c r="C243" i="8"/>
  <c r="H242" i="8"/>
  <c r="C242" i="8"/>
  <c r="H241" i="8"/>
  <c r="C241" i="8"/>
  <c r="H240" i="8"/>
  <c r="C240" i="8"/>
  <c r="H239" i="8"/>
  <c r="C239" i="8"/>
  <c r="L238" i="8"/>
  <c r="K238" i="8"/>
  <c r="J238" i="8"/>
  <c r="I238" i="8"/>
  <c r="G238" i="8"/>
  <c r="F238" i="8"/>
  <c r="E238" i="8"/>
  <c r="D238" i="8"/>
  <c r="H237" i="8"/>
  <c r="C237" i="8"/>
  <c r="H236" i="8"/>
  <c r="C236" i="8"/>
  <c r="L235" i="8"/>
  <c r="K235" i="8"/>
  <c r="J235" i="8"/>
  <c r="I235" i="8"/>
  <c r="G235" i="8"/>
  <c r="F235" i="8"/>
  <c r="E235" i="8"/>
  <c r="D235" i="8"/>
  <c r="H232" i="8"/>
  <c r="C232" i="8"/>
  <c r="H229" i="8"/>
  <c r="C229" i="8"/>
  <c r="H228" i="8"/>
  <c r="C228" i="8"/>
  <c r="L227" i="8"/>
  <c r="K227" i="8"/>
  <c r="J227" i="8"/>
  <c r="I227" i="8"/>
  <c r="G227" i="8"/>
  <c r="F227" i="8"/>
  <c r="E227" i="8"/>
  <c r="D227" i="8"/>
  <c r="H226" i="8"/>
  <c r="C226" i="8"/>
  <c r="H225" i="8"/>
  <c r="C225" i="8"/>
  <c r="K224" i="8"/>
  <c r="I224" i="8"/>
  <c r="I216" i="8" s="1"/>
  <c r="F224" i="8"/>
  <c r="D224" i="8"/>
  <c r="D216" i="8" s="1"/>
  <c r="H223" i="8"/>
  <c r="C223" i="8"/>
  <c r="H222" i="8"/>
  <c r="C222" i="8"/>
  <c r="H221" i="8"/>
  <c r="C221" i="8"/>
  <c r="H220" i="8"/>
  <c r="C220" i="8"/>
  <c r="H219" i="8"/>
  <c r="C219" i="8"/>
  <c r="H218" i="8"/>
  <c r="C218" i="8"/>
  <c r="H217" i="8"/>
  <c r="C217" i="8"/>
  <c r="L216" i="8"/>
  <c r="J216" i="8"/>
  <c r="G216" i="8"/>
  <c r="E216" i="8"/>
  <c r="H215" i="8"/>
  <c r="C215" i="8"/>
  <c r="H214" i="8"/>
  <c r="C214" i="8"/>
  <c r="H213" i="8"/>
  <c r="C213" i="8"/>
  <c r="H212" i="8"/>
  <c r="C212" i="8"/>
  <c r="H211" i="8"/>
  <c r="C211" i="8"/>
  <c r="H210" i="8"/>
  <c r="C210" i="8"/>
  <c r="H209" i="8"/>
  <c r="C209" i="8"/>
  <c r="H208" i="8"/>
  <c r="C208" i="8"/>
  <c r="H207" i="8"/>
  <c r="C207" i="8"/>
  <c r="H206" i="8"/>
  <c r="C206" i="8"/>
  <c r="L205" i="8"/>
  <c r="K205" i="8"/>
  <c r="J205" i="8"/>
  <c r="I205" i="8"/>
  <c r="G205" i="8"/>
  <c r="F205" i="8"/>
  <c r="E205" i="8"/>
  <c r="D205" i="8"/>
  <c r="H203" i="8"/>
  <c r="C203" i="8"/>
  <c r="H202" i="8"/>
  <c r="C202" i="8"/>
  <c r="H201" i="8"/>
  <c r="C201" i="8"/>
  <c r="H200" i="8"/>
  <c r="C200" i="8"/>
  <c r="H199" i="8"/>
  <c r="C199" i="8"/>
  <c r="L198" i="8"/>
  <c r="L196" i="8" s="1"/>
  <c r="K198" i="8"/>
  <c r="K196" i="8" s="1"/>
  <c r="J198" i="8"/>
  <c r="J196" i="8" s="1"/>
  <c r="I198" i="8"/>
  <c r="I196" i="8" s="1"/>
  <c r="G198" i="8"/>
  <c r="G196" i="8" s="1"/>
  <c r="F198" i="8"/>
  <c r="F196" i="8" s="1"/>
  <c r="E198" i="8"/>
  <c r="E196" i="8" s="1"/>
  <c r="D198" i="8"/>
  <c r="D196" i="8" s="1"/>
  <c r="H197" i="8"/>
  <c r="C197" i="8"/>
  <c r="H193" i="8"/>
  <c r="C193" i="8"/>
  <c r="L192" i="8"/>
  <c r="K192" i="8"/>
  <c r="J192" i="8"/>
  <c r="J191" i="8" s="1"/>
  <c r="I192" i="8"/>
  <c r="G192" i="8"/>
  <c r="G191" i="8" s="1"/>
  <c r="F192" i="8"/>
  <c r="F191" i="8" s="1"/>
  <c r="E192" i="8"/>
  <c r="E191" i="8" s="1"/>
  <c r="D192" i="8"/>
  <c r="D191" i="8" s="1"/>
  <c r="L191" i="8"/>
  <c r="K191" i="8"/>
  <c r="H190" i="8"/>
  <c r="C190" i="8"/>
  <c r="H189" i="8"/>
  <c r="C189" i="8"/>
  <c r="L188" i="8"/>
  <c r="K188" i="8"/>
  <c r="J188" i="8"/>
  <c r="I188" i="8"/>
  <c r="G188" i="8"/>
  <c r="F188" i="8"/>
  <c r="E188" i="8"/>
  <c r="D188" i="8"/>
  <c r="H186" i="8"/>
  <c r="C186" i="8"/>
  <c r="H185" i="8"/>
  <c r="C185" i="8"/>
  <c r="L184" i="8"/>
  <c r="K184" i="8"/>
  <c r="J184" i="8"/>
  <c r="I184" i="8"/>
  <c r="G184" i="8"/>
  <c r="F184" i="8"/>
  <c r="E184" i="8"/>
  <c r="D184" i="8"/>
  <c r="H183" i="8"/>
  <c r="C183" i="8"/>
  <c r="H182" i="8"/>
  <c r="C182" i="8"/>
  <c r="H181" i="8"/>
  <c r="C181" i="8"/>
  <c r="H180" i="8"/>
  <c r="C180" i="8"/>
  <c r="L179" i="8"/>
  <c r="K179" i="8"/>
  <c r="J179" i="8"/>
  <c r="I179" i="8"/>
  <c r="G179" i="8"/>
  <c r="F179" i="8"/>
  <c r="E179" i="8"/>
  <c r="D179" i="8"/>
  <c r="H178" i="8"/>
  <c r="C178" i="8"/>
  <c r="H177" i="8"/>
  <c r="C177" i="8"/>
  <c r="H176" i="8"/>
  <c r="C176" i="8"/>
  <c r="L175" i="8"/>
  <c r="K175" i="8"/>
  <c r="J175" i="8"/>
  <c r="J174" i="8" s="1"/>
  <c r="J173" i="8" s="1"/>
  <c r="I175" i="8"/>
  <c r="G175" i="8"/>
  <c r="F175" i="8"/>
  <c r="E175" i="8"/>
  <c r="D175" i="8"/>
  <c r="H172" i="8"/>
  <c r="C172" i="8"/>
  <c r="H171" i="8"/>
  <c r="C171" i="8"/>
  <c r="H170" i="8"/>
  <c r="C170" i="8"/>
  <c r="H169" i="8"/>
  <c r="C169" i="8"/>
  <c r="H168" i="8"/>
  <c r="C168" i="8"/>
  <c r="K167" i="8"/>
  <c r="K166" i="8" s="1"/>
  <c r="K165" i="8" s="1"/>
  <c r="I167" i="8"/>
  <c r="I166" i="8" s="1"/>
  <c r="F167" i="8"/>
  <c r="C167" i="8" s="1"/>
  <c r="L166" i="8"/>
  <c r="L165" i="8" s="1"/>
  <c r="J166" i="8"/>
  <c r="G166" i="8"/>
  <c r="G165" i="8" s="1"/>
  <c r="E166" i="8"/>
  <c r="E165" i="8" s="1"/>
  <c r="D166" i="8"/>
  <c r="D165" i="8" s="1"/>
  <c r="J165" i="8"/>
  <c r="H164" i="8"/>
  <c r="C164" i="8"/>
  <c r="K163" i="8"/>
  <c r="F163" i="8"/>
  <c r="D163" i="8"/>
  <c r="H162" i="8"/>
  <c r="C162" i="8"/>
  <c r="H161" i="8"/>
  <c r="C161" i="8"/>
  <c r="L160" i="8"/>
  <c r="K160" i="8"/>
  <c r="J160" i="8"/>
  <c r="I160" i="8"/>
  <c r="G160" i="8"/>
  <c r="F160" i="8"/>
  <c r="E160" i="8"/>
  <c r="D160" i="8"/>
  <c r="H159" i="8"/>
  <c r="C159" i="8"/>
  <c r="H158" i="8"/>
  <c r="C158" i="8"/>
  <c r="H157" i="8"/>
  <c r="C157" i="8"/>
  <c r="H156" i="8"/>
  <c r="C156" i="8"/>
  <c r="H155" i="8"/>
  <c r="C155" i="8"/>
  <c r="H154" i="8"/>
  <c r="C154" i="8"/>
  <c r="H153" i="8"/>
  <c r="C153" i="8"/>
  <c r="H152" i="8"/>
  <c r="C152" i="8"/>
  <c r="L151" i="8"/>
  <c r="K151" i="8"/>
  <c r="J151" i="8"/>
  <c r="I151" i="8"/>
  <c r="G151" i="8"/>
  <c r="F151" i="8"/>
  <c r="E151" i="8"/>
  <c r="D151" i="8"/>
  <c r="H150" i="8"/>
  <c r="C150" i="8"/>
  <c r="H149" i="8"/>
  <c r="C149" i="8"/>
  <c r="H148" i="8"/>
  <c r="C148" i="8"/>
  <c r="H147" i="8"/>
  <c r="C147" i="8"/>
  <c r="H146" i="8"/>
  <c r="C146" i="8"/>
  <c r="H145" i="8"/>
  <c r="C145" i="8"/>
  <c r="L144" i="8"/>
  <c r="K144" i="8"/>
  <c r="J144" i="8"/>
  <c r="I144" i="8"/>
  <c r="G144" i="8"/>
  <c r="F144" i="8"/>
  <c r="E144" i="8"/>
  <c r="D144" i="8"/>
  <c r="H143" i="8"/>
  <c r="C143" i="8"/>
  <c r="H142" i="8"/>
  <c r="C142" i="8"/>
  <c r="L141" i="8"/>
  <c r="K141" i="8"/>
  <c r="J141" i="8"/>
  <c r="I141" i="8"/>
  <c r="G141" i="8"/>
  <c r="F141" i="8"/>
  <c r="E141" i="8"/>
  <c r="D141" i="8"/>
  <c r="H140" i="8"/>
  <c r="C140" i="8"/>
  <c r="H139" i="8"/>
  <c r="C139" i="8"/>
  <c r="H138" i="8"/>
  <c r="C138" i="8"/>
  <c r="H137" i="8"/>
  <c r="C137" i="8"/>
  <c r="L136" i="8"/>
  <c r="L130" i="8" s="1"/>
  <c r="K136" i="8"/>
  <c r="J136" i="8"/>
  <c r="J130" i="8" s="1"/>
  <c r="I136" i="8"/>
  <c r="G136" i="8"/>
  <c r="F136" i="8"/>
  <c r="E136" i="8"/>
  <c r="D136" i="8"/>
  <c r="H134" i="8"/>
  <c r="C134" i="8"/>
  <c r="K133" i="8"/>
  <c r="K131" i="8" s="1"/>
  <c r="I133" i="8"/>
  <c r="I131" i="8" s="1"/>
  <c r="D133" i="8"/>
  <c r="H132" i="8"/>
  <c r="C132" i="8"/>
  <c r="H129" i="8"/>
  <c r="H128" i="8" s="1"/>
  <c r="C129" i="8"/>
  <c r="C128" i="8" s="1"/>
  <c r="L128" i="8"/>
  <c r="K128" i="8"/>
  <c r="J128" i="8"/>
  <c r="I128" i="8"/>
  <c r="G128" i="8"/>
  <c r="F128" i="8"/>
  <c r="E128" i="8"/>
  <c r="D128" i="8"/>
  <c r="K127" i="8"/>
  <c r="K122" i="8" s="1"/>
  <c r="I122" i="8"/>
  <c r="D127" i="8"/>
  <c r="H126" i="8"/>
  <c r="C126" i="8"/>
  <c r="H125" i="8"/>
  <c r="C125" i="8"/>
  <c r="H124" i="8"/>
  <c r="C124" i="8"/>
  <c r="H123" i="8"/>
  <c r="C123" i="8"/>
  <c r="L122" i="8"/>
  <c r="J122" i="8"/>
  <c r="G122" i="8"/>
  <c r="F122" i="8"/>
  <c r="E122" i="8"/>
  <c r="H121" i="8"/>
  <c r="C121" i="8"/>
  <c r="H120" i="8"/>
  <c r="C120" i="8"/>
  <c r="H119" i="8"/>
  <c r="C119" i="8"/>
  <c r="H118" i="8"/>
  <c r="C118" i="8"/>
  <c r="H117" i="8"/>
  <c r="C117" i="8"/>
  <c r="L116" i="8"/>
  <c r="K116" i="8"/>
  <c r="J116" i="8"/>
  <c r="I116" i="8"/>
  <c r="G116" i="8"/>
  <c r="F116" i="8"/>
  <c r="E116" i="8"/>
  <c r="D116" i="8"/>
  <c r="H115" i="8"/>
  <c r="C115" i="8"/>
  <c r="H114" i="8"/>
  <c r="C114" i="8"/>
  <c r="H113" i="8"/>
  <c r="C113" i="8"/>
  <c r="L112" i="8"/>
  <c r="K112" i="8"/>
  <c r="J112" i="8"/>
  <c r="I112" i="8"/>
  <c r="G112" i="8"/>
  <c r="F112" i="8"/>
  <c r="E112" i="8"/>
  <c r="D112" i="8"/>
  <c r="H111" i="8"/>
  <c r="C111" i="8"/>
  <c r="H110" i="8"/>
  <c r="C110" i="8"/>
  <c r="H109" i="8"/>
  <c r="C109" i="8"/>
  <c r="H108" i="8"/>
  <c r="C108" i="8"/>
  <c r="H107" i="8"/>
  <c r="C107" i="8"/>
  <c r="K106" i="8"/>
  <c r="I106" i="8"/>
  <c r="I103" i="8" s="1"/>
  <c r="D106" i="8"/>
  <c r="H105" i="8"/>
  <c r="C105" i="8"/>
  <c r="H104" i="8"/>
  <c r="C104" i="8"/>
  <c r="L103" i="8"/>
  <c r="K103" i="8"/>
  <c r="J103" i="8"/>
  <c r="G103" i="8"/>
  <c r="F103" i="8"/>
  <c r="E103" i="8"/>
  <c r="K102" i="8"/>
  <c r="I102" i="8"/>
  <c r="D102" i="8"/>
  <c r="C102" i="8" s="1"/>
  <c r="H101" i="8"/>
  <c r="C101" i="8"/>
  <c r="H100" i="8"/>
  <c r="C100" i="8"/>
  <c r="H99" i="8"/>
  <c r="C99" i="8"/>
  <c r="H98" i="8"/>
  <c r="C98" i="8"/>
  <c r="K97" i="8"/>
  <c r="I97" i="8"/>
  <c r="D97" i="8"/>
  <c r="K96" i="8"/>
  <c r="I96" i="8"/>
  <c r="D96" i="8"/>
  <c r="C96" i="8" s="1"/>
  <c r="L95" i="8"/>
  <c r="J95" i="8"/>
  <c r="G95" i="8"/>
  <c r="F95" i="8"/>
  <c r="E95" i="8"/>
  <c r="H94" i="8"/>
  <c r="C94" i="8"/>
  <c r="H93" i="8"/>
  <c r="C93" i="8"/>
  <c r="H92" i="8"/>
  <c r="C92" i="8"/>
  <c r="H91" i="8"/>
  <c r="C91" i="8"/>
  <c r="H90" i="8"/>
  <c r="C90" i="8"/>
  <c r="L89" i="8"/>
  <c r="K89" i="8"/>
  <c r="J89" i="8"/>
  <c r="I89" i="8"/>
  <c r="G89" i="8"/>
  <c r="F89" i="8"/>
  <c r="E89" i="8"/>
  <c r="D89" i="8"/>
  <c r="H88" i="8"/>
  <c r="C88" i="8"/>
  <c r="H87" i="8"/>
  <c r="C87" i="8"/>
  <c r="H86" i="8"/>
  <c r="C86" i="8"/>
  <c r="H85" i="8"/>
  <c r="C85" i="8"/>
  <c r="L84" i="8"/>
  <c r="K84" i="8"/>
  <c r="J84" i="8"/>
  <c r="I84" i="8"/>
  <c r="G84" i="8"/>
  <c r="F84" i="8"/>
  <c r="E84" i="8"/>
  <c r="D84" i="8"/>
  <c r="K82" i="8"/>
  <c r="I82" i="8"/>
  <c r="D82" i="8"/>
  <c r="K81" i="8"/>
  <c r="I81" i="8"/>
  <c r="D81" i="8"/>
  <c r="C81" i="8" s="1"/>
  <c r="L80" i="8"/>
  <c r="J80" i="8"/>
  <c r="G80" i="8"/>
  <c r="F80" i="8"/>
  <c r="E80" i="8"/>
  <c r="H79" i="8"/>
  <c r="C79" i="8"/>
  <c r="H78" i="8"/>
  <c r="C78" i="8"/>
  <c r="L77" i="8"/>
  <c r="K77" i="8"/>
  <c r="J77" i="8"/>
  <c r="I77" i="8"/>
  <c r="G77" i="8"/>
  <c r="F77" i="8"/>
  <c r="E77" i="8"/>
  <c r="D77" i="8"/>
  <c r="H74" i="8"/>
  <c r="C74" i="8"/>
  <c r="H73" i="8"/>
  <c r="C73" i="8"/>
  <c r="H71" i="8"/>
  <c r="C71" i="8"/>
  <c r="H70" i="8"/>
  <c r="C70" i="8"/>
  <c r="L69" i="8"/>
  <c r="L67" i="8" s="1"/>
  <c r="K69" i="8"/>
  <c r="K67" i="8" s="1"/>
  <c r="J69" i="8"/>
  <c r="J67" i="8" s="1"/>
  <c r="I69" i="8"/>
  <c r="I67" i="8" s="1"/>
  <c r="G69" i="8"/>
  <c r="G67" i="8" s="1"/>
  <c r="F69" i="8"/>
  <c r="F67" i="8" s="1"/>
  <c r="E69" i="8"/>
  <c r="D69" i="8"/>
  <c r="D67" i="8" s="1"/>
  <c r="H68" i="8"/>
  <c r="C68" i="8"/>
  <c r="H66" i="8"/>
  <c r="C66" i="8"/>
  <c r="H65" i="8"/>
  <c r="C65" i="8"/>
  <c r="H64" i="8"/>
  <c r="C64" i="8"/>
  <c r="H63" i="8"/>
  <c r="C63" i="8"/>
  <c r="H62" i="8"/>
  <c r="C62" i="8"/>
  <c r="H61" i="8"/>
  <c r="C61" i="8"/>
  <c r="H60" i="8"/>
  <c r="C60" i="8"/>
  <c r="H59" i="8"/>
  <c r="C59" i="8"/>
  <c r="L58" i="8"/>
  <c r="K58" i="8"/>
  <c r="J58" i="8"/>
  <c r="I58" i="8"/>
  <c r="G58" i="8"/>
  <c r="F58" i="8"/>
  <c r="E58" i="8"/>
  <c r="D58" i="8"/>
  <c r="H57" i="8"/>
  <c r="C57" i="8"/>
  <c r="H56" i="8"/>
  <c r="C56" i="8"/>
  <c r="L55" i="8"/>
  <c r="K55" i="8"/>
  <c r="K54" i="8" s="1"/>
  <c r="J55" i="8"/>
  <c r="J54" i="8" s="1"/>
  <c r="I55" i="8"/>
  <c r="I54" i="8" s="1"/>
  <c r="G55" i="8"/>
  <c r="G54" i="8" s="1"/>
  <c r="F55" i="8"/>
  <c r="F54" i="8" s="1"/>
  <c r="E55" i="8"/>
  <c r="E54" i="8" s="1"/>
  <c r="D55" i="8"/>
  <c r="L54" i="8"/>
  <c r="H47" i="8"/>
  <c r="C47" i="8"/>
  <c r="H46" i="8"/>
  <c r="C46" i="8"/>
  <c r="L45" i="8"/>
  <c r="H45" i="8" s="1"/>
  <c r="G45" i="8"/>
  <c r="H44" i="8"/>
  <c r="C44" i="8"/>
  <c r="K43" i="8"/>
  <c r="J43" i="8"/>
  <c r="I43" i="8"/>
  <c r="F43" i="8"/>
  <c r="E43" i="8"/>
  <c r="D43" i="8"/>
  <c r="H42" i="8"/>
  <c r="C42" i="8"/>
  <c r="H41" i="8"/>
  <c r="F41" i="8"/>
  <c r="H40" i="8"/>
  <c r="C40" i="8"/>
  <c r="H39" i="8"/>
  <c r="C39" i="8"/>
  <c r="H38" i="8"/>
  <c r="C38" i="8"/>
  <c r="K37" i="8"/>
  <c r="H37" i="8" s="1"/>
  <c r="H36" i="8"/>
  <c r="C36" i="8"/>
  <c r="H35" i="8"/>
  <c r="C35" i="8"/>
  <c r="K34" i="8"/>
  <c r="H34" i="8" s="1"/>
  <c r="F34" i="8"/>
  <c r="C34" i="8" s="1"/>
  <c r="H33" i="8"/>
  <c r="C33" i="8"/>
  <c r="K32" i="8"/>
  <c r="H32" i="8" s="1"/>
  <c r="F32" i="8"/>
  <c r="H31" i="8"/>
  <c r="C31" i="8"/>
  <c r="H30" i="8"/>
  <c r="C30" i="8"/>
  <c r="H29" i="8"/>
  <c r="C29" i="8"/>
  <c r="K28" i="8"/>
  <c r="H28" i="8" s="1"/>
  <c r="F28" i="8"/>
  <c r="C28" i="8" s="1"/>
  <c r="H26" i="8"/>
  <c r="C26" i="8"/>
  <c r="D25" i="8"/>
  <c r="C25" i="8" s="1"/>
  <c r="H24" i="8"/>
  <c r="C24" i="8"/>
  <c r="H23" i="8"/>
  <c r="C23" i="8"/>
  <c r="L22" i="8"/>
  <c r="K22" i="8"/>
  <c r="J22" i="8"/>
  <c r="I22" i="8"/>
  <c r="G22" i="8"/>
  <c r="F22" i="8"/>
  <c r="E22" i="8"/>
  <c r="D22" i="8"/>
  <c r="H300" i="7"/>
  <c r="C300" i="7"/>
  <c r="H298" i="7"/>
  <c r="C298" i="7"/>
  <c r="H296" i="7"/>
  <c r="C296" i="7"/>
  <c r="H295" i="7"/>
  <c r="C295" i="7"/>
  <c r="H294" i="7"/>
  <c r="C294" i="7"/>
  <c r="H293" i="7"/>
  <c r="C293" i="7"/>
  <c r="H292" i="7"/>
  <c r="C292" i="7"/>
  <c r="H291" i="7"/>
  <c r="C291" i="7"/>
  <c r="L290" i="7"/>
  <c r="K290" i="7"/>
  <c r="J290" i="7"/>
  <c r="I290" i="7"/>
  <c r="G290" i="7"/>
  <c r="F290" i="7"/>
  <c r="E290" i="7"/>
  <c r="D290" i="7"/>
  <c r="H282" i="7"/>
  <c r="C282" i="7"/>
  <c r="H281" i="7"/>
  <c r="C281" i="7"/>
  <c r="L280" i="7"/>
  <c r="K280" i="7"/>
  <c r="J280" i="7"/>
  <c r="I280" i="7"/>
  <c r="G280" i="7"/>
  <c r="F280" i="7"/>
  <c r="E280" i="7"/>
  <c r="D280" i="7"/>
  <c r="H279" i="7"/>
  <c r="C279" i="7"/>
  <c r="H278" i="7"/>
  <c r="C278" i="7"/>
  <c r="H277" i="7"/>
  <c r="C277" i="7"/>
  <c r="L276" i="7"/>
  <c r="K276" i="7"/>
  <c r="J276" i="7"/>
  <c r="I276" i="7"/>
  <c r="G276" i="7"/>
  <c r="F276" i="7"/>
  <c r="E276" i="7"/>
  <c r="D276" i="7"/>
  <c r="H275" i="7"/>
  <c r="C275" i="7"/>
  <c r="H274" i="7"/>
  <c r="C274" i="7"/>
  <c r="H273" i="7"/>
  <c r="C273" i="7"/>
  <c r="H272" i="7"/>
  <c r="C272" i="7"/>
  <c r="L271" i="7"/>
  <c r="L269" i="7" s="1"/>
  <c r="K271" i="7"/>
  <c r="K269" i="7" s="1"/>
  <c r="J271" i="7"/>
  <c r="I271" i="7"/>
  <c r="I269" i="7" s="1"/>
  <c r="G271" i="7"/>
  <c r="G269" i="7" s="1"/>
  <c r="G268" i="7" s="1"/>
  <c r="F271" i="7"/>
  <c r="E271" i="7"/>
  <c r="D271" i="7"/>
  <c r="H270" i="7"/>
  <c r="C270" i="7"/>
  <c r="E269" i="7"/>
  <c r="E268" i="7" s="1"/>
  <c r="H267" i="7"/>
  <c r="C267" i="7"/>
  <c r="H266" i="7"/>
  <c r="C266" i="7"/>
  <c r="H265" i="7"/>
  <c r="C265" i="7"/>
  <c r="H264" i="7"/>
  <c r="C264" i="7"/>
  <c r="L263" i="7"/>
  <c r="K263" i="7"/>
  <c r="J263" i="7"/>
  <c r="I263" i="7"/>
  <c r="G263" i="7"/>
  <c r="F263" i="7"/>
  <c r="E263" i="7"/>
  <c r="D263" i="7"/>
  <c r="H262" i="7"/>
  <c r="C262" i="7"/>
  <c r="H261" i="7"/>
  <c r="C261" i="7"/>
  <c r="H260" i="7"/>
  <c r="C260" i="7"/>
  <c r="L259" i="7"/>
  <c r="K259" i="7"/>
  <c r="J259" i="7"/>
  <c r="I259" i="7"/>
  <c r="G259" i="7"/>
  <c r="F259" i="7"/>
  <c r="E259" i="7"/>
  <c r="D259" i="7"/>
  <c r="H257" i="7"/>
  <c r="C257" i="7"/>
  <c r="H256" i="7"/>
  <c r="C256" i="7"/>
  <c r="H255" i="7"/>
  <c r="C255" i="7"/>
  <c r="H254" i="7"/>
  <c r="C254" i="7"/>
  <c r="H253" i="7"/>
  <c r="C253" i="7"/>
  <c r="L252" i="7"/>
  <c r="K252" i="7"/>
  <c r="J252" i="7"/>
  <c r="J251" i="7" s="1"/>
  <c r="I252" i="7"/>
  <c r="I251" i="7" s="1"/>
  <c r="G252" i="7"/>
  <c r="G251" i="7" s="1"/>
  <c r="F252" i="7"/>
  <c r="E252" i="7"/>
  <c r="E251" i="7" s="1"/>
  <c r="D252" i="7"/>
  <c r="D251" i="7" s="1"/>
  <c r="L251" i="7"/>
  <c r="K251" i="7"/>
  <c r="H250" i="7"/>
  <c r="C250" i="7"/>
  <c r="H249" i="7"/>
  <c r="C249" i="7"/>
  <c r="H248" i="7"/>
  <c r="C248" i="7"/>
  <c r="H247" i="7"/>
  <c r="C247" i="7"/>
  <c r="L246" i="7"/>
  <c r="K246" i="7"/>
  <c r="J246" i="7"/>
  <c r="I246" i="7"/>
  <c r="G246" i="7"/>
  <c r="F246" i="7"/>
  <c r="E246" i="7"/>
  <c r="D246" i="7"/>
  <c r="H245" i="7"/>
  <c r="C245" i="7"/>
  <c r="H244" i="7"/>
  <c r="C244" i="7"/>
  <c r="H243" i="7"/>
  <c r="C243" i="7"/>
  <c r="H242" i="7"/>
  <c r="C242" i="7"/>
  <c r="H241" i="7"/>
  <c r="C241" i="7"/>
  <c r="H240" i="7"/>
  <c r="C240" i="7"/>
  <c r="H239" i="7"/>
  <c r="C239" i="7"/>
  <c r="L238" i="7"/>
  <c r="K238" i="7"/>
  <c r="J238" i="7"/>
  <c r="I238" i="7"/>
  <c r="G238" i="7"/>
  <c r="F238" i="7"/>
  <c r="E238" i="7"/>
  <c r="D238" i="7"/>
  <c r="H237" i="7"/>
  <c r="C237" i="7"/>
  <c r="H236" i="7"/>
  <c r="C236" i="7"/>
  <c r="L235" i="7"/>
  <c r="K235" i="7"/>
  <c r="J235" i="7"/>
  <c r="I235" i="7"/>
  <c r="G235" i="7"/>
  <c r="F235" i="7"/>
  <c r="E235" i="7"/>
  <c r="D235" i="7"/>
  <c r="H232" i="7"/>
  <c r="C232" i="7"/>
  <c r="H229" i="7"/>
  <c r="C229" i="7"/>
  <c r="H228" i="7"/>
  <c r="C228" i="7"/>
  <c r="L227" i="7"/>
  <c r="K227" i="7"/>
  <c r="J227" i="7"/>
  <c r="I227" i="7"/>
  <c r="G227" i="7"/>
  <c r="F227" i="7"/>
  <c r="E227" i="7"/>
  <c r="D227" i="7"/>
  <c r="H226" i="7"/>
  <c r="C226" i="7"/>
  <c r="H225" i="7"/>
  <c r="C225" i="7"/>
  <c r="H224" i="7"/>
  <c r="C224" i="7"/>
  <c r="H223" i="7"/>
  <c r="C223" i="7"/>
  <c r="H222" i="7"/>
  <c r="C222" i="7"/>
  <c r="H221" i="7"/>
  <c r="C221" i="7"/>
  <c r="H220" i="7"/>
  <c r="C220" i="7"/>
  <c r="H219" i="7"/>
  <c r="C219" i="7"/>
  <c r="H218" i="7"/>
  <c r="C218" i="7"/>
  <c r="H217" i="7"/>
  <c r="C217" i="7"/>
  <c r="L216" i="7"/>
  <c r="K216" i="7"/>
  <c r="J216" i="7"/>
  <c r="I216" i="7"/>
  <c r="G216" i="7"/>
  <c r="F216" i="7"/>
  <c r="E216" i="7"/>
  <c r="D216" i="7"/>
  <c r="H215" i="7"/>
  <c r="C215" i="7"/>
  <c r="H214" i="7"/>
  <c r="C214" i="7"/>
  <c r="H213" i="7"/>
  <c r="C213" i="7"/>
  <c r="H212" i="7"/>
  <c r="C212" i="7"/>
  <c r="H211" i="7"/>
  <c r="C211" i="7"/>
  <c r="H210" i="7"/>
  <c r="C210" i="7"/>
  <c r="H209" i="7"/>
  <c r="C209" i="7"/>
  <c r="H208" i="7"/>
  <c r="C208" i="7"/>
  <c r="H207" i="7"/>
  <c r="C207" i="7"/>
  <c r="H206" i="7"/>
  <c r="C206" i="7"/>
  <c r="L205" i="7"/>
  <c r="K205" i="7"/>
  <c r="K204" i="7" s="1"/>
  <c r="J205" i="7"/>
  <c r="I205" i="7"/>
  <c r="I204" i="7" s="1"/>
  <c r="G205" i="7"/>
  <c r="G204" i="7" s="1"/>
  <c r="F205" i="7"/>
  <c r="F204" i="7" s="1"/>
  <c r="E205" i="7"/>
  <c r="E204" i="7" s="1"/>
  <c r="D205" i="7"/>
  <c r="H203" i="7"/>
  <c r="C203" i="7"/>
  <c r="H202" i="7"/>
  <c r="C202" i="7"/>
  <c r="H201" i="7"/>
  <c r="C201" i="7"/>
  <c r="H200" i="7"/>
  <c r="C200" i="7"/>
  <c r="H199" i="7"/>
  <c r="C199" i="7"/>
  <c r="L198" i="7"/>
  <c r="L196" i="7" s="1"/>
  <c r="K198" i="7"/>
  <c r="K196" i="7" s="1"/>
  <c r="K195" i="7" s="1"/>
  <c r="J198" i="7"/>
  <c r="J196" i="7" s="1"/>
  <c r="I198" i="7"/>
  <c r="I196" i="7" s="1"/>
  <c r="I195" i="7" s="1"/>
  <c r="G198" i="7"/>
  <c r="G196" i="7" s="1"/>
  <c r="F198" i="7"/>
  <c r="E198" i="7"/>
  <c r="E196" i="7" s="1"/>
  <c r="D198" i="7"/>
  <c r="D196" i="7" s="1"/>
  <c r="H197" i="7"/>
  <c r="C197" i="7"/>
  <c r="H193" i="7"/>
  <c r="C193" i="7"/>
  <c r="L192" i="7"/>
  <c r="K192" i="7"/>
  <c r="K191" i="7" s="1"/>
  <c r="J192" i="7"/>
  <c r="J191" i="7" s="1"/>
  <c r="I192" i="7"/>
  <c r="I191" i="7" s="1"/>
  <c r="G192" i="7"/>
  <c r="G191" i="7" s="1"/>
  <c r="F192" i="7"/>
  <c r="E192" i="7"/>
  <c r="E191" i="7" s="1"/>
  <c r="D192" i="7"/>
  <c r="D191" i="7" s="1"/>
  <c r="L191" i="7"/>
  <c r="H190" i="7"/>
  <c r="C190" i="7"/>
  <c r="H189" i="7"/>
  <c r="C189" i="7"/>
  <c r="L188" i="7"/>
  <c r="K188" i="7"/>
  <c r="J188" i="7"/>
  <c r="I188" i="7"/>
  <c r="G188" i="7"/>
  <c r="F188" i="7"/>
  <c r="E188" i="7"/>
  <c r="D188" i="7"/>
  <c r="H186" i="7"/>
  <c r="C186" i="7"/>
  <c r="H185" i="7"/>
  <c r="C185" i="7"/>
  <c r="L184" i="7"/>
  <c r="K184" i="7"/>
  <c r="J184" i="7"/>
  <c r="I184" i="7"/>
  <c r="G184" i="7"/>
  <c r="F184" i="7"/>
  <c r="E184" i="7"/>
  <c r="D184" i="7"/>
  <c r="H183" i="7"/>
  <c r="C183" i="7"/>
  <c r="H182" i="7"/>
  <c r="C182" i="7"/>
  <c r="H181" i="7"/>
  <c r="C181" i="7"/>
  <c r="H180" i="7"/>
  <c r="C180" i="7"/>
  <c r="L179" i="7"/>
  <c r="K179" i="7"/>
  <c r="J179" i="7"/>
  <c r="I179" i="7"/>
  <c r="G179" i="7"/>
  <c r="F179" i="7"/>
  <c r="E179" i="7"/>
  <c r="D179" i="7"/>
  <c r="H178" i="7"/>
  <c r="C178" i="7"/>
  <c r="H177" i="7"/>
  <c r="C177" i="7"/>
  <c r="H176" i="7"/>
  <c r="C176" i="7"/>
  <c r="L175" i="7"/>
  <c r="K175" i="7"/>
  <c r="J175" i="7"/>
  <c r="J174" i="7" s="1"/>
  <c r="J173" i="7" s="1"/>
  <c r="I175" i="7"/>
  <c r="G175" i="7"/>
  <c r="F175" i="7"/>
  <c r="E175" i="7"/>
  <c r="E174" i="7" s="1"/>
  <c r="E173" i="7" s="1"/>
  <c r="D175" i="7"/>
  <c r="H172" i="7"/>
  <c r="C172" i="7"/>
  <c r="H171" i="7"/>
  <c r="C171" i="7"/>
  <c r="H170" i="7"/>
  <c r="C170" i="7"/>
  <c r="H169" i="7"/>
  <c r="C169" i="7"/>
  <c r="H168" i="7"/>
  <c r="C168" i="7"/>
  <c r="H167" i="7"/>
  <c r="C167" i="7"/>
  <c r="L166" i="7"/>
  <c r="K166" i="7"/>
  <c r="J166" i="7"/>
  <c r="I166" i="7"/>
  <c r="I165" i="7" s="1"/>
  <c r="G166" i="7"/>
  <c r="G165" i="7" s="1"/>
  <c r="F166" i="7"/>
  <c r="F165" i="7" s="1"/>
  <c r="E166" i="7"/>
  <c r="E165" i="7" s="1"/>
  <c r="D166" i="7"/>
  <c r="D165" i="7" s="1"/>
  <c r="L165" i="7"/>
  <c r="K165" i="7"/>
  <c r="H164" i="7"/>
  <c r="C164" i="7"/>
  <c r="H163" i="7"/>
  <c r="C163" i="7"/>
  <c r="H162" i="7"/>
  <c r="C162" i="7"/>
  <c r="H161" i="7"/>
  <c r="C161" i="7"/>
  <c r="L160" i="7"/>
  <c r="K160" i="7"/>
  <c r="J160" i="7"/>
  <c r="I160" i="7"/>
  <c r="G160" i="7"/>
  <c r="F160" i="7"/>
  <c r="E160" i="7"/>
  <c r="D160" i="7"/>
  <c r="H159" i="7"/>
  <c r="C159" i="7"/>
  <c r="H158" i="7"/>
  <c r="C158" i="7"/>
  <c r="H157" i="7"/>
  <c r="C157" i="7"/>
  <c r="H156" i="7"/>
  <c r="C156" i="7"/>
  <c r="H155" i="7"/>
  <c r="C155" i="7"/>
  <c r="H154" i="7"/>
  <c r="C154" i="7"/>
  <c r="H153" i="7"/>
  <c r="C153" i="7"/>
  <c r="H152" i="7"/>
  <c r="C152" i="7"/>
  <c r="L151" i="7"/>
  <c r="K151" i="7"/>
  <c r="J151" i="7"/>
  <c r="I151" i="7"/>
  <c r="G151" i="7"/>
  <c r="F151" i="7"/>
  <c r="E151" i="7"/>
  <c r="D151" i="7"/>
  <c r="H150" i="7"/>
  <c r="C150" i="7"/>
  <c r="H149" i="7"/>
  <c r="C149" i="7"/>
  <c r="H148" i="7"/>
  <c r="C148" i="7"/>
  <c r="H147" i="7"/>
  <c r="C147" i="7"/>
  <c r="H146" i="7"/>
  <c r="C146" i="7"/>
  <c r="H145" i="7"/>
  <c r="C145" i="7"/>
  <c r="L144" i="7"/>
  <c r="K144" i="7"/>
  <c r="J144" i="7"/>
  <c r="I144" i="7"/>
  <c r="G144" i="7"/>
  <c r="F144" i="7"/>
  <c r="E144" i="7"/>
  <c r="D144" i="7"/>
  <c r="H143" i="7"/>
  <c r="C143" i="7"/>
  <c r="H142" i="7"/>
  <c r="C142" i="7"/>
  <c r="L141" i="7"/>
  <c r="K141" i="7"/>
  <c r="J141" i="7"/>
  <c r="I141" i="7"/>
  <c r="G141" i="7"/>
  <c r="F141" i="7"/>
  <c r="E141" i="7"/>
  <c r="D141" i="7"/>
  <c r="H140" i="7"/>
  <c r="C140" i="7"/>
  <c r="H139" i="7"/>
  <c r="C139" i="7"/>
  <c r="H138" i="7"/>
  <c r="C138" i="7"/>
  <c r="H137" i="7"/>
  <c r="C137" i="7"/>
  <c r="L136" i="7"/>
  <c r="K136" i="7"/>
  <c r="J136" i="7"/>
  <c r="I136" i="7"/>
  <c r="G136" i="7"/>
  <c r="G130" i="7" s="1"/>
  <c r="F136" i="7"/>
  <c r="E136" i="7"/>
  <c r="D136" i="7"/>
  <c r="H134" i="7"/>
  <c r="C134" i="7"/>
  <c r="H133" i="7"/>
  <c r="C133" i="7"/>
  <c r="H132" i="7"/>
  <c r="C132" i="7"/>
  <c r="C131" i="7"/>
  <c r="H129" i="7"/>
  <c r="H128" i="7" s="1"/>
  <c r="C129" i="7"/>
  <c r="C128" i="7" s="1"/>
  <c r="L128" i="7"/>
  <c r="K128" i="7"/>
  <c r="J128" i="7"/>
  <c r="I128" i="7"/>
  <c r="G128" i="7"/>
  <c r="F128" i="7"/>
  <c r="E128" i="7"/>
  <c r="D128" i="7"/>
  <c r="H127" i="7"/>
  <c r="C127" i="7"/>
  <c r="H126" i="7"/>
  <c r="C126" i="7"/>
  <c r="H125" i="7"/>
  <c r="C125" i="7"/>
  <c r="H124" i="7"/>
  <c r="C124" i="7"/>
  <c r="H123" i="7"/>
  <c r="C123" i="7"/>
  <c r="L122" i="7"/>
  <c r="K122" i="7"/>
  <c r="J122" i="7"/>
  <c r="I122" i="7"/>
  <c r="G122" i="7"/>
  <c r="F122" i="7"/>
  <c r="E122" i="7"/>
  <c r="D122" i="7"/>
  <c r="H121" i="7"/>
  <c r="C121" i="7"/>
  <c r="H120" i="7"/>
  <c r="C120" i="7"/>
  <c r="H119" i="7"/>
  <c r="C119" i="7"/>
  <c r="H118" i="7"/>
  <c r="C118" i="7"/>
  <c r="H117" i="7"/>
  <c r="C117" i="7"/>
  <c r="L116" i="7"/>
  <c r="K116" i="7"/>
  <c r="J116" i="7"/>
  <c r="I116" i="7"/>
  <c r="G116" i="7"/>
  <c r="F116" i="7"/>
  <c r="E116" i="7"/>
  <c r="D116" i="7"/>
  <c r="H115" i="7"/>
  <c r="C115" i="7"/>
  <c r="H114" i="7"/>
  <c r="C114" i="7"/>
  <c r="H113" i="7"/>
  <c r="C113" i="7"/>
  <c r="L112" i="7"/>
  <c r="K112" i="7"/>
  <c r="J112" i="7"/>
  <c r="I112" i="7"/>
  <c r="G112" i="7"/>
  <c r="F112" i="7"/>
  <c r="E112" i="7"/>
  <c r="D112" i="7"/>
  <c r="H111" i="7"/>
  <c r="C111" i="7"/>
  <c r="H110" i="7"/>
  <c r="C110" i="7"/>
  <c r="H109" i="7"/>
  <c r="C109" i="7"/>
  <c r="H108" i="7"/>
  <c r="C108" i="7"/>
  <c r="H107" i="7"/>
  <c r="C107" i="7"/>
  <c r="H106" i="7"/>
  <c r="C106" i="7"/>
  <c r="H105" i="7"/>
  <c r="C105" i="7"/>
  <c r="H104" i="7"/>
  <c r="C104" i="7"/>
  <c r="L103" i="7"/>
  <c r="K103" i="7"/>
  <c r="J103" i="7"/>
  <c r="I103" i="7"/>
  <c r="G103" i="7"/>
  <c r="F103" i="7"/>
  <c r="E103" i="7"/>
  <c r="D103" i="7"/>
  <c r="H102" i="7"/>
  <c r="C102" i="7"/>
  <c r="H101" i="7"/>
  <c r="C101" i="7"/>
  <c r="H100" i="7"/>
  <c r="C100" i="7"/>
  <c r="H99" i="7"/>
  <c r="C99" i="7"/>
  <c r="H98" i="7"/>
  <c r="C98" i="7"/>
  <c r="H97" i="7"/>
  <c r="C97" i="7"/>
  <c r="H96" i="7"/>
  <c r="C96" i="7"/>
  <c r="L95" i="7"/>
  <c r="K95" i="7"/>
  <c r="J95" i="7"/>
  <c r="I95" i="7"/>
  <c r="G95" i="7"/>
  <c r="F95" i="7"/>
  <c r="E95" i="7"/>
  <c r="D95" i="7"/>
  <c r="H94" i="7"/>
  <c r="C94" i="7"/>
  <c r="H93" i="7"/>
  <c r="C93" i="7"/>
  <c r="H92" i="7"/>
  <c r="C92" i="7"/>
  <c r="H91" i="7"/>
  <c r="C91" i="7"/>
  <c r="H90" i="7"/>
  <c r="C90" i="7"/>
  <c r="L89" i="7"/>
  <c r="K89" i="7"/>
  <c r="J89" i="7"/>
  <c r="I89" i="7"/>
  <c r="G89" i="7"/>
  <c r="F89" i="7"/>
  <c r="E89" i="7"/>
  <c r="D89" i="7"/>
  <c r="H88" i="7"/>
  <c r="C88" i="7"/>
  <c r="H87" i="7"/>
  <c r="C87" i="7"/>
  <c r="H86" i="7"/>
  <c r="C86" i="7"/>
  <c r="H85" i="7"/>
  <c r="C85" i="7"/>
  <c r="L84" i="7"/>
  <c r="K84" i="7"/>
  <c r="J84" i="7"/>
  <c r="I84" i="7"/>
  <c r="G84" i="7"/>
  <c r="F84" i="7"/>
  <c r="E84" i="7"/>
  <c r="D84" i="7"/>
  <c r="H82" i="7"/>
  <c r="C82" i="7"/>
  <c r="H81" i="7"/>
  <c r="C81" i="7"/>
  <c r="L80" i="7"/>
  <c r="K80" i="7"/>
  <c r="J80" i="7"/>
  <c r="I80" i="7"/>
  <c r="G80" i="7"/>
  <c r="F80" i="7"/>
  <c r="E80" i="7"/>
  <c r="D80" i="7"/>
  <c r="H79" i="7"/>
  <c r="C79" i="7"/>
  <c r="H78" i="7"/>
  <c r="C78" i="7"/>
  <c r="L77" i="7"/>
  <c r="K77" i="7"/>
  <c r="K76" i="7" s="1"/>
  <c r="J77" i="7"/>
  <c r="J76" i="7" s="1"/>
  <c r="I77" i="7"/>
  <c r="G77" i="7"/>
  <c r="G76" i="7" s="1"/>
  <c r="F77" i="7"/>
  <c r="F76" i="7" s="1"/>
  <c r="E77" i="7"/>
  <c r="E76" i="7" s="1"/>
  <c r="D77" i="7"/>
  <c r="H74" i="7"/>
  <c r="C74" i="7"/>
  <c r="I73" i="7"/>
  <c r="H73" i="7" s="1"/>
  <c r="C73" i="7"/>
  <c r="H71" i="7"/>
  <c r="C71" i="7"/>
  <c r="I70" i="7"/>
  <c r="C70" i="7"/>
  <c r="L69" i="7"/>
  <c r="L67" i="7" s="1"/>
  <c r="K69" i="7"/>
  <c r="J69" i="7"/>
  <c r="J67" i="7" s="1"/>
  <c r="G69" i="7"/>
  <c r="G67" i="7" s="1"/>
  <c r="F69" i="7"/>
  <c r="E69" i="7"/>
  <c r="E67" i="7" s="1"/>
  <c r="D69" i="7"/>
  <c r="D67" i="7" s="1"/>
  <c r="I68" i="7"/>
  <c r="C68" i="7"/>
  <c r="K67" i="7"/>
  <c r="I66" i="7"/>
  <c r="H66" i="7" s="1"/>
  <c r="C66" i="7"/>
  <c r="H65" i="7"/>
  <c r="C65" i="7"/>
  <c r="I64" i="7"/>
  <c r="H64" i="7" s="1"/>
  <c r="C64" i="7"/>
  <c r="I63" i="7"/>
  <c r="H63" i="7" s="1"/>
  <c r="C63" i="7"/>
  <c r="H62" i="7"/>
  <c r="C62" i="7"/>
  <c r="H61" i="7"/>
  <c r="C61" i="7"/>
  <c r="I60" i="7"/>
  <c r="H60" i="7" s="1"/>
  <c r="C60" i="7"/>
  <c r="H59" i="7"/>
  <c r="C59" i="7"/>
  <c r="L58" i="7"/>
  <c r="K58" i="7"/>
  <c r="J58" i="7"/>
  <c r="G58" i="7"/>
  <c r="F58" i="7"/>
  <c r="E58" i="7"/>
  <c r="D58" i="7"/>
  <c r="I57" i="7"/>
  <c r="H57" i="7" s="1"/>
  <c r="C57" i="7"/>
  <c r="H56" i="7"/>
  <c r="C56" i="7"/>
  <c r="L55" i="7"/>
  <c r="K55" i="7"/>
  <c r="J55" i="7"/>
  <c r="G55" i="7"/>
  <c r="F55" i="7"/>
  <c r="E55" i="7"/>
  <c r="D55" i="7"/>
  <c r="H47" i="7"/>
  <c r="C47" i="7"/>
  <c r="H46" i="7"/>
  <c r="C46" i="7"/>
  <c r="L45" i="7"/>
  <c r="H45" i="7" s="1"/>
  <c r="G45" i="7"/>
  <c r="H44" i="7"/>
  <c r="C44" i="7"/>
  <c r="K43" i="7"/>
  <c r="J43" i="7"/>
  <c r="I43" i="7"/>
  <c r="F43" i="7"/>
  <c r="E43" i="7"/>
  <c r="D43" i="7"/>
  <c r="H42" i="7"/>
  <c r="C42" i="7"/>
  <c r="H41" i="7"/>
  <c r="C41" i="7"/>
  <c r="H40" i="7"/>
  <c r="C40" i="7"/>
  <c r="H39" i="7"/>
  <c r="C39" i="7"/>
  <c r="H38" i="7"/>
  <c r="C38" i="7"/>
  <c r="K37" i="7"/>
  <c r="H37" i="7" s="1"/>
  <c r="F37" i="7"/>
  <c r="C37" i="7" s="1"/>
  <c r="H36" i="7"/>
  <c r="C36" i="7"/>
  <c r="H35" i="7"/>
  <c r="C35" i="7"/>
  <c r="K34" i="7"/>
  <c r="H34" i="7" s="1"/>
  <c r="F34" i="7"/>
  <c r="C34" i="7" s="1"/>
  <c r="H33" i="7"/>
  <c r="C33" i="7"/>
  <c r="K32" i="7"/>
  <c r="H32" i="7" s="1"/>
  <c r="F32" i="7"/>
  <c r="H31" i="7"/>
  <c r="C31" i="7"/>
  <c r="H30" i="7"/>
  <c r="C30" i="7"/>
  <c r="H29" i="7"/>
  <c r="C29" i="7"/>
  <c r="K28" i="7"/>
  <c r="H28" i="7" s="1"/>
  <c r="F28" i="7"/>
  <c r="C28" i="7" s="1"/>
  <c r="H26" i="7"/>
  <c r="C26" i="7"/>
  <c r="D25" i="7"/>
  <c r="C25" i="7" s="1"/>
  <c r="H24" i="7"/>
  <c r="C24" i="7"/>
  <c r="H23" i="7"/>
  <c r="C23" i="7"/>
  <c r="L22" i="7"/>
  <c r="K22" i="7"/>
  <c r="J22" i="7"/>
  <c r="I22" i="7"/>
  <c r="G22" i="7"/>
  <c r="F22" i="7"/>
  <c r="E22" i="7"/>
  <c r="D22" i="7"/>
  <c r="H300" i="6"/>
  <c r="C300" i="6"/>
  <c r="H298" i="6"/>
  <c r="C298" i="6"/>
  <c r="H296" i="6"/>
  <c r="C296" i="6"/>
  <c r="H295" i="6"/>
  <c r="C295" i="6"/>
  <c r="H294" i="6"/>
  <c r="C294" i="6"/>
  <c r="H293" i="6"/>
  <c r="C293" i="6"/>
  <c r="H292" i="6"/>
  <c r="C292" i="6"/>
  <c r="H291" i="6"/>
  <c r="C291" i="6"/>
  <c r="L290" i="6"/>
  <c r="K290" i="6"/>
  <c r="J290" i="6"/>
  <c r="I290" i="6"/>
  <c r="G290" i="6"/>
  <c r="F290" i="6"/>
  <c r="E290" i="6"/>
  <c r="D290" i="6"/>
  <c r="H282" i="6"/>
  <c r="C282" i="6"/>
  <c r="H281" i="6"/>
  <c r="C281" i="6"/>
  <c r="L280" i="6"/>
  <c r="K280" i="6"/>
  <c r="J280" i="6"/>
  <c r="I280" i="6"/>
  <c r="G280" i="6"/>
  <c r="F280" i="6"/>
  <c r="E280" i="6"/>
  <c r="D280" i="6"/>
  <c r="H279" i="6"/>
  <c r="C279" i="6"/>
  <c r="H278" i="6"/>
  <c r="C278" i="6"/>
  <c r="H277" i="6"/>
  <c r="C277" i="6"/>
  <c r="L276" i="6"/>
  <c r="K276" i="6"/>
  <c r="J276" i="6"/>
  <c r="I276" i="6"/>
  <c r="G276" i="6"/>
  <c r="F276" i="6"/>
  <c r="E276" i="6"/>
  <c r="D276" i="6"/>
  <c r="H275" i="6"/>
  <c r="C275" i="6"/>
  <c r="H274" i="6"/>
  <c r="C274" i="6"/>
  <c r="H273" i="6"/>
  <c r="C273" i="6"/>
  <c r="H272" i="6"/>
  <c r="C272" i="6"/>
  <c r="L271" i="6"/>
  <c r="L269" i="6" s="1"/>
  <c r="K271" i="6"/>
  <c r="K269" i="6" s="1"/>
  <c r="J271" i="6"/>
  <c r="I271" i="6"/>
  <c r="G271" i="6"/>
  <c r="G269" i="6" s="1"/>
  <c r="G268" i="6" s="1"/>
  <c r="F271" i="6"/>
  <c r="E271" i="6"/>
  <c r="E269" i="6" s="1"/>
  <c r="E268" i="6" s="1"/>
  <c r="D271" i="6"/>
  <c r="H270" i="6"/>
  <c r="C270" i="6"/>
  <c r="H267" i="6"/>
  <c r="C267" i="6"/>
  <c r="H266" i="6"/>
  <c r="C266" i="6"/>
  <c r="H265" i="6"/>
  <c r="C265" i="6"/>
  <c r="H264" i="6"/>
  <c r="C264" i="6"/>
  <c r="L263" i="6"/>
  <c r="K263" i="6"/>
  <c r="J263" i="6"/>
  <c r="I263" i="6"/>
  <c r="G263" i="6"/>
  <c r="F263" i="6"/>
  <c r="E263" i="6"/>
  <c r="D263" i="6"/>
  <c r="H262" i="6"/>
  <c r="C262" i="6"/>
  <c r="H261" i="6"/>
  <c r="C261" i="6"/>
  <c r="H260" i="6"/>
  <c r="C260" i="6"/>
  <c r="L259" i="6"/>
  <c r="K259" i="6"/>
  <c r="J259" i="6"/>
  <c r="I259" i="6"/>
  <c r="G259" i="6"/>
  <c r="F259" i="6"/>
  <c r="E259" i="6"/>
  <c r="D259" i="6"/>
  <c r="H257" i="6"/>
  <c r="C257" i="6"/>
  <c r="H256" i="6"/>
  <c r="C256" i="6"/>
  <c r="H255" i="6"/>
  <c r="C255" i="6"/>
  <c r="H254" i="6"/>
  <c r="C254" i="6"/>
  <c r="H253" i="6"/>
  <c r="C253" i="6"/>
  <c r="L252" i="6"/>
  <c r="K252" i="6"/>
  <c r="J252" i="6"/>
  <c r="I252" i="6"/>
  <c r="I251" i="6" s="1"/>
  <c r="G252" i="6"/>
  <c r="G251" i="6" s="1"/>
  <c r="F252" i="6"/>
  <c r="F251" i="6" s="1"/>
  <c r="E252" i="6"/>
  <c r="E251" i="6" s="1"/>
  <c r="D252" i="6"/>
  <c r="D251" i="6" s="1"/>
  <c r="L251" i="6"/>
  <c r="K251" i="6"/>
  <c r="H250" i="6"/>
  <c r="C250" i="6"/>
  <c r="H249" i="6"/>
  <c r="C249" i="6"/>
  <c r="H248" i="6"/>
  <c r="C248" i="6"/>
  <c r="H247" i="6"/>
  <c r="C247" i="6"/>
  <c r="L246" i="6"/>
  <c r="K246" i="6"/>
  <c r="J246" i="6"/>
  <c r="I246" i="6"/>
  <c r="G246" i="6"/>
  <c r="F246" i="6"/>
  <c r="E246" i="6"/>
  <c r="D246" i="6"/>
  <c r="H245" i="6"/>
  <c r="C245" i="6"/>
  <c r="H244" i="6"/>
  <c r="C244" i="6"/>
  <c r="H243" i="6"/>
  <c r="C243" i="6"/>
  <c r="H242" i="6"/>
  <c r="C242" i="6"/>
  <c r="H241" i="6"/>
  <c r="C241" i="6"/>
  <c r="H240" i="6"/>
  <c r="C240" i="6"/>
  <c r="H239" i="6"/>
  <c r="C239" i="6"/>
  <c r="L238" i="6"/>
  <c r="K238" i="6"/>
  <c r="J238" i="6"/>
  <c r="I238" i="6"/>
  <c r="G238" i="6"/>
  <c r="F238" i="6"/>
  <c r="E238" i="6"/>
  <c r="D238" i="6"/>
  <c r="H237" i="6"/>
  <c r="C237" i="6"/>
  <c r="H236" i="6"/>
  <c r="C236" i="6"/>
  <c r="L235" i="6"/>
  <c r="K235" i="6"/>
  <c r="J235" i="6"/>
  <c r="I235" i="6"/>
  <c r="G235" i="6"/>
  <c r="F235" i="6"/>
  <c r="E235" i="6"/>
  <c r="D235" i="6"/>
  <c r="H232" i="6"/>
  <c r="C232" i="6"/>
  <c r="H229" i="6"/>
  <c r="C229" i="6"/>
  <c r="H228" i="6"/>
  <c r="C228" i="6"/>
  <c r="L227" i="6"/>
  <c r="K227" i="6"/>
  <c r="J227" i="6"/>
  <c r="I227" i="6"/>
  <c r="G227" i="6"/>
  <c r="F227" i="6"/>
  <c r="E227" i="6"/>
  <c r="D227" i="6"/>
  <c r="H226" i="6"/>
  <c r="C226" i="6"/>
  <c r="H225" i="6"/>
  <c r="C225" i="6"/>
  <c r="I224" i="6"/>
  <c r="H224" i="6" s="1"/>
  <c r="C224" i="6"/>
  <c r="H223" i="6"/>
  <c r="C223" i="6"/>
  <c r="H222" i="6"/>
  <c r="C222" i="6"/>
  <c r="H221" i="6"/>
  <c r="C221" i="6"/>
  <c r="H220" i="6"/>
  <c r="C220" i="6"/>
  <c r="H219" i="6"/>
  <c r="C219" i="6"/>
  <c r="H218" i="6"/>
  <c r="C218" i="6"/>
  <c r="H217" i="6"/>
  <c r="C217" i="6"/>
  <c r="L216" i="6"/>
  <c r="K216" i="6"/>
  <c r="J216" i="6"/>
  <c r="G216" i="6"/>
  <c r="F216" i="6"/>
  <c r="E216" i="6"/>
  <c r="D216" i="6"/>
  <c r="H215" i="6"/>
  <c r="C215" i="6"/>
  <c r="H214" i="6"/>
  <c r="C214" i="6"/>
  <c r="H213" i="6"/>
  <c r="C213" i="6"/>
  <c r="H212" i="6"/>
  <c r="C212" i="6"/>
  <c r="H211" i="6"/>
  <c r="C211" i="6"/>
  <c r="H210" i="6"/>
  <c r="C210" i="6"/>
  <c r="H209" i="6"/>
  <c r="C209" i="6"/>
  <c r="H208" i="6"/>
  <c r="C208" i="6"/>
  <c r="H207" i="6"/>
  <c r="C207" i="6"/>
  <c r="H206" i="6"/>
  <c r="C206" i="6"/>
  <c r="L205" i="6"/>
  <c r="K205" i="6"/>
  <c r="J205" i="6"/>
  <c r="I205" i="6"/>
  <c r="G205" i="6"/>
  <c r="F205" i="6"/>
  <c r="E205" i="6"/>
  <c r="D205" i="6"/>
  <c r="H203" i="6"/>
  <c r="C203" i="6"/>
  <c r="H202" i="6"/>
  <c r="C202" i="6"/>
  <c r="H201" i="6"/>
  <c r="C201" i="6"/>
  <c r="H200" i="6"/>
  <c r="C200" i="6"/>
  <c r="H199" i="6"/>
  <c r="C199" i="6"/>
  <c r="L198" i="6"/>
  <c r="L196" i="6" s="1"/>
  <c r="K198" i="6"/>
  <c r="K196" i="6" s="1"/>
  <c r="J198" i="6"/>
  <c r="J196" i="6" s="1"/>
  <c r="I198" i="6"/>
  <c r="G198" i="6"/>
  <c r="G196" i="6" s="1"/>
  <c r="F198" i="6"/>
  <c r="F196" i="6" s="1"/>
  <c r="E198" i="6"/>
  <c r="D198" i="6"/>
  <c r="D196" i="6" s="1"/>
  <c r="H197" i="6"/>
  <c r="C197" i="6"/>
  <c r="H193" i="6"/>
  <c r="C193" i="6"/>
  <c r="L192" i="6"/>
  <c r="K192" i="6"/>
  <c r="J192" i="6"/>
  <c r="I192" i="6"/>
  <c r="G192" i="6"/>
  <c r="G191" i="6" s="1"/>
  <c r="F192" i="6"/>
  <c r="F191" i="6" s="1"/>
  <c r="E192" i="6"/>
  <c r="D192" i="6"/>
  <c r="D191" i="6" s="1"/>
  <c r="L191" i="6"/>
  <c r="K191" i="6"/>
  <c r="J191" i="6"/>
  <c r="H190" i="6"/>
  <c r="C190" i="6"/>
  <c r="H189" i="6"/>
  <c r="C189" i="6"/>
  <c r="L188" i="6"/>
  <c r="K188" i="6"/>
  <c r="J188" i="6"/>
  <c r="I188" i="6"/>
  <c r="G188" i="6"/>
  <c r="F188" i="6"/>
  <c r="E188" i="6"/>
  <c r="D188" i="6"/>
  <c r="H186" i="6"/>
  <c r="C186" i="6"/>
  <c r="H185" i="6"/>
  <c r="C185" i="6"/>
  <c r="L184" i="6"/>
  <c r="K184" i="6"/>
  <c r="J184" i="6"/>
  <c r="I184" i="6"/>
  <c r="G184" i="6"/>
  <c r="F184" i="6"/>
  <c r="E184" i="6"/>
  <c r="D184" i="6"/>
  <c r="H183" i="6"/>
  <c r="C183" i="6"/>
  <c r="H182" i="6"/>
  <c r="C182" i="6"/>
  <c r="H181" i="6"/>
  <c r="C181" i="6"/>
  <c r="H180" i="6"/>
  <c r="C180" i="6"/>
  <c r="L179" i="6"/>
  <c r="K179" i="6"/>
  <c r="J179" i="6"/>
  <c r="I179" i="6"/>
  <c r="G179" i="6"/>
  <c r="F179" i="6"/>
  <c r="E179" i="6"/>
  <c r="D179" i="6"/>
  <c r="H178" i="6"/>
  <c r="C178" i="6"/>
  <c r="H177" i="6"/>
  <c r="C177" i="6"/>
  <c r="H176" i="6"/>
  <c r="C176" i="6"/>
  <c r="L175" i="6"/>
  <c r="K175" i="6"/>
  <c r="J175" i="6"/>
  <c r="I175" i="6"/>
  <c r="G175" i="6"/>
  <c r="F175" i="6"/>
  <c r="E175" i="6"/>
  <c r="D175" i="6"/>
  <c r="H172" i="6"/>
  <c r="C172" i="6"/>
  <c r="H171" i="6"/>
  <c r="C171" i="6"/>
  <c r="I170" i="6"/>
  <c r="H170" i="6" s="1"/>
  <c r="C170" i="6"/>
  <c r="H169" i="6"/>
  <c r="C169" i="6"/>
  <c r="H168" i="6"/>
  <c r="C168" i="6"/>
  <c r="H167" i="6"/>
  <c r="C167" i="6"/>
  <c r="L166" i="6"/>
  <c r="L165" i="6" s="1"/>
  <c r="K166" i="6"/>
  <c r="K165" i="6" s="1"/>
  <c r="J166" i="6"/>
  <c r="J165" i="6" s="1"/>
  <c r="G166" i="6"/>
  <c r="F166" i="6"/>
  <c r="F165" i="6" s="1"/>
  <c r="E166" i="6"/>
  <c r="E165" i="6" s="1"/>
  <c r="D166" i="6"/>
  <c r="G165" i="6"/>
  <c r="H164" i="6"/>
  <c r="C164" i="6"/>
  <c r="H163" i="6"/>
  <c r="C163" i="6"/>
  <c r="H162" i="6"/>
  <c r="C162" i="6"/>
  <c r="H161" i="6"/>
  <c r="C161" i="6"/>
  <c r="L160" i="6"/>
  <c r="K160" i="6"/>
  <c r="J160" i="6"/>
  <c r="I160" i="6"/>
  <c r="G160" i="6"/>
  <c r="F160" i="6"/>
  <c r="E160" i="6"/>
  <c r="D160" i="6"/>
  <c r="H159" i="6"/>
  <c r="C159" i="6"/>
  <c r="H158" i="6"/>
  <c r="C158" i="6"/>
  <c r="H157" i="6"/>
  <c r="C157" i="6"/>
  <c r="H156" i="6"/>
  <c r="C156" i="6"/>
  <c r="H155" i="6"/>
  <c r="C155" i="6"/>
  <c r="H154" i="6"/>
  <c r="C154" i="6"/>
  <c r="H153" i="6"/>
  <c r="C153" i="6"/>
  <c r="H152" i="6"/>
  <c r="C152" i="6"/>
  <c r="L151" i="6"/>
  <c r="K151" i="6"/>
  <c r="J151" i="6"/>
  <c r="I151" i="6"/>
  <c r="G151" i="6"/>
  <c r="F151" i="6"/>
  <c r="E151" i="6"/>
  <c r="D151" i="6"/>
  <c r="H150" i="6"/>
  <c r="C150" i="6"/>
  <c r="H149" i="6"/>
  <c r="C149" i="6"/>
  <c r="I148" i="6"/>
  <c r="H148" i="6" s="1"/>
  <c r="C148" i="6"/>
  <c r="H147" i="6"/>
  <c r="C147" i="6"/>
  <c r="H146" i="6"/>
  <c r="C146" i="6"/>
  <c r="H145" i="6"/>
  <c r="C145" i="6"/>
  <c r="L144" i="6"/>
  <c r="K144" i="6"/>
  <c r="J144" i="6"/>
  <c r="G144" i="6"/>
  <c r="F144" i="6"/>
  <c r="E144" i="6"/>
  <c r="D144" i="6"/>
  <c r="H143" i="6"/>
  <c r="C143" i="6"/>
  <c r="H142" i="6"/>
  <c r="C142" i="6"/>
  <c r="L141" i="6"/>
  <c r="K141" i="6"/>
  <c r="J141" i="6"/>
  <c r="I141" i="6"/>
  <c r="G141" i="6"/>
  <c r="F141" i="6"/>
  <c r="E141" i="6"/>
  <c r="D141" i="6"/>
  <c r="H140" i="6"/>
  <c r="C140" i="6"/>
  <c r="H139" i="6"/>
  <c r="C139" i="6"/>
  <c r="K138" i="6"/>
  <c r="K136" i="6" s="1"/>
  <c r="I138" i="6"/>
  <c r="C138" i="6"/>
  <c r="H137" i="6"/>
  <c r="C137" i="6"/>
  <c r="L136" i="6"/>
  <c r="J136" i="6"/>
  <c r="G136" i="6"/>
  <c r="F136" i="6"/>
  <c r="E136" i="6"/>
  <c r="D136" i="6"/>
  <c r="H134" i="6"/>
  <c r="C134" i="6"/>
  <c r="H133" i="6"/>
  <c r="C133" i="6"/>
  <c r="H132" i="6"/>
  <c r="C132" i="6"/>
  <c r="C131" i="6"/>
  <c r="H129" i="6"/>
  <c r="H128" i="6" s="1"/>
  <c r="C129" i="6"/>
  <c r="C128" i="6" s="1"/>
  <c r="L128" i="6"/>
  <c r="K128" i="6"/>
  <c r="J128" i="6"/>
  <c r="I128" i="6"/>
  <c r="G128" i="6"/>
  <c r="F128" i="6"/>
  <c r="E128" i="6"/>
  <c r="D128" i="6"/>
  <c r="H127" i="6"/>
  <c r="C127" i="6"/>
  <c r="H126" i="6"/>
  <c r="C126" i="6"/>
  <c r="H125" i="6"/>
  <c r="C125" i="6"/>
  <c r="H124" i="6"/>
  <c r="C124" i="6"/>
  <c r="H123" i="6"/>
  <c r="C123" i="6"/>
  <c r="L122" i="6"/>
  <c r="K122" i="6"/>
  <c r="J122" i="6"/>
  <c r="I122" i="6"/>
  <c r="G122" i="6"/>
  <c r="F122" i="6"/>
  <c r="E122" i="6"/>
  <c r="D122" i="6"/>
  <c r="H121" i="6"/>
  <c r="C121" i="6"/>
  <c r="H120" i="6"/>
  <c r="C120" i="6"/>
  <c r="H119" i="6"/>
  <c r="C119" i="6"/>
  <c r="H118" i="6"/>
  <c r="C118" i="6"/>
  <c r="H117" i="6"/>
  <c r="C117" i="6"/>
  <c r="L116" i="6"/>
  <c r="K116" i="6"/>
  <c r="J116" i="6"/>
  <c r="I116" i="6"/>
  <c r="G116" i="6"/>
  <c r="F116" i="6"/>
  <c r="E116" i="6"/>
  <c r="D116" i="6"/>
  <c r="H115" i="6"/>
  <c r="C115" i="6"/>
  <c r="H114" i="6"/>
  <c r="C114" i="6"/>
  <c r="H113" i="6"/>
  <c r="C113" i="6"/>
  <c r="L112" i="6"/>
  <c r="K112" i="6"/>
  <c r="J112" i="6"/>
  <c r="I112" i="6"/>
  <c r="G112" i="6"/>
  <c r="F112" i="6"/>
  <c r="E112" i="6"/>
  <c r="D112" i="6"/>
  <c r="H111" i="6"/>
  <c r="C111" i="6"/>
  <c r="H110" i="6"/>
  <c r="C110" i="6"/>
  <c r="I109" i="6"/>
  <c r="H109" i="6" s="1"/>
  <c r="C109" i="6"/>
  <c r="H108" i="6"/>
  <c r="C108" i="6"/>
  <c r="H107" i="6"/>
  <c r="C107" i="6"/>
  <c r="H106" i="6"/>
  <c r="C106" i="6"/>
  <c r="I105" i="6"/>
  <c r="H105" i="6" s="1"/>
  <c r="C105" i="6"/>
  <c r="H104" i="6"/>
  <c r="C104" i="6"/>
  <c r="L103" i="6"/>
  <c r="K103" i="6"/>
  <c r="J103" i="6"/>
  <c r="G103" i="6"/>
  <c r="F103" i="6"/>
  <c r="E103" i="6"/>
  <c r="D103" i="6"/>
  <c r="H102" i="6"/>
  <c r="C102" i="6"/>
  <c r="H101" i="6"/>
  <c r="C101" i="6"/>
  <c r="H100" i="6"/>
  <c r="C100" i="6"/>
  <c r="H99" i="6"/>
  <c r="C99" i="6"/>
  <c r="H98" i="6"/>
  <c r="C98" i="6"/>
  <c r="H97" i="6"/>
  <c r="C97" i="6"/>
  <c r="H96" i="6"/>
  <c r="C96" i="6"/>
  <c r="L95" i="6"/>
  <c r="K95" i="6"/>
  <c r="J95" i="6"/>
  <c r="I95" i="6"/>
  <c r="G95" i="6"/>
  <c r="F95" i="6"/>
  <c r="E95" i="6"/>
  <c r="D95" i="6"/>
  <c r="H94" i="6"/>
  <c r="C94" i="6"/>
  <c r="H93" i="6"/>
  <c r="C93" i="6"/>
  <c r="H92" i="6"/>
  <c r="C92" i="6"/>
  <c r="H91" i="6"/>
  <c r="C91" i="6"/>
  <c r="H90" i="6"/>
  <c r="C90" i="6"/>
  <c r="L89" i="6"/>
  <c r="K89" i="6"/>
  <c r="J89" i="6"/>
  <c r="I89" i="6"/>
  <c r="G89" i="6"/>
  <c r="F89" i="6"/>
  <c r="E89" i="6"/>
  <c r="D89" i="6"/>
  <c r="H88" i="6"/>
  <c r="C88" i="6"/>
  <c r="H87" i="6"/>
  <c r="C87" i="6"/>
  <c r="H86" i="6"/>
  <c r="C86" i="6"/>
  <c r="H85" i="6"/>
  <c r="C85" i="6"/>
  <c r="L84" i="6"/>
  <c r="K84" i="6"/>
  <c r="J84" i="6"/>
  <c r="I84" i="6"/>
  <c r="G84" i="6"/>
  <c r="F84" i="6"/>
  <c r="E84" i="6"/>
  <c r="D84" i="6"/>
  <c r="H82" i="6"/>
  <c r="C82" i="6"/>
  <c r="H81" i="6"/>
  <c r="C81" i="6"/>
  <c r="L80" i="6"/>
  <c r="K80" i="6"/>
  <c r="J80" i="6"/>
  <c r="I80" i="6"/>
  <c r="G80" i="6"/>
  <c r="F80" i="6"/>
  <c r="E80" i="6"/>
  <c r="D80" i="6"/>
  <c r="H79" i="6"/>
  <c r="C79" i="6"/>
  <c r="H78" i="6"/>
  <c r="C78" i="6"/>
  <c r="L77" i="6"/>
  <c r="L76" i="6" s="1"/>
  <c r="K77" i="6"/>
  <c r="K76" i="6" s="1"/>
  <c r="J77" i="6"/>
  <c r="J76" i="6" s="1"/>
  <c r="I77" i="6"/>
  <c r="I76" i="6" s="1"/>
  <c r="G77" i="6"/>
  <c r="G76" i="6" s="1"/>
  <c r="F77" i="6"/>
  <c r="F76" i="6" s="1"/>
  <c r="E77" i="6"/>
  <c r="D77" i="6"/>
  <c r="D76" i="6" s="1"/>
  <c r="H74" i="6"/>
  <c r="C74" i="6"/>
  <c r="H73" i="6"/>
  <c r="C73" i="6"/>
  <c r="H71" i="6"/>
  <c r="C71" i="6"/>
  <c r="H70" i="6"/>
  <c r="C70" i="6"/>
  <c r="L69" i="6"/>
  <c r="L67" i="6" s="1"/>
  <c r="K69" i="6"/>
  <c r="K67" i="6" s="1"/>
  <c r="J69" i="6"/>
  <c r="J67" i="6" s="1"/>
  <c r="I69" i="6"/>
  <c r="G69" i="6"/>
  <c r="G67" i="6" s="1"/>
  <c r="F69" i="6"/>
  <c r="F67" i="6" s="1"/>
  <c r="E69" i="6"/>
  <c r="D69" i="6"/>
  <c r="H68" i="6"/>
  <c r="C68" i="6"/>
  <c r="E67" i="6"/>
  <c r="H66" i="6"/>
  <c r="C66" i="6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L58" i="6"/>
  <c r="K58" i="6"/>
  <c r="J58" i="6"/>
  <c r="I58" i="6"/>
  <c r="G58" i="6"/>
  <c r="F58" i="6"/>
  <c r="E58" i="6"/>
  <c r="D58" i="6"/>
  <c r="H57" i="6"/>
  <c r="C57" i="6"/>
  <c r="H56" i="6"/>
  <c r="C56" i="6"/>
  <c r="L55" i="6"/>
  <c r="K55" i="6"/>
  <c r="K54" i="6" s="1"/>
  <c r="J55" i="6"/>
  <c r="I55" i="6"/>
  <c r="G55" i="6"/>
  <c r="G54" i="6" s="1"/>
  <c r="F55" i="6"/>
  <c r="F54" i="6" s="1"/>
  <c r="E55" i="6"/>
  <c r="D55" i="6"/>
  <c r="H47" i="6"/>
  <c r="C47" i="6"/>
  <c r="H46" i="6"/>
  <c r="C46" i="6"/>
  <c r="L45" i="6"/>
  <c r="G45" i="6"/>
  <c r="C45" i="6" s="1"/>
  <c r="H44" i="6"/>
  <c r="C44" i="6"/>
  <c r="K43" i="6"/>
  <c r="J43" i="6"/>
  <c r="I43" i="6"/>
  <c r="F43" i="6"/>
  <c r="E43" i="6"/>
  <c r="D43" i="6"/>
  <c r="H42" i="6"/>
  <c r="C42" i="6"/>
  <c r="H41" i="6"/>
  <c r="H40" i="6"/>
  <c r="C40" i="6"/>
  <c r="H39" i="6"/>
  <c r="C39" i="6"/>
  <c r="H38" i="6"/>
  <c r="C38" i="6"/>
  <c r="K37" i="6"/>
  <c r="H37" i="6" s="1"/>
  <c r="H36" i="6"/>
  <c r="C36" i="6"/>
  <c r="H35" i="6"/>
  <c r="C35" i="6"/>
  <c r="K34" i="6"/>
  <c r="H34" i="6" s="1"/>
  <c r="F34" i="6"/>
  <c r="C34" i="6" s="1"/>
  <c r="H33" i="6"/>
  <c r="C33" i="6"/>
  <c r="K32" i="6"/>
  <c r="F32" i="6"/>
  <c r="C32" i="6" s="1"/>
  <c r="H31" i="6"/>
  <c r="C31" i="6"/>
  <c r="H30" i="6"/>
  <c r="C30" i="6"/>
  <c r="H29" i="6"/>
  <c r="C29" i="6"/>
  <c r="K28" i="6"/>
  <c r="H28" i="6" s="1"/>
  <c r="F28" i="6"/>
  <c r="C28" i="6" s="1"/>
  <c r="H26" i="6"/>
  <c r="C26" i="6"/>
  <c r="H24" i="6"/>
  <c r="C24" i="6"/>
  <c r="H23" i="6"/>
  <c r="C23" i="6"/>
  <c r="L22" i="6"/>
  <c r="K22" i="6"/>
  <c r="J22" i="6"/>
  <c r="I22" i="6"/>
  <c r="G22" i="6"/>
  <c r="F22" i="6"/>
  <c r="E22" i="6"/>
  <c r="D22" i="6"/>
  <c r="L21" i="6"/>
  <c r="H300" i="5"/>
  <c r="C300" i="5"/>
  <c r="H298" i="5"/>
  <c r="C298" i="5"/>
  <c r="H296" i="5"/>
  <c r="C296" i="5"/>
  <c r="H295" i="5"/>
  <c r="C295" i="5"/>
  <c r="H294" i="5"/>
  <c r="C294" i="5"/>
  <c r="H293" i="5"/>
  <c r="C293" i="5"/>
  <c r="H292" i="5"/>
  <c r="C292" i="5"/>
  <c r="H291" i="5"/>
  <c r="C291" i="5"/>
  <c r="L290" i="5"/>
  <c r="K290" i="5"/>
  <c r="J290" i="5"/>
  <c r="I290" i="5"/>
  <c r="G290" i="5"/>
  <c r="F290" i="5"/>
  <c r="E290" i="5"/>
  <c r="D290" i="5"/>
  <c r="H282" i="5"/>
  <c r="C282" i="5"/>
  <c r="H281" i="5"/>
  <c r="C281" i="5"/>
  <c r="L280" i="5"/>
  <c r="K280" i="5"/>
  <c r="J280" i="5"/>
  <c r="I280" i="5"/>
  <c r="G280" i="5"/>
  <c r="F280" i="5"/>
  <c r="E280" i="5"/>
  <c r="D280" i="5"/>
  <c r="H279" i="5"/>
  <c r="C279" i="5"/>
  <c r="H278" i="5"/>
  <c r="C278" i="5"/>
  <c r="H277" i="5"/>
  <c r="C277" i="5"/>
  <c r="L276" i="5"/>
  <c r="K276" i="5"/>
  <c r="J276" i="5"/>
  <c r="I276" i="5"/>
  <c r="G276" i="5"/>
  <c r="F276" i="5"/>
  <c r="E276" i="5"/>
  <c r="D276" i="5"/>
  <c r="H275" i="5"/>
  <c r="C275" i="5"/>
  <c r="H274" i="5"/>
  <c r="C274" i="5"/>
  <c r="H273" i="5"/>
  <c r="C273" i="5"/>
  <c r="H272" i="5"/>
  <c r="C272" i="5"/>
  <c r="L271" i="5"/>
  <c r="L269" i="5" s="1"/>
  <c r="K271" i="5"/>
  <c r="K269" i="5" s="1"/>
  <c r="J271" i="5"/>
  <c r="I271" i="5"/>
  <c r="G271" i="5"/>
  <c r="G269" i="5" s="1"/>
  <c r="G268" i="5" s="1"/>
  <c r="F271" i="5"/>
  <c r="F269" i="5" s="1"/>
  <c r="F268" i="5" s="1"/>
  <c r="E271" i="5"/>
  <c r="D271" i="5"/>
  <c r="D269" i="5" s="1"/>
  <c r="D268" i="5" s="1"/>
  <c r="H270" i="5"/>
  <c r="C270" i="5"/>
  <c r="H267" i="5"/>
  <c r="C267" i="5"/>
  <c r="H266" i="5"/>
  <c r="C266" i="5"/>
  <c r="H265" i="5"/>
  <c r="C265" i="5"/>
  <c r="H264" i="5"/>
  <c r="C264" i="5"/>
  <c r="L263" i="5"/>
  <c r="K263" i="5"/>
  <c r="J263" i="5"/>
  <c r="I263" i="5"/>
  <c r="G263" i="5"/>
  <c r="F263" i="5"/>
  <c r="E263" i="5"/>
  <c r="D263" i="5"/>
  <c r="H262" i="5"/>
  <c r="C262" i="5"/>
  <c r="H261" i="5"/>
  <c r="C261" i="5"/>
  <c r="H260" i="5"/>
  <c r="C260" i="5"/>
  <c r="L259" i="5"/>
  <c r="K259" i="5"/>
  <c r="J259" i="5"/>
  <c r="I259" i="5"/>
  <c r="G259" i="5"/>
  <c r="F259" i="5"/>
  <c r="E259" i="5"/>
  <c r="D259" i="5"/>
  <c r="H257" i="5"/>
  <c r="C257" i="5"/>
  <c r="H256" i="5"/>
  <c r="C256" i="5"/>
  <c r="H255" i="5"/>
  <c r="C255" i="5"/>
  <c r="H254" i="5"/>
  <c r="C254" i="5"/>
  <c r="H253" i="5"/>
  <c r="C253" i="5"/>
  <c r="L252" i="5"/>
  <c r="K252" i="5"/>
  <c r="K251" i="5" s="1"/>
  <c r="J252" i="5"/>
  <c r="J251" i="5" s="1"/>
  <c r="I252" i="5"/>
  <c r="G252" i="5"/>
  <c r="G251" i="5" s="1"/>
  <c r="F252" i="5"/>
  <c r="F251" i="5" s="1"/>
  <c r="E252" i="5"/>
  <c r="D252" i="5"/>
  <c r="D251" i="5" s="1"/>
  <c r="L251" i="5"/>
  <c r="H250" i="5"/>
  <c r="C250" i="5"/>
  <c r="H249" i="5"/>
  <c r="C249" i="5"/>
  <c r="H248" i="5"/>
  <c r="C248" i="5"/>
  <c r="H247" i="5"/>
  <c r="C247" i="5"/>
  <c r="L246" i="5"/>
  <c r="K246" i="5"/>
  <c r="J246" i="5"/>
  <c r="I246" i="5"/>
  <c r="G246" i="5"/>
  <c r="F246" i="5"/>
  <c r="E246" i="5"/>
  <c r="D246" i="5"/>
  <c r="H245" i="5"/>
  <c r="C245" i="5"/>
  <c r="H244" i="5"/>
  <c r="C244" i="5"/>
  <c r="H243" i="5"/>
  <c r="C243" i="5"/>
  <c r="H242" i="5"/>
  <c r="C242" i="5"/>
  <c r="H241" i="5"/>
  <c r="C241" i="5"/>
  <c r="H240" i="5"/>
  <c r="C240" i="5"/>
  <c r="H239" i="5"/>
  <c r="C239" i="5"/>
  <c r="L238" i="5"/>
  <c r="K238" i="5"/>
  <c r="J238" i="5"/>
  <c r="I238" i="5"/>
  <c r="G238" i="5"/>
  <c r="F238" i="5"/>
  <c r="E238" i="5"/>
  <c r="D238" i="5"/>
  <c r="H237" i="5"/>
  <c r="C237" i="5"/>
  <c r="H236" i="5"/>
  <c r="C236" i="5"/>
  <c r="L235" i="5"/>
  <c r="K235" i="5"/>
  <c r="J235" i="5"/>
  <c r="I235" i="5"/>
  <c r="G235" i="5"/>
  <c r="F235" i="5"/>
  <c r="E235" i="5"/>
  <c r="D235" i="5"/>
  <c r="H232" i="5"/>
  <c r="C232" i="5"/>
  <c r="H229" i="5"/>
  <c r="C229" i="5"/>
  <c r="H228" i="5"/>
  <c r="C228" i="5"/>
  <c r="L227" i="5"/>
  <c r="K227" i="5"/>
  <c r="J227" i="5"/>
  <c r="I227" i="5"/>
  <c r="G227" i="5"/>
  <c r="F227" i="5"/>
  <c r="E227" i="5"/>
  <c r="D227" i="5"/>
  <c r="H226" i="5"/>
  <c r="C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H219" i="5"/>
  <c r="C219" i="5"/>
  <c r="H218" i="5"/>
  <c r="C218" i="5"/>
  <c r="H217" i="5"/>
  <c r="C217" i="5"/>
  <c r="L216" i="5"/>
  <c r="K216" i="5"/>
  <c r="J216" i="5"/>
  <c r="I216" i="5"/>
  <c r="G216" i="5"/>
  <c r="F216" i="5"/>
  <c r="E216" i="5"/>
  <c r="D216" i="5"/>
  <c r="H215" i="5"/>
  <c r="C215" i="5"/>
  <c r="H214" i="5"/>
  <c r="C214" i="5"/>
  <c r="H213" i="5"/>
  <c r="C213" i="5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L205" i="5"/>
  <c r="L204" i="5" s="1"/>
  <c r="K205" i="5"/>
  <c r="J205" i="5"/>
  <c r="J204" i="5" s="1"/>
  <c r="I205" i="5"/>
  <c r="G205" i="5"/>
  <c r="G204" i="5" s="1"/>
  <c r="F205" i="5"/>
  <c r="F204" i="5" s="1"/>
  <c r="E205" i="5"/>
  <c r="E204" i="5" s="1"/>
  <c r="D205" i="5"/>
  <c r="H203" i="5"/>
  <c r="C203" i="5"/>
  <c r="H202" i="5"/>
  <c r="C202" i="5"/>
  <c r="H201" i="5"/>
  <c r="C201" i="5"/>
  <c r="H200" i="5"/>
  <c r="C200" i="5"/>
  <c r="I199" i="5"/>
  <c r="H199" i="5" s="1"/>
  <c r="C199" i="5"/>
  <c r="L198" i="5"/>
  <c r="L196" i="5" s="1"/>
  <c r="L195" i="5" s="1"/>
  <c r="K198" i="5"/>
  <c r="K196" i="5" s="1"/>
  <c r="J198" i="5"/>
  <c r="J196" i="5" s="1"/>
  <c r="J195" i="5" s="1"/>
  <c r="G198" i="5"/>
  <c r="G196" i="5" s="1"/>
  <c r="F198" i="5"/>
  <c r="F196" i="5" s="1"/>
  <c r="E198" i="5"/>
  <c r="E196" i="5" s="1"/>
  <c r="D198" i="5"/>
  <c r="D196" i="5" s="1"/>
  <c r="I197" i="5"/>
  <c r="C197" i="5"/>
  <c r="H193" i="5"/>
  <c r="C193" i="5"/>
  <c r="L192" i="5"/>
  <c r="L191" i="5" s="1"/>
  <c r="K192" i="5"/>
  <c r="J192" i="5"/>
  <c r="J191" i="5" s="1"/>
  <c r="I192" i="5"/>
  <c r="I191" i="5" s="1"/>
  <c r="G192" i="5"/>
  <c r="G191" i="5" s="1"/>
  <c r="F192" i="5"/>
  <c r="F191" i="5" s="1"/>
  <c r="E192" i="5"/>
  <c r="E191" i="5" s="1"/>
  <c r="D192" i="5"/>
  <c r="D191" i="5" s="1"/>
  <c r="H190" i="5"/>
  <c r="C190" i="5"/>
  <c r="H189" i="5"/>
  <c r="C189" i="5"/>
  <c r="L188" i="5"/>
  <c r="K188" i="5"/>
  <c r="J188" i="5"/>
  <c r="I188" i="5"/>
  <c r="G188" i="5"/>
  <c r="F188" i="5"/>
  <c r="F187" i="5" s="1"/>
  <c r="E188" i="5"/>
  <c r="D188" i="5"/>
  <c r="I186" i="5"/>
  <c r="H186" i="5" s="1"/>
  <c r="C186" i="5"/>
  <c r="J185" i="5"/>
  <c r="H185" i="5" s="1"/>
  <c r="C185" i="5"/>
  <c r="L184" i="5"/>
  <c r="K184" i="5"/>
  <c r="G184" i="5"/>
  <c r="F184" i="5"/>
  <c r="E184" i="5"/>
  <c r="D184" i="5"/>
  <c r="H183" i="5"/>
  <c r="C183" i="5"/>
  <c r="H182" i="5"/>
  <c r="C182" i="5"/>
  <c r="H181" i="5"/>
  <c r="C181" i="5"/>
  <c r="H180" i="5"/>
  <c r="C180" i="5"/>
  <c r="L179" i="5"/>
  <c r="K179" i="5"/>
  <c r="J179" i="5"/>
  <c r="I179" i="5"/>
  <c r="G179" i="5"/>
  <c r="F179" i="5"/>
  <c r="E179" i="5"/>
  <c r="D179" i="5"/>
  <c r="H178" i="5"/>
  <c r="C178" i="5"/>
  <c r="H177" i="5"/>
  <c r="C177" i="5"/>
  <c r="H176" i="5"/>
  <c r="C176" i="5"/>
  <c r="L175" i="5"/>
  <c r="K175" i="5"/>
  <c r="J175" i="5"/>
  <c r="I175" i="5"/>
  <c r="G175" i="5"/>
  <c r="F175" i="5"/>
  <c r="E175" i="5"/>
  <c r="D175" i="5"/>
  <c r="H172" i="5"/>
  <c r="C172" i="5"/>
  <c r="H171" i="5"/>
  <c r="C171" i="5"/>
  <c r="H170" i="5"/>
  <c r="C170" i="5"/>
  <c r="H169" i="5"/>
  <c r="C169" i="5"/>
  <c r="H168" i="5"/>
  <c r="C168" i="5"/>
  <c r="H167" i="5"/>
  <c r="C167" i="5"/>
  <c r="L166" i="5"/>
  <c r="K166" i="5"/>
  <c r="J166" i="5"/>
  <c r="I166" i="5"/>
  <c r="G166" i="5"/>
  <c r="G165" i="5" s="1"/>
  <c r="F166" i="5"/>
  <c r="F165" i="5" s="1"/>
  <c r="E166" i="5"/>
  <c r="E165" i="5" s="1"/>
  <c r="D166" i="5"/>
  <c r="L165" i="5"/>
  <c r="K165" i="5"/>
  <c r="J165" i="5"/>
  <c r="H164" i="5"/>
  <c r="C164" i="5"/>
  <c r="H163" i="5"/>
  <c r="C163" i="5"/>
  <c r="H162" i="5"/>
  <c r="C162" i="5"/>
  <c r="H161" i="5"/>
  <c r="C161" i="5"/>
  <c r="L160" i="5"/>
  <c r="K160" i="5"/>
  <c r="J160" i="5"/>
  <c r="I160" i="5"/>
  <c r="G160" i="5"/>
  <c r="F160" i="5"/>
  <c r="E160" i="5"/>
  <c r="D160" i="5"/>
  <c r="H159" i="5"/>
  <c r="C159" i="5"/>
  <c r="H158" i="5"/>
  <c r="C158" i="5"/>
  <c r="H157" i="5"/>
  <c r="C157" i="5"/>
  <c r="H156" i="5"/>
  <c r="C156" i="5"/>
  <c r="H155" i="5"/>
  <c r="C155" i="5"/>
  <c r="H154" i="5"/>
  <c r="C154" i="5"/>
  <c r="H153" i="5"/>
  <c r="C153" i="5"/>
  <c r="H152" i="5"/>
  <c r="C152" i="5"/>
  <c r="L151" i="5"/>
  <c r="K151" i="5"/>
  <c r="J151" i="5"/>
  <c r="I151" i="5"/>
  <c r="G151" i="5"/>
  <c r="F151" i="5"/>
  <c r="E151" i="5"/>
  <c r="D151" i="5"/>
  <c r="H150" i="5"/>
  <c r="C150" i="5"/>
  <c r="H149" i="5"/>
  <c r="C149" i="5"/>
  <c r="H148" i="5"/>
  <c r="C148" i="5"/>
  <c r="H147" i="5"/>
  <c r="C147" i="5"/>
  <c r="H146" i="5"/>
  <c r="C146" i="5"/>
  <c r="H145" i="5"/>
  <c r="C145" i="5"/>
  <c r="L144" i="5"/>
  <c r="K144" i="5"/>
  <c r="J144" i="5"/>
  <c r="I144" i="5"/>
  <c r="G144" i="5"/>
  <c r="F144" i="5"/>
  <c r="E144" i="5"/>
  <c r="D144" i="5"/>
  <c r="H143" i="5"/>
  <c r="C143" i="5"/>
  <c r="H142" i="5"/>
  <c r="C142" i="5"/>
  <c r="L141" i="5"/>
  <c r="K141" i="5"/>
  <c r="J141" i="5"/>
  <c r="I141" i="5"/>
  <c r="G141" i="5"/>
  <c r="F141" i="5"/>
  <c r="E141" i="5"/>
  <c r="D141" i="5"/>
  <c r="H140" i="5"/>
  <c r="C140" i="5"/>
  <c r="H139" i="5"/>
  <c r="C139" i="5"/>
  <c r="H138" i="5"/>
  <c r="C138" i="5"/>
  <c r="H137" i="5"/>
  <c r="C137" i="5"/>
  <c r="L136" i="5"/>
  <c r="K136" i="5"/>
  <c r="J136" i="5"/>
  <c r="I136" i="5"/>
  <c r="G136" i="5"/>
  <c r="F136" i="5"/>
  <c r="E136" i="5"/>
  <c r="D136" i="5"/>
  <c r="H134" i="5"/>
  <c r="C134" i="5"/>
  <c r="I133" i="5"/>
  <c r="C133" i="5"/>
  <c r="H132" i="5"/>
  <c r="C132" i="5"/>
  <c r="H129" i="5"/>
  <c r="H128" i="5" s="1"/>
  <c r="C129" i="5"/>
  <c r="C128" i="5" s="1"/>
  <c r="L128" i="5"/>
  <c r="K128" i="5"/>
  <c r="J128" i="5"/>
  <c r="I128" i="5"/>
  <c r="G128" i="5"/>
  <c r="F128" i="5"/>
  <c r="E128" i="5"/>
  <c r="D128" i="5"/>
  <c r="H127" i="5"/>
  <c r="C127" i="5"/>
  <c r="H126" i="5"/>
  <c r="C126" i="5"/>
  <c r="H125" i="5"/>
  <c r="C125" i="5"/>
  <c r="H124" i="5"/>
  <c r="C124" i="5"/>
  <c r="H123" i="5"/>
  <c r="C123" i="5"/>
  <c r="L122" i="5"/>
  <c r="K122" i="5"/>
  <c r="J122" i="5"/>
  <c r="I122" i="5"/>
  <c r="G122" i="5"/>
  <c r="F122" i="5"/>
  <c r="E122" i="5"/>
  <c r="D122" i="5"/>
  <c r="H121" i="5"/>
  <c r="C121" i="5"/>
  <c r="H120" i="5"/>
  <c r="C120" i="5"/>
  <c r="H119" i="5"/>
  <c r="C119" i="5"/>
  <c r="H118" i="5"/>
  <c r="C118" i="5"/>
  <c r="H117" i="5"/>
  <c r="C117" i="5"/>
  <c r="L116" i="5"/>
  <c r="K116" i="5"/>
  <c r="J116" i="5"/>
  <c r="I116" i="5"/>
  <c r="G116" i="5"/>
  <c r="F116" i="5"/>
  <c r="E116" i="5"/>
  <c r="D116" i="5"/>
  <c r="H115" i="5"/>
  <c r="C115" i="5"/>
  <c r="H114" i="5"/>
  <c r="C114" i="5"/>
  <c r="H113" i="5"/>
  <c r="C113" i="5"/>
  <c r="L112" i="5"/>
  <c r="K112" i="5"/>
  <c r="J112" i="5"/>
  <c r="I112" i="5"/>
  <c r="G112" i="5"/>
  <c r="F112" i="5"/>
  <c r="E112" i="5"/>
  <c r="D112" i="5"/>
  <c r="H111" i="5"/>
  <c r="C111" i="5"/>
  <c r="H110" i="5"/>
  <c r="C110" i="5"/>
  <c r="H109" i="5"/>
  <c r="C109" i="5"/>
  <c r="H108" i="5"/>
  <c r="C108" i="5"/>
  <c r="H107" i="5"/>
  <c r="C107" i="5"/>
  <c r="H106" i="5"/>
  <c r="C106" i="5"/>
  <c r="H105" i="5"/>
  <c r="C105" i="5"/>
  <c r="H104" i="5"/>
  <c r="C104" i="5"/>
  <c r="L103" i="5"/>
  <c r="K103" i="5"/>
  <c r="J103" i="5"/>
  <c r="I103" i="5"/>
  <c r="G103" i="5"/>
  <c r="F103" i="5"/>
  <c r="E103" i="5"/>
  <c r="D103" i="5"/>
  <c r="H102" i="5"/>
  <c r="C102" i="5"/>
  <c r="H101" i="5"/>
  <c r="C101" i="5"/>
  <c r="H100" i="5"/>
  <c r="C100" i="5"/>
  <c r="H99" i="5"/>
  <c r="C99" i="5"/>
  <c r="H98" i="5"/>
  <c r="C98" i="5"/>
  <c r="I97" i="5"/>
  <c r="H97" i="5" s="1"/>
  <c r="C97" i="5"/>
  <c r="H96" i="5"/>
  <c r="C96" i="5"/>
  <c r="L95" i="5"/>
  <c r="K95" i="5"/>
  <c r="J95" i="5"/>
  <c r="G95" i="5"/>
  <c r="F95" i="5"/>
  <c r="E95" i="5"/>
  <c r="D95" i="5"/>
  <c r="H94" i="5"/>
  <c r="C94" i="5"/>
  <c r="H93" i="5"/>
  <c r="C93" i="5"/>
  <c r="H92" i="5"/>
  <c r="C92" i="5"/>
  <c r="H91" i="5"/>
  <c r="C91" i="5"/>
  <c r="H90" i="5"/>
  <c r="C90" i="5"/>
  <c r="L89" i="5"/>
  <c r="K89" i="5"/>
  <c r="J89" i="5"/>
  <c r="I89" i="5"/>
  <c r="G89" i="5"/>
  <c r="F89" i="5"/>
  <c r="E89" i="5"/>
  <c r="D89" i="5"/>
  <c r="H88" i="5"/>
  <c r="C88" i="5"/>
  <c r="H87" i="5"/>
  <c r="C87" i="5"/>
  <c r="H86" i="5"/>
  <c r="C86" i="5"/>
  <c r="H85" i="5"/>
  <c r="C85" i="5"/>
  <c r="L84" i="5"/>
  <c r="K84" i="5"/>
  <c r="J84" i="5"/>
  <c r="I84" i="5"/>
  <c r="G84" i="5"/>
  <c r="F84" i="5"/>
  <c r="E84" i="5"/>
  <c r="D84" i="5"/>
  <c r="H82" i="5"/>
  <c r="C82" i="5"/>
  <c r="H81" i="5"/>
  <c r="C81" i="5"/>
  <c r="L80" i="5"/>
  <c r="K80" i="5"/>
  <c r="J80" i="5"/>
  <c r="I80" i="5"/>
  <c r="G80" i="5"/>
  <c r="F80" i="5"/>
  <c r="E80" i="5"/>
  <c r="D80" i="5"/>
  <c r="H79" i="5"/>
  <c r="C79" i="5"/>
  <c r="H78" i="5"/>
  <c r="C78" i="5"/>
  <c r="L77" i="5"/>
  <c r="L76" i="5" s="1"/>
  <c r="K77" i="5"/>
  <c r="J77" i="5"/>
  <c r="J76" i="5" s="1"/>
  <c r="I77" i="5"/>
  <c r="I76" i="5" s="1"/>
  <c r="G77" i="5"/>
  <c r="G76" i="5" s="1"/>
  <c r="F77" i="5"/>
  <c r="F76" i="5" s="1"/>
  <c r="E77" i="5"/>
  <c r="D77" i="5"/>
  <c r="D76" i="5" s="1"/>
  <c r="H74" i="5"/>
  <c r="C74" i="5"/>
  <c r="H73" i="5"/>
  <c r="C73" i="5"/>
  <c r="H71" i="5"/>
  <c r="C71" i="5"/>
  <c r="H70" i="5"/>
  <c r="C70" i="5"/>
  <c r="L69" i="5"/>
  <c r="L67" i="5" s="1"/>
  <c r="K69" i="5"/>
  <c r="K67" i="5" s="1"/>
  <c r="J69" i="5"/>
  <c r="J67" i="5" s="1"/>
  <c r="I69" i="5"/>
  <c r="I67" i="5" s="1"/>
  <c r="G69" i="5"/>
  <c r="G67" i="5" s="1"/>
  <c r="F69" i="5"/>
  <c r="F67" i="5" s="1"/>
  <c r="E69" i="5"/>
  <c r="D69" i="5"/>
  <c r="D67" i="5" s="1"/>
  <c r="H68" i="5"/>
  <c r="C68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L58" i="5"/>
  <c r="K58" i="5"/>
  <c r="J58" i="5"/>
  <c r="I58" i="5"/>
  <c r="G58" i="5"/>
  <c r="F58" i="5"/>
  <c r="E58" i="5"/>
  <c r="D58" i="5"/>
  <c r="H57" i="5"/>
  <c r="C57" i="5"/>
  <c r="H56" i="5"/>
  <c r="C56" i="5"/>
  <c r="L55" i="5"/>
  <c r="K55" i="5"/>
  <c r="J55" i="5"/>
  <c r="J54" i="5" s="1"/>
  <c r="I55" i="5"/>
  <c r="G55" i="5"/>
  <c r="G54" i="5" s="1"/>
  <c r="F55" i="5"/>
  <c r="F54" i="5" s="1"/>
  <c r="E55" i="5"/>
  <c r="D55" i="5"/>
  <c r="L54" i="5"/>
  <c r="H47" i="5"/>
  <c r="C47" i="5"/>
  <c r="H46" i="5"/>
  <c r="C46" i="5"/>
  <c r="L45" i="5"/>
  <c r="H45" i="5" s="1"/>
  <c r="G45" i="5"/>
  <c r="C45" i="5" s="1"/>
  <c r="H44" i="5"/>
  <c r="C44" i="5"/>
  <c r="K43" i="5"/>
  <c r="J43" i="5"/>
  <c r="I43" i="5"/>
  <c r="F43" i="5"/>
  <c r="E43" i="5"/>
  <c r="D43" i="5"/>
  <c r="H42" i="5"/>
  <c r="C42" i="5"/>
  <c r="H40" i="5"/>
  <c r="C40" i="5"/>
  <c r="H39" i="5"/>
  <c r="C39" i="5"/>
  <c r="H38" i="5"/>
  <c r="C38" i="5"/>
  <c r="H36" i="5"/>
  <c r="C36" i="5"/>
  <c r="H35" i="5"/>
  <c r="C35" i="5"/>
  <c r="K34" i="5"/>
  <c r="H34" i="5" s="1"/>
  <c r="F34" i="5"/>
  <c r="C34" i="5" s="1"/>
  <c r="H33" i="5"/>
  <c r="C33" i="5"/>
  <c r="K32" i="5"/>
  <c r="H32" i="5" s="1"/>
  <c r="F32" i="5"/>
  <c r="C32" i="5" s="1"/>
  <c r="H31" i="5"/>
  <c r="C31" i="5"/>
  <c r="H30" i="5"/>
  <c r="C30" i="5"/>
  <c r="H29" i="5"/>
  <c r="C29" i="5"/>
  <c r="K28" i="5"/>
  <c r="H28" i="5" s="1"/>
  <c r="F28" i="5"/>
  <c r="C28" i="5" s="1"/>
  <c r="H26" i="5"/>
  <c r="C26" i="5"/>
  <c r="H24" i="5"/>
  <c r="C24" i="5"/>
  <c r="H23" i="5"/>
  <c r="C23" i="5"/>
  <c r="L22" i="5"/>
  <c r="K22" i="5"/>
  <c r="J22" i="5"/>
  <c r="I22" i="5"/>
  <c r="G22" i="5"/>
  <c r="F22" i="5"/>
  <c r="E22" i="5"/>
  <c r="D22" i="5"/>
  <c r="H300" i="4"/>
  <c r="C300" i="4"/>
  <c r="H298" i="4"/>
  <c r="C298" i="4"/>
  <c r="H296" i="4"/>
  <c r="C296" i="4"/>
  <c r="H295" i="4"/>
  <c r="C295" i="4"/>
  <c r="H294" i="4"/>
  <c r="C294" i="4"/>
  <c r="H293" i="4"/>
  <c r="C293" i="4"/>
  <c r="H292" i="4"/>
  <c r="C292" i="4"/>
  <c r="H291" i="4"/>
  <c r="C291" i="4"/>
  <c r="L290" i="4"/>
  <c r="K290" i="4"/>
  <c r="J290" i="4"/>
  <c r="I290" i="4"/>
  <c r="G290" i="4"/>
  <c r="F290" i="4"/>
  <c r="E290" i="4"/>
  <c r="D290" i="4"/>
  <c r="H282" i="4"/>
  <c r="C282" i="4"/>
  <c r="H281" i="4"/>
  <c r="C281" i="4"/>
  <c r="L280" i="4"/>
  <c r="K280" i="4"/>
  <c r="J280" i="4"/>
  <c r="I280" i="4"/>
  <c r="G280" i="4"/>
  <c r="F280" i="4"/>
  <c r="E280" i="4"/>
  <c r="D280" i="4"/>
  <c r="H279" i="4"/>
  <c r="C279" i="4"/>
  <c r="H278" i="4"/>
  <c r="C278" i="4"/>
  <c r="H277" i="4"/>
  <c r="C277" i="4"/>
  <c r="L276" i="4"/>
  <c r="K276" i="4"/>
  <c r="J276" i="4"/>
  <c r="I276" i="4"/>
  <c r="G276" i="4"/>
  <c r="F276" i="4"/>
  <c r="E276" i="4"/>
  <c r="D276" i="4"/>
  <c r="H275" i="4"/>
  <c r="C275" i="4"/>
  <c r="H274" i="4"/>
  <c r="C274" i="4"/>
  <c r="H273" i="4"/>
  <c r="C273" i="4"/>
  <c r="H272" i="4"/>
  <c r="C272" i="4"/>
  <c r="L271" i="4"/>
  <c r="L269" i="4" s="1"/>
  <c r="K271" i="4"/>
  <c r="K269" i="4" s="1"/>
  <c r="J271" i="4"/>
  <c r="I271" i="4"/>
  <c r="I269" i="4" s="1"/>
  <c r="G271" i="4"/>
  <c r="G269" i="4" s="1"/>
  <c r="G268" i="4" s="1"/>
  <c r="F271" i="4"/>
  <c r="E271" i="4"/>
  <c r="E269" i="4" s="1"/>
  <c r="E268" i="4" s="1"/>
  <c r="D271" i="4"/>
  <c r="H270" i="4"/>
  <c r="C270" i="4"/>
  <c r="H267" i="4"/>
  <c r="C267" i="4"/>
  <c r="H266" i="4"/>
  <c r="C266" i="4"/>
  <c r="H265" i="4"/>
  <c r="C265" i="4"/>
  <c r="H264" i="4"/>
  <c r="C264" i="4"/>
  <c r="L263" i="4"/>
  <c r="K263" i="4"/>
  <c r="J263" i="4"/>
  <c r="I263" i="4"/>
  <c r="G263" i="4"/>
  <c r="F263" i="4"/>
  <c r="E263" i="4"/>
  <c r="D263" i="4"/>
  <c r="H262" i="4"/>
  <c r="C262" i="4"/>
  <c r="H261" i="4"/>
  <c r="C261" i="4"/>
  <c r="H260" i="4"/>
  <c r="C260" i="4"/>
  <c r="L259" i="4"/>
  <c r="K259" i="4"/>
  <c r="J259" i="4"/>
  <c r="I259" i="4"/>
  <c r="G259" i="4"/>
  <c r="F259" i="4"/>
  <c r="E259" i="4"/>
  <c r="D259" i="4"/>
  <c r="H257" i="4"/>
  <c r="C257" i="4"/>
  <c r="H256" i="4"/>
  <c r="C256" i="4"/>
  <c r="H255" i="4"/>
  <c r="C255" i="4"/>
  <c r="H254" i="4"/>
  <c r="C254" i="4"/>
  <c r="H253" i="4"/>
  <c r="C253" i="4"/>
  <c r="L252" i="4"/>
  <c r="K252" i="4"/>
  <c r="J252" i="4"/>
  <c r="I252" i="4"/>
  <c r="I251" i="4" s="1"/>
  <c r="G252" i="4"/>
  <c r="G251" i="4" s="1"/>
  <c r="F252" i="4"/>
  <c r="E252" i="4"/>
  <c r="D252" i="4"/>
  <c r="D251" i="4" s="1"/>
  <c r="L251" i="4"/>
  <c r="K251" i="4"/>
  <c r="E251" i="4"/>
  <c r="H250" i="4"/>
  <c r="C250" i="4"/>
  <c r="H249" i="4"/>
  <c r="C249" i="4"/>
  <c r="H248" i="4"/>
  <c r="C248" i="4"/>
  <c r="H247" i="4"/>
  <c r="C247" i="4"/>
  <c r="L246" i="4"/>
  <c r="K246" i="4"/>
  <c r="J246" i="4"/>
  <c r="I246" i="4"/>
  <c r="G246" i="4"/>
  <c r="F246" i="4"/>
  <c r="E246" i="4"/>
  <c r="D246" i="4"/>
  <c r="H245" i="4"/>
  <c r="C245" i="4"/>
  <c r="H244" i="4"/>
  <c r="C244" i="4"/>
  <c r="H243" i="4"/>
  <c r="C243" i="4"/>
  <c r="H242" i="4"/>
  <c r="C242" i="4"/>
  <c r="H241" i="4"/>
  <c r="C241" i="4"/>
  <c r="H240" i="4"/>
  <c r="C240" i="4"/>
  <c r="H239" i="4"/>
  <c r="C239" i="4"/>
  <c r="L238" i="4"/>
  <c r="K238" i="4"/>
  <c r="J238" i="4"/>
  <c r="I238" i="4"/>
  <c r="G238" i="4"/>
  <c r="F238" i="4"/>
  <c r="E238" i="4"/>
  <c r="D238" i="4"/>
  <c r="H237" i="4"/>
  <c r="C237" i="4"/>
  <c r="H236" i="4"/>
  <c r="C236" i="4"/>
  <c r="L235" i="4"/>
  <c r="K235" i="4"/>
  <c r="J235" i="4"/>
  <c r="I235" i="4"/>
  <c r="G235" i="4"/>
  <c r="F235" i="4"/>
  <c r="E235" i="4"/>
  <c r="D235" i="4"/>
  <c r="H232" i="4"/>
  <c r="C232" i="4"/>
  <c r="H229" i="4"/>
  <c r="C229" i="4"/>
  <c r="H228" i="4"/>
  <c r="C228" i="4"/>
  <c r="L227" i="4"/>
  <c r="K227" i="4"/>
  <c r="J227" i="4"/>
  <c r="I227" i="4"/>
  <c r="G227" i="4"/>
  <c r="F227" i="4"/>
  <c r="E227" i="4"/>
  <c r="D227" i="4"/>
  <c r="H226" i="4"/>
  <c r="D226" i="4"/>
  <c r="C226" i="4" s="1"/>
  <c r="D225" i="4"/>
  <c r="C225" i="4" s="1"/>
  <c r="J216" i="4"/>
  <c r="D224" i="4"/>
  <c r="C224" i="4" s="1"/>
  <c r="H223" i="4"/>
  <c r="C223" i="4"/>
  <c r="H222" i="4"/>
  <c r="C222" i="4"/>
  <c r="H221" i="4"/>
  <c r="C221" i="4"/>
  <c r="H220" i="4"/>
  <c r="C220" i="4"/>
  <c r="H219" i="4"/>
  <c r="C219" i="4"/>
  <c r="H218" i="4"/>
  <c r="C218" i="4"/>
  <c r="H217" i="4"/>
  <c r="C217" i="4"/>
  <c r="L216" i="4"/>
  <c r="K216" i="4"/>
  <c r="G216" i="4"/>
  <c r="F216" i="4"/>
  <c r="E216" i="4"/>
  <c r="H215" i="4"/>
  <c r="C215" i="4"/>
  <c r="H214" i="4"/>
  <c r="C214" i="4"/>
  <c r="H213" i="4"/>
  <c r="C213" i="4"/>
  <c r="H212" i="4"/>
  <c r="C212" i="4"/>
  <c r="H211" i="4"/>
  <c r="C211" i="4"/>
  <c r="H210" i="4"/>
  <c r="C210" i="4"/>
  <c r="H209" i="4"/>
  <c r="C209" i="4"/>
  <c r="H208" i="4"/>
  <c r="C208" i="4"/>
  <c r="H207" i="4"/>
  <c r="C207" i="4"/>
  <c r="H206" i="4"/>
  <c r="C206" i="4"/>
  <c r="L205" i="4"/>
  <c r="K205" i="4"/>
  <c r="J205" i="4"/>
  <c r="I205" i="4"/>
  <c r="G205" i="4"/>
  <c r="F205" i="4"/>
  <c r="E205" i="4"/>
  <c r="D205" i="4"/>
  <c r="H203" i="4"/>
  <c r="C203" i="4"/>
  <c r="H202" i="4"/>
  <c r="C202" i="4"/>
  <c r="H201" i="4"/>
  <c r="C201" i="4"/>
  <c r="H200" i="4"/>
  <c r="C200" i="4"/>
  <c r="H199" i="4"/>
  <c r="D199" i="4"/>
  <c r="C199" i="4" s="1"/>
  <c r="L198" i="4"/>
  <c r="L196" i="4" s="1"/>
  <c r="K198" i="4"/>
  <c r="K196" i="4" s="1"/>
  <c r="J198" i="4"/>
  <c r="J196" i="4" s="1"/>
  <c r="I198" i="4"/>
  <c r="G198" i="4"/>
  <c r="G196" i="4" s="1"/>
  <c r="F198" i="4"/>
  <c r="E198" i="4"/>
  <c r="E196" i="4" s="1"/>
  <c r="H197" i="4"/>
  <c r="D197" i="4"/>
  <c r="C197" i="4" s="1"/>
  <c r="F196" i="4"/>
  <c r="H193" i="4"/>
  <c r="C193" i="4"/>
  <c r="L192" i="4"/>
  <c r="L191" i="4" s="1"/>
  <c r="K192" i="4"/>
  <c r="K191" i="4" s="1"/>
  <c r="J192" i="4"/>
  <c r="J191" i="4" s="1"/>
  <c r="I192" i="4"/>
  <c r="G192" i="4"/>
  <c r="G191" i="4" s="1"/>
  <c r="F192" i="4"/>
  <c r="E192" i="4"/>
  <c r="E191" i="4" s="1"/>
  <c r="D192" i="4"/>
  <c r="F191" i="4"/>
  <c r="H190" i="4"/>
  <c r="C190" i="4"/>
  <c r="H189" i="4"/>
  <c r="C189" i="4"/>
  <c r="L188" i="4"/>
  <c r="K188" i="4"/>
  <c r="J188" i="4"/>
  <c r="I188" i="4"/>
  <c r="G188" i="4"/>
  <c r="F188" i="4"/>
  <c r="E188" i="4"/>
  <c r="D188" i="4"/>
  <c r="H186" i="4"/>
  <c r="D186" i="4"/>
  <c r="C186" i="4" s="1"/>
  <c r="H185" i="4"/>
  <c r="D185" i="4"/>
  <c r="C185" i="4" s="1"/>
  <c r="L184" i="4"/>
  <c r="K184" i="4"/>
  <c r="J184" i="4"/>
  <c r="I184" i="4"/>
  <c r="G184" i="4"/>
  <c r="F184" i="4"/>
  <c r="E184" i="4"/>
  <c r="H183" i="4"/>
  <c r="C183" i="4"/>
  <c r="H182" i="4"/>
  <c r="C182" i="4"/>
  <c r="H181" i="4"/>
  <c r="C181" i="4"/>
  <c r="H180" i="4"/>
  <c r="C180" i="4"/>
  <c r="L179" i="4"/>
  <c r="K179" i="4"/>
  <c r="J179" i="4"/>
  <c r="I179" i="4"/>
  <c r="G179" i="4"/>
  <c r="F179" i="4"/>
  <c r="E179" i="4"/>
  <c r="D179" i="4"/>
  <c r="H178" i="4"/>
  <c r="C178" i="4"/>
  <c r="H177" i="4"/>
  <c r="C177" i="4"/>
  <c r="H176" i="4"/>
  <c r="C176" i="4"/>
  <c r="L175" i="4"/>
  <c r="K175" i="4"/>
  <c r="J175" i="4"/>
  <c r="I175" i="4"/>
  <c r="G175" i="4"/>
  <c r="F175" i="4"/>
  <c r="E175" i="4"/>
  <c r="D175" i="4"/>
  <c r="H172" i="4"/>
  <c r="C172" i="4"/>
  <c r="H171" i="4"/>
  <c r="C171" i="4"/>
  <c r="H170" i="4"/>
  <c r="D170" i="4"/>
  <c r="C170" i="4" s="1"/>
  <c r="H169" i="4"/>
  <c r="C169" i="4"/>
  <c r="H168" i="4"/>
  <c r="C168" i="4"/>
  <c r="H167" i="4"/>
  <c r="C167" i="4"/>
  <c r="L166" i="4"/>
  <c r="L165" i="4" s="1"/>
  <c r="K166" i="4"/>
  <c r="K165" i="4" s="1"/>
  <c r="J166" i="4"/>
  <c r="J165" i="4" s="1"/>
  <c r="I166" i="4"/>
  <c r="G166" i="4"/>
  <c r="G165" i="4" s="1"/>
  <c r="F166" i="4"/>
  <c r="F165" i="4" s="1"/>
  <c r="E166" i="4"/>
  <c r="E165" i="4" s="1"/>
  <c r="I165" i="4"/>
  <c r="H164" i="4"/>
  <c r="C164" i="4"/>
  <c r="H163" i="4"/>
  <c r="C163" i="4"/>
  <c r="H162" i="4"/>
  <c r="C162" i="4"/>
  <c r="H161" i="4"/>
  <c r="C161" i="4"/>
  <c r="L160" i="4"/>
  <c r="K160" i="4"/>
  <c r="J160" i="4"/>
  <c r="I160" i="4"/>
  <c r="G160" i="4"/>
  <c r="F160" i="4"/>
  <c r="E160" i="4"/>
  <c r="D160" i="4"/>
  <c r="H159" i="4"/>
  <c r="C159" i="4"/>
  <c r="H158" i="4"/>
  <c r="C158" i="4"/>
  <c r="H157" i="4"/>
  <c r="C157" i="4"/>
  <c r="H156" i="4"/>
  <c r="C156" i="4"/>
  <c r="H155" i="4"/>
  <c r="C155" i="4"/>
  <c r="H154" i="4"/>
  <c r="C154" i="4"/>
  <c r="H153" i="4"/>
  <c r="C153" i="4"/>
  <c r="H152" i="4"/>
  <c r="C152" i="4"/>
  <c r="L151" i="4"/>
  <c r="K151" i="4"/>
  <c r="J151" i="4"/>
  <c r="I151" i="4"/>
  <c r="G151" i="4"/>
  <c r="F151" i="4"/>
  <c r="E151" i="4"/>
  <c r="D151" i="4"/>
  <c r="H150" i="4"/>
  <c r="C150" i="4"/>
  <c r="H149" i="4"/>
  <c r="C149" i="4"/>
  <c r="H148" i="4"/>
  <c r="D148" i="4"/>
  <c r="C148" i="4" s="1"/>
  <c r="H147" i="4"/>
  <c r="C147" i="4"/>
  <c r="H146" i="4"/>
  <c r="C146" i="4"/>
  <c r="H145" i="4"/>
  <c r="C145" i="4"/>
  <c r="L144" i="4"/>
  <c r="K144" i="4"/>
  <c r="J144" i="4"/>
  <c r="I144" i="4"/>
  <c r="G144" i="4"/>
  <c r="F144" i="4"/>
  <c r="E144" i="4"/>
  <c r="H143" i="4"/>
  <c r="C143" i="4"/>
  <c r="H142" i="4"/>
  <c r="C142" i="4"/>
  <c r="L141" i="4"/>
  <c r="K141" i="4"/>
  <c r="J141" i="4"/>
  <c r="I141" i="4"/>
  <c r="G141" i="4"/>
  <c r="F141" i="4"/>
  <c r="E141" i="4"/>
  <c r="D141" i="4"/>
  <c r="H140" i="4"/>
  <c r="C140" i="4"/>
  <c r="H139" i="4"/>
  <c r="C139" i="4"/>
  <c r="H138" i="4"/>
  <c r="F138" i="4"/>
  <c r="F136" i="4" s="1"/>
  <c r="D138" i="4"/>
  <c r="H137" i="4"/>
  <c r="C137" i="4"/>
  <c r="L136" i="4"/>
  <c r="K136" i="4"/>
  <c r="J136" i="4"/>
  <c r="I136" i="4"/>
  <c r="G136" i="4"/>
  <c r="E136" i="4"/>
  <c r="H134" i="4"/>
  <c r="C134" i="4"/>
  <c r="D133" i="4"/>
  <c r="D131" i="4" s="1"/>
  <c r="C131" i="4" s="1"/>
  <c r="H132" i="4"/>
  <c r="C132" i="4"/>
  <c r="H129" i="4"/>
  <c r="H128" i="4" s="1"/>
  <c r="C129" i="4"/>
  <c r="C128" i="4" s="1"/>
  <c r="L128" i="4"/>
  <c r="K128" i="4"/>
  <c r="J128" i="4"/>
  <c r="I128" i="4"/>
  <c r="G128" i="4"/>
  <c r="F128" i="4"/>
  <c r="E128" i="4"/>
  <c r="D128" i="4"/>
  <c r="H127" i="4"/>
  <c r="C127" i="4"/>
  <c r="H126" i="4"/>
  <c r="C126" i="4"/>
  <c r="H125" i="4"/>
  <c r="C125" i="4"/>
  <c r="H124" i="4"/>
  <c r="C124" i="4"/>
  <c r="H123" i="4"/>
  <c r="C123" i="4"/>
  <c r="L122" i="4"/>
  <c r="K122" i="4"/>
  <c r="J122" i="4"/>
  <c r="I122" i="4"/>
  <c r="G122" i="4"/>
  <c r="F122" i="4"/>
  <c r="E122" i="4"/>
  <c r="D122" i="4"/>
  <c r="H121" i="4"/>
  <c r="C121" i="4"/>
  <c r="H120" i="4"/>
  <c r="C120" i="4"/>
  <c r="H119" i="4"/>
  <c r="C119" i="4"/>
  <c r="H118" i="4"/>
  <c r="C118" i="4"/>
  <c r="H117" i="4"/>
  <c r="C117" i="4"/>
  <c r="L116" i="4"/>
  <c r="K116" i="4"/>
  <c r="J116" i="4"/>
  <c r="I116" i="4"/>
  <c r="G116" i="4"/>
  <c r="F116" i="4"/>
  <c r="E116" i="4"/>
  <c r="D116" i="4"/>
  <c r="H115" i="4"/>
  <c r="C115" i="4"/>
  <c r="H114" i="4"/>
  <c r="C114" i="4"/>
  <c r="H113" i="4"/>
  <c r="C113" i="4"/>
  <c r="L112" i="4"/>
  <c r="K112" i="4"/>
  <c r="J112" i="4"/>
  <c r="I112" i="4"/>
  <c r="G112" i="4"/>
  <c r="F112" i="4"/>
  <c r="E112" i="4"/>
  <c r="D112" i="4"/>
  <c r="H111" i="4"/>
  <c r="C111" i="4"/>
  <c r="H110" i="4"/>
  <c r="C110" i="4"/>
  <c r="H109" i="4"/>
  <c r="D109" i="4"/>
  <c r="C109" i="4" s="1"/>
  <c r="J103" i="4"/>
  <c r="I103" i="4"/>
  <c r="D108" i="4"/>
  <c r="H107" i="4"/>
  <c r="C107" i="4"/>
  <c r="H106" i="4"/>
  <c r="C106" i="4"/>
  <c r="H105" i="4"/>
  <c r="D105" i="4"/>
  <c r="C105" i="4" s="1"/>
  <c r="H104" i="4"/>
  <c r="C104" i="4"/>
  <c r="L103" i="4"/>
  <c r="K103" i="4"/>
  <c r="G103" i="4"/>
  <c r="F103" i="4"/>
  <c r="E103" i="4"/>
  <c r="H102" i="4"/>
  <c r="C102" i="4"/>
  <c r="H101" i="4"/>
  <c r="C101" i="4"/>
  <c r="H100" i="4"/>
  <c r="C100" i="4"/>
  <c r="H99" i="4"/>
  <c r="C99" i="4"/>
  <c r="H98" i="4"/>
  <c r="C98" i="4"/>
  <c r="H97" i="4"/>
  <c r="D97" i="4"/>
  <c r="H96" i="4"/>
  <c r="C96" i="4"/>
  <c r="L95" i="4"/>
  <c r="K95" i="4"/>
  <c r="J95" i="4"/>
  <c r="I95" i="4"/>
  <c r="G95" i="4"/>
  <c r="F95" i="4"/>
  <c r="E95" i="4"/>
  <c r="H94" i="4"/>
  <c r="C94" i="4"/>
  <c r="H93" i="4"/>
  <c r="C93" i="4"/>
  <c r="H92" i="4"/>
  <c r="C92" i="4"/>
  <c r="H91" i="4"/>
  <c r="C91" i="4"/>
  <c r="H90" i="4"/>
  <c r="C90" i="4"/>
  <c r="L89" i="4"/>
  <c r="K89" i="4"/>
  <c r="J89" i="4"/>
  <c r="I89" i="4"/>
  <c r="G89" i="4"/>
  <c r="F89" i="4"/>
  <c r="E89" i="4"/>
  <c r="D89" i="4"/>
  <c r="H88" i="4"/>
  <c r="C88" i="4"/>
  <c r="H87" i="4"/>
  <c r="C87" i="4"/>
  <c r="H86" i="4"/>
  <c r="C86" i="4"/>
  <c r="H85" i="4"/>
  <c r="C85" i="4"/>
  <c r="L84" i="4"/>
  <c r="K84" i="4"/>
  <c r="J84" i="4"/>
  <c r="I84" i="4"/>
  <c r="G84" i="4"/>
  <c r="F84" i="4"/>
  <c r="E84" i="4"/>
  <c r="D84" i="4"/>
  <c r="H82" i="4"/>
  <c r="C82" i="4"/>
  <c r="H81" i="4"/>
  <c r="C81" i="4"/>
  <c r="L80" i="4"/>
  <c r="K80" i="4"/>
  <c r="J80" i="4"/>
  <c r="I80" i="4"/>
  <c r="G80" i="4"/>
  <c r="F80" i="4"/>
  <c r="E80" i="4"/>
  <c r="D80" i="4"/>
  <c r="H79" i="4"/>
  <c r="C79" i="4"/>
  <c r="H78" i="4"/>
  <c r="C78" i="4"/>
  <c r="L77" i="4"/>
  <c r="L76" i="4" s="1"/>
  <c r="K77" i="4"/>
  <c r="K76" i="4" s="1"/>
  <c r="J77" i="4"/>
  <c r="J76" i="4" s="1"/>
  <c r="I77" i="4"/>
  <c r="G77" i="4"/>
  <c r="G76" i="4" s="1"/>
  <c r="F77" i="4"/>
  <c r="F76" i="4" s="1"/>
  <c r="E77" i="4"/>
  <c r="E76" i="4" s="1"/>
  <c r="D77" i="4"/>
  <c r="H74" i="4"/>
  <c r="C74" i="4"/>
  <c r="H73" i="4"/>
  <c r="C73" i="4"/>
  <c r="H71" i="4"/>
  <c r="C71" i="4"/>
  <c r="H70" i="4"/>
  <c r="C70" i="4"/>
  <c r="L69" i="4"/>
  <c r="L67" i="4" s="1"/>
  <c r="K69" i="4"/>
  <c r="K67" i="4" s="1"/>
  <c r="J69" i="4"/>
  <c r="I69" i="4"/>
  <c r="I67" i="4" s="1"/>
  <c r="G69" i="4"/>
  <c r="G67" i="4" s="1"/>
  <c r="F69" i="4"/>
  <c r="F67" i="4" s="1"/>
  <c r="E69" i="4"/>
  <c r="E67" i="4" s="1"/>
  <c r="D69" i="4"/>
  <c r="D67" i="4" s="1"/>
  <c r="H68" i="4"/>
  <c r="C68" i="4"/>
  <c r="J67" i="4"/>
  <c r="H66" i="4"/>
  <c r="C66" i="4"/>
  <c r="H65" i="4"/>
  <c r="C65" i="4"/>
  <c r="H64" i="4"/>
  <c r="C64" i="4"/>
  <c r="H63" i="4"/>
  <c r="C63" i="4"/>
  <c r="H62" i="4"/>
  <c r="C62" i="4"/>
  <c r="H61" i="4"/>
  <c r="C61" i="4"/>
  <c r="H60" i="4"/>
  <c r="C60" i="4"/>
  <c r="H59" i="4"/>
  <c r="C59" i="4"/>
  <c r="L58" i="4"/>
  <c r="K58" i="4"/>
  <c r="J58" i="4"/>
  <c r="I58" i="4"/>
  <c r="G58" i="4"/>
  <c r="F58" i="4"/>
  <c r="E58" i="4"/>
  <c r="D58" i="4"/>
  <c r="H57" i="4"/>
  <c r="C57" i="4"/>
  <c r="H56" i="4"/>
  <c r="C56" i="4"/>
  <c r="L55" i="4"/>
  <c r="K55" i="4"/>
  <c r="K54" i="4" s="1"/>
  <c r="J55" i="4"/>
  <c r="I55" i="4"/>
  <c r="G55" i="4"/>
  <c r="G54" i="4" s="1"/>
  <c r="F55" i="4"/>
  <c r="F54" i="4" s="1"/>
  <c r="E55" i="4"/>
  <c r="E54" i="4" s="1"/>
  <c r="D55" i="4"/>
  <c r="D54" i="4" s="1"/>
  <c r="H47" i="4"/>
  <c r="C47" i="4"/>
  <c r="H46" i="4"/>
  <c r="C46" i="4"/>
  <c r="L45" i="4"/>
  <c r="H45" i="4" s="1"/>
  <c r="G45" i="4"/>
  <c r="H44" i="4"/>
  <c r="C44" i="4"/>
  <c r="K43" i="4"/>
  <c r="J43" i="4"/>
  <c r="I43" i="4"/>
  <c r="F43" i="4"/>
  <c r="E43" i="4"/>
  <c r="D43" i="4"/>
  <c r="H42" i="4"/>
  <c r="C42" i="4"/>
  <c r="F41" i="4"/>
  <c r="H40" i="4"/>
  <c r="C40" i="4"/>
  <c r="H39" i="4"/>
  <c r="C39" i="4"/>
  <c r="H38" i="4"/>
  <c r="C38" i="4"/>
  <c r="H36" i="4"/>
  <c r="C36" i="4"/>
  <c r="H35" i="4"/>
  <c r="C35" i="4"/>
  <c r="K34" i="4"/>
  <c r="H34" i="4" s="1"/>
  <c r="F34" i="4"/>
  <c r="C34" i="4" s="1"/>
  <c r="H33" i="4"/>
  <c r="C33" i="4"/>
  <c r="K32" i="4"/>
  <c r="H32" i="4" s="1"/>
  <c r="F32" i="4"/>
  <c r="H31" i="4"/>
  <c r="C31" i="4"/>
  <c r="H30" i="4"/>
  <c r="C30" i="4"/>
  <c r="H29" i="4"/>
  <c r="C29" i="4"/>
  <c r="K28" i="4"/>
  <c r="H28" i="4" s="1"/>
  <c r="F28" i="4"/>
  <c r="C28" i="4" s="1"/>
  <c r="H26" i="4"/>
  <c r="C26" i="4"/>
  <c r="D25" i="4"/>
  <c r="C25" i="4" s="1"/>
  <c r="H24" i="4"/>
  <c r="C24" i="4"/>
  <c r="H23" i="4"/>
  <c r="C23" i="4"/>
  <c r="L22" i="4"/>
  <c r="L21" i="4" s="1"/>
  <c r="K22" i="4"/>
  <c r="J22" i="4"/>
  <c r="I22" i="4"/>
  <c r="G22" i="4"/>
  <c r="F22" i="4"/>
  <c r="E22" i="4"/>
  <c r="D22" i="4"/>
  <c r="H300" i="3"/>
  <c r="C300" i="3"/>
  <c r="H298" i="3"/>
  <c r="C298" i="3"/>
  <c r="H296" i="3"/>
  <c r="C296" i="3"/>
  <c r="H295" i="3"/>
  <c r="C295" i="3"/>
  <c r="H294" i="3"/>
  <c r="C294" i="3"/>
  <c r="H293" i="3"/>
  <c r="C293" i="3"/>
  <c r="H292" i="3"/>
  <c r="C292" i="3"/>
  <c r="H291" i="3"/>
  <c r="C291" i="3"/>
  <c r="L290" i="3"/>
  <c r="K290" i="3"/>
  <c r="J290" i="3"/>
  <c r="I290" i="3"/>
  <c r="G290" i="3"/>
  <c r="F290" i="3"/>
  <c r="E290" i="3"/>
  <c r="D290" i="3"/>
  <c r="H282" i="3"/>
  <c r="C282" i="3"/>
  <c r="H281" i="3"/>
  <c r="C281" i="3"/>
  <c r="L280" i="3"/>
  <c r="K280" i="3"/>
  <c r="J280" i="3"/>
  <c r="I280" i="3"/>
  <c r="G280" i="3"/>
  <c r="F280" i="3"/>
  <c r="E280" i="3"/>
  <c r="D280" i="3"/>
  <c r="H279" i="3"/>
  <c r="C279" i="3"/>
  <c r="H278" i="3"/>
  <c r="C278" i="3"/>
  <c r="H277" i="3"/>
  <c r="C277" i="3"/>
  <c r="L276" i="3"/>
  <c r="K276" i="3"/>
  <c r="J276" i="3"/>
  <c r="I276" i="3"/>
  <c r="G276" i="3"/>
  <c r="F276" i="3"/>
  <c r="E276" i="3"/>
  <c r="D276" i="3"/>
  <c r="H275" i="3"/>
  <c r="C275" i="3"/>
  <c r="H274" i="3"/>
  <c r="C274" i="3"/>
  <c r="H273" i="3"/>
  <c r="C273" i="3"/>
  <c r="H272" i="3"/>
  <c r="C272" i="3"/>
  <c r="L271" i="3"/>
  <c r="L269" i="3" s="1"/>
  <c r="K271" i="3"/>
  <c r="J271" i="3"/>
  <c r="J269" i="3" s="1"/>
  <c r="I271" i="3"/>
  <c r="G271" i="3"/>
  <c r="F271" i="3"/>
  <c r="F269" i="3" s="1"/>
  <c r="F268" i="3" s="1"/>
  <c r="E271" i="3"/>
  <c r="E269" i="3" s="1"/>
  <c r="D271" i="3"/>
  <c r="D269" i="3" s="1"/>
  <c r="H270" i="3"/>
  <c r="C270" i="3"/>
  <c r="H267" i="3"/>
  <c r="C267" i="3"/>
  <c r="H266" i="3"/>
  <c r="C266" i="3"/>
  <c r="H265" i="3"/>
  <c r="C265" i="3"/>
  <c r="H264" i="3"/>
  <c r="C264" i="3"/>
  <c r="L263" i="3"/>
  <c r="K263" i="3"/>
  <c r="J263" i="3"/>
  <c r="I263" i="3"/>
  <c r="G263" i="3"/>
  <c r="F263" i="3"/>
  <c r="E263" i="3"/>
  <c r="D263" i="3"/>
  <c r="H262" i="3"/>
  <c r="C262" i="3"/>
  <c r="H261" i="3"/>
  <c r="C261" i="3"/>
  <c r="H260" i="3"/>
  <c r="C260" i="3"/>
  <c r="L259" i="3"/>
  <c r="K259" i="3"/>
  <c r="J259" i="3"/>
  <c r="I259" i="3"/>
  <c r="G259" i="3"/>
  <c r="F259" i="3"/>
  <c r="E259" i="3"/>
  <c r="D259" i="3"/>
  <c r="H257" i="3"/>
  <c r="C257" i="3"/>
  <c r="H256" i="3"/>
  <c r="C256" i="3"/>
  <c r="H255" i="3"/>
  <c r="C255" i="3"/>
  <c r="H254" i="3"/>
  <c r="C254" i="3"/>
  <c r="H253" i="3"/>
  <c r="C253" i="3"/>
  <c r="L252" i="3"/>
  <c r="K252" i="3"/>
  <c r="J252" i="3"/>
  <c r="I252" i="3"/>
  <c r="I251" i="3" s="1"/>
  <c r="G252" i="3"/>
  <c r="G251" i="3" s="1"/>
  <c r="F252" i="3"/>
  <c r="F251" i="3" s="1"/>
  <c r="E252" i="3"/>
  <c r="D252" i="3"/>
  <c r="L251" i="3"/>
  <c r="J251" i="3"/>
  <c r="E251" i="3"/>
  <c r="H250" i="3"/>
  <c r="C250" i="3"/>
  <c r="H249" i="3"/>
  <c r="C249" i="3"/>
  <c r="H248" i="3"/>
  <c r="C248" i="3"/>
  <c r="H247" i="3"/>
  <c r="C247" i="3"/>
  <c r="L246" i="3"/>
  <c r="K246" i="3"/>
  <c r="J246" i="3"/>
  <c r="I246" i="3"/>
  <c r="G246" i="3"/>
  <c r="F246" i="3"/>
  <c r="E246" i="3"/>
  <c r="D246" i="3"/>
  <c r="H245" i="3"/>
  <c r="C245" i="3"/>
  <c r="H244" i="3"/>
  <c r="C244" i="3"/>
  <c r="H243" i="3"/>
  <c r="C243" i="3"/>
  <c r="H242" i="3"/>
  <c r="C242" i="3"/>
  <c r="H241" i="3"/>
  <c r="C241" i="3"/>
  <c r="H240" i="3"/>
  <c r="C240" i="3"/>
  <c r="H239" i="3"/>
  <c r="C239" i="3"/>
  <c r="L238" i="3"/>
  <c r="K238" i="3"/>
  <c r="J238" i="3"/>
  <c r="I238" i="3"/>
  <c r="G238" i="3"/>
  <c r="F238" i="3"/>
  <c r="E238" i="3"/>
  <c r="D238" i="3"/>
  <c r="H237" i="3"/>
  <c r="C237" i="3"/>
  <c r="H236" i="3"/>
  <c r="C236" i="3"/>
  <c r="L235" i="3"/>
  <c r="K235" i="3"/>
  <c r="J235" i="3"/>
  <c r="I235" i="3"/>
  <c r="G235" i="3"/>
  <c r="F235" i="3"/>
  <c r="E235" i="3"/>
  <c r="D235" i="3"/>
  <c r="H232" i="3"/>
  <c r="C232" i="3"/>
  <c r="H229" i="3"/>
  <c r="C229" i="3"/>
  <c r="H228" i="3"/>
  <c r="C228" i="3"/>
  <c r="L227" i="3"/>
  <c r="K227" i="3"/>
  <c r="J227" i="3"/>
  <c r="I227" i="3"/>
  <c r="G227" i="3"/>
  <c r="F227" i="3"/>
  <c r="E227" i="3"/>
  <c r="D227" i="3"/>
  <c r="H226" i="3"/>
  <c r="C226" i="3"/>
  <c r="H225" i="3"/>
  <c r="C225" i="3"/>
  <c r="H224" i="3"/>
  <c r="C224" i="3"/>
  <c r="H223" i="3"/>
  <c r="C223" i="3"/>
  <c r="H222" i="3"/>
  <c r="C222" i="3"/>
  <c r="H221" i="3"/>
  <c r="C221" i="3"/>
  <c r="H220" i="3"/>
  <c r="C220" i="3"/>
  <c r="H219" i="3"/>
  <c r="C219" i="3"/>
  <c r="H218" i="3"/>
  <c r="C218" i="3"/>
  <c r="H217" i="3"/>
  <c r="C217" i="3"/>
  <c r="L216" i="3"/>
  <c r="K216" i="3"/>
  <c r="J216" i="3"/>
  <c r="I216" i="3"/>
  <c r="G216" i="3"/>
  <c r="F216" i="3"/>
  <c r="E216" i="3"/>
  <c r="D216" i="3"/>
  <c r="H215" i="3"/>
  <c r="C215" i="3"/>
  <c r="H214" i="3"/>
  <c r="C214" i="3"/>
  <c r="H213" i="3"/>
  <c r="C213" i="3"/>
  <c r="H212" i="3"/>
  <c r="C212" i="3"/>
  <c r="H211" i="3"/>
  <c r="C211" i="3"/>
  <c r="H210" i="3"/>
  <c r="C210" i="3"/>
  <c r="H209" i="3"/>
  <c r="C209" i="3"/>
  <c r="H208" i="3"/>
  <c r="C208" i="3"/>
  <c r="H207" i="3"/>
  <c r="C207" i="3"/>
  <c r="H206" i="3"/>
  <c r="C206" i="3"/>
  <c r="L205" i="3"/>
  <c r="K205" i="3"/>
  <c r="J205" i="3"/>
  <c r="J204" i="3" s="1"/>
  <c r="I205" i="3"/>
  <c r="G205" i="3"/>
  <c r="G204" i="3" s="1"/>
  <c r="F205" i="3"/>
  <c r="E205" i="3"/>
  <c r="D205" i="3"/>
  <c r="D204" i="3" s="1"/>
  <c r="L204" i="3"/>
  <c r="H203" i="3"/>
  <c r="C203" i="3"/>
  <c r="H202" i="3"/>
  <c r="C202" i="3"/>
  <c r="H201" i="3"/>
  <c r="C201" i="3"/>
  <c r="H200" i="3"/>
  <c r="C200" i="3"/>
  <c r="H199" i="3"/>
  <c r="C199" i="3"/>
  <c r="L198" i="3"/>
  <c r="L196" i="3" s="1"/>
  <c r="K198" i="3"/>
  <c r="J198" i="3"/>
  <c r="J196" i="3" s="1"/>
  <c r="I198" i="3"/>
  <c r="I196" i="3" s="1"/>
  <c r="G198" i="3"/>
  <c r="G196" i="3" s="1"/>
  <c r="F198" i="3"/>
  <c r="F196" i="3" s="1"/>
  <c r="E198" i="3"/>
  <c r="E196" i="3" s="1"/>
  <c r="D198" i="3"/>
  <c r="D196" i="3" s="1"/>
  <c r="H197" i="3"/>
  <c r="C197" i="3"/>
  <c r="H193" i="3"/>
  <c r="C193" i="3"/>
  <c r="L192" i="3"/>
  <c r="L191" i="3" s="1"/>
  <c r="K192" i="3"/>
  <c r="J192" i="3"/>
  <c r="J191" i="3" s="1"/>
  <c r="I192" i="3"/>
  <c r="I191" i="3" s="1"/>
  <c r="G192" i="3"/>
  <c r="G191" i="3" s="1"/>
  <c r="F192" i="3"/>
  <c r="F191" i="3" s="1"/>
  <c r="E192" i="3"/>
  <c r="E191" i="3" s="1"/>
  <c r="D192" i="3"/>
  <c r="H190" i="3"/>
  <c r="C190" i="3"/>
  <c r="H189" i="3"/>
  <c r="C189" i="3"/>
  <c r="L188" i="3"/>
  <c r="K188" i="3"/>
  <c r="J188" i="3"/>
  <c r="I188" i="3"/>
  <c r="G188" i="3"/>
  <c r="F188" i="3"/>
  <c r="E188" i="3"/>
  <c r="D188" i="3"/>
  <c r="H186" i="3"/>
  <c r="C186" i="3"/>
  <c r="H185" i="3"/>
  <c r="C185" i="3"/>
  <c r="L184" i="3"/>
  <c r="K184" i="3"/>
  <c r="J184" i="3"/>
  <c r="I184" i="3"/>
  <c r="G184" i="3"/>
  <c r="F184" i="3"/>
  <c r="E184" i="3"/>
  <c r="D184" i="3"/>
  <c r="H183" i="3"/>
  <c r="C183" i="3"/>
  <c r="H182" i="3"/>
  <c r="C182" i="3"/>
  <c r="H181" i="3"/>
  <c r="C181" i="3"/>
  <c r="H180" i="3"/>
  <c r="C180" i="3"/>
  <c r="L179" i="3"/>
  <c r="K179" i="3"/>
  <c r="J179" i="3"/>
  <c r="I179" i="3"/>
  <c r="G179" i="3"/>
  <c r="F179" i="3"/>
  <c r="E179" i="3"/>
  <c r="D179" i="3"/>
  <c r="H178" i="3"/>
  <c r="C178" i="3"/>
  <c r="H177" i="3"/>
  <c r="C177" i="3"/>
  <c r="H176" i="3"/>
  <c r="C176" i="3"/>
  <c r="L175" i="3"/>
  <c r="K175" i="3"/>
  <c r="J175" i="3"/>
  <c r="I175" i="3"/>
  <c r="G175" i="3"/>
  <c r="F175" i="3"/>
  <c r="E175" i="3"/>
  <c r="D175" i="3"/>
  <c r="H172" i="3"/>
  <c r="C172" i="3"/>
  <c r="H171" i="3"/>
  <c r="C171" i="3"/>
  <c r="H170" i="3"/>
  <c r="C170" i="3"/>
  <c r="H169" i="3"/>
  <c r="C169" i="3"/>
  <c r="H168" i="3"/>
  <c r="C168" i="3"/>
  <c r="H167" i="3"/>
  <c r="C167" i="3"/>
  <c r="L166" i="3"/>
  <c r="K166" i="3"/>
  <c r="K165" i="3" s="1"/>
  <c r="J166" i="3"/>
  <c r="J165" i="3" s="1"/>
  <c r="I166" i="3"/>
  <c r="G166" i="3"/>
  <c r="G165" i="3" s="1"/>
  <c r="F166" i="3"/>
  <c r="F165" i="3" s="1"/>
  <c r="E166" i="3"/>
  <c r="E165" i="3" s="1"/>
  <c r="D166" i="3"/>
  <c r="L165" i="3"/>
  <c r="H164" i="3"/>
  <c r="C164" i="3"/>
  <c r="H163" i="3"/>
  <c r="C163" i="3"/>
  <c r="H162" i="3"/>
  <c r="C162" i="3"/>
  <c r="H161" i="3"/>
  <c r="C161" i="3"/>
  <c r="L160" i="3"/>
  <c r="K160" i="3"/>
  <c r="J160" i="3"/>
  <c r="I160" i="3"/>
  <c r="G160" i="3"/>
  <c r="F160" i="3"/>
  <c r="E160" i="3"/>
  <c r="D160" i="3"/>
  <c r="H159" i="3"/>
  <c r="C159" i="3"/>
  <c r="H158" i="3"/>
  <c r="C158" i="3"/>
  <c r="H157" i="3"/>
  <c r="C157" i="3"/>
  <c r="H156" i="3"/>
  <c r="C156" i="3"/>
  <c r="H155" i="3"/>
  <c r="C155" i="3"/>
  <c r="H154" i="3"/>
  <c r="C154" i="3"/>
  <c r="H153" i="3"/>
  <c r="C153" i="3"/>
  <c r="H152" i="3"/>
  <c r="C152" i="3"/>
  <c r="L151" i="3"/>
  <c r="K151" i="3"/>
  <c r="J151" i="3"/>
  <c r="I151" i="3"/>
  <c r="G151" i="3"/>
  <c r="F151" i="3"/>
  <c r="E151" i="3"/>
  <c r="D151" i="3"/>
  <c r="H150" i="3"/>
  <c r="C150" i="3"/>
  <c r="H149" i="3"/>
  <c r="C149" i="3"/>
  <c r="H148" i="3"/>
  <c r="C148" i="3"/>
  <c r="H147" i="3"/>
  <c r="C147" i="3"/>
  <c r="H146" i="3"/>
  <c r="C146" i="3"/>
  <c r="H145" i="3"/>
  <c r="C145" i="3"/>
  <c r="L144" i="3"/>
  <c r="K144" i="3"/>
  <c r="J144" i="3"/>
  <c r="I144" i="3"/>
  <c r="G144" i="3"/>
  <c r="F144" i="3"/>
  <c r="E144" i="3"/>
  <c r="D144" i="3"/>
  <c r="H143" i="3"/>
  <c r="C143" i="3"/>
  <c r="H142" i="3"/>
  <c r="C142" i="3"/>
  <c r="L141" i="3"/>
  <c r="K141" i="3"/>
  <c r="J141" i="3"/>
  <c r="I141" i="3"/>
  <c r="G141" i="3"/>
  <c r="F141" i="3"/>
  <c r="E141" i="3"/>
  <c r="D141" i="3"/>
  <c r="H140" i="3"/>
  <c r="C140" i="3"/>
  <c r="H139" i="3"/>
  <c r="C139" i="3"/>
  <c r="H138" i="3"/>
  <c r="C138" i="3"/>
  <c r="H137" i="3"/>
  <c r="C137" i="3"/>
  <c r="L136" i="3"/>
  <c r="L130" i="3" s="1"/>
  <c r="K136" i="3"/>
  <c r="J136" i="3"/>
  <c r="I136" i="3"/>
  <c r="G136" i="3"/>
  <c r="F136" i="3"/>
  <c r="E136" i="3"/>
  <c r="D136" i="3"/>
  <c r="H134" i="3"/>
  <c r="C134" i="3"/>
  <c r="H133" i="3"/>
  <c r="C133" i="3"/>
  <c r="H132" i="3"/>
  <c r="C132" i="3"/>
  <c r="H129" i="3"/>
  <c r="H128" i="3" s="1"/>
  <c r="C129" i="3"/>
  <c r="C128" i="3" s="1"/>
  <c r="L128" i="3"/>
  <c r="K128" i="3"/>
  <c r="J128" i="3"/>
  <c r="I128" i="3"/>
  <c r="G128" i="3"/>
  <c r="F128" i="3"/>
  <c r="E128" i="3"/>
  <c r="D128" i="3"/>
  <c r="I127" i="3"/>
  <c r="H127" i="3" s="1"/>
  <c r="C127" i="3"/>
  <c r="H126" i="3"/>
  <c r="C126" i="3"/>
  <c r="H125" i="3"/>
  <c r="C125" i="3"/>
  <c r="H124" i="3"/>
  <c r="C124" i="3"/>
  <c r="H123" i="3"/>
  <c r="C123" i="3"/>
  <c r="L122" i="3"/>
  <c r="K122" i="3"/>
  <c r="J122" i="3"/>
  <c r="G122" i="3"/>
  <c r="F122" i="3"/>
  <c r="E122" i="3"/>
  <c r="D122" i="3"/>
  <c r="H121" i="3"/>
  <c r="C121" i="3"/>
  <c r="H120" i="3"/>
  <c r="C120" i="3"/>
  <c r="H119" i="3"/>
  <c r="C119" i="3"/>
  <c r="H118" i="3"/>
  <c r="C118" i="3"/>
  <c r="H117" i="3"/>
  <c r="C117" i="3"/>
  <c r="L116" i="3"/>
  <c r="K116" i="3"/>
  <c r="J116" i="3"/>
  <c r="I116" i="3"/>
  <c r="G116" i="3"/>
  <c r="F116" i="3"/>
  <c r="E116" i="3"/>
  <c r="D116" i="3"/>
  <c r="H115" i="3"/>
  <c r="C115" i="3"/>
  <c r="H114" i="3"/>
  <c r="C114" i="3"/>
  <c r="H113" i="3"/>
  <c r="C113" i="3"/>
  <c r="L112" i="3"/>
  <c r="K112" i="3"/>
  <c r="J112" i="3"/>
  <c r="I112" i="3"/>
  <c r="G112" i="3"/>
  <c r="F112" i="3"/>
  <c r="E112" i="3"/>
  <c r="D112" i="3"/>
  <c r="H111" i="3"/>
  <c r="C111" i="3"/>
  <c r="H110" i="3"/>
  <c r="C110" i="3"/>
  <c r="H109" i="3"/>
  <c r="C109" i="3"/>
  <c r="H108" i="3"/>
  <c r="C108" i="3"/>
  <c r="H107" i="3"/>
  <c r="C107" i="3"/>
  <c r="H106" i="3"/>
  <c r="C106" i="3"/>
  <c r="H105" i="3"/>
  <c r="C105" i="3"/>
  <c r="H104" i="3"/>
  <c r="C104" i="3"/>
  <c r="L103" i="3"/>
  <c r="K103" i="3"/>
  <c r="J103" i="3"/>
  <c r="I103" i="3"/>
  <c r="G103" i="3"/>
  <c r="F103" i="3"/>
  <c r="E103" i="3"/>
  <c r="D103" i="3"/>
  <c r="H102" i="3"/>
  <c r="C102" i="3"/>
  <c r="H101" i="3"/>
  <c r="C101" i="3"/>
  <c r="H100" i="3"/>
  <c r="C100" i="3"/>
  <c r="H99" i="3"/>
  <c r="C99" i="3"/>
  <c r="H98" i="3"/>
  <c r="C98" i="3"/>
  <c r="H97" i="3"/>
  <c r="C97" i="3"/>
  <c r="H96" i="3"/>
  <c r="C96" i="3"/>
  <c r="L95" i="3"/>
  <c r="K95" i="3"/>
  <c r="J95" i="3"/>
  <c r="I95" i="3"/>
  <c r="G95" i="3"/>
  <c r="F95" i="3"/>
  <c r="E95" i="3"/>
  <c r="D95" i="3"/>
  <c r="H94" i="3"/>
  <c r="C94" i="3"/>
  <c r="H93" i="3"/>
  <c r="C93" i="3"/>
  <c r="H92" i="3"/>
  <c r="C92" i="3"/>
  <c r="H91" i="3"/>
  <c r="C91" i="3"/>
  <c r="H90" i="3"/>
  <c r="C90" i="3"/>
  <c r="L89" i="3"/>
  <c r="K89" i="3"/>
  <c r="J89" i="3"/>
  <c r="I89" i="3"/>
  <c r="G89" i="3"/>
  <c r="F89" i="3"/>
  <c r="E89" i="3"/>
  <c r="D89" i="3"/>
  <c r="H88" i="3"/>
  <c r="C88" i="3"/>
  <c r="H87" i="3"/>
  <c r="C87" i="3"/>
  <c r="H86" i="3"/>
  <c r="C86" i="3"/>
  <c r="H85" i="3"/>
  <c r="C85" i="3"/>
  <c r="L84" i="3"/>
  <c r="K84" i="3"/>
  <c r="J84" i="3"/>
  <c r="I84" i="3"/>
  <c r="G84" i="3"/>
  <c r="F84" i="3"/>
  <c r="E84" i="3"/>
  <c r="D84" i="3"/>
  <c r="H82" i="3"/>
  <c r="C82" i="3"/>
  <c r="H81" i="3"/>
  <c r="C81" i="3"/>
  <c r="L80" i="3"/>
  <c r="K80" i="3"/>
  <c r="J80" i="3"/>
  <c r="I80" i="3"/>
  <c r="G80" i="3"/>
  <c r="F80" i="3"/>
  <c r="E80" i="3"/>
  <c r="D80" i="3"/>
  <c r="H79" i="3"/>
  <c r="C79" i="3"/>
  <c r="H78" i="3"/>
  <c r="C78" i="3"/>
  <c r="L77" i="3"/>
  <c r="L76" i="3" s="1"/>
  <c r="K77" i="3"/>
  <c r="J77" i="3"/>
  <c r="J76" i="3" s="1"/>
  <c r="I77" i="3"/>
  <c r="I76" i="3" s="1"/>
  <c r="G77" i="3"/>
  <c r="G76" i="3" s="1"/>
  <c r="F77" i="3"/>
  <c r="E77" i="3"/>
  <c r="E76" i="3" s="1"/>
  <c r="D77" i="3"/>
  <c r="D76" i="3" s="1"/>
  <c r="H74" i="3"/>
  <c r="C74" i="3"/>
  <c r="H73" i="3"/>
  <c r="C73" i="3"/>
  <c r="H71" i="3"/>
  <c r="C71" i="3"/>
  <c r="H70" i="3"/>
  <c r="C70" i="3"/>
  <c r="L69" i="3"/>
  <c r="L67" i="3" s="1"/>
  <c r="K69" i="3"/>
  <c r="K67" i="3" s="1"/>
  <c r="J69" i="3"/>
  <c r="J67" i="3" s="1"/>
  <c r="I69" i="3"/>
  <c r="G69" i="3"/>
  <c r="G67" i="3" s="1"/>
  <c r="F69" i="3"/>
  <c r="F67" i="3" s="1"/>
  <c r="E69" i="3"/>
  <c r="D69" i="3"/>
  <c r="D67" i="3" s="1"/>
  <c r="H68" i="3"/>
  <c r="C68" i="3"/>
  <c r="H66" i="3"/>
  <c r="C66" i="3"/>
  <c r="H65" i="3"/>
  <c r="C65" i="3"/>
  <c r="H64" i="3"/>
  <c r="C64" i="3"/>
  <c r="H63" i="3"/>
  <c r="C63" i="3"/>
  <c r="H62" i="3"/>
  <c r="C62" i="3"/>
  <c r="H61" i="3"/>
  <c r="C61" i="3"/>
  <c r="H60" i="3"/>
  <c r="C60" i="3"/>
  <c r="H59" i="3"/>
  <c r="C59" i="3"/>
  <c r="L58" i="3"/>
  <c r="K58" i="3"/>
  <c r="J58" i="3"/>
  <c r="I58" i="3"/>
  <c r="G58" i="3"/>
  <c r="F58" i="3"/>
  <c r="E58" i="3"/>
  <c r="D58" i="3"/>
  <c r="H57" i="3"/>
  <c r="C57" i="3"/>
  <c r="H56" i="3"/>
  <c r="C56" i="3"/>
  <c r="L55" i="3"/>
  <c r="K55" i="3"/>
  <c r="K54" i="3" s="1"/>
  <c r="J55" i="3"/>
  <c r="I55" i="3"/>
  <c r="G55" i="3"/>
  <c r="F55" i="3"/>
  <c r="F54" i="3" s="1"/>
  <c r="E55" i="3"/>
  <c r="D55" i="3"/>
  <c r="H47" i="3"/>
  <c r="C47" i="3"/>
  <c r="H46" i="3"/>
  <c r="C46" i="3"/>
  <c r="L45" i="3"/>
  <c r="G45" i="3"/>
  <c r="C45" i="3" s="1"/>
  <c r="H44" i="3"/>
  <c r="C44" i="3"/>
  <c r="K43" i="3"/>
  <c r="J43" i="3"/>
  <c r="I43" i="3"/>
  <c r="F43" i="3"/>
  <c r="E43" i="3"/>
  <c r="D43" i="3"/>
  <c r="H42" i="3"/>
  <c r="C42" i="3"/>
  <c r="H41" i="3"/>
  <c r="C41" i="3"/>
  <c r="H40" i="3"/>
  <c r="C40" i="3"/>
  <c r="H39" i="3"/>
  <c r="C39" i="3"/>
  <c r="H38" i="3"/>
  <c r="C38" i="3"/>
  <c r="K37" i="3"/>
  <c r="H37" i="3" s="1"/>
  <c r="F37" i="3"/>
  <c r="C37" i="3" s="1"/>
  <c r="H36" i="3"/>
  <c r="C36" i="3"/>
  <c r="H35" i="3"/>
  <c r="C35" i="3"/>
  <c r="K34" i="3"/>
  <c r="H34" i="3" s="1"/>
  <c r="F34" i="3"/>
  <c r="C34" i="3" s="1"/>
  <c r="H33" i="3"/>
  <c r="C33" i="3"/>
  <c r="K32" i="3"/>
  <c r="H32" i="3" s="1"/>
  <c r="F32" i="3"/>
  <c r="C32" i="3" s="1"/>
  <c r="H31" i="3"/>
  <c r="C31" i="3"/>
  <c r="H30" i="3"/>
  <c r="C30" i="3"/>
  <c r="H29" i="3"/>
  <c r="C29" i="3"/>
  <c r="K28" i="3"/>
  <c r="H28" i="3" s="1"/>
  <c r="F28" i="3"/>
  <c r="H26" i="3"/>
  <c r="C26" i="3"/>
  <c r="H24" i="3"/>
  <c r="C24" i="3"/>
  <c r="H23" i="3"/>
  <c r="C23" i="3"/>
  <c r="L22" i="3"/>
  <c r="K22" i="3"/>
  <c r="J22" i="3"/>
  <c r="J288" i="3" s="1"/>
  <c r="J287" i="3" s="1"/>
  <c r="I22" i="3"/>
  <c r="G22" i="3"/>
  <c r="F22" i="3"/>
  <c r="E22" i="3"/>
  <c r="E288" i="3" s="1"/>
  <c r="E287" i="3" s="1"/>
  <c r="D22" i="3"/>
  <c r="H300" i="2"/>
  <c r="C300" i="2"/>
  <c r="H298" i="2"/>
  <c r="C298" i="2"/>
  <c r="H296" i="2"/>
  <c r="C296" i="2"/>
  <c r="H295" i="2"/>
  <c r="C295" i="2"/>
  <c r="H294" i="2"/>
  <c r="C294" i="2"/>
  <c r="H293" i="2"/>
  <c r="C293" i="2"/>
  <c r="H292" i="2"/>
  <c r="C292" i="2"/>
  <c r="H291" i="2"/>
  <c r="C291" i="2"/>
  <c r="L290" i="2"/>
  <c r="K290" i="2"/>
  <c r="J290" i="2"/>
  <c r="I290" i="2"/>
  <c r="G290" i="2"/>
  <c r="F290" i="2"/>
  <c r="E290" i="2"/>
  <c r="D290" i="2"/>
  <c r="H282" i="2"/>
  <c r="C282" i="2"/>
  <c r="H281" i="2"/>
  <c r="C281" i="2"/>
  <c r="L280" i="2"/>
  <c r="K280" i="2"/>
  <c r="J280" i="2"/>
  <c r="I280" i="2"/>
  <c r="G280" i="2"/>
  <c r="F280" i="2"/>
  <c r="E280" i="2"/>
  <c r="D280" i="2"/>
  <c r="H279" i="2"/>
  <c r="C279" i="2"/>
  <c r="H278" i="2"/>
  <c r="C278" i="2"/>
  <c r="H277" i="2"/>
  <c r="C277" i="2"/>
  <c r="L276" i="2"/>
  <c r="K276" i="2"/>
  <c r="J276" i="2"/>
  <c r="I276" i="2"/>
  <c r="G276" i="2"/>
  <c r="F276" i="2"/>
  <c r="E276" i="2"/>
  <c r="D276" i="2"/>
  <c r="H275" i="2"/>
  <c r="C275" i="2"/>
  <c r="H274" i="2"/>
  <c r="C274" i="2"/>
  <c r="H273" i="2"/>
  <c r="C273" i="2"/>
  <c r="H272" i="2"/>
  <c r="C272" i="2"/>
  <c r="L271" i="2"/>
  <c r="K271" i="2"/>
  <c r="J271" i="2"/>
  <c r="I271" i="2"/>
  <c r="G271" i="2"/>
  <c r="F271" i="2"/>
  <c r="F269" i="2" s="1"/>
  <c r="F268" i="2" s="1"/>
  <c r="E271" i="2"/>
  <c r="E269" i="2" s="1"/>
  <c r="D271" i="2"/>
  <c r="H270" i="2"/>
  <c r="C270" i="2"/>
  <c r="H267" i="2"/>
  <c r="C267" i="2"/>
  <c r="H266" i="2"/>
  <c r="C266" i="2"/>
  <c r="H265" i="2"/>
  <c r="C265" i="2"/>
  <c r="H264" i="2"/>
  <c r="C264" i="2"/>
  <c r="L263" i="2"/>
  <c r="K263" i="2"/>
  <c r="J263" i="2"/>
  <c r="I263" i="2"/>
  <c r="G263" i="2"/>
  <c r="F263" i="2"/>
  <c r="E263" i="2"/>
  <c r="D263" i="2"/>
  <c r="H262" i="2"/>
  <c r="C262" i="2"/>
  <c r="H261" i="2"/>
  <c r="C261" i="2"/>
  <c r="H260" i="2"/>
  <c r="C260" i="2"/>
  <c r="L259" i="2"/>
  <c r="K259" i="2"/>
  <c r="J259" i="2"/>
  <c r="I259" i="2"/>
  <c r="G259" i="2"/>
  <c r="F259" i="2"/>
  <c r="E259" i="2"/>
  <c r="D259" i="2"/>
  <c r="H257" i="2"/>
  <c r="C257" i="2"/>
  <c r="H256" i="2"/>
  <c r="C256" i="2"/>
  <c r="H255" i="2"/>
  <c r="C255" i="2"/>
  <c r="H254" i="2"/>
  <c r="C254" i="2"/>
  <c r="H253" i="2"/>
  <c r="C253" i="2"/>
  <c r="L252" i="2"/>
  <c r="K252" i="2"/>
  <c r="K251" i="2" s="1"/>
  <c r="J252" i="2"/>
  <c r="J251" i="2" s="1"/>
  <c r="I252" i="2"/>
  <c r="I251" i="2" s="1"/>
  <c r="G252" i="2"/>
  <c r="G251" i="2" s="1"/>
  <c r="F252" i="2"/>
  <c r="E252" i="2"/>
  <c r="E251" i="2" s="1"/>
  <c r="D252" i="2"/>
  <c r="D251" i="2" s="1"/>
  <c r="L251" i="2"/>
  <c r="H250" i="2"/>
  <c r="C250" i="2"/>
  <c r="H249" i="2"/>
  <c r="C249" i="2"/>
  <c r="H248" i="2"/>
  <c r="C248" i="2"/>
  <c r="H247" i="2"/>
  <c r="C247" i="2"/>
  <c r="L246" i="2"/>
  <c r="K246" i="2"/>
  <c r="J246" i="2"/>
  <c r="I246" i="2"/>
  <c r="G246" i="2"/>
  <c r="F246" i="2"/>
  <c r="E246" i="2"/>
  <c r="D246" i="2"/>
  <c r="H245" i="2"/>
  <c r="C245" i="2"/>
  <c r="H244" i="2"/>
  <c r="C244" i="2"/>
  <c r="H243" i="2"/>
  <c r="C243" i="2"/>
  <c r="H242" i="2"/>
  <c r="C242" i="2"/>
  <c r="H241" i="2"/>
  <c r="C241" i="2"/>
  <c r="H240" i="2"/>
  <c r="C240" i="2"/>
  <c r="H239" i="2"/>
  <c r="C239" i="2"/>
  <c r="L238" i="2"/>
  <c r="K238" i="2"/>
  <c r="J238" i="2"/>
  <c r="I238" i="2"/>
  <c r="G238" i="2"/>
  <c r="F238" i="2"/>
  <c r="E238" i="2"/>
  <c r="D238" i="2"/>
  <c r="H237" i="2"/>
  <c r="C237" i="2"/>
  <c r="H236" i="2"/>
  <c r="C236" i="2"/>
  <c r="L235" i="2"/>
  <c r="K235" i="2"/>
  <c r="J235" i="2"/>
  <c r="I235" i="2"/>
  <c r="G235" i="2"/>
  <c r="F235" i="2"/>
  <c r="E235" i="2"/>
  <c r="D235" i="2"/>
  <c r="H232" i="2"/>
  <c r="C232" i="2"/>
  <c r="H229" i="2"/>
  <c r="C229" i="2"/>
  <c r="I228" i="2"/>
  <c r="H228" i="2" s="1"/>
  <c r="D228" i="2"/>
  <c r="C228" i="2" s="1"/>
  <c r="L227" i="2"/>
  <c r="K227" i="2"/>
  <c r="J227" i="2"/>
  <c r="G227" i="2"/>
  <c r="F227" i="2"/>
  <c r="E227" i="2"/>
  <c r="H226" i="2"/>
  <c r="C226" i="2"/>
  <c r="H225" i="2"/>
  <c r="C225" i="2"/>
  <c r="H224" i="2"/>
  <c r="C224" i="2"/>
  <c r="H223" i="2"/>
  <c r="C223" i="2"/>
  <c r="H222" i="2"/>
  <c r="C222" i="2"/>
  <c r="H221" i="2"/>
  <c r="C221" i="2"/>
  <c r="H220" i="2"/>
  <c r="C220" i="2"/>
  <c r="H219" i="2"/>
  <c r="C219" i="2"/>
  <c r="H218" i="2"/>
  <c r="C218" i="2"/>
  <c r="H217" i="2"/>
  <c r="C217" i="2"/>
  <c r="L216" i="2"/>
  <c r="K216" i="2"/>
  <c r="J216" i="2"/>
  <c r="I216" i="2"/>
  <c r="G216" i="2"/>
  <c r="F216" i="2"/>
  <c r="E216" i="2"/>
  <c r="D216" i="2"/>
  <c r="H215" i="2"/>
  <c r="C215" i="2"/>
  <c r="H214" i="2"/>
  <c r="C214" i="2"/>
  <c r="H213" i="2"/>
  <c r="C213" i="2"/>
  <c r="H212" i="2"/>
  <c r="C212" i="2"/>
  <c r="H211" i="2"/>
  <c r="C211" i="2"/>
  <c r="H210" i="2"/>
  <c r="C210" i="2"/>
  <c r="H209" i="2"/>
  <c r="C209" i="2"/>
  <c r="H208" i="2"/>
  <c r="C208" i="2"/>
  <c r="H207" i="2"/>
  <c r="C207" i="2"/>
  <c r="H206" i="2"/>
  <c r="C206" i="2"/>
  <c r="L205" i="2"/>
  <c r="K205" i="2"/>
  <c r="J205" i="2"/>
  <c r="I205" i="2"/>
  <c r="G205" i="2"/>
  <c r="F205" i="2"/>
  <c r="E205" i="2"/>
  <c r="D205" i="2"/>
  <c r="H203" i="2"/>
  <c r="C203" i="2"/>
  <c r="H202" i="2"/>
  <c r="C202" i="2"/>
  <c r="H201" i="2"/>
  <c r="C201" i="2"/>
  <c r="H200" i="2"/>
  <c r="C200" i="2"/>
  <c r="H199" i="2"/>
  <c r="C199" i="2"/>
  <c r="L198" i="2"/>
  <c r="L196" i="2" s="1"/>
  <c r="K198" i="2"/>
  <c r="K196" i="2" s="1"/>
  <c r="J198" i="2"/>
  <c r="J196" i="2" s="1"/>
  <c r="I198" i="2"/>
  <c r="G198" i="2"/>
  <c r="G196" i="2" s="1"/>
  <c r="F198" i="2"/>
  <c r="F196" i="2" s="1"/>
  <c r="E198" i="2"/>
  <c r="E196" i="2" s="1"/>
  <c r="D198" i="2"/>
  <c r="D196" i="2" s="1"/>
  <c r="H197" i="2"/>
  <c r="C197" i="2"/>
  <c r="H193" i="2"/>
  <c r="C193" i="2"/>
  <c r="L192" i="2"/>
  <c r="L191" i="2" s="1"/>
  <c r="K192" i="2"/>
  <c r="K191" i="2" s="1"/>
  <c r="J192" i="2"/>
  <c r="J191" i="2" s="1"/>
  <c r="I192" i="2"/>
  <c r="I191" i="2" s="1"/>
  <c r="G192" i="2"/>
  <c r="G191" i="2" s="1"/>
  <c r="F192" i="2"/>
  <c r="F191" i="2" s="1"/>
  <c r="E192" i="2"/>
  <c r="E191" i="2" s="1"/>
  <c r="D192" i="2"/>
  <c r="H190" i="2"/>
  <c r="C190" i="2"/>
  <c r="H189" i="2"/>
  <c r="C189" i="2"/>
  <c r="L188" i="2"/>
  <c r="K188" i="2"/>
  <c r="J188" i="2"/>
  <c r="I188" i="2"/>
  <c r="G188" i="2"/>
  <c r="F188" i="2"/>
  <c r="E188" i="2"/>
  <c r="D188" i="2"/>
  <c r="H186" i="2"/>
  <c r="C186" i="2"/>
  <c r="H185" i="2"/>
  <c r="C185" i="2"/>
  <c r="L184" i="2"/>
  <c r="K184" i="2"/>
  <c r="J184" i="2"/>
  <c r="I184" i="2"/>
  <c r="G184" i="2"/>
  <c r="F184" i="2"/>
  <c r="E184" i="2"/>
  <c r="D184" i="2"/>
  <c r="H183" i="2"/>
  <c r="C183" i="2"/>
  <c r="H182" i="2"/>
  <c r="C182" i="2"/>
  <c r="H181" i="2"/>
  <c r="C181" i="2"/>
  <c r="H180" i="2"/>
  <c r="C180" i="2"/>
  <c r="L179" i="2"/>
  <c r="K179" i="2"/>
  <c r="J179" i="2"/>
  <c r="I179" i="2"/>
  <c r="G179" i="2"/>
  <c r="F179" i="2"/>
  <c r="E179" i="2"/>
  <c r="D179" i="2"/>
  <c r="H178" i="2"/>
  <c r="C178" i="2"/>
  <c r="H177" i="2"/>
  <c r="C177" i="2"/>
  <c r="H176" i="2"/>
  <c r="C176" i="2"/>
  <c r="L175" i="2"/>
  <c r="K175" i="2"/>
  <c r="J175" i="2"/>
  <c r="I175" i="2"/>
  <c r="G175" i="2"/>
  <c r="F175" i="2"/>
  <c r="E175" i="2"/>
  <c r="D175" i="2"/>
  <c r="H172" i="2"/>
  <c r="C172" i="2"/>
  <c r="H171" i="2"/>
  <c r="C171" i="2"/>
  <c r="H170" i="2"/>
  <c r="C170" i="2"/>
  <c r="H169" i="2"/>
  <c r="C169" i="2"/>
  <c r="H168" i="2"/>
  <c r="C168" i="2"/>
  <c r="H167" i="2"/>
  <c r="C167" i="2"/>
  <c r="L166" i="2"/>
  <c r="L165" i="2" s="1"/>
  <c r="K166" i="2"/>
  <c r="K165" i="2" s="1"/>
  <c r="J166" i="2"/>
  <c r="J165" i="2" s="1"/>
  <c r="I166" i="2"/>
  <c r="I165" i="2" s="1"/>
  <c r="G166" i="2"/>
  <c r="G165" i="2" s="1"/>
  <c r="F166" i="2"/>
  <c r="F165" i="2" s="1"/>
  <c r="E166" i="2"/>
  <c r="E165" i="2" s="1"/>
  <c r="D166" i="2"/>
  <c r="H164" i="2"/>
  <c r="C164" i="2"/>
  <c r="H163" i="2"/>
  <c r="C163" i="2"/>
  <c r="H162" i="2"/>
  <c r="C162" i="2"/>
  <c r="H161" i="2"/>
  <c r="C161" i="2"/>
  <c r="L160" i="2"/>
  <c r="K160" i="2"/>
  <c r="J160" i="2"/>
  <c r="I160" i="2"/>
  <c r="G160" i="2"/>
  <c r="F160" i="2"/>
  <c r="E160" i="2"/>
  <c r="D160" i="2"/>
  <c r="H159" i="2"/>
  <c r="C159" i="2"/>
  <c r="H158" i="2"/>
  <c r="C158" i="2"/>
  <c r="H157" i="2"/>
  <c r="C157" i="2"/>
  <c r="H156" i="2"/>
  <c r="C156" i="2"/>
  <c r="H155" i="2"/>
  <c r="C155" i="2"/>
  <c r="H154" i="2"/>
  <c r="C154" i="2"/>
  <c r="H153" i="2"/>
  <c r="C153" i="2"/>
  <c r="H152" i="2"/>
  <c r="C152" i="2"/>
  <c r="L151" i="2"/>
  <c r="K151" i="2"/>
  <c r="J151" i="2"/>
  <c r="I151" i="2"/>
  <c r="G151" i="2"/>
  <c r="F151" i="2"/>
  <c r="E151" i="2"/>
  <c r="D151" i="2"/>
  <c r="H150" i="2"/>
  <c r="C150" i="2"/>
  <c r="H149" i="2"/>
  <c r="C149" i="2"/>
  <c r="H148" i="2"/>
  <c r="C148" i="2"/>
  <c r="H147" i="2"/>
  <c r="C147" i="2"/>
  <c r="H146" i="2"/>
  <c r="C146" i="2"/>
  <c r="H145" i="2"/>
  <c r="C145" i="2"/>
  <c r="L144" i="2"/>
  <c r="K144" i="2"/>
  <c r="J144" i="2"/>
  <c r="I144" i="2"/>
  <c r="G144" i="2"/>
  <c r="F144" i="2"/>
  <c r="E144" i="2"/>
  <c r="D144" i="2"/>
  <c r="H143" i="2"/>
  <c r="C143" i="2"/>
  <c r="H142" i="2"/>
  <c r="C142" i="2"/>
  <c r="L141" i="2"/>
  <c r="K141" i="2"/>
  <c r="J141" i="2"/>
  <c r="I141" i="2"/>
  <c r="G141" i="2"/>
  <c r="F141" i="2"/>
  <c r="E141" i="2"/>
  <c r="D141" i="2"/>
  <c r="H140" i="2"/>
  <c r="C140" i="2"/>
  <c r="H139" i="2"/>
  <c r="C139" i="2"/>
  <c r="H138" i="2"/>
  <c r="C138" i="2"/>
  <c r="H137" i="2"/>
  <c r="C137" i="2"/>
  <c r="L136" i="2"/>
  <c r="L130" i="2" s="1"/>
  <c r="K136" i="2"/>
  <c r="J136" i="2"/>
  <c r="J130" i="2" s="1"/>
  <c r="I136" i="2"/>
  <c r="G136" i="2"/>
  <c r="F136" i="2"/>
  <c r="F130" i="2" s="1"/>
  <c r="E136" i="2"/>
  <c r="E130" i="2" s="1"/>
  <c r="D136" i="2"/>
  <c r="H134" i="2"/>
  <c r="C134" i="2"/>
  <c r="H133" i="2"/>
  <c r="C133" i="2"/>
  <c r="H132" i="2"/>
  <c r="C132" i="2"/>
  <c r="H131" i="2"/>
  <c r="C131" i="2"/>
  <c r="H129" i="2"/>
  <c r="H128" i="2" s="1"/>
  <c r="C129" i="2"/>
  <c r="C128" i="2" s="1"/>
  <c r="L128" i="2"/>
  <c r="K128" i="2"/>
  <c r="J128" i="2"/>
  <c r="I128" i="2"/>
  <c r="G128" i="2"/>
  <c r="F128" i="2"/>
  <c r="E128" i="2"/>
  <c r="D128" i="2"/>
  <c r="I127" i="2"/>
  <c r="I122" i="2" s="1"/>
  <c r="D127" i="2"/>
  <c r="C127" i="2" s="1"/>
  <c r="H126" i="2"/>
  <c r="C126" i="2"/>
  <c r="H125" i="2"/>
  <c r="C125" i="2"/>
  <c r="H124" i="2"/>
  <c r="C124" i="2"/>
  <c r="H123" i="2"/>
  <c r="C123" i="2"/>
  <c r="L122" i="2"/>
  <c r="K122" i="2"/>
  <c r="J122" i="2"/>
  <c r="G122" i="2"/>
  <c r="F122" i="2"/>
  <c r="E122" i="2"/>
  <c r="H121" i="2"/>
  <c r="C121" i="2"/>
  <c r="H120" i="2"/>
  <c r="C120" i="2"/>
  <c r="H119" i="2"/>
  <c r="C119" i="2"/>
  <c r="H118" i="2"/>
  <c r="C118" i="2"/>
  <c r="H117" i="2"/>
  <c r="C117" i="2"/>
  <c r="L116" i="2"/>
  <c r="K116" i="2"/>
  <c r="J116" i="2"/>
  <c r="I116" i="2"/>
  <c r="G116" i="2"/>
  <c r="F116" i="2"/>
  <c r="E116" i="2"/>
  <c r="D116" i="2"/>
  <c r="H115" i="2"/>
  <c r="C115" i="2"/>
  <c r="H114" i="2"/>
  <c r="C114" i="2"/>
  <c r="H113" i="2"/>
  <c r="C113" i="2"/>
  <c r="L112" i="2"/>
  <c r="K112" i="2"/>
  <c r="J112" i="2"/>
  <c r="I112" i="2"/>
  <c r="G112" i="2"/>
  <c r="F112" i="2"/>
  <c r="E112" i="2"/>
  <c r="D112" i="2"/>
  <c r="H111" i="2"/>
  <c r="C111" i="2"/>
  <c r="H110" i="2"/>
  <c r="C110" i="2"/>
  <c r="H109" i="2"/>
  <c r="C109" i="2"/>
  <c r="H108" i="2"/>
  <c r="C108" i="2"/>
  <c r="I107" i="2"/>
  <c r="H107" i="2" s="1"/>
  <c r="D107" i="2"/>
  <c r="C107" i="2" s="1"/>
  <c r="H106" i="2"/>
  <c r="C106" i="2"/>
  <c r="H105" i="2"/>
  <c r="C105" i="2"/>
  <c r="H104" i="2"/>
  <c r="C104" i="2"/>
  <c r="L103" i="2"/>
  <c r="K103" i="2"/>
  <c r="J103" i="2"/>
  <c r="G103" i="2"/>
  <c r="F103" i="2"/>
  <c r="E103" i="2"/>
  <c r="H102" i="2"/>
  <c r="C102" i="2"/>
  <c r="H101" i="2"/>
  <c r="C101" i="2"/>
  <c r="H100" i="2"/>
  <c r="C100" i="2"/>
  <c r="H99" i="2"/>
  <c r="C99" i="2"/>
  <c r="H98" i="2"/>
  <c r="C98" i="2"/>
  <c r="H97" i="2"/>
  <c r="C97" i="2"/>
  <c r="H96" i="2"/>
  <c r="C96" i="2"/>
  <c r="L95" i="2"/>
  <c r="K95" i="2"/>
  <c r="J95" i="2"/>
  <c r="I95" i="2"/>
  <c r="G95" i="2"/>
  <c r="F95" i="2"/>
  <c r="E95" i="2"/>
  <c r="D95" i="2"/>
  <c r="H94" i="2"/>
  <c r="C94" i="2"/>
  <c r="H93" i="2"/>
  <c r="C93" i="2"/>
  <c r="H92" i="2"/>
  <c r="C92" i="2"/>
  <c r="H91" i="2"/>
  <c r="C91" i="2"/>
  <c r="H90" i="2"/>
  <c r="C90" i="2"/>
  <c r="L89" i="2"/>
  <c r="K89" i="2"/>
  <c r="J89" i="2"/>
  <c r="I89" i="2"/>
  <c r="G89" i="2"/>
  <c r="F89" i="2"/>
  <c r="E89" i="2"/>
  <c r="D89" i="2"/>
  <c r="H88" i="2"/>
  <c r="C88" i="2"/>
  <c r="H87" i="2"/>
  <c r="C87" i="2"/>
  <c r="H86" i="2"/>
  <c r="C86" i="2"/>
  <c r="H85" i="2"/>
  <c r="C85" i="2"/>
  <c r="L84" i="2"/>
  <c r="K84" i="2"/>
  <c r="J84" i="2"/>
  <c r="I84" i="2"/>
  <c r="G84" i="2"/>
  <c r="F84" i="2"/>
  <c r="E84" i="2"/>
  <c r="D84" i="2"/>
  <c r="H82" i="2"/>
  <c r="C82" i="2"/>
  <c r="H81" i="2"/>
  <c r="C81" i="2"/>
  <c r="L80" i="2"/>
  <c r="K80" i="2"/>
  <c r="J80" i="2"/>
  <c r="I80" i="2"/>
  <c r="G80" i="2"/>
  <c r="F80" i="2"/>
  <c r="E80" i="2"/>
  <c r="D80" i="2"/>
  <c r="H79" i="2"/>
  <c r="C79" i="2"/>
  <c r="H78" i="2"/>
  <c r="C78" i="2"/>
  <c r="L77" i="2"/>
  <c r="L76" i="2" s="1"/>
  <c r="K77" i="2"/>
  <c r="K76" i="2" s="1"/>
  <c r="J77" i="2"/>
  <c r="J76" i="2" s="1"/>
  <c r="I77" i="2"/>
  <c r="I76" i="2" s="1"/>
  <c r="G77" i="2"/>
  <c r="G76" i="2" s="1"/>
  <c r="F77" i="2"/>
  <c r="E77" i="2"/>
  <c r="E76" i="2" s="1"/>
  <c r="D77" i="2"/>
  <c r="H74" i="2"/>
  <c r="C74" i="2"/>
  <c r="H73" i="2"/>
  <c r="C73" i="2"/>
  <c r="H71" i="2"/>
  <c r="C71" i="2"/>
  <c r="H70" i="2"/>
  <c r="C70" i="2"/>
  <c r="L69" i="2"/>
  <c r="L67" i="2" s="1"/>
  <c r="K69" i="2"/>
  <c r="K67" i="2" s="1"/>
  <c r="J69" i="2"/>
  <c r="I69" i="2"/>
  <c r="G69" i="2"/>
  <c r="G67" i="2" s="1"/>
  <c r="F69" i="2"/>
  <c r="F67" i="2" s="1"/>
  <c r="E69" i="2"/>
  <c r="E67" i="2" s="1"/>
  <c r="D69" i="2"/>
  <c r="D67" i="2" s="1"/>
  <c r="H68" i="2"/>
  <c r="C68" i="2"/>
  <c r="J67" i="2"/>
  <c r="I67" i="2"/>
  <c r="H66" i="2"/>
  <c r="C66" i="2"/>
  <c r="H65" i="2"/>
  <c r="C65" i="2"/>
  <c r="H64" i="2"/>
  <c r="C64" i="2"/>
  <c r="H63" i="2"/>
  <c r="C63" i="2"/>
  <c r="H62" i="2"/>
  <c r="C62" i="2"/>
  <c r="H61" i="2"/>
  <c r="C61" i="2"/>
  <c r="H60" i="2"/>
  <c r="C60" i="2"/>
  <c r="H59" i="2"/>
  <c r="C59" i="2"/>
  <c r="L58" i="2"/>
  <c r="K58" i="2"/>
  <c r="J58" i="2"/>
  <c r="I58" i="2"/>
  <c r="G58" i="2"/>
  <c r="F58" i="2"/>
  <c r="E58" i="2"/>
  <c r="D58" i="2"/>
  <c r="H57" i="2"/>
  <c r="C57" i="2"/>
  <c r="H56" i="2"/>
  <c r="C56" i="2"/>
  <c r="L55" i="2"/>
  <c r="K55" i="2"/>
  <c r="K54" i="2" s="1"/>
  <c r="J55" i="2"/>
  <c r="I55" i="2"/>
  <c r="G55" i="2"/>
  <c r="G54" i="2" s="1"/>
  <c r="F55" i="2"/>
  <c r="E55" i="2"/>
  <c r="E54" i="2" s="1"/>
  <c r="D55" i="2"/>
  <c r="D54" i="2" s="1"/>
  <c r="H47" i="2"/>
  <c r="C47" i="2"/>
  <c r="H46" i="2"/>
  <c r="C46" i="2"/>
  <c r="L45" i="2"/>
  <c r="H45" i="2" s="1"/>
  <c r="G45" i="2"/>
  <c r="C45" i="2" s="1"/>
  <c r="H44" i="2"/>
  <c r="C44" i="2"/>
  <c r="K43" i="2"/>
  <c r="J43" i="2"/>
  <c r="I43" i="2"/>
  <c r="F43" i="2"/>
  <c r="E43" i="2"/>
  <c r="D43" i="2"/>
  <c r="H42" i="2"/>
  <c r="C42" i="2"/>
  <c r="H41" i="2"/>
  <c r="C41" i="2"/>
  <c r="H40" i="2"/>
  <c r="C40" i="2"/>
  <c r="H39" i="2"/>
  <c r="C39" i="2"/>
  <c r="H38" i="2"/>
  <c r="C38" i="2"/>
  <c r="K37" i="2"/>
  <c r="H37" i="2" s="1"/>
  <c r="F37" i="2"/>
  <c r="C37" i="2" s="1"/>
  <c r="H36" i="2"/>
  <c r="C36" i="2"/>
  <c r="H35" i="2"/>
  <c r="C35" i="2"/>
  <c r="K34" i="2"/>
  <c r="H34" i="2" s="1"/>
  <c r="F34" i="2"/>
  <c r="C34" i="2" s="1"/>
  <c r="H33" i="2"/>
  <c r="C33" i="2"/>
  <c r="K32" i="2"/>
  <c r="H32" i="2" s="1"/>
  <c r="F32" i="2"/>
  <c r="C32" i="2" s="1"/>
  <c r="H31" i="2"/>
  <c r="C31" i="2"/>
  <c r="H30" i="2"/>
  <c r="C30" i="2"/>
  <c r="H29" i="2"/>
  <c r="C29" i="2"/>
  <c r="K28" i="2"/>
  <c r="H28" i="2" s="1"/>
  <c r="F28" i="2"/>
  <c r="C28" i="2" s="1"/>
  <c r="H26" i="2"/>
  <c r="C26" i="2"/>
  <c r="D25" i="2"/>
  <c r="C25" i="2" s="1"/>
  <c r="H24" i="2"/>
  <c r="C24" i="2"/>
  <c r="H23" i="2"/>
  <c r="C23" i="2"/>
  <c r="L22" i="2"/>
  <c r="K22" i="2"/>
  <c r="J22" i="2"/>
  <c r="I22" i="2"/>
  <c r="G22" i="2"/>
  <c r="F22" i="2"/>
  <c r="E22" i="2"/>
  <c r="D22" i="2"/>
  <c r="L195" i="3" l="1"/>
  <c r="G288" i="6"/>
  <c r="G287" i="6" s="1"/>
  <c r="J288" i="6"/>
  <c r="J287" i="6" s="1"/>
  <c r="L288" i="6"/>
  <c r="L287" i="6" s="1"/>
  <c r="L21" i="14"/>
  <c r="L174" i="16"/>
  <c r="L173" i="16" s="1"/>
  <c r="H54" i="19"/>
  <c r="D230" i="21"/>
  <c r="E174" i="2"/>
  <c r="E173" i="2" s="1"/>
  <c r="J174" i="2"/>
  <c r="E231" i="2"/>
  <c r="J231" i="2"/>
  <c r="J231" i="3"/>
  <c r="C290" i="4"/>
  <c r="I187" i="22"/>
  <c r="G130" i="2"/>
  <c r="G174" i="16"/>
  <c r="G173" i="16" s="1"/>
  <c r="J195" i="3"/>
  <c r="G53" i="10"/>
  <c r="F187" i="13"/>
  <c r="K187" i="13"/>
  <c r="L288" i="2"/>
  <c r="G231" i="7"/>
  <c r="G288" i="2"/>
  <c r="G287" i="2" s="1"/>
  <c r="G204" i="2"/>
  <c r="G195" i="2" s="1"/>
  <c r="H288" i="22"/>
  <c r="C288" i="22"/>
  <c r="F204" i="4"/>
  <c r="L21" i="9"/>
  <c r="G204" i="13"/>
  <c r="L204" i="13"/>
  <c r="L195" i="13" s="1"/>
  <c r="L230" i="19"/>
  <c r="D174" i="2"/>
  <c r="D173" i="2" s="1"/>
  <c r="J174" i="3"/>
  <c r="J173" i="3" s="1"/>
  <c r="D258" i="3"/>
  <c r="E187" i="11"/>
  <c r="J187" i="11"/>
  <c r="K288" i="6"/>
  <c r="L187" i="9"/>
  <c r="J187" i="13"/>
  <c r="L258" i="3"/>
  <c r="L258" i="16"/>
  <c r="F230" i="22"/>
  <c r="C290" i="12"/>
  <c r="L187" i="15"/>
  <c r="G54" i="7"/>
  <c r="F288" i="10"/>
  <c r="F287" i="10" s="1"/>
  <c r="K288" i="10"/>
  <c r="D187" i="13"/>
  <c r="I187" i="13"/>
  <c r="K187" i="14"/>
  <c r="F258" i="2"/>
  <c r="F27" i="3"/>
  <c r="H290" i="3"/>
  <c r="E21" i="4"/>
  <c r="D144" i="4"/>
  <c r="L187" i="8"/>
  <c r="C290" i="9"/>
  <c r="L21" i="10"/>
  <c r="J187" i="14"/>
  <c r="D258" i="16"/>
  <c r="L288" i="3"/>
  <c r="L287" i="3" s="1"/>
  <c r="D187" i="14"/>
  <c r="E187" i="13"/>
  <c r="G53" i="5"/>
  <c r="K288" i="8"/>
  <c r="K287" i="8" s="1"/>
  <c r="D288" i="9"/>
  <c r="D287" i="9" s="1"/>
  <c r="D288" i="16"/>
  <c r="D287" i="16" s="1"/>
  <c r="I288" i="16"/>
  <c r="C27" i="22"/>
  <c r="K21" i="20"/>
  <c r="G230" i="21"/>
  <c r="F174" i="3"/>
  <c r="K174" i="3"/>
  <c r="D288" i="5"/>
  <c r="I288" i="5"/>
  <c r="I287" i="5" s="1"/>
  <c r="H290" i="5"/>
  <c r="C290" i="6"/>
  <c r="G187" i="8"/>
  <c r="F258" i="8"/>
  <c r="E288" i="10"/>
  <c r="E287" i="10" s="1"/>
  <c r="I258" i="10"/>
  <c r="G288" i="11"/>
  <c r="G287" i="11" s="1"/>
  <c r="L288" i="11"/>
  <c r="L287" i="11" s="1"/>
  <c r="G53" i="15"/>
  <c r="L53" i="15"/>
  <c r="L21" i="16"/>
  <c r="L258" i="17"/>
  <c r="G230" i="22"/>
  <c r="H288" i="20"/>
  <c r="H21" i="18"/>
  <c r="L230" i="18"/>
  <c r="G231" i="2"/>
  <c r="L231" i="2"/>
  <c r="J258" i="2"/>
  <c r="G258" i="3"/>
  <c r="J258" i="3"/>
  <c r="F174" i="4"/>
  <c r="K174" i="4"/>
  <c r="J187" i="4"/>
  <c r="F288" i="9"/>
  <c r="F287" i="9" s="1"/>
  <c r="K187" i="9"/>
  <c r="D116" i="11"/>
  <c r="F204" i="13"/>
  <c r="F195" i="13" s="1"/>
  <c r="G187" i="16"/>
  <c r="L187" i="16"/>
  <c r="J288" i="17"/>
  <c r="J287" i="17" s="1"/>
  <c r="J75" i="19"/>
  <c r="J52" i="19" s="1"/>
  <c r="J269" i="5"/>
  <c r="J288" i="4"/>
  <c r="J287" i="4" s="1"/>
  <c r="E204" i="6"/>
  <c r="J204" i="10"/>
  <c r="J195" i="10" s="1"/>
  <c r="E288" i="11"/>
  <c r="E287" i="11" s="1"/>
  <c r="K187" i="11"/>
  <c r="G187" i="11"/>
  <c r="L174" i="12"/>
  <c r="L173" i="12" s="1"/>
  <c r="F187" i="14"/>
  <c r="D174" i="17"/>
  <c r="D173" i="17" s="1"/>
  <c r="H187" i="21"/>
  <c r="E75" i="20"/>
  <c r="K174" i="2"/>
  <c r="C290" i="2"/>
  <c r="J21" i="3"/>
  <c r="G174" i="3"/>
  <c r="G173" i="3" s="1"/>
  <c r="E174" i="4"/>
  <c r="J174" i="4"/>
  <c r="J173" i="4" s="1"/>
  <c r="F231" i="4"/>
  <c r="D258" i="5"/>
  <c r="I258" i="7"/>
  <c r="E258" i="8"/>
  <c r="J258" i="8"/>
  <c r="G174" i="10"/>
  <c r="G173" i="10" s="1"/>
  <c r="L174" i="10"/>
  <c r="L173" i="10" s="1"/>
  <c r="E174" i="11"/>
  <c r="E173" i="11" s="1"/>
  <c r="D231" i="11"/>
  <c r="I231" i="11"/>
  <c r="G83" i="12"/>
  <c r="G258" i="12"/>
  <c r="H290" i="12"/>
  <c r="D231" i="13"/>
  <c r="D258" i="13"/>
  <c r="K187" i="15"/>
  <c r="F231" i="15"/>
  <c r="L258" i="15"/>
  <c r="C290" i="15"/>
  <c r="F174" i="16"/>
  <c r="F173" i="16" s="1"/>
  <c r="F187" i="16"/>
  <c r="G258" i="16"/>
  <c r="H290" i="16"/>
  <c r="E174" i="17"/>
  <c r="E173" i="17" s="1"/>
  <c r="J174" i="17"/>
  <c r="J173" i="17" s="1"/>
  <c r="H276" i="17"/>
  <c r="L75" i="21"/>
  <c r="F21" i="18"/>
  <c r="H231" i="18"/>
  <c r="K230" i="21"/>
  <c r="L75" i="19"/>
  <c r="L52" i="19" s="1"/>
  <c r="L51" i="19" s="1"/>
  <c r="L50" i="19" s="1"/>
  <c r="L230" i="21"/>
  <c r="L130" i="4"/>
  <c r="F173" i="4"/>
  <c r="K173" i="4"/>
  <c r="G21" i="12"/>
  <c r="L187" i="13"/>
  <c r="J258" i="13"/>
  <c r="E75" i="22"/>
  <c r="L75" i="20"/>
  <c r="E53" i="4"/>
  <c r="H112" i="7"/>
  <c r="F258" i="7"/>
  <c r="G76" i="8"/>
  <c r="C95" i="10"/>
  <c r="K204" i="12"/>
  <c r="K195" i="12" s="1"/>
  <c r="J174" i="16"/>
  <c r="J173" i="16" s="1"/>
  <c r="H287" i="22"/>
  <c r="H258" i="20"/>
  <c r="K230" i="20"/>
  <c r="C54" i="22"/>
  <c r="I258" i="6"/>
  <c r="H263" i="6"/>
  <c r="H290" i="6"/>
  <c r="E187" i="8"/>
  <c r="J187" i="8"/>
  <c r="G130" i="9"/>
  <c r="L130" i="9"/>
  <c r="G174" i="9"/>
  <c r="G173" i="9" s="1"/>
  <c r="J231" i="9"/>
  <c r="G258" i="9"/>
  <c r="F174" i="10"/>
  <c r="G258" i="10"/>
  <c r="L258" i="10"/>
  <c r="D166" i="11"/>
  <c r="C166" i="11" s="1"/>
  <c r="L174" i="11"/>
  <c r="L173" i="11" s="1"/>
  <c r="L231" i="11"/>
  <c r="E258" i="11"/>
  <c r="E288" i="12"/>
  <c r="J288" i="12"/>
  <c r="J287" i="12" s="1"/>
  <c r="J231" i="12"/>
  <c r="G187" i="13"/>
  <c r="G174" i="14"/>
  <c r="J174" i="14"/>
  <c r="J173" i="14" s="1"/>
  <c r="C290" i="14"/>
  <c r="G258" i="17"/>
  <c r="J258" i="17"/>
  <c r="E230" i="20"/>
  <c r="C231" i="21"/>
  <c r="K75" i="20"/>
  <c r="K52" i="20" s="1"/>
  <c r="K51" i="20" s="1"/>
  <c r="F75" i="18"/>
  <c r="E204" i="2"/>
  <c r="C259" i="10"/>
  <c r="D21" i="13"/>
  <c r="G230" i="20"/>
  <c r="J230" i="19"/>
  <c r="J230" i="22"/>
  <c r="F187" i="12"/>
  <c r="D230" i="22"/>
  <c r="E83" i="2"/>
  <c r="E75" i="2" s="1"/>
  <c r="H290" i="2"/>
  <c r="H58" i="4"/>
  <c r="H280" i="4"/>
  <c r="J187" i="6"/>
  <c r="G21" i="8"/>
  <c r="K54" i="9"/>
  <c r="K53" i="9" s="1"/>
  <c r="K174" i="10"/>
  <c r="K173" i="10" s="1"/>
  <c r="C58" i="11"/>
  <c r="C89" i="12"/>
  <c r="H89" i="12"/>
  <c r="C103" i="12"/>
  <c r="H103" i="12"/>
  <c r="H122" i="12"/>
  <c r="F258" i="12"/>
  <c r="G53" i="13"/>
  <c r="J83" i="13"/>
  <c r="H43" i="16"/>
  <c r="K258" i="16"/>
  <c r="C276" i="16"/>
  <c r="H187" i="22"/>
  <c r="C27" i="19"/>
  <c r="J83" i="12"/>
  <c r="K204" i="2"/>
  <c r="K195" i="2" s="1"/>
  <c r="D83" i="3"/>
  <c r="D174" i="3"/>
  <c r="D173" i="3" s="1"/>
  <c r="C290" i="3"/>
  <c r="D231" i="5"/>
  <c r="D230" i="5" s="1"/>
  <c r="I231" i="5"/>
  <c r="L187" i="6"/>
  <c r="E231" i="7"/>
  <c r="H290" i="7"/>
  <c r="L231" i="8"/>
  <c r="G204" i="9"/>
  <c r="G195" i="9" s="1"/>
  <c r="E53" i="10"/>
  <c r="D231" i="10"/>
  <c r="C238" i="10"/>
  <c r="H252" i="10"/>
  <c r="C271" i="10"/>
  <c r="H290" i="10"/>
  <c r="F76" i="11"/>
  <c r="L76" i="11"/>
  <c r="C103" i="13"/>
  <c r="C112" i="13"/>
  <c r="H112" i="13"/>
  <c r="K174" i="13"/>
  <c r="K173" i="13" s="1"/>
  <c r="K174" i="14"/>
  <c r="K173" i="14" s="1"/>
  <c r="I231" i="14"/>
  <c r="G288" i="15"/>
  <c r="G287" i="15" s="1"/>
  <c r="L288" i="15"/>
  <c r="I174" i="15"/>
  <c r="F187" i="15"/>
  <c r="I231" i="15"/>
  <c r="E174" i="16"/>
  <c r="E173" i="16" s="1"/>
  <c r="G231" i="16"/>
  <c r="G230" i="16" s="1"/>
  <c r="L231" i="16"/>
  <c r="C271" i="17"/>
  <c r="H271" i="17"/>
  <c r="C276" i="17"/>
  <c r="H204" i="21"/>
  <c r="G230" i="18"/>
  <c r="K21" i="19"/>
  <c r="E83" i="4"/>
  <c r="J130" i="4"/>
  <c r="E288" i="5"/>
  <c r="E287" i="5" s="1"/>
  <c r="L174" i="6"/>
  <c r="L173" i="6" s="1"/>
  <c r="G258" i="6"/>
  <c r="G288" i="7"/>
  <c r="L288" i="7"/>
  <c r="L287" i="7" s="1"/>
  <c r="L76" i="8"/>
  <c r="H259" i="8"/>
  <c r="H238" i="13"/>
  <c r="C276" i="13"/>
  <c r="E288" i="14"/>
  <c r="E287" i="14" s="1"/>
  <c r="J288" i="14"/>
  <c r="J287" i="14" s="1"/>
  <c r="C290" i="16"/>
  <c r="K52" i="21"/>
  <c r="H287" i="20"/>
  <c r="H288" i="19"/>
  <c r="H287" i="19" s="1"/>
  <c r="E230" i="18"/>
  <c r="C269" i="21"/>
  <c r="F52" i="19"/>
  <c r="J83" i="6"/>
  <c r="L83" i="6"/>
  <c r="F174" i="6"/>
  <c r="F173" i="6" s="1"/>
  <c r="K174" i="6"/>
  <c r="K173" i="6" s="1"/>
  <c r="C179" i="6"/>
  <c r="F231" i="6"/>
  <c r="H246" i="6"/>
  <c r="E258" i="6"/>
  <c r="D21" i="7"/>
  <c r="D122" i="2"/>
  <c r="H77" i="4"/>
  <c r="H80" i="4"/>
  <c r="C141" i="4"/>
  <c r="G174" i="7"/>
  <c r="G173" i="7" s="1"/>
  <c r="L174" i="7"/>
  <c r="L173" i="7" s="1"/>
  <c r="I174" i="2"/>
  <c r="I173" i="2" s="1"/>
  <c r="K187" i="2"/>
  <c r="F258" i="4"/>
  <c r="H198" i="6"/>
  <c r="H280" i="6"/>
  <c r="C127" i="8"/>
  <c r="D122" i="8"/>
  <c r="K258" i="3"/>
  <c r="G174" i="4"/>
  <c r="C205" i="5"/>
  <c r="C227" i="5"/>
  <c r="I288" i="10"/>
  <c r="I287" i="10" s="1"/>
  <c r="C258" i="22"/>
  <c r="D187" i="8"/>
  <c r="E83" i="9"/>
  <c r="G187" i="9"/>
  <c r="K204" i="9"/>
  <c r="K195" i="9" s="1"/>
  <c r="J21" i="10"/>
  <c r="C144" i="10"/>
  <c r="F204" i="10"/>
  <c r="H205" i="10"/>
  <c r="H175" i="11"/>
  <c r="F287" i="12"/>
  <c r="C22" i="13"/>
  <c r="G195" i="13"/>
  <c r="D288" i="14"/>
  <c r="D287" i="14" s="1"/>
  <c r="I288" i="14"/>
  <c r="I287" i="14" s="1"/>
  <c r="E288" i="15"/>
  <c r="J288" i="15"/>
  <c r="C43" i="15"/>
  <c r="E83" i="15"/>
  <c r="J83" i="15"/>
  <c r="E174" i="15"/>
  <c r="E173" i="15" s="1"/>
  <c r="F53" i="16"/>
  <c r="L174" i="17"/>
  <c r="L173" i="17" s="1"/>
  <c r="G75" i="22"/>
  <c r="K231" i="7"/>
  <c r="D174" i="9"/>
  <c r="K174" i="9"/>
  <c r="K173" i="9" s="1"/>
  <c r="I258" i="9"/>
  <c r="D258" i="10"/>
  <c r="F288" i="11"/>
  <c r="C84" i="11"/>
  <c r="H84" i="11"/>
  <c r="C89" i="11"/>
  <c r="G83" i="11"/>
  <c r="L269" i="11"/>
  <c r="C290" i="11"/>
  <c r="G288" i="12"/>
  <c r="L288" i="12"/>
  <c r="L287" i="12" s="1"/>
  <c r="H141" i="12"/>
  <c r="H151" i="12"/>
  <c r="C160" i="12"/>
  <c r="H160" i="12"/>
  <c r="K187" i="12"/>
  <c r="E204" i="12"/>
  <c r="E195" i="12" s="1"/>
  <c r="L231" i="12"/>
  <c r="K258" i="12"/>
  <c r="G231" i="14"/>
  <c r="G230" i="14" s="1"/>
  <c r="L231" i="14"/>
  <c r="L230" i="14" s="1"/>
  <c r="E53" i="15"/>
  <c r="J53" i="15"/>
  <c r="F83" i="16"/>
  <c r="K83" i="16"/>
  <c r="H252" i="17"/>
  <c r="D258" i="17"/>
  <c r="I258" i="17"/>
  <c r="K258" i="17"/>
  <c r="E268" i="21"/>
  <c r="D75" i="19"/>
  <c r="H263" i="7"/>
  <c r="H122" i="9"/>
  <c r="H280" i="9"/>
  <c r="L53" i="11"/>
  <c r="H205" i="11"/>
  <c r="H276" i="11"/>
  <c r="C227" i="12"/>
  <c r="H263" i="12"/>
  <c r="H58" i="14"/>
  <c r="H280" i="15"/>
  <c r="K288" i="16"/>
  <c r="K287" i="16" s="1"/>
  <c r="D288" i="17"/>
  <c r="D287" i="17" s="1"/>
  <c r="C103" i="17"/>
  <c r="C160" i="17"/>
  <c r="C198" i="17"/>
  <c r="L231" i="17"/>
  <c r="C204" i="22"/>
  <c r="F230" i="18"/>
  <c r="K230" i="18"/>
  <c r="J75" i="18"/>
  <c r="C288" i="19"/>
  <c r="C287" i="19" s="1"/>
  <c r="L53" i="5"/>
  <c r="G53" i="6"/>
  <c r="H188" i="2"/>
  <c r="F187" i="2"/>
  <c r="C192" i="2"/>
  <c r="H192" i="2"/>
  <c r="C136" i="3"/>
  <c r="C216" i="3"/>
  <c r="E83" i="6"/>
  <c r="C116" i="6"/>
  <c r="K287" i="10"/>
  <c r="F27" i="10"/>
  <c r="F21" i="10" s="1"/>
  <c r="H191" i="20"/>
  <c r="J187" i="20"/>
  <c r="H187" i="20" s="1"/>
  <c r="G187" i="2"/>
  <c r="E288" i="2"/>
  <c r="E287" i="2" s="1"/>
  <c r="J288" i="2"/>
  <c r="H160" i="2"/>
  <c r="I231" i="2"/>
  <c r="H259" i="2"/>
  <c r="H276" i="2"/>
  <c r="C103" i="3"/>
  <c r="C192" i="3"/>
  <c r="G231" i="3"/>
  <c r="L231" i="3"/>
  <c r="F258" i="3"/>
  <c r="C22" i="4"/>
  <c r="I288" i="4"/>
  <c r="I287" i="4" s="1"/>
  <c r="F187" i="4"/>
  <c r="K187" i="4"/>
  <c r="D231" i="4"/>
  <c r="I231" i="4"/>
  <c r="I258" i="4"/>
  <c r="H122" i="5"/>
  <c r="F174" i="5"/>
  <c r="F173" i="5" s="1"/>
  <c r="C259" i="5"/>
  <c r="C280" i="5"/>
  <c r="C144" i="6"/>
  <c r="H84" i="2"/>
  <c r="L83" i="2"/>
  <c r="C95" i="3"/>
  <c r="K53" i="4"/>
  <c r="G53" i="4"/>
  <c r="H198" i="4"/>
  <c r="J231" i="4"/>
  <c r="E258" i="4"/>
  <c r="K288" i="5"/>
  <c r="K287" i="5" s="1"/>
  <c r="C95" i="5"/>
  <c r="G231" i="5"/>
  <c r="L231" i="5"/>
  <c r="F258" i="5"/>
  <c r="L258" i="5"/>
  <c r="C43" i="6"/>
  <c r="F53" i="6"/>
  <c r="K53" i="6"/>
  <c r="C166" i="10"/>
  <c r="J288" i="11"/>
  <c r="J287" i="11" s="1"/>
  <c r="J21" i="11"/>
  <c r="E174" i="6"/>
  <c r="K83" i="7"/>
  <c r="K258" i="7"/>
  <c r="K230" i="7" s="1"/>
  <c r="C263" i="7"/>
  <c r="H271" i="8"/>
  <c r="H290" i="8"/>
  <c r="I288" i="9"/>
  <c r="I287" i="9" s="1"/>
  <c r="F83" i="9"/>
  <c r="C122" i="9"/>
  <c r="H141" i="9"/>
  <c r="E130" i="9"/>
  <c r="E258" i="9"/>
  <c r="H290" i="9"/>
  <c r="G288" i="10"/>
  <c r="G287" i="10" s="1"/>
  <c r="F53" i="10"/>
  <c r="F83" i="10"/>
  <c r="F75" i="10" s="1"/>
  <c r="L83" i="10"/>
  <c r="C103" i="10"/>
  <c r="C196" i="10"/>
  <c r="E231" i="10"/>
  <c r="J231" i="10"/>
  <c r="H43" i="11"/>
  <c r="H141" i="11"/>
  <c r="C144" i="11"/>
  <c r="J174" i="11"/>
  <c r="D205" i="11"/>
  <c r="D204" i="11" s="1"/>
  <c r="E231" i="11"/>
  <c r="J231" i="11"/>
  <c r="H290" i="11"/>
  <c r="D288" i="12"/>
  <c r="D287" i="12" s="1"/>
  <c r="I288" i="12"/>
  <c r="I287" i="12" s="1"/>
  <c r="E83" i="12"/>
  <c r="F174" i="12"/>
  <c r="F173" i="12" s="1"/>
  <c r="K174" i="12"/>
  <c r="K173" i="12" s="1"/>
  <c r="K174" i="17"/>
  <c r="F258" i="6"/>
  <c r="K258" i="6"/>
  <c r="H175" i="7"/>
  <c r="G258" i="7"/>
  <c r="C290" i="7"/>
  <c r="H43" i="8"/>
  <c r="F76" i="8"/>
  <c r="C163" i="8"/>
  <c r="K231" i="8"/>
  <c r="F174" i="9"/>
  <c r="F173" i="9" s="1"/>
  <c r="H179" i="9"/>
  <c r="H227" i="9"/>
  <c r="L231" i="9"/>
  <c r="F258" i="9"/>
  <c r="K258" i="9"/>
  <c r="C263" i="9"/>
  <c r="K53" i="10"/>
  <c r="E174" i="10"/>
  <c r="E173" i="10" s="1"/>
  <c r="J174" i="10"/>
  <c r="J173" i="10" s="1"/>
  <c r="L187" i="10"/>
  <c r="C227" i="10"/>
  <c r="F231" i="10"/>
  <c r="K231" i="10"/>
  <c r="C246" i="10"/>
  <c r="E258" i="10"/>
  <c r="J258" i="10"/>
  <c r="C290" i="10"/>
  <c r="J76" i="11"/>
  <c r="H112" i="11"/>
  <c r="F174" i="11"/>
  <c r="F173" i="11" s="1"/>
  <c r="C227" i="11"/>
  <c r="H227" i="11"/>
  <c r="F231" i="11"/>
  <c r="K231" i="11"/>
  <c r="G258" i="11"/>
  <c r="C95" i="12"/>
  <c r="F204" i="17"/>
  <c r="F195" i="17" s="1"/>
  <c r="C67" i="21"/>
  <c r="D53" i="21"/>
  <c r="K288" i="7"/>
  <c r="K287" i="7" s="1"/>
  <c r="C89" i="7"/>
  <c r="C103" i="7"/>
  <c r="C112" i="7"/>
  <c r="G187" i="7"/>
  <c r="H280" i="7"/>
  <c r="H263" i="9"/>
  <c r="C276" i="9"/>
  <c r="H58" i="10"/>
  <c r="C84" i="10"/>
  <c r="J83" i="10"/>
  <c r="D288" i="11"/>
  <c r="F204" i="11"/>
  <c r="F195" i="11" s="1"/>
  <c r="C259" i="11"/>
  <c r="C271" i="11"/>
  <c r="I269" i="11"/>
  <c r="K287" i="12"/>
  <c r="F53" i="12"/>
  <c r="K53" i="12"/>
  <c r="C77" i="12"/>
  <c r="H77" i="12"/>
  <c r="C80" i="12"/>
  <c r="H80" i="12"/>
  <c r="I231" i="12"/>
  <c r="H235" i="12"/>
  <c r="H28" i="13"/>
  <c r="K27" i="13"/>
  <c r="K21" i="13" s="1"/>
  <c r="H269" i="18"/>
  <c r="C27" i="20"/>
  <c r="F21" i="20"/>
  <c r="C21" i="20" s="1"/>
  <c r="H83" i="19"/>
  <c r="G204" i="12"/>
  <c r="H227" i="12"/>
  <c r="F231" i="12"/>
  <c r="F230" i="12" s="1"/>
  <c r="F194" i="12" s="1"/>
  <c r="H80" i="13"/>
  <c r="C89" i="13"/>
  <c r="D204" i="13"/>
  <c r="C263" i="13"/>
  <c r="L258" i="13"/>
  <c r="C271" i="13"/>
  <c r="H271" i="13"/>
  <c r="G269" i="13"/>
  <c r="G268" i="13" s="1"/>
  <c r="L288" i="14"/>
  <c r="L287" i="14" s="1"/>
  <c r="I83" i="14"/>
  <c r="H122" i="14"/>
  <c r="C238" i="14"/>
  <c r="H238" i="14"/>
  <c r="G21" i="15"/>
  <c r="K27" i="15"/>
  <c r="D187" i="15"/>
  <c r="H188" i="15"/>
  <c r="C205" i="15"/>
  <c r="C58" i="16"/>
  <c r="J54" i="16"/>
  <c r="J53" i="16" s="1"/>
  <c r="C160" i="16"/>
  <c r="I130" i="16"/>
  <c r="C188" i="16"/>
  <c r="C198" i="16"/>
  <c r="H204" i="22"/>
  <c r="E52" i="22"/>
  <c r="L75" i="22"/>
  <c r="H258" i="19"/>
  <c r="K52" i="18"/>
  <c r="C173" i="21"/>
  <c r="H130" i="19"/>
  <c r="I75" i="18"/>
  <c r="H75" i="18" s="1"/>
  <c r="C179" i="12"/>
  <c r="C205" i="12"/>
  <c r="K231" i="12"/>
  <c r="K230" i="12" s="1"/>
  <c r="E258" i="12"/>
  <c r="J258" i="12"/>
  <c r="J230" i="12" s="1"/>
  <c r="H276" i="12"/>
  <c r="G288" i="13"/>
  <c r="G287" i="13" s="1"/>
  <c r="H141" i="13"/>
  <c r="H151" i="13"/>
  <c r="H160" i="13"/>
  <c r="C166" i="13"/>
  <c r="H166" i="13"/>
  <c r="E258" i="13"/>
  <c r="H290" i="13"/>
  <c r="C54" i="14"/>
  <c r="H77" i="14"/>
  <c r="H80" i="14"/>
  <c r="H151" i="14"/>
  <c r="H205" i="14"/>
  <c r="C227" i="14"/>
  <c r="C259" i="14"/>
  <c r="I258" i="14"/>
  <c r="H290" i="14"/>
  <c r="H67" i="15"/>
  <c r="C175" i="15"/>
  <c r="J174" i="15"/>
  <c r="J173" i="15" s="1"/>
  <c r="E231" i="15"/>
  <c r="J231" i="15"/>
  <c r="I287" i="16"/>
  <c r="D174" i="16"/>
  <c r="D173" i="16" s="1"/>
  <c r="K174" i="16"/>
  <c r="K173" i="16" s="1"/>
  <c r="F258" i="16"/>
  <c r="G53" i="17"/>
  <c r="F174" i="17"/>
  <c r="F173" i="17" s="1"/>
  <c r="C227" i="17"/>
  <c r="C130" i="18"/>
  <c r="F194" i="19"/>
  <c r="E75" i="18"/>
  <c r="E52" i="18" s="1"/>
  <c r="H231" i="20"/>
  <c r="C83" i="18"/>
  <c r="C216" i="12"/>
  <c r="E83" i="13"/>
  <c r="E75" i="13" s="1"/>
  <c r="E174" i="13"/>
  <c r="E173" i="13" s="1"/>
  <c r="K258" i="13"/>
  <c r="H116" i="14"/>
  <c r="H179" i="14"/>
  <c r="C271" i="14"/>
  <c r="H43" i="15"/>
  <c r="C84" i="15"/>
  <c r="C141" i="15"/>
  <c r="C151" i="15"/>
  <c r="H160" i="15"/>
  <c r="H166" i="15"/>
  <c r="H271" i="15"/>
  <c r="C89" i="16"/>
  <c r="E196" i="16"/>
  <c r="J258" i="16"/>
  <c r="G288" i="17"/>
  <c r="G287" i="17" s="1"/>
  <c r="J231" i="17"/>
  <c r="C187" i="22"/>
  <c r="F52" i="21"/>
  <c r="E283" i="20"/>
  <c r="L52" i="21"/>
  <c r="H58" i="2"/>
  <c r="H116" i="2"/>
  <c r="H238" i="2"/>
  <c r="L269" i="2"/>
  <c r="H43" i="3"/>
  <c r="H80" i="3"/>
  <c r="C160" i="3"/>
  <c r="L174" i="3"/>
  <c r="H122" i="4"/>
  <c r="K258" i="4"/>
  <c r="C77" i="5"/>
  <c r="C80" i="5"/>
  <c r="C141" i="5"/>
  <c r="J130" i="5"/>
  <c r="L174" i="5"/>
  <c r="L173" i="5" s="1"/>
  <c r="C116" i="2"/>
  <c r="H136" i="3"/>
  <c r="C184" i="3"/>
  <c r="H112" i="4"/>
  <c r="I230" i="4"/>
  <c r="H184" i="2"/>
  <c r="H216" i="2"/>
  <c r="G258" i="2"/>
  <c r="H160" i="4"/>
  <c r="H227" i="4"/>
  <c r="H263" i="4"/>
  <c r="F53" i="5"/>
  <c r="H112" i="5"/>
  <c r="C122" i="5"/>
  <c r="G130" i="5"/>
  <c r="L130" i="5"/>
  <c r="C179" i="5"/>
  <c r="J174" i="5"/>
  <c r="C238" i="5"/>
  <c r="L174" i="2"/>
  <c r="L173" i="2" s="1"/>
  <c r="C58" i="3"/>
  <c r="C89" i="3"/>
  <c r="C166" i="3"/>
  <c r="H166" i="3"/>
  <c r="I187" i="3"/>
  <c r="C227" i="3"/>
  <c r="H227" i="3"/>
  <c r="C246" i="3"/>
  <c r="C138" i="4"/>
  <c r="H179" i="4"/>
  <c r="H184" i="4"/>
  <c r="G187" i="4"/>
  <c r="C166" i="5"/>
  <c r="C175" i="5"/>
  <c r="I174" i="5"/>
  <c r="E187" i="5"/>
  <c r="E231" i="5"/>
  <c r="J231" i="5"/>
  <c r="C271" i="5"/>
  <c r="I174" i="6"/>
  <c r="H122" i="7"/>
  <c r="J258" i="7"/>
  <c r="H116" i="8"/>
  <c r="F174" i="8"/>
  <c r="F173" i="8" s="1"/>
  <c r="H263" i="8"/>
  <c r="H89" i="9"/>
  <c r="H151" i="9"/>
  <c r="H89" i="10"/>
  <c r="H144" i="10"/>
  <c r="C192" i="10"/>
  <c r="H246" i="10"/>
  <c r="H280" i="11"/>
  <c r="H95" i="12"/>
  <c r="H116" i="12"/>
  <c r="G174" i="13"/>
  <c r="C238" i="13"/>
  <c r="H252" i="13"/>
  <c r="C280" i="13"/>
  <c r="C288" i="13" s="1"/>
  <c r="C287" i="13" s="1"/>
  <c r="C290" i="13"/>
  <c r="D21" i="14"/>
  <c r="F53" i="14"/>
  <c r="K54" i="14"/>
  <c r="F174" i="14"/>
  <c r="F173" i="14" s="1"/>
  <c r="F231" i="14"/>
  <c r="C246" i="14"/>
  <c r="H246" i="14"/>
  <c r="H252" i="14"/>
  <c r="H246" i="17"/>
  <c r="C252" i="17"/>
  <c r="D251" i="17"/>
  <c r="C251" i="17" s="1"/>
  <c r="D269" i="17"/>
  <c r="C269" i="17" s="1"/>
  <c r="I269" i="17"/>
  <c r="H269" i="17" s="1"/>
  <c r="H251" i="18"/>
  <c r="I230" i="18"/>
  <c r="L54" i="6"/>
  <c r="L53" i="6" s="1"/>
  <c r="J174" i="6"/>
  <c r="J173" i="6" s="1"/>
  <c r="K187" i="7"/>
  <c r="C43" i="8"/>
  <c r="K187" i="8"/>
  <c r="H205" i="8"/>
  <c r="C224" i="8"/>
  <c r="C290" i="8"/>
  <c r="D21" i="9"/>
  <c r="J130" i="9"/>
  <c r="E174" i="9"/>
  <c r="E173" i="9" s="1"/>
  <c r="H77" i="10"/>
  <c r="C263" i="10"/>
  <c r="C280" i="10"/>
  <c r="J53" i="12"/>
  <c r="J187" i="12"/>
  <c r="C76" i="13"/>
  <c r="H77" i="13"/>
  <c r="C80" i="13"/>
  <c r="I53" i="14"/>
  <c r="E76" i="14"/>
  <c r="C89" i="14"/>
  <c r="H89" i="14"/>
  <c r="H103" i="14"/>
  <c r="H112" i="14"/>
  <c r="H144" i="14"/>
  <c r="C151" i="14"/>
  <c r="H45" i="15"/>
  <c r="L21" i="15"/>
  <c r="D230" i="19"/>
  <c r="C258" i="19"/>
  <c r="C174" i="19"/>
  <c r="D173" i="19"/>
  <c r="C173" i="19" s="1"/>
  <c r="H43" i="6"/>
  <c r="C136" i="6"/>
  <c r="K54" i="7"/>
  <c r="K53" i="7" s="1"/>
  <c r="K174" i="7"/>
  <c r="K173" i="7" s="1"/>
  <c r="C151" i="8"/>
  <c r="K130" i="9"/>
  <c r="F130" i="9"/>
  <c r="E204" i="9"/>
  <c r="H55" i="10"/>
  <c r="C58" i="10"/>
  <c r="I76" i="10"/>
  <c r="H76" i="10" s="1"/>
  <c r="C136" i="10"/>
  <c r="C141" i="10"/>
  <c r="H141" i="10"/>
  <c r="C188" i="10"/>
  <c r="H238" i="10"/>
  <c r="C252" i="10"/>
  <c r="C43" i="11"/>
  <c r="H160" i="11"/>
  <c r="C58" i="12"/>
  <c r="H58" i="12"/>
  <c r="C67" i="12"/>
  <c r="C112" i="12"/>
  <c r="H112" i="12"/>
  <c r="C122" i="12"/>
  <c r="C263" i="12"/>
  <c r="C67" i="13"/>
  <c r="H179" i="13"/>
  <c r="H55" i="14"/>
  <c r="C58" i="14"/>
  <c r="J76" i="14"/>
  <c r="H76" i="14" s="1"/>
  <c r="C89" i="17"/>
  <c r="D83" i="17"/>
  <c r="E75" i="21"/>
  <c r="L230" i="5"/>
  <c r="C58" i="6"/>
  <c r="J54" i="6"/>
  <c r="C263" i="6"/>
  <c r="E83" i="7"/>
  <c r="K130" i="7"/>
  <c r="K75" i="7" s="1"/>
  <c r="D187" i="7"/>
  <c r="J53" i="8"/>
  <c r="K258" i="8"/>
  <c r="K230" i="8" s="1"/>
  <c r="H80" i="9"/>
  <c r="E187" i="10"/>
  <c r="F195" i="10"/>
  <c r="C77" i="11"/>
  <c r="C235" i="11"/>
  <c r="K27" i="12"/>
  <c r="H136" i="12"/>
  <c r="C141" i="12"/>
  <c r="J53" i="13"/>
  <c r="K76" i="13"/>
  <c r="E204" i="13"/>
  <c r="E195" i="13" s="1"/>
  <c r="J204" i="13"/>
  <c r="J195" i="13" s="1"/>
  <c r="C252" i="13"/>
  <c r="F269" i="13"/>
  <c r="C116" i="14"/>
  <c r="E174" i="14"/>
  <c r="E173" i="14" s="1"/>
  <c r="F204" i="14"/>
  <c r="E231" i="14"/>
  <c r="J231" i="14"/>
  <c r="C263" i="14"/>
  <c r="D269" i="14"/>
  <c r="D54" i="15"/>
  <c r="C55" i="15"/>
  <c r="K53" i="16"/>
  <c r="L230" i="16"/>
  <c r="F187" i="17"/>
  <c r="C192" i="17"/>
  <c r="E231" i="17"/>
  <c r="C235" i="17"/>
  <c r="J230" i="17"/>
  <c r="E258" i="17"/>
  <c r="C58" i="15"/>
  <c r="C77" i="15"/>
  <c r="G83" i="15"/>
  <c r="G75" i="15" s="1"/>
  <c r="G52" i="15" s="1"/>
  <c r="L83" i="15"/>
  <c r="J130" i="15"/>
  <c r="J75" i="15" s="1"/>
  <c r="C144" i="15"/>
  <c r="C179" i="15"/>
  <c r="H184" i="15"/>
  <c r="J187" i="15"/>
  <c r="C216" i="15"/>
  <c r="H246" i="15"/>
  <c r="C95" i="16"/>
  <c r="C136" i="16"/>
  <c r="E187" i="16"/>
  <c r="J187" i="16"/>
  <c r="C238" i="16"/>
  <c r="H238" i="16"/>
  <c r="C246" i="16"/>
  <c r="D269" i="16"/>
  <c r="D268" i="16" s="1"/>
  <c r="G269" i="16"/>
  <c r="G268" i="16" s="1"/>
  <c r="F83" i="17"/>
  <c r="F75" i="17" s="1"/>
  <c r="C184" i="17"/>
  <c r="K231" i="17"/>
  <c r="C246" i="17"/>
  <c r="H258" i="17"/>
  <c r="H259" i="17"/>
  <c r="J75" i="21"/>
  <c r="J52" i="21" s="1"/>
  <c r="J230" i="20"/>
  <c r="C54" i="19"/>
  <c r="G75" i="18"/>
  <c r="G52" i="18" s="1"/>
  <c r="H130" i="18"/>
  <c r="C258" i="18"/>
  <c r="J258" i="14"/>
  <c r="C116" i="15"/>
  <c r="C122" i="15"/>
  <c r="G174" i="15"/>
  <c r="G173" i="15" s="1"/>
  <c r="L174" i="15"/>
  <c r="L173" i="15" s="1"/>
  <c r="G187" i="15"/>
  <c r="G231" i="15"/>
  <c r="L231" i="15"/>
  <c r="L230" i="15" s="1"/>
  <c r="H259" i="15"/>
  <c r="C271" i="15"/>
  <c r="H290" i="15"/>
  <c r="H55" i="16"/>
  <c r="H84" i="16"/>
  <c r="J231" i="16"/>
  <c r="J230" i="16" s="1"/>
  <c r="C22" i="17"/>
  <c r="C58" i="17"/>
  <c r="C77" i="17"/>
  <c r="C136" i="17"/>
  <c r="C144" i="17"/>
  <c r="H151" i="17"/>
  <c r="G174" i="17"/>
  <c r="G173" i="17" s="1"/>
  <c r="C179" i="17"/>
  <c r="C188" i="17"/>
  <c r="G231" i="17"/>
  <c r="L230" i="17"/>
  <c r="H251" i="17"/>
  <c r="C290" i="17"/>
  <c r="C258" i="21"/>
  <c r="C268" i="21"/>
  <c r="C174" i="21"/>
  <c r="E195" i="19"/>
  <c r="H258" i="18"/>
  <c r="C21" i="18"/>
  <c r="H83" i="18"/>
  <c r="L230" i="22"/>
  <c r="C280" i="14"/>
  <c r="C89" i="15"/>
  <c r="C103" i="15"/>
  <c r="D130" i="15"/>
  <c r="H136" i="15"/>
  <c r="H192" i="15"/>
  <c r="H198" i="15"/>
  <c r="H238" i="15"/>
  <c r="J258" i="15"/>
  <c r="J230" i="15" s="1"/>
  <c r="C103" i="16"/>
  <c r="H144" i="16"/>
  <c r="C151" i="16"/>
  <c r="H151" i="16"/>
  <c r="F269" i="16"/>
  <c r="F268" i="16" s="1"/>
  <c r="E269" i="16"/>
  <c r="J269" i="16"/>
  <c r="F288" i="17"/>
  <c r="F287" i="17" s="1"/>
  <c r="F53" i="17"/>
  <c r="K53" i="17"/>
  <c r="D76" i="17"/>
  <c r="C141" i="17"/>
  <c r="F258" i="17"/>
  <c r="H263" i="17"/>
  <c r="H258" i="21"/>
  <c r="H54" i="21"/>
  <c r="C21" i="19"/>
  <c r="D195" i="18"/>
  <c r="C195" i="18" s="1"/>
  <c r="L52" i="18"/>
  <c r="E187" i="21"/>
  <c r="C187" i="21" s="1"/>
  <c r="C196" i="5"/>
  <c r="J53" i="5"/>
  <c r="E195" i="2"/>
  <c r="H175" i="8"/>
  <c r="I174" i="8"/>
  <c r="K288" i="2"/>
  <c r="K287" i="2" s="1"/>
  <c r="K53" i="2"/>
  <c r="H67" i="2"/>
  <c r="H95" i="2"/>
  <c r="K173" i="2"/>
  <c r="H179" i="2"/>
  <c r="C184" i="2"/>
  <c r="H263" i="2"/>
  <c r="F53" i="3"/>
  <c r="K53" i="3"/>
  <c r="G83" i="3"/>
  <c r="L83" i="3"/>
  <c r="L75" i="3" s="1"/>
  <c r="K130" i="3"/>
  <c r="I165" i="3"/>
  <c r="H165" i="3" s="1"/>
  <c r="K173" i="3"/>
  <c r="F173" i="3"/>
  <c r="C179" i="3"/>
  <c r="H179" i="3"/>
  <c r="L173" i="3"/>
  <c r="F187" i="3"/>
  <c r="E187" i="3"/>
  <c r="C276" i="3"/>
  <c r="E288" i="4"/>
  <c r="E287" i="4" s="1"/>
  <c r="I54" i="4"/>
  <c r="I53" i="4" s="1"/>
  <c r="C58" i="4"/>
  <c r="L54" i="4"/>
  <c r="L53" i="4" s="1"/>
  <c r="H69" i="4"/>
  <c r="I76" i="4"/>
  <c r="H76" i="4" s="1"/>
  <c r="H89" i="4"/>
  <c r="H116" i="4"/>
  <c r="D136" i="4"/>
  <c r="C136" i="4" s="1"/>
  <c r="H136" i="4"/>
  <c r="L174" i="4"/>
  <c r="L187" i="4"/>
  <c r="C192" i="4"/>
  <c r="I196" i="4"/>
  <c r="D198" i="4"/>
  <c r="D196" i="4" s="1"/>
  <c r="C205" i="4"/>
  <c r="K231" i="4"/>
  <c r="K230" i="4" s="1"/>
  <c r="C263" i="4"/>
  <c r="F269" i="4"/>
  <c r="F268" i="4" s="1"/>
  <c r="L21" i="5"/>
  <c r="G21" i="5"/>
  <c r="L288" i="5"/>
  <c r="L287" i="5" s="1"/>
  <c r="C58" i="5"/>
  <c r="H58" i="5"/>
  <c r="E174" i="5"/>
  <c r="E173" i="5" s="1"/>
  <c r="C192" i="5"/>
  <c r="L187" i="5"/>
  <c r="J258" i="5"/>
  <c r="J53" i="6"/>
  <c r="C95" i="6"/>
  <c r="D83" i="6"/>
  <c r="H151" i="6"/>
  <c r="H238" i="6"/>
  <c r="H141" i="7"/>
  <c r="H191" i="7"/>
  <c r="H227" i="7"/>
  <c r="K130" i="2"/>
  <c r="D204" i="5"/>
  <c r="D195" i="5" s="1"/>
  <c r="D194" i="5" s="1"/>
  <c r="I204" i="5"/>
  <c r="F269" i="7"/>
  <c r="F268" i="7" s="1"/>
  <c r="J21" i="2"/>
  <c r="I54" i="2"/>
  <c r="I53" i="2" s="1"/>
  <c r="G83" i="2"/>
  <c r="H112" i="2"/>
  <c r="H144" i="2"/>
  <c r="H151" i="2"/>
  <c r="C160" i="2"/>
  <c r="G174" i="2"/>
  <c r="G173" i="2" s="1"/>
  <c r="J187" i="2"/>
  <c r="H205" i="2"/>
  <c r="C216" i="2"/>
  <c r="L204" i="2"/>
  <c r="L195" i="2" s="1"/>
  <c r="K231" i="2"/>
  <c r="H231" i="2" s="1"/>
  <c r="H246" i="2"/>
  <c r="H252" i="2"/>
  <c r="C259" i="2"/>
  <c r="L258" i="2"/>
  <c r="L230" i="2" s="1"/>
  <c r="H69" i="3"/>
  <c r="J187" i="3"/>
  <c r="C196" i="3"/>
  <c r="F204" i="3"/>
  <c r="F195" i="3" s="1"/>
  <c r="C252" i="3"/>
  <c r="H95" i="4"/>
  <c r="C112" i="4"/>
  <c r="C227" i="4"/>
  <c r="H235" i="4"/>
  <c r="G258" i="4"/>
  <c r="H290" i="4"/>
  <c r="H116" i="5"/>
  <c r="C136" i="5"/>
  <c r="C188" i="5"/>
  <c r="I187" i="5"/>
  <c r="C45" i="7"/>
  <c r="G21" i="7"/>
  <c r="H84" i="7"/>
  <c r="I83" i="7"/>
  <c r="E67" i="8"/>
  <c r="C67" i="8" s="1"/>
  <c r="C69" i="8"/>
  <c r="C89" i="8"/>
  <c r="E288" i="9"/>
  <c r="E287" i="9" s="1"/>
  <c r="E21" i="9"/>
  <c r="K231" i="9"/>
  <c r="K230" i="9" s="1"/>
  <c r="H235" i="9"/>
  <c r="J230" i="3"/>
  <c r="I288" i="3"/>
  <c r="I287" i="3" s="1"/>
  <c r="H22" i="2"/>
  <c r="F27" i="2"/>
  <c r="F21" i="2" s="1"/>
  <c r="C58" i="2"/>
  <c r="L54" i="2"/>
  <c r="L53" i="2" s="1"/>
  <c r="H69" i="2"/>
  <c r="D103" i="2"/>
  <c r="H175" i="2"/>
  <c r="H198" i="2"/>
  <c r="K258" i="2"/>
  <c r="H271" i="2"/>
  <c r="G54" i="3"/>
  <c r="G53" i="3" s="1"/>
  <c r="L54" i="3"/>
  <c r="L53" i="3" s="1"/>
  <c r="C144" i="3"/>
  <c r="H151" i="3"/>
  <c r="H184" i="3"/>
  <c r="C188" i="3"/>
  <c r="D191" i="3"/>
  <c r="L187" i="3"/>
  <c r="C198" i="3"/>
  <c r="C238" i="3"/>
  <c r="H263" i="3"/>
  <c r="K269" i="3"/>
  <c r="F53" i="4"/>
  <c r="H67" i="4"/>
  <c r="C122" i="4"/>
  <c r="H166" i="4"/>
  <c r="E187" i="4"/>
  <c r="G204" i="4"/>
  <c r="G195" i="4" s="1"/>
  <c r="F195" i="4"/>
  <c r="H259" i="4"/>
  <c r="J258" i="4"/>
  <c r="H271" i="4"/>
  <c r="D269" i="4"/>
  <c r="K54" i="5"/>
  <c r="K53" i="5" s="1"/>
  <c r="C69" i="5"/>
  <c r="C89" i="5"/>
  <c r="H89" i="5"/>
  <c r="C151" i="5"/>
  <c r="C160" i="5"/>
  <c r="H160" i="5"/>
  <c r="D165" i="5"/>
  <c r="C165" i="5" s="1"/>
  <c r="J187" i="5"/>
  <c r="E288" i="7"/>
  <c r="E287" i="7" s="1"/>
  <c r="E21" i="7"/>
  <c r="F231" i="5"/>
  <c r="F230" i="5" s="1"/>
  <c r="K231" i="5"/>
  <c r="H246" i="5"/>
  <c r="E258" i="5"/>
  <c r="C290" i="5"/>
  <c r="C55" i="6"/>
  <c r="C69" i="6"/>
  <c r="H69" i="6"/>
  <c r="C77" i="6"/>
  <c r="H80" i="6"/>
  <c r="C103" i="6"/>
  <c r="C122" i="6"/>
  <c r="H122" i="6"/>
  <c r="H141" i="6"/>
  <c r="C166" i="6"/>
  <c r="D187" i="6"/>
  <c r="H259" i="6"/>
  <c r="J258" i="6"/>
  <c r="J83" i="7"/>
  <c r="H151" i="7"/>
  <c r="C160" i="7"/>
  <c r="C165" i="7"/>
  <c r="H179" i="7"/>
  <c r="H184" i="7"/>
  <c r="E195" i="7"/>
  <c r="I231" i="7"/>
  <c r="I230" i="7" s="1"/>
  <c r="C238" i="7"/>
  <c r="H251" i="7"/>
  <c r="H259" i="7"/>
  <c r="H271" i="7"/>
  <c r="D269" i="7"/>
  <c r="L53" i="8"/>
  <c r="J76" i="8"/>
  <c r="H112" i="8"/>
  <c r="H179" i="8"/>
  <c r="H184" i="8"/>
  <c r="C192" i="8"/>
  <c r="H192" i="8"/>
  <c r="I231" i="8"/>
  <c r="C263" i="8"/>
  <c r="C109" i="9"/>
  <c r="D103" i="9"/>
  <c r="C103" i="9" s="1"/>
  <c r="C263" i="5"/>
  <c r="I258" i="5"/>
  <c r="D54" i="6"/>
  <c r="F83" i="6"/>
  <c r="K83" i="6"/>
  <c r="G187" i="6"/>
  <c r="C205" i="6"/>
  <c r="H205" i="6"/>
  <c r="F230" i="6"/>
  <c r="K231" i="6"/>
  <c r="H271" i="6"/>
  <c r="C276" i="6"/>
  <c r="C43" i="7"/>
  <c r="C58" i="7"/>
  <c r="J54" i="7"/>
  <c r="J53" i="7" s="1"/>
  <c r="G83" i="7"/>
  <c r="G75" i="7" s="1"/>
  <c r="G52" i="7" s="1"/>
  <c r="H116" i="7"/>
  <c r="E130" i="7"/>
  <c r="E75" i="7" s="1"/>
  <c r="H144" i="7"/>
  <c r="E187" i="7"/>
  <c r="G195" i="7"/>
  <c r="J204" i="7"/>
  <c r="J195" i="7" s="1"/>
  <c r="J231" i="7"/>
  <c r="E258" i="7"/>
  <c r="E230" i="7" s="1"/>
  <c r="F53" i="8"/>
  <c r="K53" i="8"/>
  <c r="C141" i="8"/>
  <c r="H144" i="8"/>
  <c r="L174" i="8"/>
  <c r="L173" i="8" s="1"/>
  <c r="E174" i="8"/>
  <c r="E173" i="8" s="1"/>
  <c r="J204" i="8"/>
  <c r="J195" i="8" s="1"/>
  <c r="E204" i="8"/>
  <c r="E195" i="8" s="1"/>
  <c r="F231" i="8"/>
  <c r="F230" i="8" s="1"/>
  <c r="J231" i="8"/>
  <c r="G258" i="8"/>
  <c r="C271" i="8"/>
  <c r="C43" i="9"/>
  <c r="G54" i="9"/>
  <c r="G53" i="9" s="1"/>
  <c r="J54" i="9"/>
  <c r="J53" i="9" s="1"/>
  <c r="C80" i="9"/>
  <c r="L76" i="9"/>
  <c r="G83" i="9"/>
  <c r="C89" i="9"/>
  <c r="C89" i="6"/>
  <c r="C112" i="6"/>
  <c r="C175" i="6"/>
  <c r="C184" i="6"/>
  <c r="F187" i="6"/>
  <c r="K204" i="6"/>
  <c r="K195" i="6" s="1"/>
  <c r="I231" i="6"/>
  <c r="I230" i="6" s="1"/>
  <c r="F269" i="6"/>
  <c r="F268" i="6" s="1"/>
  <c r="F54" i="7"/>
  <c r="H80" i="7"/>
  <c r="C122" i="7"/>
  <c r="I130" i="7"/>
  <c r="C141" i="7"/>
  <c r="L130" i="7"/>
  <c r="F174" i="7"/>
  <c r="F173" i="7" s="1"/>
  <c r="I187" i="7"/>
  <c r="L187" i="7"/>
  <c r="H205" i="7"/>
  <c r="C216" i="7"/>
  <c r="C227" i="7"/>
  <c r="G230" i="7"/>
  <c r="D288" i="8"/>
  <c r="D287" i="8" s="1"/>
  <c r="C55" i="8"/>
  <c r="C58" i="8"/>
  <c r="H58" i="8"/>
  <c r="G83" i="8"/>
  <c r="L83" i="8"/>
  <c r="L75" i="8" s="1"/>
  <c r="L52" i="8" s="1"/>
  <c r="F130" i="8"/>
  <c r="G174" i="8"/>
  <c r="G173" i="8" s="1"/>
  <c r="L204" i="8"/>
  <c r="L195" i="8" s="1"/>
  <c r="H227" i="8"/>
  <c r="H235" i="8"/>
  <c r="C252" i="8"/>
  <c r="E269" i="8"/>
  <c r="E268" i="8" s="1"/>
  <c r="E288" i="8"/>
  <c r="E287" i="8" s="1"/>
  <c r="E54" i="9"/>
  <c r="E53" i="9" s="1"/>
  <c r="F54" i="9"/>
  <c r="F53" i="9" s="1"/>
  <c r="C69" i="9"/>
  <c r="F75" i="9"/>
  <c r="K83" i="9"/>
  <c r="K75" i="9" s="1"/>
  <c r="K52" i="9" s="1"/>
  <c r="F269" i="9"/>
  <c r="F268" i="9" s="1"/>
  <c r="H80" i="10"/>
  <c r="D83" i="10"/>
  <c r="C89" i="10"/>
  <c r="H103" i="10"/>
  <c r="C112" i="10"/>
  <c r="L130" i="10"/>
  <c r="L75" i="10" s="1"/>
  <c r="I187" i="10"/>
  <c r="H58" i="11"/>
  <c r="G76" i="11"/>
  <c r="C141" i="11"/>
  <c r="J269" i="11"/>
  <c r="F83" i="12"/>
  <c r="H89" i="13"/>
  <c r="J130" i="13"/>
  <c r="E130" i="13"/>
  <c r="H246" i="13"/>
  <c r="I269" i="13"/>
  <c r="K53" i="14"/>
  <c r="C103" i="14"/>
  <c r="C192" i="14"/>
  <c r="C198" i="14"/>
  <c r="C252" i="14"/>
  <c r="C69" i="15"/>
  <c r="C95" i="15"/>
  <c r="C227" i="15"/>
  <c r="C55" i="16"/>
  <c r="G54" i="16"/>
  <c r="G53" i="16" s="1"/>
  <c r="J83" i="16"/>
  <c r="J75" i="16" s="1"/>
  <c r="I187" i="16"/>
  <c r="F204" i="16"/>
  <c r="F195" i="16" s="1"/>
  <c r="H263" i="16"/>
  <c r="J54" i="17"/>
  <c r="J53" i="17" s="1"/>
  <c r="C80" i="17"/>
  <c r="H80" i="17"/>
  <c r="C95" i="17"/>
  <c r="C191" i="17"/>
  <c r="L269" i="17"/>
  <c r="H83" i="22"/>
  <c r="D53" i="22"/>
  <c r="F283" i="21"/>
  <c r="C130" i="20"/>
  <c r="H288" i="18"/>
  <c r="H287" i="18" s="1"/>
  <c r="K75" i="19"/>
  <c r="C136" i="9"/>
  <c r="D173" i="9"/>
  <c r="I174" i="9"/>
  <c r="I173" i="9" s="1"/>
  <c r="H184" i="9"/>
  <c r="F187" i="9"/>
  <c r="H205" i="9"/>
  <c r="F204" i="9"/>
  <c r="F195" i="9" s="1"/>
  <c r="J204" i="9"/>
  <c r="J195" i="9" s="1"/>
  <c r="H246" i="9"/>
  <c r="C54" i="10"/>
  <c r="L54" i="10"/>
  <c r="L53" i="10" s="1"/>
  <c r="C160" i="10"/>
  <c r="H166" i="10"/>
  <c r="C184" i="10"/>
  <c r="C205" i="10"/>
  <c r="L204" i="10"/>
  <c r="L195" i="10" s="1"/>
  <c r="H263" i="10"/>
  <c r="L21" i="12"/>
  <c r="J130" i="12"/>
  <c r="G195" i="12"/>
  <c r="L204" i="12"/>
  <c r="L195" i="12" s="1"/>
  <c r="F269" i="12"/>
  <c r="F268" i="12" s="1"/>
  <c r="C179" i="13"/>
  <c r="H259" i="13"/>
  <c r="J269" i="13"/>
  <c r="G130" i="14"/>
  <c r="C205" i="14"/>
  <c r="F258" i="14"/>
  <c r="C112" i="15"/>
  <c r="G130" i="15"/>
  <c r="L130" i="15"/>
  <c r="F174" i="15"/>
  <c r="F173" i="15" s="1"/>
  <c r="I196" i="15"/>
  <c r="H252" i="15"/>
  <c r="C80" i="16"/>
  <c r="H80" i="16"/>
  <c r="H95" i="16"/>
  <c r="C144" i="16"/>
  <c r="C184" i="16"/>
  <c r="L83" i="17"/>
  <c r="L130" i="17"/>
  <c r="E187" i="17"/>
  <c r="J187" i="17"/>
  <c r="K204" i="17"/>
  <c r="K195" i="17" s="1"/>
  <c r="H280" i="17"/>
  <c r="H116" i="9"/>
  <c r="C151" i="9"/>
  <c r="H188" i="9"/>
  <c r="E195" i="9"/>
  <c r="I231" i="9"/>
  <c r="H259" i="9"/>
  <c r="J258" i="9"/>
  <c r="H271" i="9"/>
  <c r="K83" i="10"/>
  <c r="E130" i="10"/>
  <c r="C130" i="10" s="1"/>
  <c r="G230" i="10"/>
  <c r="K76" i="11"/>
  <c r="F130" i="11"/>
  <c r="K130" i="11"/>
  <c r="I174" i="11"/>
  <c r="H179" i="11"/>
  <c r="E204" i="11"/>
  <c r="C166" i="12"/>
  <c r="F83" i="13"/>
  <c r="H136" i="13"/>
  <c r="C141" i="13"/>
  <c r="G130" i="13"/>
  <c r="H198" i="13"/>
  <c r="L54" i="14"/>
  <c r="L53" i="14" s="1"/>
  <c r="H95" i="14"/>
  <c r="E83" i="14"/>
  <c r="C179" i="14"/>
  <c r="C196" i="14"/>
  <c r="I83" i="15"/>
  <c r="F204" i="15"/>
  <c r="F195" i="15" s="1"/>
  <c r="C84" i="16"/>
  <c r="G83" i="16"/>
  <c r="H227" i="16"/>
  <c r="H259" i="16"/>
  <c r="L54" i="17"/>
  <c r="L53" i="17" s="1"/>
  <c r="J269" i="17"/>
  <c r="G75" i="20"/>
  <c r="G52" i="20" s="1"/>
  <c r="J83" i="9"/>
  <c r="H95" i="9"/>
  <c r="H160" i="9"/>
  <c r="C179" i="9"/>
  <c r="L174" i="9"/>
  <c r="L173" i="9" s="1"/>
  <c r="E187" i="9"/>
  <c r="C227" i="9"/>
  <c r="F231" i="9"/>
  <c r="H188" i="10"/>
  <c r="C198" i="10"/>
  <c r="E204" i="10"/>
  <c r="E195" i="10" s="1"/>
  <c r="C116" i="11"/>
  <c r="C175" i="11"/>
  <c r="C188" i="11"/>
  <c r="C191" i="11"/>
  <c r="C192" i="11"/>
  <c r="H192" i="11"/>
  <c r="H43" i="12"/>
  <c r="L76" i="12"/>
  <c r="G130" i="12"/>
  <c r="G187" i="12"/>
  <c r="H271" i="12"/>
  <c r="C43" i="13"/>
  <c r="L76" i="13"/>
  <c r="F258" i="13"/>
  <c r="L269" i="13"/>
  <c r="J130" i="14"/>
  <c r="H160" i="14"/>
  <c r="E204" i="14"/>
  <c r="G195" i="15"/>
  <c r="G258" i="15"/>
  <c r="G269" i="15"/>
  <c r="G268" i="15" s="1"/>
  <c r="F130" i="16"/>
  <c r="F75" i="16" s="1"/>
  <c r="F52" i="16" s="1"/>
  <c r="K130" i="16"/>
  <c r="L269" i="16"/>
  <c r="J83" i="17"/>
  <c r="L187" i="17"/>
  <c r="H290" i="17"/>
  <c r="H268" i="20"/>
  <c r="H283" i="20" s="1"/>
  <c r="G283" i="18"/>
  <c r="D53" i="19"/>
  <c r="D283" i="19" s="1"/>
  <c r="G194" i="22"/>
  <c r="F194" i="21"/>
  <c r="D53" i="17"/>
  <c r="H43" i="2"/>
  <c r="C55" i="2"/>
  <c r="C80" i="2"/>
  <c r="H89" i="2"/>
  <c r="H136" i="2"/>
  <c r="C151" i="2"/>
  <c r="C175" i="2"/>
  <c r="C179" i="2"/>
  <c r="C205" i="2"/>
  <c r="C238" i="2"/>
  <c r="C246" i="2"/>
  <c r="C252" i="2"/>
  <c r="D269" i="2"/>
  <c r="F76" i="3"/>
  <c r="H95" i="3"/>
  <c r="E130" i="3"/>
  <c r="C235" i="3"/>
  <c r="E231" i="3"/>
  <c r="G83" i="4"/>
  <c r="E130" i="4"/>
  <c r="E75" i="4" s="1"/>
  <c r="L231" i="4"/>
  <c r="L288" i="4"/>
  <c r="L287" i="4" s="1"/>
  <c r="K83" i="5"/>
  <c r="F83" i="5"/>
  <c r="E195" i="5"/>
  <c r="E269" i="5"/>
  <c r="G83" i="6"/>
  <c r="G130" i="6"/>
  <c r="L130" i="6"/>
  <c r="L75" i="6" s="1"/>
  <c r="J130" i="6"/>
  <c r="K187" i="6"/>
  <c r="L204" i="6"/>
  <c r="L195" i="6" s="1"/>
  <c r="C235" i="6"/>
  <c r="D231" i="6"/>
  <c r="F83" i="7"/>
  <c r="C184" i="7"/>
  <c r="C133" i="8"/>
  <c r="D131" i="8"/>
  <c r="C235" i="8"/>
  <c r="D231" i="8"/>
  <c r="J269" i="8"/>
  <c r="C235" i="9"/>
  <c r="D231" i="9"/>
  <c r="H43" i="10"/>
  <c r="E83" i="10"/>
  <c r="H235" i="10"/>
  <c r="I231" i="10"/>
  <c r="E269" i="10"/>
  <c r="E268" i="10" s="1"/>
  <c r="L269" i="10"/>
  <c r="C69" i="11"/>
  <c r="D67" i="11"/>
  <c r="C67" i="11" s="1"/>
  <c r="H69" i="11"/>
  <c r="I67" i="11"/>
  <c r="H67" i="11" s="1"/>
  <c r="C82" i="11"/>
  <c r="D80" i="11"/>
  <c r="C80" i="11" s="1"/>
  <c r="E130" i="11"/>
  <c r="J130" i="11"/>
  <c r="H166" i="11"/>
  <c r="I165" i="11"/>
  <c r="H165" i="11" s="1"/>
  <c r="G231" i="11"/>
  <c r="G230" i="11" s="1"/>
  <c r="C263" i="11"/>
  <c r="D258" i="11"/>
  <c r="H55" i="12"/>
  <c r="I54" i="12"/>
  <c r="H54" i="12" s="1"/>
  <c r="C136" i="12"/>
  <c r="D130" i="12"/>
  <c r="C235" i="12"/>
  <c r="D231" i="12"/>
  <c r="C276" i="12"/>
  <c r="D269" i="12"/>
  <c r="C58" i="13"/>
  <c r="D54" i="13"/>
  <c r="D53" i="13" s="1"/>
  <c r="H58" i="13"/>
  <c r="K54" i="13"/>
  <c r="K53" i="13" s="1"/>
  <c r="C136" i="13"/>
  <c r="F130" i="13"/>
  <c r="H43" i="14"/>
  <c r="H141" i="14"/>
  <c r="I130" i="14"/>
  <c r="I75" i="14" s="1"/>
  <c r="C144" i="14"/>
  <c r="H175" i="14"/>
  <c r="I174" i="14"/>
  <c r="H263" i="14"/>
  <c r="E269" i="14"/>
  <c r="J269" i="14"/>
  <c r="C80" i="15"/>
  <c r="D76" i="15"/>
  <c r="H80" i="15"/>
  <c r="K76" i="15"/>
  <c r="H179" i="15"/>
  <c r="C77" i="16"/>
  <c r="D76" i="16"/>
  <c r="C76" i="16" s="1"/>
  <c r="H77" i="16"/>
  <c r="I76" i="16"/>
  <c r="H76" i="16" s="1"/>
  <c r="C216" i="16"/>
  <c r="D204" i="16"/>
  <c r="H216" i="16"/>
  <c r="K204" i="16"/>
  <c r="K195" i="16" s="1"/>
  <c r="C235" i="16"/>
  <c r="E231" i="16"/>
  <c r="C252" i="16"/>
  <c r="D251" i="16"/>
  <c r="C251" i="16" s="1"/>
  <c r="H271" i="16"/>
  <c r="I269" i="16"/>
  <c r="E288" i="17"/>
  <c r="E287" i="17" s="1"/>
  <c r="E21" i="17"/>
  <c r="L288" i="17"/>
  <c r="L287" i="17" s="1"/>
  <c r="L21" i="17"/>
  <c r="H144" i="17"/>
  <c r="H269" i="21"/>
  <c r="C191" i="18"/>
  <c r="D187" i="18"/>
  <c r="C187" i="18" s="1"/>
  <c r="C191" i="19"/>
  <c r="E187" i="19"/>
  <c r="C187" i="19" s="1"/>
  <c r="K173" i="19"/>
  <c r="K52" i="19" s="1"/>
  <c r="H174" i="19"/>
  <c r="E268" i="22"/>
  <c r="C268" i="22" s="1"/>
  <c r="C269" i="22"/>
  <c r="K173" i="22"/>
  <c r="H174" i="22"/>
  <c r="G283" i="20"/>
  <c r="G75" i="19"/>
  <c r="G52" i="19" s="1"/>
  <c r="E194" i="18"/>
  <c r="C54" i="21"/>
  <c r="E52" i="20"/>
  <c r="I187" i="18"/>
  <c r="H191" i="18"/>
  <c r="C22" i="2"/>
  <c r="F288" i="2"/>
  <c r="F287" i="2" s="1"/>
  <c r="J287" i="2"/>
  <c r="L287" i="2"/>
  <c r="C43" i="2"/>
  <c r="E53" i="2"/>
  <c r="G53" i="2"/>
  <c r="H55" i="2"/>
  <c r="C67" i="2"/>
  <c r="C69" i="2"/>
  <c r="F76" i="2"/>
  <c r="C77" i="2"/>
  <c r="H77" i="2"/>
  <c r="H80" i="2"/>
  <c r="C84" i="2"/>
  <c r="K83" i="2"/>
  <c r="C89" i="2"/>
  <c r="C95" i="2"/>
  <c r="C112" i="2"/>
  <c r="C122" i="2"/>
  <c r="I130" i="2"/>
  <c r="H130" i="2" s="1"/>
  <c r="C136" i="2"/>
  <c r="C141" i="2"/>
  <c r="H141" i="2"/>
  <c r="C144" i="2"/>
  <c r="C166" i="2"/>
  <c r="H166" i="2"/>
  <c r="C188" i="2"/>
  <c r="L187" i="2"/>
  <c r="H191" i="2"/>
  <c r="C196" i="2"/>
  <c r="I196" i="2"/>
  <c r="C198" i="2"/>
  <c r="J204" i="2"/>
  <c r="J195" i="2" s="1"/>
  <c r="C235" i="2"/>
  <c r="D231" i="2"/>
  <c r="F231" i="2"/>
  <c r="H235" i="2"/>
  <c r="E258" i="2"/>
  <c r="I258" i="2"/>
  <c r="I230" i="2" s="1"/>
  <c r="C263" i="2"/>
  <c r="I269" i="2"/>
  <c r="E268" i="2"/>
  <c r="J269" i="2"/>
  <c r="G269" i="2"/>
  <c r="G268" i="2" s="1"/>
  <c r="K269" i="2"/>
  <c r="E21" i="3"/>
  <c r="D288" i="3"/>
  <c r="D287" i="3" s="1"/>
  <c r="F288" i="3"/>
  <c r="F287" i="3" s="1"/>
  <c r="C28" i="3"/>
  <c r="J54" i="3"/>
  <c r="J53" i="3" s="1"/>
  <c r="D54" i="3"/>
  <c r="D53" i="3" s="1"/>
  <c r="H58" i="3"/>
  <c r="C77" i="3"/>
  <c r="H89" i="3"/>
  <c r="H103" i="3"/>
  <c r="H112" i="3"/>
  <c r="H116" i="3"/>
  <c r="D130" i="3"/>
  <c r="C151" i="3"/>
  <c r="H160" i="3"/>
  <c r="D165" i="3"/>
  <c r="D187" i="3"/>
  <c r="D195" i="3"/>
  <c r="G195" i="3"/>
  <c r="D231" i="3"/>
  <c r="F231" i="3"/>
  <c r="H235" i="3"/>
  <c r="I231" i="3"/>
  <c r="K231" i="3"/>
  <c r="H246" i="3"/>
  <c r="D251" i="3"/>
  <c r="C251" i="3" s="1"/>
  <c r="C271" i="3"/>
  <c r="G269" i="3"/>
  <c r="G268" i="3" s="1"/>
  <c r="D21" i="4"/>
  <c r="F288" i="4"/>
  <c r="F287" i="4" s="1"/>
  <c r="C69" i="4"/>
  <c r="F83" i="4"/>
  <c r="H84" i="4"/>
  <c r="C89" i="4"/>
  <c r="L83" i="4"/>
  <c r="L75" i="4" s="1"/>
  <c r="K83" i="4"/>
  <c r="C116" i="4"/>
  <c r="C133" i="4"/>
  <c r="G130" i="4"/>
  <c r="C144" i="4"/>
  <c r="H144" i="4"/>
  <c r="H151" i="4"/>
  <c r="C160" i="4"/>
  <c r="G173" i="4"/>
  <c r="E173" i="4"/>
  <c r="L173" i="4"/>
  <c r="E204" i="4"/>
  <c r="E195" i="4" s="1"/>
  <c r="D216" i="4"/>
  <c r="C216" i="4" s="1"/>
  <c r="K204" i="4"/>
  <c r="K195" i="4" s="1"/>
  <c r="J204" i="4"/>
  <c r="J195" i="4" s="1"/>
  <c r="E231" i="4"/>
  <c r="G231" i="4"/>
  <c r="G230" i="4" s="1"/>
  <c r="G194" i="4" s="1"/>
  <c r="C246" i="4"/>
  <c r="L258" i="4"/>
  <c r="H258" i="4" s="1"/>
  <c r="C271" i="4"/>
  <c r="D287" i="5"/>
  <c r="H43" i="5"/>
  <c r="D54" i="5"/>
  <c r="D53" i="5" s="1"/>
  <c r="H67" i="5"/>
  <c r="H69" i="5"/>
  <c r="H80" i="5"/>
  <c r="G83" i="5"/>
  <c r="G75" i="5" s="1"/>
  <c r="C116" i="5"/>
  <c r="D130" i="5"/>
  <c r="E130" i="5"/>
  <c r="C144" i="5"/>
  <c r="H144" i="5"/>
  <c r="D174" i="5"/>
  <c r="D173" i="5" s="1"/>
  <c r="H179" i="5"/>
  <c r="C184" i="5"/>
  <c r="G187" i="5"/>
  <c r="F195" i="5"/>
  <c r="K204" i="5"/>
  <c r="K195" i="5" s="1"/>
  <c r="C216" i="5"/>
  <c r="H216" i="5"/>
  <c r="C235" i="5"/>
  <c r="C246" i="5"/>
  <c r="H259" i="5"/>
  <c r="H280" i="5"/>
  <c r="G21" i="6"/>
  <c r="D288" i="6"/>
  <c r="D287" i="6" s="1"/>
  <c r="F288" i="6"/>
  <c r="F287" i="6" s="1"/>
  <c r="K287" i="6"/>
  <c r="E54" i="6"/>
  <c r="E53" i="6" s="1"/>
  <c r="D67" i="6"/>
  <c r="D53" i="6" s="1"/>
  <c r="E76" i="6"/>
  <c r="C76" i="6" s="1"/>
  <c r="C84" i="6"/>
  <c r="H116" i="6"/>
  <c r="K130" i="6"/>
  <c r="K75" i="6" s="1"/>
  <c r="K283" i="6" s="1"/>
  <c r="C141" i="6"/>
  <c r="F130" i="6"/>
  <c r="H160" i="6"/>
  <c r="D165" i="6"/>
  <c r="C165" i="6" s="1"/>
  <c r="D174" i="6"/>
  <c r="D173" i="6" s="1"/>
  <c r="H179" i="6"/>
  <c r="H184" i="6"/>
  <c r="C198" i="6"/>
  <c r="G204" i="6"/>
  <c r="G195" i="6" s="1"/>
  <c r="C216" i="6"/>
  <c r="D204" i="6"/>
  <c r="F204" i="6"/>
  <c r="F195" i="6" s="1"/>
  <c r="E231" i="6"/>
  <c r="G231" i="6"/>
  <c r="G230" i="6" s="1"/>
  <c r="H235" i="6"/>
  <c r="J231" i="6"/>
  <c r="L231" i="6"/>
  <c r="C246" i="6"/>
  <c r="C252" i="6"/>
  <c r="I269" i="6"/>
  <c r="C271" i="6"/>
  <c r="L21" i="7"/>
  <c r="G287" i="7"/>
  <c r="K27" i="7"/>
  <c r="H43" i="7"/>
  <c r="L54" i="7"/>
  <c r="L53" i="7" s="1"/>
  <c r="E54" i="7"/>
  <c r="E53" i="7" s="1"/>
  <c r="G53" i="7"/>
  <c r="I76" i="7"/>
  <c r="C77" i="7"/>
  <c r="H77" i="7"/>
  <c r="C80" i="7"/>
  <c r="L76" i="7"/>
  <c r="H89" i="7"/>
  <c r="H95" i="7"/>
  <c r="H103" i="7"/>
  <c r="C116" i="7"/>
  <c r="H136" i="7"/>
  <c r="C151" i="7"/>
  <c r="H160" i="7"/>
  <c r="I174" i="7"/>
  <c r="I173" i="7" s="1"/>
  <c r="H173" i="7" s="1"/>
  <c r="C179" i="7"/>
  <c r="J187" i="7"/>
  <c r="H192" i="7"/>
  <c r="C198" i="7"/>
  <c r="H216" i="7"/>
  <c r="C235" i="7"/>
  <c r="D231" i="7"/>
  <c r="F231" i="7"/>
  <c r="H235" i="7"/>
  <c r="L231" i="7"/>
  <c r="H246" i="7"/>
  <c r="H252" i="7"/>
  <c r="L258" i="7"/>
  <c r="C271" i="7"/>
  <c r="D21" i="8"/>
  <c r="L21" i="8"/>
  <c r="E21" i="8"/>
  <c r="G288" i="8"/>
  <c r="G287" i="8" s="1"/>
  <c r="L288" i="8"/>
  <c r="L287" i="8" s="1"/>
  <c r="D54" i="8"/>
  <c r="D53" i="8" s="1"/>
  <c r="G53" i="8"/>
  <c r="H89" i="8"/>
  <c r="C112" i="8"/>
  <c r="C116" i="8"/>
  <c r="C122" i="8"/>
  <c r="C136" i="8"/>
  <c r="G130" i="8"/>
  <c r="C144" i="8"/>
  <c r="H151" i="8"/>
  <c r="C160" i="8"/>
  <c r="H160" i="8"/>
  <c r="F166" i="8"/>
  <c r="F165" i="8" s="1"/>
  <c r="C165" i="8" s="1"/>
  <c r="I173" i="8"/>
  <c r="K174" i="8"/>
  <c r="K173" i="8" s="1"/>
  <c r="C179" i="8"/>
  <c r="C198" i="8"/>
  <c r="G204" i="8"/>
  <c r="G195" i="8" s="1"/>
  <c r="F216" i="8"/>
  <c r="F204" i="8" s="1"/>
  <c r="I204" i="8"/>
  <c r="I195" i="8" s="1"/>
  <c r="C227" i="8"/>
  <c r="E231" i="8"/>
  <c r="G231" i="8"/>
  <c r="H238" i="8"/>
  <c r="C246" i="8"/>
  <c r="H246" i="8"/>
  <c r="I258" i="8"/>
  <c r="C276" i="8"/>
  <c r="F269" i="8"/>
  <c r="F268" i="8" s="1"/>
  <c r="C280" i="8"/>
  <c r="C22" i="9"/>
  <c r="J288" i="9"/>
  <c r="J287" i="9" s="1"/>
  <c r="L288" i="9"/>
  <c r="L287" i="9" s="1"/>
  <c r="K27" i="9"/>
  <c r="H27" i="9" s="1"/>
  <c r="C55" i="9"/>
  <c r="L54" i="9"/>
  <c r="L53" i="9" s="1"/>
  <c r="D67" i="9"/>
  <c r="C67" i="9" s="1"/>
  <c r="J76" i="9"/>
  <c r="L83" i="9"/>
  <c r="L75" i="9" s="1"/>
  <c r="D95" i="9"/>
  <c r="C95" i="9" s="1"/>
  <c r="C116" i="9"/>
  <c r="C132" i="9"/>
  <c r="D131" i="9"/>
  <c r="H136" i="9"/>
  <c r="C141" i="9"/>
  <c r="C160" i="9"/>
  <c r="H165" i="9"/>
  <c r="J174" i="9"/>
  <c r="J173" i="9" s="1"/>
  <c r="I187" i="9"/>
  <c r="C188" i="9"/>
  <c r="D198" i="9"/>
  <c r="D196" i="9" s="1"/>
  <c r="C205" i="9"/>
  <c r="L204" i="9"/>
  <c r="L195" i="9" s="1"/>
  <c r="E231" i="9"/>
  <c r="E230" i="9" s="1"/>
  <c r="E194" i="9" s="1"/>
  <c r="G231" i="9"/>
  <c r="G230" i="9" s="1"/>
  <c r="G194" i="9" s="1"/>
  <c r="C238" i="9"/>
  <c r="C251" i="9"/>
  <c r="C252" i="9"/>
  <c r="L258" i="9"/>
  <c r="L230" i="9" s="1"/>
  <c r="D269" i="9"/>
  <c r="D268" i="9" s="1"/>
  <c r="C271" i="9"/>
  <c r="C22" i="10"/>
  <c r="H22" i="10"/>
  <c r="J288" i="10"/>
  <c r="J287" i="10" s="1"/>
  <c r="C43" i="10"/>
  <c r="I54" i="10"/>
  <c r="I53" i="10" s="1"/>
  <c r="J54" i="10"/>
  <c r="C67" i="10"/>
  <c r="H67" i="10"/>
  <c r="C69" i="10"/>
  <c r="H69" i="10"/>
  <c r="C77" i="10"/>
  <c r="C80" i="10"/>
  <c r="G83" i="10"/>
  <c r="G75" i="10" s="1"/>
  <c r="C116" i="10"/>
  <c r="H116" i="10"/>
  <c r="C122" i="10"/>
  <c r="H122" i="10"/>
  <c r="H136" i="10"/>
  <c r="C151" i="10"/>
  <c r="H151" i="10"/>
  <c r="H160" i="10"/>
  <c r="F173" i="10"/>
  <c r="C175" i="10"/>
  <c r="H175" i="10"/>
  <c r="C179" i="10"/>
  <c r="H179" i="10"/>
  <c r="H184" i="10"/>
  <c r="F187" i="10"/>
  <c r="K187" i="10"/>
  <c r="D191" i="10"/>
  <c r="H192" i="10"/>
  <c r="G204" i="10"/>
  <c r="G195" i="10" s="1"/>
  <c r="G194" i="10" s="1"/>
  <c r="K204" i="10"/>
  <c r="K195" i="10" s="1"/>
  <c r="C216" i="10"/>
  <c r="H227" i="10"/>
  <c r="C235" i="10"/>
  <c r="L230" i="10"/>
  <c r="F258" i="10"/>
  <c r="H259" i="10"/>
  <c r="K258" i="10"/>
  <c r="K230" i="10" s="1"/>
  <c r="H271" i="10"/>
  <c r="C276" i="10"/>
  <c r="H276" i="10"/>
  <c r="H280" i="10"/>
  <c r="G21" i="11"/>
  <c r="D287" i="11"/>
  <c r="F287" i="11"/>
  <c r="I288" i="11"/>
  <c r="I287" i="11" s="1"/>
  <c r="K288" i="11"/>
  <c r="K287" i="11" s="1"/>
  <c r="F27" i="11"/>
  <c r="E53" i="11"/>
  <c r="C55" i="11"/>
  <c r="D54" i="11"/>
  <c r="F53" i="11"/>
  <c r="H55" i="11"/>
  <c r="I54" i="11"/>
  <c r="H54" i="11" s="1"/>
  <c r="K53" i="11"/>
  <c r="K83" i="11"/>
  <c r="J83" i="11"/>
  <c r="E195" i="11"/>
  <c r="J258" i="11"/>
  <c r="J230" i="11" s="1"/>
  <c r="L258" i="11"/>
  <c r="L230" i="11" s="1"/>
  <c r="E53" i="12"/>
  <c r="G53" i="12"/>
  <c r="H69" i="12"/>
  <c r="I67" i="12"/>
  <c r="H67" i="12" s="1"/>
  <c r="D76" i="12"/>
  <c r="H84" i="12"/>
  <c r="I83" i="12"/>
  <c r="K83" i="12"/>
  <c r="D165" i="12"/>
  <c r="C175" i="12"/>
  <c r="D174" i="12"/>
  <c r="D173" i="12" s="1"/>
  <c r="H175" i="12"/>
  <c r="I174" i="12"/>
  <c r="I173" i="12" s="1"/>
  <c r="H259" i="12"/>
  <c r="I258" i="12"/>
  <c r="E288" i="13"/>
  <c r="E287" i="13" s="1"/>
  <c r="E21" i="13"/>
  <c r="L288" i="13"/>
  <c r="L287" i="13" s="1"/>
  <c r="L21" i="13"/>
  <c r="C28" i="13"/>
  <c r="F27" i="13"/>
  <c r="J21" i="13"/>
  <c r="L53" i="13"/>
  <c r="H69" i="13"/>
  <c r="I67" i="13"/>
  <c r="H67" i="13" s="1"/>
  <c r="I76" i="13"/>
  <c r="H103" i="13"/>
  <c r="C160" i="13"/>
  <c r="D175" i="13"/>
  <c r="D174" i="13" s="1"/>
  <c r="D173" i="13" s="1"/>
  <c r="F174" i="13"/>
  <c r="F173" i="13" s="1"/>
  <c r="J174" i="13"/>
  <c r="J173" i="13" s="1"/>
  <c r="L174" i="13"/>
  <c r="L173" i="13" s="1"/>
  <c r="C235" i="13"/>
  <c r="F231" i="13"/>
  <c r="F230" i="13" s="1"/>
  <c r="H235" i="13"/>
  <c r="I231" i="13"/>
  <c r="K231" i="13"/>
  <c r="G288" i="14"/>
  <c r="G287" i="14" s="1"/>
  <c r="G21" i="14"/>
  <c r="F27" i="14"/>
  <c r="F21" i="14" s="1"/>
  <c r="C32" i="14"/>
  <c r="D83" i="14"/>
  <c r="F83" i="14"/>
  <c r="K83" i="14"/>
  <c r="K75" i="14" s="1"/>
  <c r="L83" i="14"/>
  <c r="G83" i="14"/>
  <c r="G75" i="14" s="1"/>
  <c r="F130" i="14"/>
  <c r="E130" i="14"/>
  <c r="L130" i="14"/>
  <c r="H165" i="14"/>
  <c r="G173" i="14"/>
  <c r="H227" i="14"/>
  <c r="D231" i="14"/>
  <c r="C235" i="14"/>
  <c r="H235" i="14"/>
  <c r="K231" i="14"/>
  <c r="D288" i="15"/>
  <c r="D287" i="15" s="1"/>
  <c r="F288" i="15"/>
  <c r="F287" i="15" s="1"/>
  <c r="I288" i="15"/>
  <c r="I287" i="15" s="1"/>
  <c r="K288" i="15"/>
  <c r="K287" i="15" s="1"/>
  <c r="C67" i="15"/>
  <c r="F83" i="15"/>
  <c r="H112" i="15"/>
  <c r="H151" i="15"/>
  <c r="H227" i="15"/>
  <c r="D231" i="15"/>
  <c r="C235" i="15"/>
  <c r="H235" i="15"/>
  <c r="K231" i="15"/>
  <c r="K230" i="15" s="1"/>
  <c r="J269" i="15"/>
  <c r="E288" i="16"/>
  <c r="E287" i="16" s="1"/>
  <c r="E21" i="16"/>
  <c r="G288" i="16"/>
  <c r="G287" i="16" s="1"/>
  <c r="L288" i="16"/>
  <c r="L287" i="16" s="1"/>
  <c r="D130" i="16"/>
  <c r="E130" i="16"/>
  <c r="L130" i="16"/>
  <c r="C166" i="16"/>
  <c r="D165" i="16"/>
  <c r="C165" i="16" s="1"/>
  <c r="H166" i="16"/>
  <c r="I165" i="16"/>
  <c r="H165" i="16" s="1"/>
  <c r="H184" i="16"/>
  <c r="C192" i="16"/>
  <c r="D191" i="16"/>
  <c r="J21" i="17"/>
  <c r="H95" i="17"/>
  <c r="G83" i="17"/>
  <c r="D130" i="17"/>
  <c r="E130" i="17"/>
  <c r="J130" i="17"/>
  <c r="C166" i="17"/>
  <c r="D165" i="17"/>
  <c r="C165" i="17" s="1"/>
  <c r="D187" i="17"/>
  <c r="C216" i="17"/>
  <c r="D204" i="17"/>
  <c r="F268" i="17"/>
  <c r="I75" i="22"/>
  <c r="I52" i="22" s="1"/>
  <c r="K75" i="22"/>
  <c r="H54" i="22"/>
  <c r="L52" i="22"/>
  <c r="C204" i="21"/>
  <c r="E194" i="20"/>
  <c r="E51" i="20" s="1"/>
  <c r="J75" i="20"/>
  <c r="I53" i="19"/>
  <c r="G194" i="18"/>
  <c r="C27" i="21"/>
  <c r="F21" i="21"/>
  <c r="C21" i="21" s="1"/>
  <c r="D195" i="22"/>
  <c r="C195" i="22" s="1"/>
  <c r="H27" i="22"/>
  <c r="K21" i="22"/>
  <c r="H21" i="22" s="1"/>
  <c r="G53" i="11"/>
  <c r="J53" i="11"/>
  <c r="E76" i="11"/>
  <c r="E83" i="11"/>
  <c r="L83" i="11"/>
  <c r="H89" i="11"/>
  <c r="C103" i="11"/>
  <c r="F83" i="11"/>
  <c r="F75" i="11" s="1"/>
  <c r="H103" i="11"/>
  <c r="C112" i="11"/>
  <c r="C122" i="11"/>
  <c r="H122" i="11"/>
  <c r="C136" i="11"/>
  <c r="H136" i="11"/>
  <c r="G130" i="11"/>
  <c r="G75" i="11" s="1"/>
  <c r="H144" i="11"/>
  <c r="C160" i="11"/>
  <c r="G174" i="11"/>
  <c r="G173" i="11" s="1"/>
  <c r="K174" i="11"/>
  <c r="K173" i="11" s="1"/>
  <c r="C179" i="11"/>
  <c r="J173" i="11"/>
  <c r="L187" i="11"/>
  <c r="G204" i="11"/>
  <c r="G195" i="11" s="1"/>
  <c r="K204" i="11"/>
  <c r="K195" i="11" s="1"/>
  <c r="H246" i="11"/>
  <c r="C252" i="11"/>
  <c r="F258" i="11"/>
  <c r="F230" i="11" s="1"/>
  <c r="H259" i="11"/>
  <c r="G269" i="11"/>
  <c r="G268" i="11" s="1"/>
  <c r="K269" i="11"/>
  <c r="C280" i="11"/>
  <c r="E287" i="12"/>
  <c r="G287" i="12"/>
  <c r="C43" i="12"/>
  <c r="C55" i="12"/>
  <c r="L53" i="12"/>
  <c r="C69" i="12"/>
  <c r="E75" i="12"/>
  <c r="J76" i="12"/>
  <c r="C84" i="12"/>
  <c r="L83" i="12"/>
  <c r="L75" i="12" s="1"/>
  <c r="C116" i="12"/>
  <c r="C144" i="12"/>
  <c r="H144" i="12"/>
  <c r="C151" i="12"/>
  <c r="G174" i="12"/>
  <c r="G173" i="12" s="1"/>
  <c r="J174" i="12"/>
  <c r="J173" i="12" s="1"/>
  <c r="H179" i="12"/>
  <c r="C184" i="12"/>
  <c r="H184" i="12"/>
  <c r="C188" i="12"/>
  <c r="H188" i="12"/>
  <c r="C192" i="12"/>
  <c r="H192" i="12"/>
  <c r="C196" i="12"/>
  <c r="H196" i="12"/>
  <c r="C198" i="12"/>
  <c r="H198" i="12"/>
  <c r="F204" i="12"/>
  <c r="F195" i="12" s="1"/>
  <c r="J204" i="12"/>
  <c r="J195" i="12" s="1"/>
  <c r="E231" i="12"/>
  <c r="G231" i="12"/>
  <c r="C238" i="12"/>
  <c r="H238" i="12"/>
  <c r="C246" i="12"/>
  <c r="H246" i="12"/>
  <c r="C252" i="12"/>
  <c r="H252" i="12"/>
  <c r="C259" i="12"/>
  <c r="L258" i="12"/>
  <c r="L230" i="12" s="1"/>
  <c r="C271" i="12"/>
  <c r="E269" i="12"/>
  <c r="E268" i="12" s="1"/>
  <c r="J269" i="12"/>
  <c r="D288" i="13"/>
  <c r="D287" i="13" s="1"/>
  <c r="F288" i="13"/>
  <c r="F287" i="13" s="1"/>
  <c r="I288" i="13"/>
  <c r="I287" i="13" s="1"/>
  <c r="K288" i="13"/>
  <c r="K287" i="13" s="1"/>
  <c r="H43" i="13"/>
  <c r="C55" i="13"/>
  <c r="F54" i="13"/>
  <c r="F53" i="13" s="1"/>
  <c r="H55" i="13"/>
  <c r="C69" i="13"/>
  <c r="J76" i="13"/>
  <c r="H76" i="13" s="1"/>
  <c r="C84" i="13"/>
  <c r="L83" i="13"/>
  <c r="L75" i="13" s="1"/>
  <c r="D95" i="13"/>
  <c r="C95" i="13" s="1"/>
  <c r="G83" i="13"/>
  <c r="G75" i="13" s="1"/>
  <c r="C116" i="13"/>
  <c r="C144" i="13"/>
  <c r="H144" i="13"/>
  <c r="C151" i="13"/>
  <c r="H165" i="13"/>
  <c r="G173" i="13"/>
  <c r="C184" i="13"/>
  <c r="H184" i="13"/>
  <c r="H188" i="13"/>
  <c r="H192" i="13"/>
  <c r="C198" i="13"/>
  <c r="H205" i="13"/>
  <c r="K204" i="13"/>
  <c r="K195" i="13" s="1"/>
  <c r="C216" i="13"/>
  <c r="C227" i="13"/>
  <c r="H227" i="13"/>
  <c r="E231" i="13"/>
  <c r="E230" i="13" s="1"/>
  <c r="G231" i="13"/>
  <c r="J231" i="13"/>
  <c r="J230" i="13" s="1"/>
  <c r="L231" i="13"/>
  <c r="L230" i="13" s="1"/>
  <c r="C246" i="13"/>
  <c r="H251" i="13"/>
  <c r="G258" i="13"/>
  <c r="D269" i="13"/>
  <c r="K269" i="13"/>
  <c r="C43" i="14"/>
  <c r="E53" i="14"/>
  <c r="G53" i="14"/>
  <c r="J54" i="14"/>
  <c r="C67" i="14"/>
  <c r="H67" i="14"/>
  <c r="C69" i="14"/>
  <c r="H69" i="14"/>
  <c r="C80" i="14"/>
  <c r="C95" i="14"/>
  <c r="C112" i="14"/>
  <c r="C122" i="14"/>
  <c r="C136" i="14"/>
  <c r="H136" i="14"/>
  <c r="C141" i="14"/>
  <c r="C160" i="14"/>
  <c r="C165" i="14"/>
  <c r="C166" i="14"/>
  <c r="H166" i="14"/>
  <c r="C175" i="14"/>
  <c r="L174" i="14"/>
  <c r="L173" i="14" s="1"/>
  <c r="C184" i="14"/>
  <c r="H184" i="14"/>
  <c r="C188" i="14"/>
  <c r="H188" i="14"/>
  <c r="H192" i="14"/>
  <c r="F195" i="14"/>
  <c r="H196" i="14"/>
  <c r="H198" i="14"/>
  <c r="G204" i="14"/>
  <c r="G195" i="14" s="1"/>
  <c r="G194" i="14" s="1"/>
  <c r="K204" i="14"/>
  <c r="K195" i="14" s="1"/>
  <c r="C216" i="14"/>
  <c r="H216" i="14"/>
  <c r="D258" i="14"/>
  <c r="K258" i="14"/>
  <c r="H258" i="14" s="1"/>
  <c r="H271" i="14"/>
  <c r="C276" i="14"/>
  <c r="F269" i="14"/>
  <c r="F268" i="14" s="1"/>
  <c r="H276" i="14"/>
  <c r="E287" i="15"/>
  <c r="J287" i="15"/>
  <c r="L287" i="15"/>
  <c r="F27" i="15"/>
  <c r="F21" i="15" s="1"/>
  <c r="F53" i="15"/>
  <c r="K53" i="15"/>
  <c r="H58" i="15"/>
  <c r="H69" i="15"/>
  <c r="F76" i="15"/>
  <c r="F75" i="15" s="1"/>
  <c r="H77" i="15"/>
  <c r="D83" i="15"/>
  <c r="K83" i="15"/>
  <c r="H83" i="15" s="1"/>
  <c r="H89" i="15"/>
  <c r="H95" i="15"/>
  <c r="H103" i="15"/>
  <c r="H116" i="15"/>
  <c r="C136" i="15"/>
  <c r="H141" i="15"/>
  <c r="H144" i="15"/>
  <c r="C160" i="15"/>
  <c r="C166" i="15"/>
  <c r="D174" i="15"/>
  <c r="D173" i="15" s="1"/>
  <c r="K174" i="15"/>
  <c r="K173" i="15" s="1"/>
  <c r="C184" i="15"/>
  <c r="C188" i="15"/>
  <c r="C192" i="15"/>
  <c r="C196" i="15"/>
  <c r="C198" i="15"/>
  <c r="D204" i="15"/>
  <c r="K204" i="15"/>
  <c r="K195" i="15" s="1"/>
  <c r="H216" i="15"/>
  <c r="C238" i="15"/>
  <c r="C246" i="15"/>
  <c r="C252" i="15"/>
  <c r="E258" i="15"/>
  <c r="H263" i="15"/>
  <c r="E269" i="15"/>
  <c r="E268" i="15" s="1"/>
  <c r="F269" i="15"/>
  <c r="F268" i="15" s="1"/>
  <c r="K269" i="15"/>
  <c r="C43" i="16"/>
  <c r="E54" i="16"/>
  <c r="E53" i="16" s="1"/>
  <c r="L54" i="16"/>
  <c r="L53" i="16" s="1"/>
  <c r="H58" i="16"/>
  <c r="C67" i="16"/>
  <c r="H67" i="16"/>
  <c r="C69" i="16"/>
  <c r="H69" i="16"/>
  <c r="E83" i="16"/>
  <c r="L83" i="16"/>
  <c r="L75" i="16" s="1"/>
  <c r="H89" i="16"/>
  <c r="H103" i="16"/>
  <c r="C112" i="16"/>
  <c r="H112" i="16"/>
  <c r="C116" i="16"/>
  <c r="H116" i="16"/>
  <c r="C122" i="16"/>
  <c r="H122" i="16"/>
  <c r="H136" i="16"/>
  <c r="C141" i="16"/>
  <c r="H141" i="16"/>
  <c r="H160" i="16"/>
  <c r="H175" i="16"/>
  <c r="C179" i="16"/>
  <c r="H179" i="16"/>
  <c r="H198" i="16"/>
  <c r="C205" i="16"/>
  <c r="D231" i="16"/>
  <c r="F231" i="16"/>
  <c r="F230" i="16" s="1"/>
  <c r="F194" i="16" s="1"/>
  <c r="H235" i="16"/>
  <c r="I231" i="16"/>
  <c r="K231" i="16"/>
  <c r="H246" i="16"/>
  <c r="C259" i="16"/>
  <c r="C263" i="16"/>
  <c r="C271" i="16"/>
  <c r="H276" i="16"/>
  <c r="K269" i="16"/>
  <c r="C280" i="16"/>
  <c r="H280" i="16"/>
  <c r="I288" i="17"/>
  <c r="I287" i="17" s="1"/>
  <c r="K288" i="17"/>
  <c r="K287" i="17" s="1"/>
  <c r="E54" i="17"/>
  <c r="E53" i="17" s="1"/>
  <c r="C53" i="17" s="1"/>
  <c r="H58" i="17"/>
  <c r="C67" i="17"/>
  <c r="H67" i="17"/>
  <c r="H69" i="17"/>
  <c r="E76" i="17"/>
  <c r="C76" i="17" s="1"/>
  <c r="E83" i="17"/>
  <c r="H89" i="17"/>
  <c r="H103" i="17"/>
  <c r="H112" i="17"/>
  <c r="C116" i="17"/>
  <c r="H116" i="17"/>
  <c r="H122" i="17"/>
  <c r="H136" i="17"/>
  <c r="H141" i="17"/>
  <c r="C151" i="17"/>
  <c r="H179" i="17"/>
  <c r="G187" i="17"/>
  <c r="H198" i="17"/>
  <c r="H227" i="17"/>
  <c r="D231" i="17"/>
  <c r="F231" i="17"/>
  <c r="F230" i="17" s="1"/>
  <c r="H235" i="17"/>
  <c r="I231" i="17"/>
  <c r="C238" i="17"/>
  <c r="H238" i="17"/>
  <c r="C259" i="17"/>
  <c r="C263" i="17"/>
  <c r="E268" i="17"/>
  <c r="G52" i="22"/>
  <c r="K230" i="22"/>
  <c r="E230" i="21"/>
  <c r="C230" i="21" s="1"/>
  <c r="G75" i="21"/>
  <c r="G52" i="21" s="1"/>
  <c r="C187" i="20"/>
  <c r="C287" i="22"/>
  <c r="H21" i="20"/>
  <c r="C130" i="19"/>
  <c r="H21" i="19"/>
  <c r="F194" i="18"/>
  <c r="F52" i="18"/>
  <c r="C288" i="18"/>
  <c r="C287" i="18" s="1"/>
  <c r="H130" i="20"/>
  <c r="H204" i="19"/>
  <c r="C83" i="19"/>
  <c r="F194" i="22"/>
  <c r="D195" i="21"/>
  <c r="D194" i="21" s="1"/>
  <c r="G51" i="18"/>
  <c r="G50" i="18" s="1"/>
  <c r="F51" i="19"/>
  <c r="F50" i="19" s="1"/>
  <c r="F283" i="19"/>
  <c r="H133" i="5"/>
  <c r="I131" i="5"/>
  <c r="H131" i="5" s="1"/>
  <c r="H132" i="9"/>
  <c r="I131" i="9"/>
  <c r="H131" i="9" s="1"/>
  <c r="G75" i="12"/>
  <c r="G52" i="12" s="1"/>
  <c r="G75" i="16"/>
  <c r="F75" i="22"/>
  <c r="F75" i="20"/>
  <c r="F52" i="20" s="1"/>
  <c r="H122" i="15"/>
  <c r="I198" i="5"/>
  <c r="H198" i="5" s="1"/>
  <c r="I55" i="7"/>
  <c r="H55" i="7" s="1"/>
  <c r="I95" i="11"/>
  <c r="H95" i="11" s="1"/>
  <c r="H224" i="4"/>
  <c r="H225" i="4"/>
  <c r="I69" i="7"/>
  <c r="I67" i="7" s="1"/>
  <c r="H67" i="7" s="1"/>
  <c r="I80" i="8"/>
  <c r="I76" i="8" s="1"/>
  <c r="I95" i="8"/>
  <c r="I216" i="12"/>
  <c r="H216" i="12" s="1"/>
  <c r="I84" i="13"/>
  <c r="H84" i="13" s="1"/>
  <c r="I130" i="13"/>
  <c r="I196" i="13"/>
  <c r="J184" i="5"/>
  <c r="J173" i="5" s="1"/>
  <c r="J283" i="5" s="1"/>
  <c r="H163" i="8"/>
  <c r="H224" i="8"/>
  <c r="I55" i="9"/>
  <c r="H55" i="9" s="1"/>
  <c r="I112" i="9"/>
  <c r="H112" i="9" s="1"/>
  <c r="I166" i="6"/>
  <c r="H166" i="6" s="1"/>
  <c r="H70" i="7"/>
  <c r="I216" i="10"/>
  <c r="H216" i="10" s="1"/>
  <c r="I122" i="13"/>
  <c r="H122" i="13" s="1"/>
  <c r="H97" i="8"/>
  <c r="H102" i="8"/>
  <c r="H106" i="8"/>
  <c r="K80" i="8"/>
  <c r="K76" i="8" s="1"/>
  <c r="H96" i="8"/>
  <c r="H103" i="8"/>
  <c r="I95" i="13"/>
  <c r="H95" i="13" s="1"/>
  <c r="I227" i="2"/>
  <c r="H227" i="2" s="1"/>
  <c r="H82" i="8"/>
  <c r="K216" i="8"/>
  <c r="K204" i="8" s="1"/>
  <c r="K195" i="8" s="1"/>
  <c r="I103" i="2"/>
  <c r="I83" i="2" s="1"/>
  <c r="H133" i="8"/>
  <c r="I77" i="11"/>
  <c r="H77" i="11" s="1"/>
  <c r="I263" i="13"/>
  <c r="H263" i="13" s="1"/>
  <c r="G283" i="22"/>
  <c r="L52" i="20"/>
  <c r="L51" i="20" s="1"/>
  <c r="C174" i="22"/>
  <c r="D173" i="22"/>
  <c r="C173" i="22" s="1"/>
  <c r="H21" i="21"/>
  <c r="H76" i="19"/>
  <c r="I75" i="19"/>
  <c r="C83" i="20"/>
  <c r="J75" i="22"/>
  <c r="H76" i="22"/>
  <c r="C130" i="22"/>
  <c r="D75" i="22"/>
  <c r="C76" i="22"/>
  <c r="K51" i="21"/>
  <c r="K50" i="21" s="1"/>
  <c r="D195" i="20"/>
  <c r="C204" i="20"/>
  <c r="C76" i="20"/>
  <c r="D75" i="20"/>
  <c r="C258" i="20"/>
  <c r="H53" i="21"/>
  <c r="C231" i="20"/>
  <c r="D230" i="20"/>
  <c r="C230" i="20" s="1"/>
  <c r="G194" i="20"/>
  <c r="C269" i="19"/>
  <c r="E268" i="19"/>
  <c r="C268" i="19" s="1"/>
  <c r="I187" i="19"/>
  <c r="H187" i="19" s="1"/>
  <c r="D194" i="19"/>
  <c r="C195" i="19"/>
  <c r="C269" i="18"/>
  <c r="D268" i="18"/>
  <c r="C268" i="18" s="1"/>
  <c r="H204" i="18"/>
  <c r="C173" i="18"/>
  <c r="J53" i="18"/>
  <c r="H54" i="18"/>
  <c r="H195" i="21"/>
  <c r="I230" i="20"/>
  <c r="E283" i="18"/>
  <c r="J230" i="18"/>
  <c r="K230" i="19"/>
  <c r="H269" i="22"/>
  <c r="C53" i="22"/>
  <c r="C53" i="21"/>
  <c r="C76" i="21"/>
  <c r="H27" i="21"/>
  <c r="D230" i="18"/>
  <c r="C231" i="18"/>
  <c r="G283" i="21"/>
  <c r="C174" i="18"/>
  <c r="C21" i="22"/>
  <c r="C83" i="22"/>
  <c r="H53" i="22"/>
  <c r="H83" i="21"/>
  <c r="G194" i="21"/>
  <c r="H231" i="21"/>
  <c r="I230" i="21"/>
  <c r="H76" i="21"/>
  <c r="I75" i="21"/>
  <c r="J53" i="20"/>
  <c r="H54" i="20"/>
  <c r="C288" i="20"/>
  <c r="C287" i="20" s="1"/>
  <c r="H231" i="19"/>
  <c r="I230" i="19"/>
  <c r="G194" i="19"/>
  <c r="C76" i="18"/>
  <c r="D75" i="18"/>
  <c r="H258" i="22"/>
  <c r="C204" i="19"/>
  <c r="C130" i="21"/>
  <c r="H204" i="20"/>
  <c r="H83" i="20"/>
  <c r="H27" i="18"/>
  <c r="H268" i="18"/>
  <c r="H283" i="18" s="1"/>
  <c r="C204" i="18"/>
  <c r="H174" i="21"/>
  <c r="I173" i="21"/>
  <c r="H173" i="21" s="1"/>
  <c r="C174" i="20"/>
  <c r="H288" i="21"/>
  <c r="H287" i="21" s="1"/>
  <c r="C54" i="20"/>
  <c r="D53" i="20"/>
  <c r="H196" i="19"/>
  <c r="H76" i="20"/>
  <c r="I75" i="20"/>
  <c r="E230" i="22"/>
  <c r="C231" i="22"/>
  <c r="H231" i="22"/>
  <c r="I230" i="22"/>
  <c r="H173" i="22"/>
  <c r="H130" i="22"/>
  <c r="C269" i="20"/>
  <c r="D268" i="20"/>
  <c r="F195" i="20"/>
  <c r="C196" i="20"/>
  <c r="C116" i="21"/>
  <c r="D83" i="21"/>
  <c r="C83" i="21" s="1"/>
  <c r="C288" i="21"/>
  <c r="C287" i="21" s="1"/>
  <c r="C173" i="20"/>
  <c r="H53" i="19"/>
  <c r="C53" i="18"/>
  <c r="C231" i="19"/>
  <c r="E230" i="19"/>
  <c r="E195" i="21"/>
  <c r="E283" i="21" s="1"/>
  <c r="H269" i="19"/>
  <c r="H268" i="19"/>
  <c r="H283" i="19" s="1"/>
  <c r="L51" i="18"/>
  <c r="H174" i="18"/>
  <c r="J173" i="18"/>
  <c r="H173" i="18" s="1"/>
  <c r="H179" i="20"/>
  <c r="I174" i="20"/>
  <c r="C76" i="19"/>
  <c r="E75" i="19"/>
  <c r="H269" i="20"/>
  <c r="F283" i="18"/>
  <c r="I103" i="6"/>
  <c r="H103" i="6" s="1"/>
  <c r="I122" i="3"/>
  <c r="H122" i="3" s="1"/>
  <c r="J83" i="4"/>
  <c r="J75" i="4" s="1"/>
  <c r="I216" i="4"/>
  <c r="H216" i="4" s="1"/>
  <c r="I95" i="5"/>
  <c r="H95" i="5" s="1"/>
  <c r="I144" i="6"/>
  <c r="H144" i="6" s="1"/>
  <c r="H131" i="8"/>
  <c r="I80" i="11"/>
  <c r="H80" i="11" s="1"/>
  <c r="I263" i="11"/>
  <c r="I258" i="11" s="1"/>
  <c r="I166" i="12"/>
  <c r="H166" i="12" s="1"/>
  <c r="I204" i="14"/>
  <c r="I195" i="14" s="1"/>
  <c r="H103" i="4"/>
  <c r="I84" i="10"/>
  <c r="H84" i="10" s="1"/>
  <c r="I116" i="13"/>
  <c r="H116" i="13" s="1"/>
  <c r="H108" i="4"/>
  <c r="I184" i="5"/>
  <c r="H138" i="6"/>
  <c r="I58" i="7"/>
  <c r="H58" i="7" s="1"/>
  <c r="H81" i="8"/>
  <c r="I58" i="9"/>
  <c r="H58" i="9" s="1"/>
  <c r="I216" i="13"/>
  <c r="L75" i="2"/>
  <c r="G75" i="2"/>
  <c r="H76" i="2"/>
  <c r="H122" i="2"/>
  <c r="G230" i="2"/>
  <c r="H251" i="2"/>
  <c r="H165" i="2"/>
  <c r="E187" i="2"/>
  <c r="I187" i="2"/>
  <c r="H187" i="2" s="1"/>
  <c r="J230" i="2"/>
  <c r="C27" i="3"/>
  <c r="F21" i="3"/>
  <c r="J173" i="2"/>
  <c r="G21" i="2"/>
  <c r="D21" i="2"/>
  <c r="L21" i="2"/>
  <c r="K27" i="2"/>
  <c r="D53" i="2"/>
  <c r="F54" i="2"/>
  <c r="F53" i="2" s="1"/>
  <c r="J54" i="2"/>
  <c r="D76" i="2"/>
  <c r="F83" i="2"/>
  <c r="J83" i="2"/>
  <c r="J75" i="2" s="1"/>
  <c r="D130" i="2"/>
  <c r="C130" i="2" s="1"/>
  <c r="D165" i="2"/>
  <c r="C165" i="2" s="1"/>
  <c r="F174" i="2"/>
  <c r="F173" i="2" s="1"/>
  <c r="D191" i="2"/>
  <c r="C191" i="2" s="1"/>
  <c r="F204" i="2"/>
  <c r="F195" i="2" s="1"/>
  <c r="D227" i="2"/>
  <c r="F251" i="2"/>
  <c r="C251" i="2" s="1"/>
  <c r="D258" i="2"/>
  <c r="C271" i="2"/>
  <c r="C280" i="2"/>
  <c r="H280" i="2"/>
  <c r="D288" i="2"/>
  <c r="D287" i="2" s="1"/>
  <c r="I288" i="2"/>
  <c r="I287" i="2" s="1"/>
  <c r="C22" i="3"/>
  <c r="G288" i="3"/>
  <c r="G287" i="3" s="1"/>
  <c r="G21" i="3"/>
  <c r="K288" i="3"/>
  <c r="K287" i="3" s="1"/>
  <c r="C43" i="3"/>
  <c r="H55" i="3"/>
  <c r="I54" i="3"/>
  <c r="K83" i="3"/>
  <c r="F83" i="3"/>
  <c r="F130" i="3"/>
  <c r="C131" i="3"/>
  <c r="C191" i="3"/>
  <c r="H198" i="3"/>
  <c r="K196" i="3"/>
  <c r="H238" i="3"/>
  <c r="H271" i="3"/>
  <c r="I269" i="3"/>
  <c r="H192" i="4"/>
  <c r="I191" i="4"/>
  <c r="H191" i="4" s="1"/>
  <c r="F251" i="4"/>
  <c r="F230" i="4" s="1"/>
  <c r="F194" i="4" s="1"/>
  <c r="C252" i="4"/>
  <c r="E21" i="2"/>
  <c r="H127" i="2"/>
  <c r="C276" i="2"/>
  <c r="H22" i="3"/>
  <c r="K27" i="3"/>
  <c r="K21" i="3" s="1"/>
  <c r="C55" i="3"/>
  <c r="E54" i="3"/>
  <c r="I67" i="3"/>
  <c r="H67" i="3" s="1"/>
  <c r="I130" i="3"/>
  <c r="H141" i="3"/>
  <c r="H216" i="3"/>
  <c r="K204" i="3"/>
  <c r="C235" i="4"/>
  <c r="H45" i="3"/>
  <c r="H84" i="3"/>
  <c r="H175" i="3"/>
  <c r="I174" i="3"/>
  <c r="K251" i="3"/>
  <c r="H251" i="3" s="1"/>
  <c r="H252" i="3"/>
  <c r="L21" i="3"/>
  <c r="C69" i="3"/>
  <c r="E67" i="3"/>
  <c r="C67" i="3" s="1"/>
  <c r="K76" i="3"/>
  <c r="H77" i="3"/>
  <c r="C205" i="3"/>
  <c r="E204" i="3"/>
  <c r="C97" i="4"/>
  <c r="D95" i="4"/>
  <c r="C76" i="3"/>
  <c r="C84" i="3"/>
  <c r="E83" i="3"/>
  <c r="J83" i="3"/>
  <c r="C116" i="3"/>
  <c r="G130" i="3"/>
  <c r="G75" i="3" s="1"/>
  <c r="C141" i="3"/>
  <c r="C165" i="3"/>
  <c r="C175" i="3"/>
  <c r="E174" i="3"/>
  <c r="G187" i="3"/>
  <c r="G230" i="3"/>
  <c r="C259" i="3"/>
  <c r="H259" i="3"/>
  <c r="I258" i="3"/>
  <c r="H276" i="3"/>
  <c r="H43" i="4"/>
  <c r="C55" i="4"/>
  <c r="C77" i="4"/>
  <c r="D76" i="4"/>
  <c r="C108" i="4"/>
  <c r="D103" i="4"/>
  <c r="C103" i="4" s="1"/>
  <c r="F130" i="4"/>
  <c r="F75" i="4" s="1"/>
  <c r="K130" i="4"/>
  <c r="H165" i="4"/>
  <c r="C179" i="4"/>
  <c r="H196" i="4"/>
  <c r="L204" i="4"/>
  <c r="L195" i="4" s="1"/>
  <c r="C238" i="4"/>
  <c r="H238" i="4"/>
  <c r="F288" i="5"/>
  <c r="F287" i="5" s="1"/>
  <c r="C22" i="5"/>
  <c r="C288" i="5" s="1"/>
  <c r="C287" i="5" s="1"/>
  <c r="E76" i="5"/>
  <c r="K76" i="5"/>
  <c r="H76" i="5" s="1"/>
  <c r="H77" i="5"/>
  <c r="J83" i="5"/>
  <c r="J75" i="5" s="1"/>
  <c r="H103" i="5"/>
  <c r="K130" i="5"/>
  <c r="H141" i="5"/>
  <c r="H151" i="5"/>
  <c r="H188" i="5"/>
  <c r="G195" i="5"/>
  <c r="H197" i="5"/>
  <c r="H227" i="5"/>
  <c r="H252" i="5"/>
  <c r="I251" i="5"/>
  <c r="H251" i="5" s="1"/>
  <c r="G258" i="5"/>
  <c r="H263" i="5"/>
  <c r="H271" i="5"/>
  <c r="C276" i="5"/>
  <c r="H276" i="5"/>
  <c r="I269" i="5"/>
  <c r="C54" i="6"/>
  <c r="H58" i="6"/>
  <c r="I67" i="6"/>
  <c r="H67" i="6" s="1"/>
  <c r="H76" i="6"/>
  <c r="H77" i="6"/>
  <c r="C80" i="6"/>
  <c r="H89" i="6"/>
  <c r="I136" i="6"/>
  <c r="H136" i="6" s="1"/>
  <c r="J75" i="6"/>
  <c r="H192" i="6"/>
  <c r="I191" i="6"/>
  <c r="H191" i="6" s="1"/>
  <c r="E196" i="6"/>
  <c r="E258" i="3"/>
  <c r="K288" i="4"/>
  <c r="K287" i="4" s="1"/>
  <c r="C32" i="4"/>
  <c r="C43" i="4"/>
  <c r="C45" i="4"/>
  <c r="C54" i="4"/>
  <c r="D53" i="4"/>
  <c r="H55" i="4"/>
  <c r="J54" i="4"/>
  <c r="C67" i="4"/>
  <c r="C84" i="4"/>
  <c r="H133" i="4"/>
  <c r="H141" i="4"/>
  <c r="C151" i="4"/>
  <c r="C198" i="4"/>
  <c r="H205" i="4"/>
  <c r="C259" i="4"/>
  <c r="D258" i="4"/>
  <c r="C276" i="4"/>
  <c r="C43" i="5"/>
  <c r="E21" i="5"/>
  <c r="H55" i="5"/>
  <c r="I54" i="5"/>
  <c r="H84" i="5"/>
  <c r="F130" i="5"/>
  <c r="C131" i="5"/>
  <c r="H136" i="5"/>
  <c r="K191" i="5"/>
  <c r="K187" i="5" s="1"/>
  <c r="H192" i="5"/>
  <c r="C252" i="5"/>
  <c r="E251" i="5"/>
  <c r="C251" i="5" s="1"/>
  <c r="I288" i="6"/>
  <c r="I287" i="6" s="1"/>
  <c r="H22" i="6"/>
  <c r="H288" i="6" s="1"/>
  <c r="H287" i="6" s="1"/>
  <c r="E173" i="6"/>
  <c r="H188" i="6"/>
  <c r="C192" i="6"/>
  <c r="E191" i="6"/>
  <c r="C191" i="6" s="1"/>
  <c r="C80" i="3"/>
  <c r="C112" i="3"/>
  <c r="C122" i="3"/>
  <c r="H131" i="3"/>
  <c r="J130" i="3"/>
  <c r="H144" i="3"/>
  <c r="H188" i="3"/>
  <c r="K191" i="3"/>
  <c r="K187" i="3" s="1"/>
  <c r="H192" i="3"/>
  <c r="H205" i="3"/>
  <c r="I204" i="3"/>
  <c r="I195" i="3" s="1"/>
  <c r="C263" i="3"/>
  <c r="C280" i="3"/>
  <c r="H280" i="3"/>
  <c r="G288" i="4"/>
  <c r="G287" i="4" s="1"/>
  <c r="G21" i="4"/>
  <c r="C41" i="4"/>
  <c r="F37" i="4"/>
  <c r="C37" i="4" s="1"/>
  <c r="C80" i="4"/>
  <c r="G75" i="4"/>
  <c r="D166" i="4"/>
  <c r="C175" i="4"/>
  <c r="H175" i="4"/>
  <c r="I174" i="4"/>
  <c r="C188" i="4"/>
  <c r="H188" i="4"/>
  <c r="H246" i="4"/>
  <c r="H252" i="4"/>
  <c r="J251" i="4"/>
  <c r="H251" i="4" s="1"/>
  <c r="H276" i="4"/>
  <c r="J269" i="4"/>
  <c r="C280" i="4"/>
  <c r="C288" i="4" s="1"/>
  <c r="D288" i="4"/>
  <c r="D287" i="4" s="1"/>
  <c r="C55" i="5"/>
  <c r="E54" i="5"/>
  <c r="C84" i="5"/>
  <c r="E83" i="5"/>
  <c r="H166" i="5"/>
  <c r="I165" i="5"/>
  <c r="H165" i="5" s="1"/>
  <c r="K174" i="5"/>
  <c r="K173" i="5" s="1"/>
  <c r="H175" i="5"/>
  <c r="G288" i="5"/>
  <c r="G287" i="5" s="1"/>
  <c r="E288" i="6"/>
  <c r="E287" i="6" s="1"/>
  <c r="C22" i="6"/>
  <c r="E21" i="6"/>
  <c r="H131" i="6"/>
  <c r="C151" i="6"/>
  <c r="D130" i="6"/>
  <c r="G174" i="6"/>
  <c r="G173" i="6" s="1"/>
  <c r="C188" i="6"/>
  <c r="I216" i="6"/>
  <c r="C238" i="6"/>
  <c r="C269" i="4"/>
  <c r="D268" i="4"/>
  <c r="C268" i="4" s="1"/>
  <c r="J288" i="5"/>
  <c r="J287" i="5" s="1"/>
  <c r="H22" i="5"/>
  <c r="E67" i="5"/>
  <c r="C67" i="5" s="1"/>
  <c r="C103" i="5"/>
  <c r="C112" i="5"/>
  <c r="D83" i="5"/>
  <c r="L83" i="5"/>
  <c r="L75" i="5" s="1"/>
  <c r="L52" i="5" s="1"/>
  <c r="G174" i="5"/>
  <c r="G173" i="5" s="1"/>
  <c r="D187" i="5"/>
  <c r="C191" i="5"/>
  <c r="H204" i="5"/>
  <c r="H205" i="5"/>
  <c r="H235" i="5"/>
  <c r="H238" i="5"/>
  <c r="K258" i="5"/>
  <c r="H258" i="5" s="1"/>
  <c r="H32" i="6"/>
  <c r="K27" i="6"/>
  <c r="H55" i="6"/>
  <c r="I54" i="6"/>
  <c r="H84" i="6"/>
  <c r="H95" i="6"/>
  <c r="H112" i="6"/>
  <c r="E130" i="6"/>
  <c r="E75" i="6" s="1"/>
  <c r="C160" i="6"/>
  <c r="H175" i="6"/>
  <c r="I196" i="6"/>
  <c r="H227" i="6"/>
  <c r="J204" i="6"/>
  <c r="J195" i="6" s="1"/>
  <c r="J288" i="7"/>
  <c r="J287" i="7" s="1"/>
  <c r="J21" i="7"/>
  <c r="C32" i="7"/>
  <c r="F27" i="7"/>
  <c r="F21" i="7" s="1"/>
  <c r="H68" i="7"/>
  <c r="H166" i="7"/>
  <c r="J165" i="7"/>
  <c r="H165" i="7" s="1"/>
  <c r="C175" i="7"/>
  <c r="D174" i="7"/>
  <c r="F191" i="7"/>
  <c r="C191" i="7" s="1"/>
  <c r="C192" i="7"/>
  <c r="F251" i="7"/>
  <c r="C251" i="7" s="1"/>
  <c r="C252" i="7"/>
  <c r="C269" i="7"/>
  <c r="H22" i="8"/>
  <c r="J21" i="8"/>
  <c r="J288" i="8"/>
  <c r="J287" i="8" s="1"/>
  <c r="C41" i="8"/>
  <c r="F37" i="8"/>
  <c r="C37" i="8" s="1"/>
  <c r="C106" i="8"/>
  <c r="D103" i="8"/>
  <c r="C103" i="8" s="1"/>
  <c r="K288" i="9"/>
  <c r="K287" i="9" s="1"/>
  <c r="K21" i="9"/>
  <c r="H85" i="9"/>
  <c r="I84" i="9"/>
  <c r="D268" i="3"/>
  <c r="H22" i="4"/>
  <c r="H288" i="4" s="1"/>
  <c r="I83" i="4"/>
  <c r="D174" i="4"/>
  <c r="D184" i="4"/>
  <c r="C184" i="4" s="1"/>
  <c r="D191" i="4"/>
  <c r="C191" i="4" s="1"/>
  <c r="C198" i="5"/>
  <c r="C227" i="6"/>
  <c r="C251" i="6"/>
  <c r="C259" i="6"/>
  <c r="D258" i="6"/>
  <c r="C258" i="6" s="1"/>
  <c r="L258" i="6"/>
  <c r="L230" i="6" s="1"/>
  <c r="F288" i="7"/>
  <c r="F287" i="7" s="1"/>
  <c r="D76" i="7"/>
  <c r="D130" i="7"/>
  <c r="H131" i="7"/>
  <c r="J130" i="7"/>
  <c r="F187" i="7"/>
  <c r="C187" i="7" s="1"/>
  <c r="C188" i="7"/>
  <c r="H196" i="7"/>
  <c r="F288" i="8"/>
  <c r="F287" i="8" s="1"/>
  <c r="K130" i="8"/>
  <c r="F187" i="8"/>
  <c r="C187" i="8" s="1"/>
  <c r="F195" i="8"/>
  <c r="H198" i="8"/>
  <c r="C216" i="8"/>
  <c r="H252" i="8"/>
  <c r="D269" i="8"/>
  <c r="H276" i="8"/>
  <c r="G288" i="9"/>
  <c r="G287" i="9" s="1"/>
  <c r="G21" i="9"/>
  <c r="H43" i="9"/>
  <c r="H70" i="9"/>
  <c r="I69" i="9"/>
  <c r="H69" i="9" s="1"/>
  <c r="H45" i="6"/>
  <c r="H252" i="6"/>
  <c r="J251" i="6"/>
  <c r="H251" i="6" s="1"/>
  <c r="H276" i="6"/>
  <c r="J269" i="6"/>
  <c r="C280" i="6"/>
  <c r="H27" i="7"/>
  <c r="C55" i="7"/>
  <c r="D54" i="7"/>
  <c r="C95" i="7"/>
  <c r="F130" i="7"/>
  <c r="F75" i="7" s="1"/>
  <c r="C136" i="7"/>
  <c r="H238" i="7"/>
  <c r="C259" i="7"/>
  <c r="D258" i="7"/>
  <c r="C258" i="7" s="1"/>
  <c r="C276" i="7"/>
  <c r="K27" i="8"/>
  <c r="H54" i="8"/>
  <c r="I53" i="8"/>
  <c r="H55" i="8"/>
  <c r="H69" i="8"/>
  <c r="G75" i="8"/>
  <c r="H77" i="8"/>
  <c r="C82" i="8"/>
  <c r="D80" i="8"/>
  <c r="H84" i="8"/>
  <c r="I83" i="8"/>
  <c r="C97" i="8"/>
  <c r="D95" i="8"/>
  <c r="H122" i="8"/>
  <c r="C131" i="8"/>
  <c r="D130" i="8"/>
  <c r="H136" i="8"/>
  <c r="H166" i="8"/>
  <c r="I165" i="8"/>
  <c r="H165" i="8" s="1"/>
  <c r="C175" i="8"/>
  <c r="D174" i="8"/>
  <c r="C238" i="8"/>
  <c r="H280" i="8"/>
  <c r="C58" i="9"/>
  <c r="C76" i="9"/>
  <c r="H191" i="9"/>
  <c r="J187" i="9"/>
  <c r="H187" i="9" s="1"/>
  <c r="D269" i="6"/>
  <c r="C22" i="7"/>
  <c r="H22" i="7"/>
  <c r="H288" i="7" s="1"/>
  <c r="H287" i="7" s="1"/>
  <c r="F67" i="7"/>
  <c r="C67" i="7" s="1"/>
  <c r="C69" i="7"/>
  <c r="C84" i="7"/>
  <c r="D83" i="7"/>
  <c r="L83" i="7"/>
  <c r="C144" i="7"/>
  <c r="C166" i="7"/>
  <c r="H188" i="7"/>
  <c r="F196" i="7"/>
  <c r="H198" i="7"/>
  <c r="C205" i="7"/>
  <c r="D204" i="7"/>
  <c r="L204" i="7"/>
  <c r="L195" i="7" s="1"/>
  <c r="C246" i="7"/>
  <c r="H276" i="7"/>
  <c r="J269" i="7"/>
  <c r="C280" i="7"/>
  <c r="D288" i="7"/>
  <c r="D287" i="7" s="1"/>
  <c r="C32" i="8"/>
  <c r="H67" i="8"/>
  <c r="C77" i="8"/>
  <c r="E76" i="8"/>
  <c r="C84" i="8"/>
  <c r="E83" i="8"/>
  <c r="J83" i="8"/>
  <c r="J75" i="8" s="1"/>
  <c r="J52" i="8" s="1"/>
  <c r="K95" i="8"/>
  <c r="F83" i="8"/>
  <c r="H127" i="8"/>
  <c r="E130" i="8"/>
  <c r="H141" i="8"/>
  <c r="H167" i="8"/>
  <c r="C184" i="8"/>
  <c r="C188" i="8"/>
  <c r="H188" i="8"/>
  <c r="C191" i="8"/>
  <c r="C196" i="8"/>
  <c r="H196" i="8"/>
  <c r="C205" i="8"/>
  <c r="D204" i="8"/>
  <c r="G230" i="8"/>
  <c r="J230" i="8"/>
  <c r="C259" i="8"/>
  <c r="D258" i="8"/>
  <c r="C258" i="8" s="1"/>
  <c r="L258" i="8"/>
  <c r="H258" i="8" s="1"/>
  <c r="I288" i="8"/>
  <c r="I287" i="8" s="1"/>
  <c r="C77" i="9"/>
  <c r="H77" i="9"/>
  <c r="D84" i="9"/>
  <c r="C165" i="9"/>
  <c r="C175" i="9"/>
  <c r="H175" i="9"/>
  <c r="C184" i="9"/>
  <c r="C192" i="9"/>
  <c r="H192" i="9"/>
  <c r="C198" i="9"/>
  <c r="C246" i="9"/>
  <c r="H252" i="9"/>
  <c r="J251" i="9"/>
  <c r="H251" i="9" s="1"/>
  <c r="E283" i="9"/>
  <c r="K75" i="10"/>
  <c r="C258" i="10"/>
  <c r="C54" i="11"/>
  <c r="I288" i="7"/>
  <c r="I287" i="7" s="1"/>
  <c r="C22" i="8"/>
  <c r="C288" i="8" s="1"/>
  <c r="C287" i="8" s="1"/>
  <c r="I191" i="8"/>
  <c r="H191" i="8" s="1"/>
  <c r="E251" i="8"/>
  <c r="C251" i="8" s="1"/>
  <c r="I251" i="8"/>
  <c r="H251" i="8" s="1"/>
  <c r="I269" i="8"/>
  <c r="J21" i="9"/>
  <c r="H22" i="9"/>
  <c r="H288" i="9" s="1"/>
  <c r="H287" i="9" s="1"/>
  <c r="F27" i="9"/>
  <c r="F21" i="9" s="1"/>
  <c r="D54" i="9"/>
  <c r="I76" i="9"/>
  <c r="D112" i="9"/>
  <c r="C112" i="9" s="1"/>
  <c r="D144" i="9"/>
  <c r="C144" i="9" s="1"/>
  <c r="C166" i="9"/>
  <c r="H166" i="9"/>
  <c r="D187" i="9"/>
  <c r="C187" i="9" s="1"/>
  <c r="I198" i="9"/>
  <c r="H199" i="9"/>
  <c r="C223" i="9"/>
  <c r="D216" i="9"/>
  <c r="C45" i="8"/>
  <c r="I103" i="9"/>
  <c r="H103" i="9" s="1"/>
  <c r="I144" i="9"/>
  <c r="H144" i="9" s="1"/>
  <c r="C196" i="9"/>
  <c r="J53" i="10"/>
  <c r="C165" i="10"/>
  <c r="G187" i="10"/>
  <c r="G283" i="10" s="1"/>
  <c r="C191" i="9"/>
  <c r="H238" i="9"/>
  <c r="C259" i="9"/>
  <c r="D258" i="9"/>
  <c r="H276" i="9"/>
  <c r="J269" i="9"/>
  <c r="C280" i="9"/>
  <c r="H252" i="11"/>
  <c r="I251" i="11"/>
  <c r="H251" i="11" s="1"/>
  <c r="I216" i="9"/>
  <c r="G21" i="10"/>
  <c r="C55" i="10"/>
  <c r="I112" i="10"/>
  <c r="H112" i="10" s="1"/>
  <c r="J130" i="10"/>
  <c r="J165" i="10"/>
  <c r="H165" i="10" s="1"/>
  <c r="D174" i="10"/>
  <c r="J191" i="10"/>
  <c r="H191" i="10" s="1"/>
  <c r="D251" i="10"/>
  <c r="C251" i="10" s="1"/>
  <c r="D269" i="10"/>
  <c r="D288" i="10"/>
  <c r="D287" i="10" s="1"/>
  <c r="L288" i="10"/>
  <c r="L287" i="10" s="1"/>
  <c r="D21" i="11"/>
  <c r="L21" i="11"/>
  <c r="K27" i="11"/>
  <c r="D95" i="11"/>
  <c r="C95" i="11" s="1"/>
  <c r="I116" i="11"/>
  <c r="H116" i="11" s="1"/>
  <c r="D174" i="11"/>
  <c r="F187" i="11"/>
  <c r="C198" i="11"/>
  <c r="H198" i="11"/>
  <c r="C205" i="11"/>
  <c r="H235" i="11"/>
  <c r="C238" i="11"/>
  <c r="H238" i="11"/>
  <c r="K258" i="11"/>
  <c r="E268" i="11"/>
  <c r="K75" i="12"/>
  <c r="F75" i="12"/>
  <c r="F52" i="12" s="1"/>
  <c r="G230" i="12"/>
  <c r="C251" i="12"/>
  <c r="H258" i="12"/>
  <c r="K27" i="10"/>
  <c r="D53" i="10"/>
  <c r="D76" i="10"/>
  <c r="I95" i="10"/>
  <c r="I174" i="10"/>
  <c r="I198" i="10"/>
  <c r="D204" i="10"/>
  <c r="I251" i="10"/>
  <c r="H251" i="10" s="1"/>
  <c r="I269" i="10"/>
  <c r="E21" i="11"/>
  <c r="C22" i="11"/>
  <c r="I53" i="11"/>
  <c r="D130" i="11"/>
  <c r="I130" i="11"/>
  <c r="L130" i="11"/>
  <c r="C151" i="11"/>
  <c r="C184" i="11"/>
  <c r="H184" i="11"/>
  <c r="D187" i="11"/>
  <c r="C216" i="11"/>
  <c r="H216" i="11"/>
  <c r="I204" i="11"/>
  <c r="I195" i="11" s="1"/>
  <c r="E230" i="11"/>
  <c r="C165" i="12"/>
  <c r="H22" i="11"/>
  <c r="H151" i="11"/>
  <c r="H188" i="11"/>
  <c r="C196" i="11"/>
  <c r="H196" i="11"/>
  <c r="C246" i="11"/>
  <c r="H271" i="11"/>
  <c r="C276" i="11"/>
  <c r="D269" i="11"/>
  <c r="C76" i="12"/>
  <c r="I173" i="11"/>
  <c r="I191" i="11"/>
  <c r="H191" i="11" s="1"/>
  <c r="D251" i="11"/>
  <c r="C251" i="11" s="1"/>
  <c r="E21" i="12"/>
  <c r="C22" i="12"/>
  <c r="I76" i="12"/>
  <c r="I130" i="12"/>
  <c r="H130" i="12" s="1"/>
  <c r="D191" i="12"/>
  <c r="C191" i="12" s="1"/>
  <c r="I251" i="12"/>
  <c r="H251" i="12" s="1"/>
  <c r="I269" i="12"/>
  <c r="F75" i="13"/>
  <c r="C258" i="13"/>
  <c r="F268" i="13"/>
  <c r="J21" i="12"/>
  <c r="H22" i="12"/>
  <c r="F27" i="12"/>
  <c r="F21" i="12" s="1"/>
  <c r="D54" i="12"/>
  <c r="D83" i="12"/>
  <c r="I191" i="12"/>
  <c r="H191" i="12" s="1"/>
  <c r="I205" i="12"/>
  <c r="D258" i="12"/>
  <c r="C258" i="12" s="1"/>
  <c r="E53" i="13"/>
  <c r="C130" i="13"/>
  <c r="C187" i="13"/>
  <c r="C191" i="13"/>
  <c r="K21" i="12"/>
  <c r="H27" i="12"/>
  <c r="H45" i="12"/>
  <c r="D204" i="12"/>
  <c r="C280" i="12"/>
  <c r="H280" i="12"/>
  <c r="H191" i="13"/>
  <c r="C27" i="14"/>
  <c r="H22" i="13"/>
  <c r="C77" i="13"/>
  <c r="K83" i="13"/>
  <c r="K75" i="13" s="1"/>
  <c r="D122" i="13"/>
  <c r="C122" i="13" s="1"/>
  <c r="C131" i="13"/>
  <c r="C188" i="13"/>
  <c r="C192" i="13"/>
  <c r="C205" i="13"/>
  <c r="C259" i="13"/>
  <c r="H276" i="13"/>
  <c r="H280" i="13"/>
  <c r="C55" i="14"/>
  <c r="C27" i="15"/>
  <c r="D195" i="15"/>
  <c r="G21" i="13"/>
  <c r="H27" i="13"/>
  <c r="I54" i="13"/>
  <c r="D165" i="13"/>
  <c r="C165" i="13" s="1"/>
  <c r="D196" i="13"/>
  <c r="D251" i="13"/>
  <c r="C251" i="13" s="1"/>
  <c r="E21" i="14"/>
  <c r="C22" i="14"/>
  <c r="C288" i="14" s="1"/>
  <c r="C287" i="14" s="1"/>
  <c r="D53" i="14"/>
  <c r="C251" i="14"/>
  <c r="L75" i="15"/>
  <c r="I175" i="13"/>
  <c r="H22" i="14"/>
  <c r="D76" i="14"/>
  <c r="C77" i="14"/>
  <c r="C84" i="14"/>
  <c r="D268" i="14"/>
  <c r="E268" i="14"/>
  <c r="C54" i="15"/>
  <c r="D53" i="15"/>
  <c r="D75" i="15"/>
  <c r="F230" i="15"/>
  <c r="H84" i="14"/>
  <c r="J83" i="14"/>
  <c r="E230" i="14"/>
  <c r="H54" i="15"/>
  <c r="C131" i="14"/>
  <c r="I173" i="14"/>
  <c r="E191" i="14"/>
  <c r="C191" i="14" s="1"/>
  <c r="I191" i="14"/>
  <c r="H191" i="14" s="1"/>
  <c r="E195" i="14"/>
  <c r="H259" i="14"/>
  <c r="H280" i="14"/>
  <c r="H55" i="15"/>
  <c r="H84" i="15"/>
  <c r="H175" i="15"/>
  <c r="H205" i="15"/>
  <c r="I258" i="15"/>
  <c r="D269" i="15"/>
  <c r="C276" i="15"/>
  <c r="F288" i="16"/>
  <c r="F287" i="16" s="1"/>
  <c r="C22" i="16"/>
  <c r="D174" i="14"/>
  <c r="D204" i="14"/>
  <c r="I251" i="14"/>
  <c r="H251" i="14" s="1"/>
  <c r="I269" i="14"/>
  <c r="E21" i="15"/>
  <c r="C22" i="15"/>
  <c r="I53" i="15"/>
  <c r="E76" i="15"/>
  <c r="I76" i="15"/>
  <c r="E130" i="15"/>
  <c r="C130" i="15" s="1"/>
  <c r="I130" i="15"/>
  <c r="H130" i="15" s="1"/>
  <c r="E165" i="15"/>
  <c r="C165" i="15" s="1"/>
  <c r="I165" i="15"/>
  <c r="H165" i="15" s="1"/>
  <c r="I173" i="15"/>
  <c r="E191" i="15"/>
  <c r="C191" i="15" s="1"/>
  <c r="I191" i="15"/>
  <c r="H191" i="15" s="1"/>
  <c r="E195" i="15"/>
  <c r="E251" i="15"/>
  <c r="C251" i="15" s="1"/>
  <c r="I251" i="15"/>
  <c r="H251" i="15" s="1"/>
  <c r="H276" i="15"/>
  <c r="K27" i="16"/>
  <c r="K21" i="16" s="1"/>
  <c r="G52" i="16"/>
  <c r="G195" i="16"/>
  <c r="G194" i="16" s="1"/>
  <c r="C196" i="16"/>
  <c r="J21" i="15"/>
  <c r="H22" i="15"/>
  <c r="H288" i="15" s="1"/>
  <c r="C263" i="15"/>
  <c r="C280" i="15"/>
  <c r="H45" i="16"/>
  <c r="K75" i="16"/>
  <c r="C259" i="15"/>
  <c r="D258" i="15"/>
  <c r="C258" i="15" s="1"/>
  <c r="H268" i="15"/>
  <c r="H283" i="15" s="1"/>
  <c r="J288" i="16"/>
  <c r="J287" i="16" s="1"/>
  <c r="J21" i="16"/>
  <c r="C32" i="16"/>
  <c r="F27" i="16"/>
  <c r="F21" i="16" s="1"/>
  <c r="H22" i="16"/>
  <c r="D54" i="16"/>
  <c r="D83" i="16"/>
  <c r="C83" i="16" s="1"/>
  <c r="C175" i="16"/>
  <c r="K191" i="16"/>
  <c r="K187" i="16" s="1"/>
  <c r="H192" i="16"/>
  <c r="C269" i="16"/>
  <c r="G21" i="16"/>
  <c r="I54" i="16"/>
  <c r="I83" i="16"/>
  <c r="C173" i="16"/>
  <c r="I174" i="16"/>
  <c r="H188" i="16"/>
  <c r="H205" i="16"/>
  <c r="I204" i="16"/>
  <c r="I195" i="16" s="1"/>
  <c r="K230" i="16"/>
  <c r="H251" i="16"/>
  <c r="G195" i="17"/>
  <c r="G194" i="17" s="1"/>
  <c r="C196" i="17"/>
  <c r="E204" i="16"/>
  <c r="C227" i="16"/>
  <c r="H196" i="16"/>
  <c r="H131" i="17"/>
  <c r="K130" i="17"/>
  <c r="H196" i="17"/>
  <c r="H252" i="16"/>
  <c r="H22" i="17"/>
  <c r="F27" i="17"/>
  <c r="K83" i="17"/>
  <c r="G130" i="17"/>
  <c r="K173" i="17"/>
  <c r="I187" i="17"/>
  <c r="E258" i="16"/>
  <c r="C258" i="16" s="1"/>
  <c r="I258" i="16"/>
  <c r="H258" i="16" s="1"/>
  <c r="G21" i="17"/>
  <c r="H43" i="17"/>
  <c r="C69" i="17"/>
  <c r="H77" i="17"/>
  <c r="K76" i="17"/>
  <c r="C112" i="17"/>
  <c r="C122" i="17"/>
  <c r="I130" i="17"/>
  <c r="H165" i="17"/>
  <c r="H166" i="17"/>
  <c r="H184" i="17"/>
  <c r="H188" i="17"/>
  <c r="H192" i="17"/>
  <c r="K191" i="17"/>
  <c r="H191" i="17" s="1"/>
  <c r="H205" i="17"/>
  <c r="I204" i="17"/>
  <c r="I195" i="17" s="1"/>
  <c r="K27" i="17"/>
  <c r="C43" i="17"/>
  <c r="C55" i="17"/>
  <c r="H55" i="17"/>
  <c r="I54" i="17"/>
  <c r="C84" i="17"/>
  <c r="H84" i="17"/>
  <c r="I83" i="17"/>
  <c r="H160" i="17"/>
  <c r="C175" i="17"/>
  <c r="H175" i="17"/>
  <c r="I174" i="17"/>
  <c r="K187" i="17"/>
  <c r="C205" i="17"/>
  <c r="E204" i="17"/>
  <c r="H216" i="17"/>
  <c r="H45" i="17"/>
  <c r="C280" i="17"/>
  <c r="C288" i="17" s="1"/>
  <c r="C287" i="17" s="1"/>
  <c r="I194" i="14" l="1"/>
  <c r="I283" i="14"/>
  <c r="J194" i="4"/>
  <c r="J283" i="4"/>
  <c r="K194" i="8"/>
  <c r="I194" i="8"/>
  <c r="H269" i="2"/>
  <c r="F52" i="9"/>
  <c r="C187" i="17"/>
  <c r="C231" i="14"/>
  <c r="H174" i="6"/>
  <c r="C173" i="17"/>
  <c r="F230" i="10"/>
  <c r="F194" i="10" s="1"/>
  <c r="F230" i="9"/>
  <c r="L230" i="3"/>
  <c r="H230" i="18"/>
  <c r="E75" i="9"/>
  <c r="E52" i="9" s="1"/>
  <c r="C258" i="17"/>
  <c r="H288" i="5"/>
  <c r="H287" i="5" s="1"/>
  <c r="K75" i="4"/>
  <c r="K52" i="4" s="1"/>
  <c r="C83" i="3"/>
  <c r="K230" i="2"/>
  <c r="C75" i="19"/>
  <c r="H75" i="21"/>
  <c r="C174" i="16"/>
  <c r="C258" i="14"/>
  <c r="H54" i="14"/>
  <c r="E230" i="12"/>
  <c r="J75" i="17"/>
  <c r="J52" i="17" s="1"/>
  <c r="K230" i="13"/>
  <c r="C173" i="13"/>
  <c r="D53" i="11"/>
  <c r="H173" i="9"/>
  <c r="J75" i="9"/>
  <c r="H258" i="7"/>
  <c r="H231" i="3"/>
  <c r="K75" i="2"/>
  <c r="E51" i="18"/>
  <c r="C130" i="12"/>
  <c r="G230" i="15"/>
  <c r="K75" i="11"/>
  <c r="K52" i="11" s="1"/>
  <c r="J230" i="5"/>
  <c r="L52" i="3"/>
  <c r="L51" i="3" s="1"/>
  <c r="J230" i="14"/>
  <c r="F51" i="21"/>
  <c r="F50" i="21" s="1"/>
  <c r="E230" i="10"/>
  <c r="H258" i="9"/>
  <c r="G75" i="9"/>
  <c r="G283" i="9" s="1"/>
  <c r="H258" i="2"/>
  <c r="H187" i="13"/>
  <c r="J52" i="15"/>
  <c r="H269" i="15"/>
  <c r="H173" i="14"/>
  <c r="C204" i="13"/>
  <c r="E52" i="13"/>
  <c r="E51" i="13" s="1"/>
  <c r="H288" i="11"/>
  <c r="H287" i="11" s="1"/>
  <c r="C258" i="9"/>
  <c r="C174" i="9"/>
  <c r="H130" i="7"/>
  <c r="H287" i="4"/>
  <c r="I173" i="6"/>
  <c r="H173" i="6" s="1"/>
  <c r="C258" i="3"/>
  <c r="J52" i="6"/>
  <c r="L52" i="2"/>
  <c r="C230" i="22"/>
  <c r="C83" i="15"/>
  <c r="J75" i="12"/>
  <c r="J52" i="12" s="1"/>
  <c r="J51" i="12" s="1"/>
  <c r="K51" i="18"/>
  <c r="K50" i="18" s="1"/>
  <c r="K52" i="22"/>
  <c r="K51" i="22" s="1"/>
  <c r="E75" i="14"/>
  <c r="D130" i="4"/>
  <c r="C130" i="4" s="1"/>
  <c r="D165" i="11"/>
  <c r="C165" i="11" s="1"/>
  <c r="K52" i="7"/>
  <c r="K51" i="7" s="1"/>
  <c r="K50" i="7" s="1"/>
  <c r="C83" i="6"/>
  <c r="F230" i="14"/>
  <c r="C173" i="9"/>
  <c r="K195" i="3"/>
  <c r="H196" i="15"/>
  <c r="I195" i="15"/>
  <c r="H83" i="16"/>
  <c r="C83" i="12"/>
  <c r="J53" i="14"/>
  <c r="H53" i="14" s="1"/>
  <c r="C27" i="10"/>
  <c r="K52" i="10"/>
  <c r="F75" i="8"/>
  <c r="F52" i="8" s="1"/>
  <c r="F51" i="8" s="1"/>
  <c r="F50" i="8" s="1"/>
  <c r="C54" i="8"/>
  <c r="C187" i="5"/>
  <c r="C287" i="4"/>
  <c r="C258" i="4"/>
  <c r="H258" i="3"/>
  <c r="H174" i="2"/>
  <c r="H230" i="21"/>
  <c r="C230" i="18"/>
  <c r="H230" i="20"/>
  <c r="H75" i="19"/>
  <c r="L52" i="13"/>
  <c r="H173" i="19"/>
  <c r="C174" i="17"/>
  <c r="H130" i="16"/>
  <c r="I75" i="7"/>
  <c r="F75" i="6"/>
  <c r="F52" i="6" s="1"/>
  <c r="F230" i="3"/>
  <c r="F194" i="3" s="1"/>
  <c r="D268" i="17"/>
  <c r="C268" i="17" s="1"/>
  <c r="I230" i="9"/>
  <c r="K230" i="6"/>
  <c r="K230" i="17"/>
  <c r="G75" i="17"/>
  <c r="G52" i="17" s="1"/>
  <c r="G51" i="17" s="1"/>
  <c r="H288" i="17"/>
  <c r="H287" i="17" s="1"/>
  <c r="H288" i="16"/>
  <c r="H287" i="16" s="1"/>
  <c r="H287" i="15"/>
  <c r="H258" i="15"/>
  <c r="L52" i="15"/>
  <c r="K230" i="11"/>
  <c r="C269" i="9"/>
  <c r="C83" i="7"/>
  <c r="C204" i="5"/>
  <c r="C53" i="19"/>
  <c r="C230" i="19"/>
  <c r="C75" i="18"/>
  <c r="D52" i="19"/>
  <c r="H196" i="13"/>
  <c r="J51" i="19"/>
  <c r="C204" i="15"/>
  <c r="C269" i="13"/>
  <c r="C288" i="10"/>
  <c r="C287" i="10" s="1"/>
  <c r="C268" i="9"/>
  <c r="E230" i="6"/>
  <c r="E230" i="4"/>
  <c r="E230" i="2"/>
  <c r="H196" i="2"/>
  <c r="L52" i="6"/>
  <c r="G230" i="17"/>
  <c r="L51" i="5"/>
  <c r="L50" i="5" s="1"/>
  <c r="L285" i="19"/>
  <c r="G51" i="21"/>
  <c r="G50" i="21" s="1"/>
  <c r="G230" i="13"/>
  <c r="G194" i="13" s="1"/>
  <c r="E283" i="12"/>
  <c r="G283" i="16"/>
  <c r="G194" i="15"/>
  <c r="G51" i="15" s="1"/>
  <c r="G50" i="15" s="1"/>
  <c r="E52" i="12"/>
  <c r="H204" i="14"/>
  <c r="G285" i="18"/>
  <c r="E194" i="7"/>
  <c r="G52" i="4"/>
  <c r="G51" i="4" s="1"/>
  <c r="G50" i="4" s="1"/>
  <c r="J75" i="11"/>
  <c r="K75" i="3"/>
  <c r="G194" i="2"/>
  <c r="L51" i="21"/>
  <c r="C251" i="4"/>
  <c r="F194" i="5"/>
  <c r="E75" i="10"/>
  <c r="E52" i="10" s="1"/>
  <c r="E52" i="19"/>
  <c r="H191" i="16"/>
  <c r="C75" i="22"/>
  <c r="F51" i="18"/>
  <c r="G52" i="13"/>
  <c r="G51" i="13" s="1"/>
  <c r="G50" i="13" s="1"/>
  <c r="E194" i="12"/>
  <c r="L52" i="12"/>
  <c r="C174" i="13"/>
  <c r="C166" i="8"/>
  <c r="E283" i="4"/>
  <c r="D75" i="3"/>
  <c r="K51" i="9"/>
  <c r="K285" i="9" s="1"/>
  <c r="K52" i="16"/>
  <c r="I187" i="11"/>
  <c r="H187" i="11" s="1"/>
  <c r="J187" i="10"/>
  <c r="H187" i="10" s="1"/>
  <c r="H231" i="16"/>
  <c r="H27" i="15"/>
  <c r="K21" i="15"/>
  <c r="G283" i="11"/>
  <c r="F75" i="3"/>
  <c r="F52" i="3" s="1"/>
  <c r="F51" i="3" s="1"/>
  <c r="F50" i="3" s="1"/>
  <c r="J230" i="10"/>
  <c r="H288" i="13"/>
  <c r="H287" i="13" s="1"/>
  <c r="I187" i="6"/>
  <c r="F283" i="17"/>
  <c r="F194" i="13"/>
  <c r="F52" i="13"/>
  <c r="G52" i="14"/>
  <c r="G51" i="14" s="1"/>
  <c r="G285" i="14" s="1"/>
  <c r="K52" i="14"/>
  <c r="J75" i="13"/>
  <c r="G283" i="7"/>
  <c r="E283" i="7"/>
  <c r="E53" i="8"/>
  <c r="C53" i="8" s="1"/>
  <c r="E52" i="2"/>
  <c r="E51" i="2" s="1"/>
  <c r="F194" i="17"/>
  <c r="C173" i="12"/>
  <c r="H83" i="12"/>
  <c r="C269" i="12"/>
  <c r="L75" i="17"/>
  <c r="F194" i="14"/>
  <c r="F52" i="17"/>
  <c r="F283" i="12"/>
  <c r="F283" i="11"/>
  <c r="E75" i="11"/>
  <c r="E283" i="11" s="1"/>
  <c r="L51" i="22"/>
  <c r="G283" i="14"/>
  <c r="H173" i="8"/>
  <c r="C53" i="6"/>
  <c r="H269" i="13"/>
  <c r="E230" i="17"/>
  <c r="J75" i="3"/>
  <c r="G283" i="2"/>
  <c r="C269" i="2"/>
  <c r="G283" i="15"/>
  <c r="E52" i="21"/>
  <c r="F285" i="18"/>
  <c r="F50" i="18"/>
  <c r="E194" i="13"/>
  <c r="E283" i="13"/>
  <c r="J52" i="16"/>
  <c r="J51" i="16" s="1"/>
  <c r="J285" i="16" s="1"/>
  <c r="L52" i="10"/>
  <c r="C103" i="2"/>
  <c r="D83" i="2"/>
  <c r="D75" i="2" s="1"/>
  <c r="C75" i="2" s="1"/>
  <c r="H130" i="17"/>
  <c r="F283" i="16"/>
  <c r="H174" i="15"/>
  <c r="J51" i="15"/>
  <c r="J285" i="15" s="1"/>
  <c r="K52" i="13"/>
  <c r="D268" i="13"/>
  <c r="C268" i="13" s="1"/>
  <c r="G283" i="13"/>
  <c r="C187" i="11"/>
  <c r="G283" i="12"/>
  <c r="H130" i="10"/>
  <c r="C21" i="9"/>
  <c r="I187" i="8"/>
  <c r="H187" i="8" s="1"/>
  <c r="H174" i="7"/>
  <c r="C204" i="6"/>
  <c r="I187" i="4"/>
  <c r="H187" i="4" s="1"/>
  <c r="H187" i="3"/>
  <c r="F75" i="5"/>
  <c r="H173" i="2"/>
  <c r="D268" i="2"/>
  <c r="H230" i="22"/>
  <c r="G51" i="22"/>
  <c r="C130" i="16"/>
  <c r="C130" i="14"/>
  <c r="F194" i="11"/>
  <c r="K52" i="6"/>
  <c r="K51" i="6" s="1"/>
  <c r="K50" i="6" s="1"/>
  <c r="E194" i="4"/>
  <c r="C258" i="11"/>
  <c r="C231" i="9"/>
  <c r="C231" i="3"/>
  <c r="G194" i="7"/>
  <c r="G51" i="7" s="1"/>
  <c r="C21" i="14"/>
  <c r="C187" i="3"/>
  <c r="E283" i="2"/>
  <c r="L52" i="16"/>
  <c r="L51" i="16" s="1"/>
  <c r="L50" i="16" s="1"/>
  <c r="H83" i="14"/>
  <c r="C173" i="15"/>
  <c r="D83" i="13"/>
  <c r="C83" i="13" s="1"/>
  <c r="H231" i="13"/>
  <c r="G194" i="8"/>
  <c r="G52" i="8"/>
  <c r="G51" i="8" s="1"/>
  <c r="G285" i="8" s="1"/>
  <c r="H174" i="9"/>
  <c r="C21" i="7"/>
  <c r="H76" i="7"/>
  <c r="H187" i="6"/>
  <c r="H187" i="5"/>
  <c r="G75" i="6"/>
  <c r="G52" i="6" s="1"/>
  <c r="F194" i="20"/>
  <c r="F51" i="20" s="1"/>
  <c r="H130" i="13"/>
  <c r="C83" i="17"/>
  <c r="E75" i="16"/>
  <c r="E52" i="16" s="1"/>
  <c r="F52" i="15"/>
  <c r="L51" i="13"/>
  <c r="E52" i="11"/>
  <c r="D195" i="17"/>
  <c r="H187" i="7"/>
  <c r="E52" i="7"/>
  <c r="L52" i="4"/>
  <c r="F230" i="2"/>
  <c r="F283" i="2" s="1"/>
  <c r="H187" i="18"/>
  <c r="K75" i="15"/>
  <c r="E194" i="10"/>
  <c r="E51" i="10" s="1"/>
  <c r="E285" i="10" s="1"/>
  <c r="E52" i="4"/>
  <c r="G283" i="19"/>
  <c r="F194" i="8"/>
  <c r="J52" i="11"/>
  <c r="C174" i="15"/>
  <c r="H258" i="10"/>
  <c r="F52" i="10"/>
  <c r="F283" i="9"/>
  <c r="H83" i="7"/>
  <c r="D204" i="4"/>
  <c r="C204" i="4" s="1"/>
  <c r="C173" i="5"/>
  <c r="H231" i="6"/>
  <c r="E187" i="6"/>
  <c r="C187" i="6" s="1"/>
  <c r="C258" i="5"/>
  <c r="C195" i="5"/>
  <c r="F283" i="3"/>
  <c r="C130" i="3"/>
  <c r="H268" i="2"/>
  <c r="C27" i="2"/>
  <c r="K52" i="2"/>
  <c r="C75" i="20"/>
  <c r="J51" i="21"/>
  <c r="J50" i="21" s="1"/>
  <c r="D75" i="17"/>
  <c r="D52" i="17" s="1"/>
  <c r="K230" i="14"/>
  <c r="H54" i="10"/>
  <c r="F230" i="7"/>
  <c r="K51" i="4"/>
  <c r="H269" i="16"/>
  <c r="D195" i="16"/>
  <c r="C231" i="8"/>
  <c r="H174" i="8"/>
  <c r="K51" i="13"/>
  <c r="K285" i="13" s="1"/>
  <c r="K51" i="10"/>
  <c r="K50" i="10" s="1"/>
  <c r="G194" i="11"/>
  <c r="G51" i="16"/>
  <c r="G50" i="16" s="1"/>
  <c r="E194" i="2"/>
  <c r="C268" i="14"/>
  <c r="F283" i="6"/>
  <c r="J285" i="19"/>
  <c r="J50" i="19"/>
  <c r="J52" i="9"/>
  <c r="K51" i="16"/>
  <c r="K50" i="16" s="1"/>
  <c r="I187" i="15"/>
  <c r="H187" i="15" s="1"/>
  <c r="H288" i="14"/>
  <c r="H287" i="14" s="1"/>
  <c r="L51" i="12"/>
  <c r="L230" i="8"/>
  <c r="G51" i="19"/>
  <c r="G50" i="19" s="1"/>
  <c r="D230" i="17"/>
  <c r="C231" i="17"/>
  <c r="G52" i="11"/>
  <c r="L75" i="14"/>
  <c r="L52" i="14" s="1"/>
  <c r="F75" i="14"/>
  <c r="F52" i="14" s="1"/>
  <c r="C27" i="13"/>
  <c r="F21" i="13"/>
  <c r="C21" i="13" s="1"/>
  <c r="C27" i="11"/>
  <c r="F21" i="11"/>
  <c r="C21" i="11" s="1"/>
  <c r="H288" i="10"/>
  <c r="H287" i="10" s="1"/>
  <c r="L230" i="7"/>
  <c r="C231" i="12"/>
  <c r="C83" i="10"/>
  <c r="C269" i="5"/>
  <c r="E268" i="5"/>
  <c r="C268" i="5" s="1"/>
  <c r="L230" i="4"/>
  <c r="C54" i="17"/>
  <c r="H83" i="17"/>
  <c r="K75" i="17"/>
  <c r="K52" i="17" s="1"/>
  <c r="K51" i="17" s="1"/>
  <c r="K50" i="17" s="1"/>
  <c r="H187" i="17"/>
  <c r="D75" i="16"/>
  <c r="F51" i="16"/>
  <c r="F50" i="16" s="1"/>
  <c r="H173" i="15"/>
  <c r="C288" i="16"/>
  <c r="C287" i="16" s="1"/>
  <c r="E187" i="14"/>
  <c r="E52" i="14" s="1"/>
  <c r="C269" i="14"/>
  <c r="D230" i="14"/>
  <c r="H204" i="15"/>
  <c r="C175" i="13"/>
  <c r="C204" i="12"/>
  <c r="C54" i="13"/>
  <c r="D268" i="12"/>
  <c r="C268" i="12" s="1"/>
  <c r="H173" i="12"/>
  <c r="C53" i="13"/>
  <c r="D187" i="12"/>
  <c r="C187" i="12" s="1"/>
  <c r="I53" i="12"/>
  <c r="H53" i="12" s="1"/>
  <c r="H173" i="11"/>
  <c r="H269" i="11"/>
  <c r="H204" i="11"/>
  <c r="L75" i="11"/>
  <c r="L52" i="11" s="1"/>
  <c r="L51" i="11" s="1"/>
  <c r="C130" i="11"/>
  <c r="C288" i="11"/>
  <c r="C287" i="11" s="1"/>
  <c r="K52" i="12"/>
  <c r="F52" i="11"/>
  <c r="D76" i="11"/>
  <c r="C76" i="11" s="1"/>
  <c r="E283" i="10"/>
  <c r="J75" i="10"/>
  <c r="J52" i="10" s="1"/>
  <c r="F27" i="8"/>
  <c r="F21" i="8" s="1"/>
  <c r="C21" i="8" s="1"/>
  <c r="C288" i="7"/>
  <c r="C287" i="7" s="1"/>
  <c r="K21" i="7"/>
  <c r="E51" i="9"/>
  <c r="E285" i="9" s="1"/>
  <c r="H195" i="7"/>
  <c r="C174" i="5"/>
  <c r="C67" i="6"/>
  <c r="H191" i="5"/>
  <c r="H174" i="5"/>
  <c r="G52" i="3"/>
  <c r="C258" i="2"/>
  <c r="F75" i="2"/>
  <c r="F52" i="2" s="1"/>
  <c r="G52" i="2"/>
  <c r="G51" i="2" s="1"/>
  <c r="I52" i="18"/>
  <c r="I51" i="18" s="1"/>
  <c r="D194" i="22"/>
  <c r="D52" i="22"/>
  <c r="G51" i="20"/>
  <c r="G50" i="20" s="1"/>
  <c r="I75" i="2"/>
  <c r="I52" i="2" s="1"/>
  <c r="H130" i="14"/>
  <c r="H231" i="17"/>
  <c r="I230" i="17"/>
  <c r="H230" i="17" s="1"/>
  <c r="E75" i="17"/>
  <c r="E52" i="17" s="1"/>
  <c r="C231" i="16"/>
  <c r="D230" i="16"/>
  <c r="K51" i="14"/>
  <c r="C191" i="16"/>
  <c r="D187" i="16"/>
  <c r="C187" i="16" s="1"/>
  <c r="C83" i="14"/>
  <c r="H174" i="12"/>
  <c r="C174" i="12"/>
  <c r="H174" i="11"/>
  <c r="C191" i="10"/>
  <c r="D187" i="10"/>
  <c r="C187" i="10" s="1"/>
  <c r="L52" i="9"/>
  <c r="E51" i="7"/>
  <c r="G194" i="6"/>
  <c r="D230" i="3"/>
  <c r="H174" i="14"/>
  <c r="L51" i="10"/>
  <c r="C269" i="3"/>
  <c r="L51" i="15"/>
  <c r="L50" i="15" s="1"/>
  <c r="K285" i="18"/>
  <c r="G194" i="12"/>
  <c r="G51" i="12" s="1"/>
  <c r="F285" i="19"/>
  <c r="E194" i="14"/>
  <c r="C130" i="17"/>
  <c r="F283" i="13"/>
  <c r="E283" i="19"/>
  <c r="F52" i="22"/>
  <c r="F51" i="22" s="1"/>
  <c r="F283" i="22"/>
  <c r="C283" i="18"/>
  <c r="I165" i="12"/>
  <c r="H165" i="12" s="1"/>
  <c r="I196" i="5"/>
  <c r="J52" i="5"/>
  <c r="C283" i="22"/>
  <c r="I52" i="21"/>
  <c r="H52" i="21" s="1"/>
  <c r="I130" i="8"/>
  <c r="H130" i="8" s="1"/>
  <c r="H184" i="5"/>
  <c r="H103" i="2"/>
  <c r="I204" i="10"/>
  <c r="H204" i="10" s="1"/>
  <c r="H263" i="11"/>
  <c r="H69" i="7"/>
  <c r="I83" i="6"/>
  <c r="H83" i="6" s="1"/>
  <c r="H80" i="8"/>
  <c r="H216" i="8"/>
  <c r="I54" i="9"/>
  <c r="H54" i="9" s="1"/>
  <c r="H195" i="14"/>
  <c r="I165" i="6"/>
  <c r="H165" i="6" s="1"/>
  <c r="H204" i="8"/>
  <c r="I83" i="11"/>
  <c r="H83" i="11" s="1"/>
  <c r="I76" i="11"/>
  <c r="H76" i="11" s="1"/>
  <c r="I130" i="6"/>
  <c r="H130" i="6" s="1"/>
  <c r="I130" i="5"/>
  <c r="H130" i="5" s="1"/>
  <c r="I204" i="4"/>
  <c r="H204" i="4" s="1"/>
  <c r="I258" i="13"/>
  <c r="I204" i="2"/>
  <c r="I195" i="2" s="1"/>
  <c r="I83" i="5"/>
  <c r="H83" i="5" s="1"/>
  <c r="I83" i="13"/>
  <c r="I75" i="13" s="1"/>
  <c r="G285" i="21"/>
  <c r="L50" i="18"/>
  <c r="L285" i="18"/>
  <c r="F50" i="20"/>
  <c r="F285" i="20"/>
  <c r="H268" i="21"/>
  <c r="H283" i="21" s="1"/>
  <c r="H75" i="20"/>
  <c r="H53" i="20"/>
  <c r="J52" i="20"/>
  <c r="J51" i="20" s="1"/>
  <c r="J52" i="22"/>
  <c r="J51" i="22" s="1"/>
  <c r="I173" i="20"/>
  <c r="H174" i="20"/>
  <c r="C195" i="21"/>
  <c r="E194" i="21"/>
  <c r="C268" i="20"/>
  <c r="D283" i="20"/>
  <c r="C52" i="19"/>
  <c r="D51" i="19"/>
  <c r="J52" i="18"/>
  <c r="H53" i="18"/>
  <c r="D283" i="18"/>
  <c r="D52" i="18"/>
  <c r="E283" i="22"/>
  <c r="E194" i="22"/>
  <c r="E51" i="22" s="1"/>
  <c r="H195" i="19"/>
  <c r="K285" i="21"/>
  <c r="H268" i="22"/>
  <c r="H283" i="22" s="1"/>
  <c r="F283" i="20"/>
  <c r="E194" i="19"/>
  <c r="C194" i="19" s="1"/>
  <c r="E50" i="20"/>
  <c r="E285" i="20"/>
  <c r="C53" i="20"/>
  <c r="D52" i="20"/>
  <c r="K51" i="19"/>
  <c r="K50" i="20"/>
  <c r="K285" i="20"/>
  <c r="C283" i="19"/>
  <c r="H194" i="21"/>
  <c r="E285" i="18"/>
  <c r="E50" i="18"/>
  <c r="I52" i="19"/>
  <c r="D283" i="22"/>
  <c r="H194" i="20"/>
  <c r="H195" i="20"/>
  <c r="H230" i="19"/>
  <c r="D75" i="21"/>
  <c r="H75" i="22"/>
  <c r="H194" i="18"/>
  <c r="H195" i="18"/>
  <c r="C195" i="20"/>
  <c r="D194" i="20"/>
  <c r="C194" i="20" s="1"/>
  <c r="H195" i="22"/>
  <c r="D194" i="18"/>
  <c r="C194" i="18" s="1"/>
  <c r="L50" i="20"/>
  <c r="L285" i="20"/>
  <c r="J285" i="21"/>
  <c r="I173" i="5"/>
  <c r="H173" i="5" s="1"/>
  <c r="I83" i="3"/>
  <c r="H83" i="3" s="1"/>
  <c r="I130" i="9"/>
  <c r="H130" i="9" s="1"/>
  <c r="I54" i="7"/>
  <c r="I53" i="7" s="1"/>
  <c r="I283" i="7" s="1"/>
  <c r="I67" i="9"/>
  <c r="H67" i="9" s="1"/>
  <c r="H216" i="13"/>
  <c r="I204" i="13"/>
  <c r="I195" i="13" s="1"/>
  <c r="F52" i="5"/>
  <c r="F283" i="5"/>
  <c r="F283" i="4"/>
  <c r="F52" i="4"/>
  <c r="F51" i="4" s="1"/>
  <c r="F50" i="4" s="1"/>
  <c r="H187" i="16"/>
  <c r="F285" i="3"/>
  <c r="F51" i="10"/>
  <c r="G283" i="3"/>
  <c r="H195" i="15"/>
  <c r="C76" i="15"/>
  <c r="E75" i="15"/>
  <c r="C75" i="15" s="1"/>
  <c r="C269" i="15"/>
  <c r="D268" i="15"/>
  <c r="I230" i="16"/>
  <c r="H230" i="16" s="1"/>
  <c r="I75" i="16"/>
  <c r="H75" i="16" s="1"/>
  <c r="C54" i="16"/>
  <c r="D53" i="16"/>
  <c r="D283" i="16" s="1"/>
  <c r="E268" i="16"/>
  <c r="H76" i="17"/>
  <c r="E195" i="16"/>
  <c r="C204" i="16"/>
  <c r="H204" i="16"/>
  <c r="I173" i="16"/>
  <c r="H173" i="16" s="1"/>
  <c r="H174" i="16"/>
  <c r="I53" i="16"/>
  <c r="H54" i="16"/>
  <c r="F285" i="16"/>
  <c r="C27" i="16"/>
  <c r="I230" i="15"/>
  <c r="H231" i="15"/>
  <c r="C288" i="15"/>
  <c r="C287" i="15" s="1"/>
  <c r="E283" i="14"/>
  <c r="D195" i="14"/>
  <c r="C204" i="14"/>
  <c r="I187" i="14"/>
  <c r="J75" i="14"/>
  <c r="J52" i="14" s="1"/>
  <c r="I53" i="13"/>
  <c r="H54" i="13"/>
  <c r="C195" i="15"/>
  <c r="D230" i="12"/>
  <c r="C230" i="12" s="1"/>
  <c r="I187" i="12"/>
  <c r="H187" i="12" s="1"/>
  <c r="C54" i="12"/>
  <c r="D53" i="12"/>
  <c r="D195" i="12"/>
  <c r="C288" i="12"/>
  <c r="C287" i="12" s="1"/>
  <c r="H130" i="11"/>
  <c r="H53" i="11"/>
  <c r="D195" i="10"/>
  <c r="C204" i="10"/>
  <c r="C76" i="10"/>
  <c r="D75" i="10"/>
  <c r="C75" i="10" s="1"/>
  <c r="C204" i="11"/>
  <c r="D195" i="11"/>
  <c r="D83" i="11"/>
  <c r="C83" i="11" s="1"/>
  <c r="H27" i="11"/>
  <c r="K21" i="11"/>
  <c r="D230" i="10"/>
  <c r="C230" i="10" s="1"/>
  <c r="C231" i="10"/>
  <c r="H258" i="11"/>
  <c r="F283" i="10"/>
  <c r="D230" i="9"/>
  <c r="C230" i="9" s="1"/>
  <c r="E230" i="8"/>
  <c r="H95" i="8"/>
  <c r="K83" i="8"/>
  <c r="K75" i="8" s="1"/>
  <c r="K52" i="8" s="1"/>
  <c r="E75" i="8"/>
  <c r="E52" i="8" s="1"/>
  <c r="F195" i="7"/>
  <c r="C196" i="7"/>
  <c r="C269" i="6"/>
  <c r="D268" i="6"/>
  <c r="L51" i="8"/>
  <c r="D83" i="8"/>
  <c r="C83" i="8" s="1"/>
  <c r="C95" i="8"/>
  <c r="D76" i="8"/>
  <c r="C80" i="8"/>
  <c r="C76" i="7"/>
  <c r="D75" i="7"/>
  <c r="C75" i="7" s="1"/>
  <c r="D187" i="4"/>
  <c r="C187" i="4" s="1"/>
  <c r="D194" i="3"/>
  <c r="H231" i="5"/>
  <c r="I230" i="5"/>
  <c r="J230" i="6"/>
  <c r="H230" i="6" s="1"/>
  <c r="C288" i="6"/>
  <c r="C287" i="6" s="1"/>
  <c r="C54" i="5"/>
  <c r="E53" i="5"/>
  <c r="H269" i="4"/>
  <c r="H268" i="4"/>
  <c r="C166" i="4"/>
  <c r="D165" i="4"/>
  <c r="C165" i="4" s="1"/>
  <c r="L75" i="7"/>
  <c r="C174" i="6"/>
  <c r="C53" i="4"/>
  <c r="C196" i="6"/>
  <c r="E195" i="6"/>
  <c r="C76" i="4"/>
  <c r="H191" i="3"/>
  <c r="G194" i="3"/>
  <c r="G51" i="3" s="1"/>
  <c r="K230" i="5"/>
  <c r="H130" i="3"/>
  <c r="E53" i="3"/>
  <c r="C54" i="3"/>
  <c r="H288" i="3"/>
  <c r="H287" i="3" s="1"/>
  <c r="H269" i="3"/>
  <c r="K230" i="3"/>
  <c r="C288" i="3"/>
  <c r="C287" i="3" s="1"/>
  <c r="F194" i="2"/>
  <c r="D187" i="2"/>
  <c r="C187" i="2" s="1"/>
  <c r="J53" i="2"/>
  <c r="H54" i="2"/>
  <c r="C204" i="17"/>
  <c r="E195" i="17"/>
  <c r="H174" i="17"/>
  <c r="I173" i="17"/>
  <c r="H173" i="17" s="1"/>
  <c r="H54" i="17"/>
  <c r="I53" i="17"/>
  <c r="H204" i="17"/>
  <c r="G283" i="17"/>
  <c r="E230" i="16"/>
  <c r="C231" i="15"/>
  <c r="E230" i="15"/>
  <c r="E194" i="15" s="1"/>
  <c r="I75" i="15"/>
  <c r="H76" i="15"/>
  <c r="H268" i="14"/>
  <c r="H283" i="14" s="1"/>
  <c r="H269" i="14"/>
  <c r="D173" i="14"/>
  <c r="C173" i="14" s="1"/>
  <c r="C174" i="14"/>
  <c r="C53" i="15"/>
  <c r="D52" i="15"/>
  <c r="C76" i="14"/>
  <c r="D75" i="14"/>
  <c r="H175" i="13"/>
  <c r="I174" i="13"/>
  <c r="D230" i="15"/>
  <c r="C53" i="14"/>
  <c r="H205" i="12"/>
  <c r="I204" i="12"/>
  <c r="I195" i="12" s="1"/>
  <c r="H269" i="12"/>
  <c r="C269" i="11"/>
  <c r="D268" i="11"/>
  <c r="H269" i="10"/>
  <c r="H268" i="10"/>
  <c r="I196" i="10"/>
  <c r="H198" i="10"/>
  <c r="C53" i="10"/>
  <c r="K51" i="12"/>
  <c r="C174" i="11"/>
  <c r="D173" i="11"/>
  <c r="C173" i="11" s="1"/>
  <c r="I204" i="9"/>
  <c r="H204" i="9" s="1"/>
  <c r="H216" i="9"/>
  <c r="E194" i="11"/>
  <c r="E51" i="11" s="1"/>
  <c r="G52" i="10"/>
  <c r="G51" i="10" s="1"/>
  <c r="H76" i="9"/>
  <c r="C27" i="9"/>
  <c r="J51" i="8"/>
  <c r="H269" i="7"/>
  <c r="H268" i="7"/>
  <c r="C204" i="7"/>
  <c r="D195" i="7"/>
  <c r="H258" i="6"/>
  <c r="C174" i="8"/>
  <c r="D173" i="8"/>
  <c r="C173" i="8" s="1"/>
  <c r="C130" i="8"/>
  <c r="C54" i="7"/>
  <c r="D53" i="7"/>
  <c r="D268" i="7"/>
  <c r="H204" i="7"/>
  <c r="C174" i="7"/>
  <c r="D173" i="7"/>
  <c r="C173" i="7" s="1"/>
  <c r="H54" i="6"/>
  <c r="I53" i="6"/>
  <c r="J75" i="7"/>
  <c r="H216" i="6"/>
  <c r="I204" i="6"/>
  <c r="H204" i="6" s="1"/>
  <c r="H174" i="4"/>
  <c r="I173" i="4"/>
  <c r="H173" i="4" s="1"/>
  <c r="H204" i="3"/>
  <c r="H231" i="4"/>
  <c r="J230" i="4"/>
  <c r="C196" i="4"/>
  <c r="D195" i="4"/>
  <c r="H131" i="4"/>
  <c r="I130" i="4"/>
  <c r="H130" i="4" s="1"/>
  <c r="F27" i="4"/>
  <c r="H269" i="5"/>
  <c r="H268" i="5"/>
  <c r="C231" i="5"/>
  <c r="E230" i="5"/>
  <c r="E268" i="3"/>
  <c r="G230" i="5"/>
  <c r="G283" i="5" s="1"/>
  <c r="J52" i="3"/>
  <c r="J51" i="3" s="1"/>
  <c r="G52" i="5"/>
  <c r="H174" i="3"/>
  <c r="I173" i="3"/>
  <c r="H173" i="3" s="1"/>
  <c r="E75" i="3"/>
  <c r="C75" i="3" s="1"/>
  <c r="I230" i="3"/>
  <c r="H196" i="3"/>
  <c r="H54" i="3"/>
  <c r="I53" i="3"/>
  <c r="C21" i="2"/>
  <c r="C174" i="2"/>
  <c r="C54" i="2"/>
  <c r="H27" i="17"/>
  <c r="C27" i="12"/>
  <c r="H76" i="12"/>
  <c r="H174" i="10"/>
  <c r="I173" i="10"/>
  <c r="H173" i="10" s="1"/>
  <c r="H27" i="10"/>
  <c r="K21" i="10"/>
  <c r="C53" i="11"/>
  <c r="D268" i="10"/>
  <c r="C268" i="10" s="1"/>
  <c r="C269" i="10"/>
  <c r="H269" i="9"/>
  <c r="H268" i="9"/>
  <c r="H231" i="9"/>
  <c r="J230" i="9"/>
  <c r="E50" i="10"/>
  <c r="I196" i="9"/>
  <c r="H198" i="9"/>
  <c r="I230" i="8"/>
  <c r="H230" i="8" s="1"/>
  <c r="H231" i="8"/>
  <c r="C231" i="7"/>
  <c r="D230" i="7"/>
  <c r="H76" i="8"/>
  <c r="H27" i="8"/>
  <c r="K21" i="8"/>
  <c r="H231" i="7"/>
  <c r="J230" i="7"/>
  <c r="H269" i="6"/>
  <c r="H268" i="6"/>
  <c r="C269" i="8"/>
  <c r="D268" i="8"/>
  <c r="D173" i="4"/>
  <c r="C173" i="4" s="1"/>
  <c r="C174" i="4"/>
  <c r="C27" i="7"/>
  <c r="D75" i="5"/>
  <c r="D283" i="5" s="1"/>
  <c r="C83" i="5"/>
  <c r="C231" i="6"/>
  <c r="D230" i="6"/>
  <c r="C230" i="6" s="1"/>
  <c r="D75" i="6"/>
  <c r="C130" i="6"/>
  <c r="G52" i="9"/>
  <c r="G51" i="9" s="1"/>
  <c r="L51" i="6"/>
  <c r="H54" i="5"/>
  <c r="I53" i="5"/>
  <c r="H54" i="4"/>
  <c r="J53" i="4"/>
  <c r="C130" i="5"/>
  <c r="K75" i="5"/>
  <c r="K52" i="5" s="1"/>
  <c r="C174" i="3"/>
  <c r="E173" i="3"/>
  <c r="C173" i="3" s="1"/>
  <c r="E195" i="3"/>
  <c r="C204" i="3"/>
  <c r="D52" i="3"/>
  <c r="K52" i="3"/>
  <c r="H76" i="3"/>
  <c r="C231" i="4"/>
  <c r="D230" i="4"/>
  <c r="C230" i="4" s="1"/>
  <c r="D230" i="2"/>
  <c r="C173" i="2"/>
  <c r="C53" i="2"/>
  <c r="L51" i="2"/>
  <c r="K21" i="17"/>
  <c r="D230" i="13"/>
  <c r="C231" i="13"/>
  <c r="D230" i="11"/>
  <c r="C230" i="11" s="1"/>
  <c r="C231" i="11"/>
  <c r="F51" i="12"/>
  <c r="F50" i="12" s="1"/>
  <c r="F21" i="17"/>
  <c r="C27" i="17"/>
  <c r="I75" i="17"/>
  <c r="H27" i="16"/>
  <c r="E187" i="15"/>
  <c r="C187" i="15" s="1"/>
  <c r="H53" i="15"/>
  <c r="I230" i="14"/>
  <c r="H230" i="14" s="1"/>
  <c r="H231" i="14"/>
  <c r="D195" i="13"/>
  <c r="C196" i="13"/>
  <c r="D75" i="13"/>
  <c r="D75" i="12"/>
  <c r="C75" i="12" s="1"/>
  <c r="H288" i="12"/>
  <c r="H287" i="12" s="1"/>
  <c r="I230" i="12"/>
  <c r="H230" i="12" s="1"/>
  <c r="H231" i="12"/>
  <c r="H195" i="11"/>
  <c r="H231" i="10"/>
  <c r="I230" i="10"/>
  <c r="H230" i="10" s="1"/>
  <c r="H95" i="10"/>
  <c r="I83" i="10"/>
  <c r="H231" i="11"/>
  <c r="I230" i="11"/>
  <c r="D173" i="10"/>
  <c r="C173" i="10" s="1"/>
  <c r="C174" i="10"/>
  <c r="H53" i="10"/>
  <c r="C216" i="9"/>
  <c r="D204" i="9"/>
  <c r="D130" i="9"/>
  <c r="C130" i="9" s="1"/>
  <c r="C131" i="9"/>
  <c r="D53" i="9"/>
  <c r="C54" i="9"/>
  <c r="H269" i="8"/>
  <c r="H195" i="8"/>
  <c r="C84" i="9"/>
  <c r="D83" i="9"/>
  <c r="C204" i="8"/>
  <c r="D195" i="8"/>
  <c r="F194" i="9"/>
  <c r="F51" i="9" s="1"/>
  <c r="F50" i="9" s="1"/>
  <c r="F283" i="8"/>
  <c r="D230" i="8"/>
  <c r="H53" i="8"/>
  <c r="F53" i="7"/>
  <c r="F52" i="7" s="1"/>
  <c r="C288" i="9"/>
  <c r="C287" i="9" s="1"/>
  <c r="C130" i="7"/>
  <c r="H83" i="4"/>
  <c r="I83" i="9"/>
  <c r="H83" i="9" s="1"/>
  <c r="H84" i="9"/>
  <c r="H288" i="8"/>
  <c r="H287" i="8" s="1"/>
  <c r="G283" i="8"/>
  <c r="H196" i="6"/>
  <c r="K285" i="6"/>
  <c r="H27" i="6"/>
  <c r="K21" i="6"/>
  <c r="D195" i="6"/>
  <c r="C173" i="6"/>
  <c r="G283" i="4"/>
  <c r="F194" i="6"/>
  <c r="C76" i="5"/>
  <c r="E75" i="5"/>
  <c r="C95" i="4"/>
  <c r="D83" i="4"/>
  <c r="C83" i="4" s="1"/>
  <c r="E230" i="3"/>
  <c r="H27" i="3"/>
  <c r="C227" i="2"/>
  <c r="D204" i="2"/>
  <c r="C76" i="2"/>
  <c r="K21" i="2"/>
  <c r="H27" i="2"/>
  <c r="C231" i="2"/>
  <c r="C288" i="2"/>
  <c r="C287" i="2" s="1"/>
  <c r="C268" i="2"/>
  <c r="H288" i="2"/>
  <c r="H287" i="2" s="1"/>
  <c r="H230" i="2"/>
  <c r="H83" i="2"/>
  <c r="I194" i="12" l="1"/>
  <c r="I194" i="2"/>
  <c r="I283" i="2"/>
  <c r="K283" i="8"/>
  <c r="I194" i="11"/>
  <c r="E50" i="13"/>
  <c r="E285" i="13"/>
  <c r="L50" i="3"/>
  <c r="L285" i="3"/>
  <c r="E285" i="2"/>
  <c r="E50" i="2"/>
  <c r="F51" i="6"/>
  <c r="F50" i="6" s="1"/>
  <c r="D51" i="22"/>
  <c r="L285" i="5"/>
  <c r="C230" i="14"/>
  <c r="C75" i="16"/>
  <c r="F51" i="14"/>
  <c r="F285" i="21"/>
  <c r="H230" i="11"/>
  <c r="I75" i="12"/>
  <c r="H75" i="12" s="1"/>
  <c r="C83" i="2"/>
  <c r="G285" i="19"/>
  <c r="E51" i="12"/>
  <c r="E50" i="12" s="1"/>
  <c r="H75" i="17"/>
  <c r="I195" i="9"/>
  <c r="J50" i="15"/>
  <c r="F51" i="11"/>
  <c r="I195" i="10"/>
  <c r="H196" i="5"/>
  <c r="I195" i="5"/>
  <c r="I195" i="6"/>
  <c r="I195" i="4"/>
  <c r="L285" i="16"/>
  <c r="K285" i="7"/>
  <c r="C230" i="2"/>
  <c r="J51" i="14"/>
  <c r="C75" i="14"/>
  <c r="J50" i="16"/>
  <c r="G285" i="16"/>
  <c r="E51" i="14"/>
  <c r="L52" i="17"/>
  <c r="L51" i="17" s="1"/>
  <c r="F51" i="13"/>
  <c r="F50" i="13" s="1"/>
  <c r="G285" i="4"/>
  <c r="L285" i="15"/>
  <c r="G50" i="8"/>
  <c r="G285" i="13"/>
  <c r="J51" i="5"/>
  <c r="J25" i="5" s="1"/>
  <c r="J21" i="5" s="1"/>
  <c r="K52" i="15"/>
  <c r="K51" i="15" s="1"/>
  <c r="K285" i="15" s="1"/>
  <c r="H230" i="4"/>
  <c r="H75" i="2"/>
  <c r="H75" i="13"/>
  <c r="K51" i="2"/>
  <c r="K50" i="2" s="1"/>
  <c r="C230" i="17"/>
  <c r="K51" i="11"/>
  <c r="K50" i="11" s="1"/>
  <c r="F51" i="5"/>
  <c r="F50" i="5" s="1"/>
  <c r="J52" i="13"/>
  <c r="J51" i="13" s="1"/>
  <c r="L50" i="21"/>
  <c r="L285" i="21"/>
  <c r="G51" i="11"/>
  <c r="G285" i="11" s="1"/>
  <c r="J51" i="11"/>
  <c r="J50" i="11" s="1"/>
  <c r="E52" i="6"/>
  <c r="J51" i="17"/>
  <c r="G50" i="14"/>
  <c r="H194" i="7"/>
  <c r="F51" i="2"/>
  <c r="F50" i="2" s="1"/>
  <c r="L51" i="14"/>
  <c r="E51" i="4"/>
  <c r="E50" i="4" s="1"/>
  <c r="K50" i="9"/>
  <c r="L50" i="22"/>
  <c r="L285" i="22"/>
  <c r="F51" i="17"/>
  <c r="D194" i="17"/>
  <c r="D51" i="17" s="1"/>
  <c r="L51" i="4"/>
  <c r="L50" i="4" s="1"/>
  <c r="D52" i="14"/>
  <c r="G283" i="6"/>
  <c r="G50" i="7"/>
  <c r="G285" i="7"/>
  <c r="K50" i="4"/>
  <c r="K41" i="4"/>
  <c r="H41" i="4" s="1"/>
  <c r="L50" i="13"/>
  <c r="L285" i="13"/>
  <c r="G50" i="22"/>
  <c r="G285" i="22"/>
  <c r="C230" i="7"/>
  <c r="G285" i="20"/>
  <c r="C52" i="17"/>
  <c r="D194" i="16"/>
  <c r="C52" i="22"/>
  <c r="G285" i="15"/>
  <c r="G51" i="6"/>
  <c r="G50" i="6" s="1"/>
  <c r="F194" i="7"/>
  <c r="F51" i="7" s="1"/>
  <c r="D75" i="11"/>
  <c r="C75" i="11" s="1"/>
  <c r="F283" i="14"/>
  <c r="E50" i="9"/>
  <c r="H75" i="15"/>
  <c r="C27" i="8"/>
  <c r="H194" i="15"/>
  <c r="H54" i="7"/>
  <c r="K50" i="13"/>
  <c r="J51" i="10"/>
  <c r="J285" i="10" s="1"/>
  <c r="K50" i="15"/>
  <c r="L50" i="10"/>
  <c r="L285" i="10"/>
  <c r="K50" i="14"/>
  <c r="K41" i="14"/>
  <c r="L285" i="12"/>
  <c r="L50" i="12"/>
  <c r="I51" i="21"/>
  <c r="I285" i="21" s="1"/>
  <c r="H285" i="21" s="1"/>
  <c r="E285" i="7"/>
  <c r="E50" i="7"/>
  <c r="D283" i="3"/>
  <c r="C230" i="3"/>
  <c r="K285" i="16"/>
  <c r="H230" i="7"/>
  <c r="I75" i="8"/>
  <c r="I283" i="8" s="1"/>
  <c r="K285" i="10"/>
  <c r="C230" i="15"/>
  <c r="C230" i="16"/>
  <c r="H268" i="13"/>
  <c r="C75" i="17"/>
  <c r="C187" i="14"/>
  <c r="L51" i="9"/>
  <c r="D283" i="17"/>
  <c r="K285" i="17"/>
  <c r="H230" i="3"/>
  <c r="H194" i="22"/>
  <c r="J51" i="18"/>
  <c r="J285" i="18" s="1"/>
  <c r="G50" i="12"/>
  <c r="G285" i="12"/>
  <c r="G194" i="5"/>
  <c r="G51" i="5" s="1"/>
  <c r="F50" i="14"/>
  <c r="F285" i="14"/>
  <c r="E285" i="14"/>
  <c r="E50" i="14"/>
  <c r="C230" i="8"/>
  <c r="E51" i="19"/>
  <c r="E285" i="19" s="1"/>
  <c r="H52" i="22"/>
  <c r="F285" i="22"/>
  <c r="F50" i="22"/>
  <c r="D283" i="14"/>
  <c r="C283" i="20"/>
  <c r="H83" i="13"/>
  <c r="K51" i="8"/>
  <c r="K50" i="8" s="1"/>
  <c r="I52" i="15"/>
  <c r="I53" i="9"/>
  <c r="H53" i="9" s="1"/>
  <c r="I75" i="3"/>
  <c r="I283" i="3" s="1"/>
  <c r="I75" i="6"/>
  <c r="H75" i="6" s="1"/>
  <c r="I75" i="11"/>
  <c r="H75" i="11" s="1"/>
  <c r="H258" i="13"/>
  <c r="I230" i="13"/>
  <c r="I75" i="4"/>
  <c r="I52" i="4" s="1"/>
  <c r="I75" i="5"/>
  <c r="H75" i="5" s="1"/>
  <c r="H204" i="2"/>
  <c r="H194" i="8"/>
  <c r="H83" i="8"/>
  <c r="E285" i="22"/>
  <c r="E50" i="22"/>
  <c r="H173" i="20"/>
  <c r="D285" i="22"/>
  <c r="D50" i="22"/>
  <c r="C51" i="22"/>
  <c r="E51" i="21"/>
  <c r="C194" i="21"/>
  <c r="H52" i="18"/>
  <c r="J285" i="20"/>
  <c r="J50" i="20"/>
  <c r="C194" i="22"/>
  <c r="K285" i="19"/>
  <c r="K50" i="19"/>
  <c r="K50" i="22"/>
  <c r="K285" i="22"/>
  <c r="H194" i="19"/>
  <c r="C52" i="18"/>
  <c r="D51" i="18"/>
  <c r="I285" i="18"/>
  <c r="I50" i="18"/>
  <c r="J285" i="22"/>
  <c r="J50" i="22"/>
  <c r="I51" i="22"/>
  <c r="C75" i="21"/>
  <c r="C283" i="21" s="1"/>
  <c r="D283" i="21"/>
  <c r="D52" i="21"/>
  <c r="H52" i="19"/>
  <c r="I51" i="19"/>
  <c r="C52" i="20"/>
  <c r="D51" i="20"/>
  <c r="D50" i="19"/>
  <c r="D285" i="19"/>
  <c r="I52" i="20"/>
  <c r="I52" i="12"/>
  <c r="H52" i="12" s="1"/>
  <c r="H204" i="13"/>
  <c r="K285" i="11"/>
  <c r="E285" i="11"/>
  <c r="E50" i="11"/>
  <c r="G50" i="3"/>
  <c r="G285" i="3"/>
  <c r="G50" i="2"/>
  <c r="G285" i="2"/>
  <c r="C204" i="2"/>
  <c r="D195" i="2"/>
  <c r="C195" i="8"/>
  <c r="D194" i="8"/>
  <c r="J25" i="14"/>
  <c r="J21" i="14" s="1"/>
  <c r="J50" i="14"/>
  <c r="C75" i="13"/>
  <c r="D52" i="13"/>
  <c r="C230" i="13"/>
  <c r="D283" i="13"/>
  <c r="L50" i="2"/>
  <c r="L285" i="2"/>
  <c r="D51" i="3"/>
  <c r="H53" i="4"/>
  <c r="J52" i="4"/>
  <c r="L50" i="6"/>
  <c r="L285" i="6"/>
  <c r="H230" i="9"/>
  <c r="J51" i="9"/>
  <c r="H268" i="17"/>
  <c r="H283" i="17" s="1"/>
  <c r="H53" i="3"/>
  <c r="C230" i="5"/>
  <c r="E194" i="5"/>
  <c r="C194" i="5" s="1"/>
  <c r="F285" i="4"/>
  <c r="C27" i="4"/>
  <c r="F21" i="4"/>
  <c r="C21" i="4" s="1"/>
  <c r="E283" i="5"/>
  <c r="J51" i="6"/>
  <c r="C268" i="7"/>
  <c r="D283" i="7"/>
  <c r="F285" i="9"/>
  <c r="K50" i="12"/>
  <c r="K285" i="12"/>
  <c r="H196" i="10"/>
  <c r="H204" i="12"/>
  <c r="H195" i="17"/>
  <c r="H194" i="17"/>
  <c r="J52" i="2"/>
  <c r="J51" i="2" s="1"/>
  <c r="H53" i="2"/>
  <c r="K51" i="5"/>
  <c r="C53" i="5"/>
  <c r="E52" i="5"/>
  <c r="C268" i="6"/>
  <c r="D283" i="6"/>
  <c r="H53" i="13"/>
  <c r="H187" i="14"/>
  <c r="I52" i="14"/>
  <c r="C195" i="14"/>
  <c r="D194" i="14"/>
  <c r="C194" i="14" s="1"/>
  <c r="H195" i="16"/>
  <c r="H194" i="16"/>
  <c r="G50" i="17"/>
  <c r="G285" i="17"/>
  <c r="F41" i="6"/>
  <c r="D194" i="6"/>
  <c r="C195" i="6"/>
  <c r="J50" i="10"/>
  <c r="J285" i="12"/>
  <c r="J50" i="12"/>
  <c r="H52" i="15"/>
  <c r="I51" i="15"/>
  <c r="H196" i="9"/>
  <c r="F285" i="12"/>
  <c r="E283" i="3"/>
  <c r="C195" i="7"/>
  <c r="D194" i="7"/>
  <c r="C194" i="7" s="1"/>
  <c r="J285" i="8"/>
  <c r="J50" i="8"/>
  <c r="D52" i="10"/>
  <c r="C52" i="14"/>
  <c r="E283" i="15"/>
  <c r="H195" i="4"/>
  <c r="L52" i="7"/>
  <c r="L51" i="7" s="1"/>
  <c r="H230" i="5"/>
  <c r="L50" i="8"/>
  <c r="L285" i="8"/>
  <c r="E285" i="12"/>
  <c r="D194" i="12"/>
  <c r="C194" i="12" s="1"/>
  <c r="C195" i="12"/>
  <c r="D194" i="15"/>
  <c r="D51" i="15" s="1"/>
  <c r="H194" i="14"/>
  <c r="H230" i="15"/>
  <c r="I52" i="16"/>
  <c r="H53" i="16"/>
  <c r="C53" i="16"/>
  <c r="D52" i="16"/>
  <c r="E52" i="15"/>
  <c r="E51" i="15" s="1"/>
  <c r="H195" i="5"/>
  <c r="H283" i="5" s="1"/>
  <c r="C83" i="9"/>
  <c r="D75" i="9"/>
  <c r="C75" i="9" s="1"/>
  <c r="C204" i="9"/>
  <c r="D195" i="9"/>
  <c r="I75" i="10"/>
  <c r="H83" i="10"/>
  <c r="C195" i="13"/>
  <c r="D194" i="13"/>
  <c r="C194" i="13" s="1"/>
  <c r="H268" i="16"/>
  <c r="H283" i="16" s="1"/>
  <c r="F283" i="15"/>
  <c r="F194" i="15"/>
  <c r="F51" i="15" s="1"/>
  <c r="D52" i="2"/>
  <c r="L285" i="4"/>
  <c r="K51" i="3"/>
  <c r="E194" i="3"/>
  <c r="C194" i="3" s="1"/>
  <c r="C195" i="3"/>
  <c r="H53" i="5"/>
  <c r="C268" i="8"/>
  <c r="H53" i="6"/>
  <c r="C53" i="7"/>
  <c r="D52" i="7"/>
  <c r="I75" i="9"/>
  <c r="H75" i="9" s="1"/>
  <c r="H268" i="12"/>
  <c r="H53" i="17"/>
  <c r="I52" i="17"/>
  <c r="C195" i="17"/>
  <c r="C283" i="17" s="1"/>
  <c r="E194" i="17"/>
  <c r="E283" i="17"/>
  <c r="H268" i="3"/>
  <c r="E52" i="3"/>
  <c r="C53" i="3"/>
  <c r="E194" i="6"/>
  <c r="E283" i="6"/>
  <c r="C268" i="3"/>
  <c r="D75" i="8"/>
  <c r="D283" i="8" s="1"/>
  <c r="C76" i="8"/>
  <c r="F285" i="8"/>
  <c r="E194" i="8"/>
  <c r="E51" i="8" s="1"/>
  <c r="E283" i="8"/>
  <c r="C195" i="11"/>
  <c r="D194" i="11"/>
  <c r="C194" i="11" s="1"/>
  <c r="H75" i="14"/>
  <c r="F41" i="5"/>
  <c r="C53" i="9"/>
  <c r="G50" i="9"/>
  <c r="G285" i="9"/>
  <c r="D52" i="6"/>
  <c r="C75" i="6"/>
  <c r="D52" i="5"/>
  <c r="C75" i="5"/>
  <c r="J285" i="3"/>
  <c r="J50" i="3"/>
  <c r="D194" i="4"/>
  <c r="C194" i="4" s="1"/>
  <c r="C195" i="4"/>
  <c r="H195" i="3"/>
  <c r="H194" i="3"/>
  <c r="J52" i="7"/>
  <c r="H75" i="7"/>
  <c r="G50" i="10"/>
  <c r="G285" i="10"/>
  <c r="D283" i="10"/>
  <c r="C268" i="11"/>
  <c r="D283" i="11"/>
  <c r="H174" i="13"/>
  <c r="I173" i="13"/>
  <c r="H173" i="13" s="1"/>
  <c r="D75" i="4"/>
  <c r="D283" i="4" s="1"/>
  <c r="I52" i="7"/>
  <c r="H53" i="7"/>
  <c r="H283" i="7" s="1"/>
  <c r="F283" i="7"/>
  <c r="C195" i="10"/>
  <c r="C283" i="10" s="1"/>
  <c r="D194" i="10"/>
  <c r="C194" i="10" s="1"/>
  <c r="C53" i="12"/>
  <c r="D52" i="12"/>
  <c r="D283" i="12"/>
  <c r="E194" i="16"/>
  <c r="C195" i="16"/>
  <c r="C268" i="16"/>
  <c r="E283" i="16"/>
  <c r="C268" i="15"/>
  <c r="D283" i="15"/>
  <c r="F50" i="10"/>
  <c r="F285" i="10"/>
  <c r="L50" i="11"/>
  <c r="L285" i="11"/>
  <c r="I283" i="13" l="1"/>
  <c r="I194" i="4"/>
  <c r="I283" i="4"/>
  <c r="I194" i="5"/>
  <c r="I283" i="5"/>
  <c r="I194" i="10"/>
  <c r="I283" i="10"/>
  <c r="H195" i="6"/>
  <c r="H283" i="6" s="1"/>
  <c r="I194" i="6"/>
  <c r="I283" i="6"/>
  <c r="I194" i="9"/>
  <c r="I283" i="9"/>
  <c r="I194" i="13"/>
  <c r="I283" i="11"/>
  <c r="I283" i="12"/>
  <c r="K285" i="2"/>
  <c r="F50" i="7"/>
  <c r="F285" i="7"/>
  <c r="F285" i="2"/>
  <c r="H194" i="9"/>
  <c r="H194" i="10"/>
  <c r="H230" i="13"/>
  <c r="H75" i="3"/>
  <c r="H283" i="3" s="1"/>
  <c r="H75" i="8"/>
  <c r="H194" i="6"/>
  <c r="H194" i="5"/>
  <c r="F285" i="11"/>
  <c r="F50" i="11"/>
  <c r="J51" i="7"/>
  <c r="J285" i="7" s="1"/>
  <c r="G50" i="11"/>
  <c r="H52" i="2"/>
  <c r="H51" i="18"/>
  <c r="F285" i="13"/>
  <c r="J50" i="13"/>
  <c r="J285" i="13"/>
  <c r="E51" i="6"/>
  <c r="C283" i="14"/>
  <c r="J285" i="5"/>
  <c r="I50" i="21"/>
  <c r="H50" i="21" s="1"/>
  <c r="G285" i="6"/>
  <c r="L50" i="17"/>
  <c r="L285" i="17"/>
  <c r="C283" i="5"/>
  <c r="H51" i="21"/>
  <c r="J50" i="5"/>
  <c r="J50" i="18"/>
  <c r="H50" i="18" s="1"/>
  <c r="J285" i="11"/>
  <c r="I52" i="8"/>
  <c r="H52" i="8" s="1"/>
  <c r="D52" i="11"/>
  <c r="C52" i="11" s="1"/>
  <c r="E285" i="4"/>
  <c r="J50" i="17"/>
  <c r="J285" i="17"/>
  <c r="F50" i="17"/>
  <c r="F285" i="17"/>
  <c r="C283" i="13"/>
  <c r="L50" i="14"/>
  <c r="L285" i="14"/>
  <c r="E50" i="19"/>
  <c r="C50" i="19" s="1"/>
  <c r="K37" i="4"/>
  <c r="K27" i="4" s="1"/>
  <c r="C285" i="22"/>
  <c r="C283" i="11"/>
  <c r="D51" i="14"/>
  <c r="D50" i="14" s="1"/>
  <c r="C50" i="14" s="1"/>
  <c r="L285" i="9"/>
  <c r="L50" i="9"/>
  <c r="D50" i="17"/>
  <c r="D25" i="17"/>
  <c r="K37" i="14"/>
  <c r="H41" i="14"/>
  <c r="E51" i="5"/>
  <c r="E50" i="5" s="1"/>
  <c r="C50" i="22"/>
  <c r="C285" i="19"/>
  <c r="E51" i="3"/>
  <c r="E50" i="3" s="1"/>
  <c r="C51" i="19"/>
  <c r="J285" i="14"/>
  <c r="D52" i="9"/>
  <c r="C283" i="3"/>
  <c r="C283" i="7"/>
  <c r="K285" i="8"/>
  <c r="I52" i="11"/>
  <c r="H52" i="11" s="1"/>
  <c r="H268" i="8"/>
  <c r="H283" i="8" s="1"/>
  <c r="I52" i="3"/>
  <c r="H52" i="3" s="1"/>
  <c r="H75" i="4"/>
  <c r="H283" i="4" s="1"/>
  <c r="I52" i="6"/>
  <c r="H52" i="6" s="1"/>
  <c r="I52" i="5"/>
  <c r="H52" i="5" s="1"/>
  <c r="H195" i="2"/>
  <c r="H283" i="2" s="1"/>
  <c r="H52" i="20"/>
  <c r="I51" i="20"/>
  <c r="D285" i="20"/>
  <c r="C285" i="20" s="1"/>
  <c r="C51" i="20"/>
  <c r="D50" i="20"/>
  <c r="C50" i="20" s="1"/>
  <c r="C52" i="21"/>
  <c r="D51" i="21"/>
  <c r="H285" i="18"/>
  <c r="E285" i="21"/>
  <c r="E50" i="21"/>
  <c r="I285" i="22"/>
  <c r="H285" i="22" s="1"/>
  <c r="H51" i="22"/>
  <c r="I50" i="22"/>
  <c r="H50" i="22" s="1"/>
  <c r="I285" i="19"/>
  <c r="H285" i="19" s="1"/>
  <c r="H51" i="19"/>
  <c r="I50" i="19"/>
  <c r="H50" i="19" s="1"/>
  <c r="D285" i="18"/>
  <c r="C285" i="18" s="1"/>
  <c r="D50" i="18"/>
  <c r="C50" i="18" s="1"/>
  <c r="C51" i="18"/>
  <c r="H195" i="13"/>
  <c r="H194" i="13"/>
  <c r="E285" i="8"/>
  <c r="E50" i="8"/>
  <c r="C51" i="15"/>
  <c r="D50" i="15"/>
  <c r="D25" i="15"/>
  <c r="D51" i="6"/>
  <c r="C52" i="6"/>
  <c r="H268" i="11"/>
  <c r="H283" i="11" s="1"/>
  <c r="C52" i="7"/>
  <c r="D51" i="7"/>
  <c r="C52" i="2"/>
  <c r="I52" i="10"/>
  <c r="H75" i="10"/>
  <c r="C283" i="12"/>
  <c r="H194" i="4"/>
  <c r="I50" i="15"/>
  <c r="H50" i="15" s="1"/>
  <c r="I25" i="15"/>
  <c r="I285" i="15" s="1"/>
  <c r="H285" i="15" s="1"/>
  <c r="H51" i="15"/>
  <c r="C194" i="6"/>
  <c r="J285" i="9"/>
  <c r="J50" i="9"/>
  <c r="J51" i="4"/>
  <c r="C52" i="13"/>
  <c r="D51" i="13"/>
  <c r="J50" i="7"/>
  <c r="C194" i="17"/>
  <c r="E51" i="17"/>
  <c r="C283" i="16"/>
  <c r="C52" i="12"/>
  <c r="D51" i="12"/>
  <c r="H37" i="4"/>
  <c r="G285" i="5"/>
  <c r="G50" i="5"/>
  <c r="K50" i="3"/>
  <c r="K285" i="3"/>
  <c r="C283" i="15"/>
  <c r="C195" i="9"/>
  <c r="C283" i="9" s="1"/>
  <c r="D194" i="9"/>
  <c r="C194" i="9" s="1"/>
  <c r="D283" i="9"/>
  <c r="E285" i="15"/>
  <c r="E50" i="15"/>
  <c r="C41" i="6"/>
  <c r="F37" i="6"/>
  <c r="H52" i="14"/>
  <c r="I51" i="14"/>
  <c r="H195" i="10"/>
  <c r="H283" i="10" s="1"/>
  <c r="H52" i="7"/>
  <c r="I51" i="7"/>
  <c r="D51" i="5"/>
  <c r="C52" i="5"/>
  <c r="C52" i="9"/>
  <c r="E285" i="6"/>
  <c r="E50" i="6"/>
  <c r="H52" i="17"/>
  <c r="I51" i="17"/>
  <c r="K41" i="5"/>
  <c r="K50" i="5"/>
  <c r="F50" i="15"/>
  <c r="F285" i="15"/>
  <c r="H194" i="11"/>
  <c r="I51" i="16"/>
  <c r="H52" i="16"/>
  <c r="L50" i="7"/>
  <c r="L285" i="7"/>
  <c r="C52" i="10"/>
  <c r="D51" i="10"/>
  <c r="H195" i="9"/>
  <c r="H283" i="9" s="1"/>
  <c r="J285" i="2"/>
  <c r="J50" i="2"/>
  <c r="C52" i="15"/>
  <c r="C52" i="3"/>
  <c r="I51" i="4"/>
  <c r="H52" i="4"/>
  <c r="E51" i="16"/>
  <c r="C194" i="16"/>
  <c r="C75" i="4"/>
  <c r="C283" i="4" s="1"/>
  <c r="D52" i="4"/>
  <c r="F37" i="5"/>
  <c r="C41" i="5"/>
  <c r="D52" i="8"/>
  <c r="C75" i="8"/>
  <c r="C283" i="8" s="1"/>
  <c r="C52" i="16"/>
  <c r="D51" i="16"/>
  <c r="C194" i="15"/>
  <c r="I52" i="13"/>
  <c r="C283" i="6"/>
  <c r="H195" i="12"/>
  <c r="H283" i="12" s="1"/>
  <c r="I52" i="9"/>
  <c r="J50" i="6"/>
  <c r="J25" i="6"/>
  <c r="J21" i="6" s="1"/>
  <c r="C51" i="3"/>
  <c r="D25" i="3"/>
  <c r="D285" i="3" s="1"/>
  <c r="D50" i="3"/>
  <c r="C194" i="8"/>
  <c r="C195" i="2"/>
  <c r="C283" i="2" s="1"/>
  <c r="D194" i="2"/>
  <c r="C194" i="2" s="1"/>
  <c r="D283" i="2"/>
  <c r="H283" i="13" l="1"/>
  <c r="E285" i="5"/>
  <c r="E285" i="3"/>
  <c r="I51" i="8"/>
  <c r="I25" i="8" s="1"/>
  <c r="I285" i="8" s="1"/>
  <c r="H285" i="8" s="1"/>
  <c r="D51" i="11"/>
  <c r="D285" i="11" s="1"/>
  <c r="C285" i="11" s="1"/>
  <c r="C51" i="14"/>
  <c r="D285" i="14"/>
  <c r="C285" i="14" s="1"/>
  <c r="C25" i="17"/>
  <c r="D285" i="17"/>
  <c r="D21" i="17"/>
  <c r="C21" i="17" s="1"/>
  <c r="K27" i="14"/>
  <c r="H37" i="14"/>
  <c r="C50" i="3"/>
  <c r="C285" i="3"/>
  <c r="I51" i="5"/>
  <c r="H51" i="5" s="1"/>
  <c r="I51" i="3"/>
  <c r="I50" i="3" s="1"/>
  <c r="H50" i="3" s="1"/>
  <c r="I51" i="6"/>
  <c r="H51" i="6" s="1"/>
  <c r="I51" i="2"/>
  <c r="H194" i="2"/>
  <c r="D285" i="21"/>
  <c r="C285" i="21" s="1"/>
  <c r="C51" i="21"/>
  <c r="D50" i="21"/>
  <c r="C50" i="21" s="1"/>
  <c r="H51" i="20"/>
  <c r="I285" i="20"/>
  <c r="H285" i="20" s="1"/>
  <c r="I50" i="20"/>
  <c r="H50" i="20" s="1"/>
  <c r="J285" i="6"/>
  <c r="H52" i="9"/>
  <c r="I51" i="9"/>
  <c r="I51" i="13"/>
  <c r="H52" i="13"/>
  <c r="F27" i="5"/>
  <c r="C37" i="5"/>
  <c r="E285" i="16"/>
  <c r="E50" i="16"/>
  <c r="I50" i="16"/>
  <c r="H50" i="16" s="1"/>
  <c r="I25" i="16"/>
  <c r="H51" i="16"/>
  <c r="H51" i="17"/>
  <c r="I50" i="17"/>
  <c r="H50" i="17" s="1"/>
  <c r="I25" i="17"/>
  <c r="I285" i="17" s="1"/>
  <c r="H285" i="17" s="1"/>
  <c r="C51" i="5"/>
  <c r="D50" i="5"/>
  <c r="C50" i="5" s="1"/>
  <c r="D25" i="5"/>
  <c r="D285" i="5" s="1"/>
  <c r="I50" i="7"/>
  <c r="H50" i="7" s="1"/>
  <c r="I25" i="7"/>
  <c r="I285" i="7" s="1"/>
  <c r="H285" i="7" s="1"/>
  <c r="H51" i="7"/>
  <c r="C37" i="6"/>
  <c r="F27" i="6"/>
  <c r="I51" i="11"/>
  <c r="C51" i="13"/>
  <c r="D285" i="13"/>
  <c r="C285" i="13" s="1"/>
  <c r="D50" i="13"/>
  <c r="C50" i="13" s="1"/>
  <c r="I51" i="10"/>
  <c r="H52" i="10"/>
  <c r="C51" i="6"/>
  <c r="D50" i="6"/>
  <c r="C50" i="6" s="1"/>
  <c r="D25" i="6"/>
  <c r="D285" i="6" s="1"/>
  <c r="C25" i="3"/>
  <c r="D21" i="3"/>
  <c r="C21" i="3" s="1"/>
  <c r="H194" i="12"/>
  <c r="I51" i="12"/>
  <c r="C52" i="4"/>
  <c r="D51" i="4"/>
  <c r="H41" i="5"/>
  <c r="K37" i="5"/>
  <c r="K285" i="4"/>
  <c r="H27" i="4"/>
  <c r="K21" i="4"/>
  <c r="D51" i="2"/>
  <c r="C51" i="7"/>
  <c r="D50" i="7"/>
  <c r="C50" i="7" s="1"/>
  <c r="D285" i="7"/>
  <c r="C285" i="7" s="1"/>
  <c r="C25" i="15"/>
  <c r="D21" i="15"/>
  <c r="C21" i="15" s="1"/>
  <c r="C51" i="16"/>
  <c r="D50" i="16"/>
  <c r="D25" i="16"/>
  <c r="D285" i="16" s="1"/>
  <c r="C52" i="8"/>
  <c r="D51" i="8"/>
  <c r="H51" i="4"/>
  <c r="I50" i="4"/>
  <c r="I25" i="4"/>
  <c r="I285" i="4" s="1"/>
  <c r="D51" i="9"/>
  <c r="H51" i="14"/>
  <c r="I25" i="14"/>
  <c r="I285" i="14" s="1"/>
  <c r="I50" i="14"/>
  <c r="H50" i="14" s="1"/>
  <c r="E285" i="17"/>
  <c r="E50" i="17"/>
  <c r="C50" i="17" s="1"/>
  <c r="C51" i="17"/>
  <c r="J50" i="4"/>
  <c r="J25" i="4"/>
  <c r="J21" i="4" s="1"/>
  <c r="D285" i="15"/>
  <c r="C285" i="15" s="1"/>
  <c r="D25" i="10"/>
  <c r="D285" i="10" s="1"/>
  <c r="C285" i="10" s="1"/>
  <c r="C51" i="10"/>
  <c r="D50" i="10"/>
  <c r="C50" i="10" s="1"/>
  <c r="C51" i="12"/>
  <c r="D50" i="12"/>
  <c r="C50" i="12" s="1"/>
  <c r="D25" i="12"/>
  <c r="H25" i="15"/>
  <c r="I21" i="15"/>
  <c r="H21" i="15" s="1"/>
  <c r="C50" i="15"/>
  <c r="I50" i="8" l="1"/>
  <c r="H50" i="8" s="1"/>
  <c r="H51" i="8"/>
  <c r="I21" i="8"/>
  <c r="H21" i="8" s="1"/>
  <c r="H25" i="8"/>
  <c r="D50" i="11"/>
  <c r="C50" i="11" s="1"/>
  <c r="C51" i="11"/>
  <c r="C285" i="17"/>
  <c r="I25" i="6"/>
  <c r="I285" i="6" s="1"/>
  <c r="H285" i="6" s="1"/>
  <c r="I50" i="5"/>
  <c r="H50" i="5" s="1"/>
  <c r="H51" i="3"/>
  <c r="K285" i="14"/>
  <c r="H285" i="14" s="1"/>
  <c r="K21" i="14"/>
  <c r="H27" i="14"/>
  <c r="C50" i="16"/>
  <c r="I25" i="5"/>
  <c r="I285" i="5" s="1"/>
  <c r="I25" i="3"/>
  <c r="I285" i="3" s="1"/>
  <c r="H285" i="3" s="1"/>
  <c r="I50" i="6"/>
  <c r="H50" i="6" s="1"/>
  <c r="I50" i="2"/>
  <c r="H50" i="2" s="1"/>
  <c r="H51" i="2"/>
  <c r="I25" i="2"/>
  <c r="C25" i="10"/>
  <c r="D21" i="10"/>
  <c r="C21" i="10" s="1"/>
  <c r="J285" i="4"/>
  <c r="H285" i="4" s="1"/>
  <c r="D285" i="9"/>
  <c r="C285" i="9" s="1"/>
  <c r="C51" i="9"/>
  <c r="D50" i="9"/>
  <c r="C50" i="9" s="1"/>
  <c r="C285" i="16"/>
  <c r="C51" i="4"/>
  <c r="D285" i="4"/>
  <c r="C285" i="4" s="1"/>
  <c r="D50" i="4"/>
  <c r="C50" i="4" s="1"/>
  <c r="F285" i="6"/>
  <c r="C285" i="6" s="1"/>
  <c r="C27" i="6"/>
  <c r="F21" i="6"/>
  <c r="H25" i="7"/>
  <c r="I21" i="7"/>
  <c r="H21" i="7" s="1"/>
  <c r="H51" i="9"/>
  <c r="I50" i="9"/>
  <c r="H50" i="9" s="1"/>
  <c r="I25" i="9"/>
  <c r="I285" i="9" s="1"/>
  <c r="H285" i="9" s="1"/>
  <c r="H51" i="10"/>
  <c r="I50" i="10"/>
  <c r="H50" i="10" s="1"/>
  <c r="I25" i="10"/>
  <c r="I285" i="10" s="1"/>
  <c r="H285" i="10" s="1"/>
  <c r="I25" i="11"/>
  <c r="I285" i="11" s="1"/>
  <c r="H285" i="11" s="1"/>
  <c r="H51" i="11"/>
  <c r="I50" i="11"/>
  <c r="H50" i="11" s="1"/>
  <c r="H25" i="16"/>
  <c r="I21" i="16"/>
  <c r="H21" i="16" s="1"/>
  <c r="H51" i="13"/>
  <c r="I50" i="13"/>
  <c r="H50" i="13" s="1"/>
  <c r="I25" i="13"/>
  <c r="I285" i="13" s="1"/>
  <c r="H285" i="13" s="1"/>
  <c r="H25" i="14"/>
  <c r="I21" i="14"/>
  <c r="H25" i="4"/>
  <c r="I21" i="4"/>
  <c r="H21" i="4" s="1"/>
  <c r="D285" i="8"/>
  <c r="C285" i="8" s="1"/>
  <c r="D50" i="8"/>
  <c r="C50" i="8" s="1"/>
  <c r="C51" i="8"/>
  <c r="C25" i="16"/>
  <c r="D21" i="16"/>
  <c r="C21" i="16" s="1"/>
  <c r="I285" i="16"/>
  <c r="H285" i="16" s="1"/>
  <c r="F285" i="5"/>
  <c r="C285" i="5" s="1"/>
  <c r="C27" i="5"/>
  <c r="F21" i="5"/>
  <c r="C25" i="12"/>
  <c r="D21" i="12"/>
  <c r="C21" i="12" s="1"/>
  <c r="D285" i="12"/>
  <c r="C285" i="12" s="1"/>
  <c r="H50" i="4"/>
  <c r="C51" i="2"/>
  <c r="D50" i="2"/>
  <c r="C50" i="2" s="1"/>
  <c r="D285" i="2"/>
  <c r="C285" i="2" s="1"/>
  <c r="K27" i="5"/>
  <c r="H37" i="5"/>
  <c r="I50" i="12"/>
  <c r="H50" i="12" s="1"/>
  <c r="I25" i="12"/>
  <c r="I285" i="12" s="1"/>
  <c r="H285" i="12" s="1"/>
  <c r="H51" i="12"/>
  <c r="D21" i="6"/>
  <c r="C25" i="6"/>
  <c r="C25" i="5"/>
  <c r="D21" i="5"/>
  <c r="H25" i="17"/>
  <c r="I21" i="17"/>
  <c r="H21" i="17" s="1"/>
  <c r="H25" i="6" l="1"/>
  <c r="I21" i="6"/>
  <c r="H21" i="6" s="1"/>
  <c r="H21" i="14"/>
  <c r="H25" i="3"/>
  <c r="I21" i="5"/>
  <c r="H25" i="5"/>
  <c r="C21" i="6"/>
  <c r="I21" i="3"/>
  <c r="H21" i="3" s="1"/>
  <c r="I285" i="2"/>
  <c r="H285" i="2" s="1"/>
  <c r="I21" i="2"/>
  <c r="H21" i="2" s="1"/>
  <c r="H25" i="2"/>
  <c r="H25" i="12"/>
  <c r="I21" i="12"/>
  <c r="H21" i="12" s="1"/>
  <c r="K21" i="5"/>
  <c r="K285" i="5"/>
  <c r="H285" i="5" s="1"/>
  <c r="H27" i="5"/>
  <c r="H25" i="13"/>
  <c r="I21" i="13"/>
  <c r="H21" i="13" s="1"/>
  <c r="H25" i="11"/>
  <c r="I21" i="11"/>
  <c r="H21" i="11" s="1"/>
  <c r="H25" i="10"/>
  <c r="I21" i="10"/>
  <c r="H21" i="10" s="1"/>
  <c r="C21" i="5"/>
  <c r="H25" i="9"/>
  <c r="I21" i="9"/>
  <c r="H21" i="9" s="1"/>
  <c r="H21" i="5" l="1"/>
</calcChain>
</file>

<file path=xl/sharedStrings.xml><?xml version="1.0" encoding="utf-8"?>
<sst xmlns="http://schemas.openxmlformats.org/spreadsheetml/2006/main" count="9950" uniqueCount="359">
  <si>
    <t>IEŅĒMUMU UN IZDEVUMU TĀME 2015.GADAM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</si>
  <si>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</si>
  <si>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</si>
  <si>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</si>
  <si>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</si>
  <si>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</si>
  <si>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</si>
  <si>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</si>
  <si>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04.220.</t>
  </si>
  <si>
    <t>Programma</t>
  </si>
  <si>
    <t>Pilsētas mežu un publiskās teritorijās esošo koku kopšanas pasākumi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</si>
  <si>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</si>
  <si>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</si>
  <si>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</si>
  <si>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</si>
  <si>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</si>
  <si>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</si>
  <si>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</si>
  <si>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</si>
  <si>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</si>
  <si>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2015.gadam</t>
  </si>
  <si>
    <t>Izdevumu tāme 2015.gadam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</si>
  <si>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</si>
  <si>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</si>
  <si>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</si>
  <si>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</si>
  <si>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</si>
  <si>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</si>
  <si>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</si>
  <si>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</si>
  <si>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</si>
  <si>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</si>
  <si>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</si>
  <si>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iestāžu saņemtie transferti no augstākas iestādes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</si>
  <si>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</si>
  <si>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</si>
  <si>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</si>
  <si>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</si>
  <si>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</si>
  <si>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</si>
  <si>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</si>
  <si>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</si>
  <si>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</si>
  <si>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</si>
  <si>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</si>
  <si>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</si>
  <si>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</si>
  <si>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</si>
  <si>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</si>
  <si>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</si>
  <si>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</si>
  <si>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</si>
  <si>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</si>
  <si>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</si>
  <si>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</si>
  <si>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</si>
  <si>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</si>
  <si>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</si>
  <si>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</si>
  <si>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</si>
  <si>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</si>
  <si>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</si>
  <si>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</si>
  <si>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</si>
  <si>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</si>
  <si>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</si>
  <si>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</si>
  <si>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</si>
  <si>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</si>
  <si>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</si>
  <si>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</si>
  <si>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</si>
  <si>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</si>
  <si>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</si>
  <si>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</si>
  <si>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</si>
  <si>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</si>
  <si>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Mācību maksas kompensācija</t>
  </si>
  <si>
    <t>Darba devēja izdevumi veselības, dzīvības un nelaimes gadījumu apdrošināšanai</t>
  </si>
  <si>
    <t>Preces un pakalpojumi</t>
  </si>
  <si>
    <t>Dienas nauda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</si>
  <si>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</si>
  <si>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</si>
  <si>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</si>
  <si>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</si>
  <si>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</si>
  <si>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</si>
  <si>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</si>
  <si>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</si>
  <si>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</si>
  <si>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</si>
  <si>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pārējiem komunālajiem pakalpojumiem</t>
  </si>
  <si>
    <t>Iestādes administratīvie izdevumi un ar iestādes darbības nodrošināšanu saistītie izdevumi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</si>
  <si>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</si>
  <si>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</si>
  <si>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</si>
  <si>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Bankas komisija, pakalpojumi</t>
  </si>
  <si>
    <t xml:space="preserve">Pārējie iestādes administratīvie izdevumi </t>
  </si>
  <si>
    <t>Ēku, būvju un telpu kārtējais remonts</t>
  </si>
  <si>
    <t>Transportlīdzekļu uzturēšana un remonts</t>
  </si>
  <si>
    <t>Iekārtas, inventāra un aparatūras remonts, tehniskā apkalpošana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</si>
  <si>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</si>
  <si>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</si>
  <si>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</si>
  <si>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</si>
  <si>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</si>
  <si>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</si>
  <si>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</si>
  <si>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</si>
  <si>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</si>
  <si>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</si>
  <si>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</si>
  <si>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</si>
  <si>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</si>
  <si>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</si>
  <si>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</si>
  <si>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</si>
  <si>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</si>
  <si>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</si>
  <si>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</si>
  <si>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</si>
  <si>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</si>
  <si>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</si>
  <si>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</si>
  <si>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</si>
  <si>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</si>
  <si>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</si>
  <si>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</si>
  <si>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</si>
  <si>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</si>
  <si>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</si>
  <si>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</si>
  <si>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</si>
  <si>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</si>
  <si>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</si>
  <si>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</si>
  <si>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</si>
  <si>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</si>
  <si>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</si>
  <si>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</si>
  <si>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</si>
  <si>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</si>
  <si>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</si>
  <si>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</si>
  <si>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</si>
  <si>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</si>
  <si>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</si>
  <si>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</si>
  <si>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</si>
  <si>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</si>
  <si>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</si>
  <si>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</si>
  <si>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</si>
  <si>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</si>
  <si>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</si>
  <si>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</si>
  <si>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</si>
  <si>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</si>
  <si>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</si>
  <si>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</si>
  <si>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</si>
  <si>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</si>
  <si>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</si>
  <si>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</si>
  <si>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</si>
  <si>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</si>
  <si>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biedrībām un nodibinājumiem</t>
  </si>
  <si>
    <t>Subsīdijas un dotācijas biedrībām un nodibinājumiem Eiropas Savienības politiku instrumentu un pārējās ārvalstu finanšu palīdzības līdzfinansētajiem projektiem (pasākumiem)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</si>
  <si>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</si>
  <si>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</si>
  <si>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</si>
  <si>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</si>
  <si>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</si>
  <si>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</si>
  <si>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iestāžu līzinga procentu maksājumi</t>
  </si>
  <si>
    <t>Pārējie procentu maksājumi</t>
  </si>
  <si>
    <t>Budžeta iestāžu procentu maksājumi Valsts kasei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</si>
  <si>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</si>
  <si>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</si>
  <si>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</si>
  <si>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</si>
  <si>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</si>
  <si>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</si>
  <si>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</si>
  <si>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</si>
  <si>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</si>
  <si>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</si>
  <si>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</si>
  <si>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</si>
  <si>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</si>
  <si>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</si>
  <si>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</si>
  <si>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</si>
  <si>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</si>
  <si>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</si>
  <si>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</si>
  <si>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</si>
  <si>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</si>
  <si>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</si>
  <si>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</si>
  <si>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</si>
  <si>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</si>
  <si>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</si>
  <si>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</si>
  <si>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</si>
  <si>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</si>
  <si>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</si>
  <si>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</si>
  <si>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</si>
  <si>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</si>
  <si>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</si>
  <si>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</si>
  <si>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</si>
  <si>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</si>
  <si>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</si>
  <si>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</si>
  <si>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</si>
  <si>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</si>
  <si>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</si>
  <si>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</si>
  <si>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</si>
  <si>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</si>
  <si>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</si>
  <si>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</si>
  <si>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</si>
  <si>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</si>
  <si>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</si>
  <si>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</si>
  <si>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</si>
  <si>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</si>
  <si>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</si>
  <si>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</si>
  <si>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</si>
  <si>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</si>
  <si>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</si>
  <si>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</si>
  <si>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</si>
  <si>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</si>
  <si>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</si>
  <si>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</si>
  <si>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</si>
  <si>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</si>
  <si>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</si>
  <si>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</si>
  <si>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</si>
  <si>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</si>
  <si>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</si>
  <si>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</si>
  <si>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</si>
  <si>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</si>
  <si>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</si>
  <si>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</si>
  <si>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</si>
  <si>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</si>
  <si>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</si>
  <si>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iestādes uzturēšanas izdevumu transferts uz pašvaldības pamatbudžetu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</si>
  <si>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</si>
  <si>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</si>
  <si>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</si>
  <si>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</si>
  <si>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</si>
  <si>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</si>
  <si>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</si>
  <si>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</si>
  <si>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</si>
  <si>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</si>
  <si>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</si>
  <si>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</si>
  <si>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</si>
  <si>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</si>
  <si>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</si>
  <si>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</si>
  <si>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</si>
  <si>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</si>
  <si>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</si>
  <si>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</si>
  <si>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</si>
  <si>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</si>
  <si>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</si>
  <si>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</si>
  <si>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</si>
  <si>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</si>
  <si>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</si>
  <si>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</si>
  <si>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</si>
  <si>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</si>
  <si>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</si>
  <si>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</si>
  <si>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</si>
  <si>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Izpilddirektora p.i.</t>
  </si>
  <si>
    <t>A.Grants</t>
  </si>
  <si>
    <t>Centralizētās grāmatvedības vadītāja</t>
  </si>
  <si>
    <t>I.Kundziņa</t>
  </si>
  <si>
    <t>Zivju resursu atjaunošana</t>
  </si>
  <si>
    <t>04.510.</t>
  </si>
  <si>
    <t>Jūrmalas pilsētas pašvaldības 2015.-2017.gada Ceļu fonda izlietojuma programma</t>
  </si>
  <si>
    <t>LV81PARX0002484577002</t>
  </si>
  <si>
    <t>Sabiedriskā transporta organizēšanas pasākumi</t>
  </si>
  <si>
    <t>Pašvaldības autobusa uzturēšnas izdevumi</t>
  </si>
  <si>
    <t>04.730.</t>
  </si>
  <si>
    <t>Iestādes uzturēšana</t>
  </si>
  <si>
    <t>LV57PARX0002484572002</t>
  </si>
  <si>
    <t>Tūrisma attīstības nodrošināšanas pasākumi</t>
  </si>
  <si>
    <t>04.900.</t>
  </si>
  <si>
    <t>Centralizēti pasākumi</t>
  </si>
  <si>
    <t>Ar ārējo sakaru attīstību saistītās starptautiskās un institucionālās sadarbības aktivitātes</t>
  </si>
  <si>
    <t>Nekustamā īpašuma iegāde</t>
  </si>
  <si>
    <t>04.900</t>
  </si>
  <si>
    <t>Pilsētas ekonomiskās attīstības pasākumi</t>
  </si>
  <si>
    <t>Konts tiks atvērts</t>
  </si>
  <si>
    <t>Līdzfinansējuma un priekšfinansējuma nodrošināšana ES un citas ārvalstu finanšu palīdzības projektu īstenošanā</t>
  </si>
  <si>
    <t>Pašvaldības budžeta kopējie izdevumu konti</t>
  </si>
  <si>
    <t>Apropriācijas rezerve</t>
  </si>
  <si>
    <t>04.920</t>
  </si>
  <si>
    <t>POS termināla nodrošinājums u.c.</t>
  </si>
  <si>
    <t xml:space="preserve">Projekts "Siltumnīcefekta gāzu emisiju samazināšana transporta sektorā Jūrmalas pilsētā" </t>
  </si>
  <si>
    <t>LV30TREL980200804700B</t>
  </si>
  <si>
    <t>Projekts "Jūrmalas pilsētas tranzītielas P128 (Talsu šoseja/Kolkas iela) izbūve"</t>
  </si>
  <si>
    <t>LV52TREL9802008035000</t>
  </si>
  <si>
    <t>Projekts "Jūrmalas kūrortpilsētas dalība ārvalstu starptautiskajās tūrisma izstādēs, gadatirgos un konferencēs-2014"</t>
  </si>
  <si>
    <t>LV31TREL980200804500B</t>
  </si>
  <si>
    <t>Projekts "Jūrmalas kūrortpilsētas dalība ārvalstu starptautiskajās tūrisma izstādēs, gadatirgos un konferencēs - 2015"</t>
  </si>
  <si>
    <t>(konts tiks atvērts)</t>
  </si>
  <si>
    <t>Projekts "Jūrmalas kūrortpilsētas dalība ārvalstu starptautiskajās tūrisma izstādēs, gadatirgos un konferencēs - 2015/2"</t>
  </si>
  <si>
    <t>Pašvaldības iestāde "Lielupes ostas pārvalde"</t>
  </si>
  <si>
    <t>90000518538</t>
  </si>
  <si>
    <t>04 520</t>
  </si>
  <si>
    <t>Pretplūdu pasākumu veikšana un iestādes uzturēšanas izdevumi</t>
  </si>
  <si>
    <t>LV92PARX0002484572148</t>
  </si>
  <si>
    <t>Iestādes vadītājs</t>
  </si>
  <si>
    <t>paraksts, datums</t>
  </si>
  <si>
    <t>atšifrējums</t>
  </si>
  <si>
    <t>Galvenais grāmatvedis</t>
  </si>
  <si>
    <t>Uzturdevas kompensācija</t>
  </si>
  <si>
    <t>Izdevumi par precēm iestādes administratīvās darbības nodrošināšanai</t>
  </si>
  <si>
    <t>Valsts sociālie pabalsti naudā</t>
  </si>
  <si>
    <t>Pārējie valsts pabalsti un kompensācijas</t>
  </si>
  <si>
    <t>Prēmijas un naudas balvas</t>
  </si>
  <si>
    <t>Mācību, darba un dienesta komandējumi, darba braucieni</t>
  </si>
  <si>
    <t>Iekšzemes mācību, darba un dienesta komandējumi, darba braucieni</t>
  </si>
  <si>
    <t>Pārējie komandējumu un darba braucienu izdevumi</t>
  </si>
  <si>
    <t xml:space="preserve">Ārvalstu mācību, darba un dienesta komandējumi, darba braucieni </t>
  </si>
  <si>
    <t>Izdevumi par atkritumu savākšanu, izvešanu no apdzīvotām vietām un teritorijām ārpus apdzīvotām vietām un utilizāciju</t>
  </si>
  <si>
    <t>Administratīvie izdevumi un sabiedriskās attiecības</t>
  </si>
  <si>
    <t>Izdevumi par saņemtajiem apmācību pakalpojumiem</t>
  </si>
  <si>
    <t>Remontdarbi un iestāžu uzturēšanas pakalpojumi (izņemot kapitālo remontu)</t>
  </si>
  <si>
    <t>Nekustamā īpašuma uzturēšana</t>
  </si>
  <si>
    <t>Iekārtu, aparatūras un inventāra īre un noma</t>
  </si>
  <si>
    <t>Izdevumi par precēm iestādes darbības nodrošināšanai</t>
  </si>
  <si>
    <t>Subsīdijas un dotācijas komersantiem, biedrībām un nodibinājumiem</t>
  </si>
  <si>
    <t>Valsts un pašvaldību budžeta dotācija komersantiem, ostām un speciālajām ekonomiskajām zonām</t>
  </si>
  <si>
    <t>Subsīdijas un dotācijas komersantiem, biedrībām un nodibinājumiem, ostām un speciālajām ekonomiskajām zonām Eiropas Savienības politiku instrumentu un pārējās ārvalstu finanšu palīdzības līdzfinansēto projektu un (vai)pasākumu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</si>
  <si>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</si>
  <si>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</si>
  <si>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Procentu maksājumi iekšzemes finanšu institūcijām par aizņēmumiem un vērtspapīriem</t>
  </si>
  <si>
    <t>Budžeta iestāžu procenta maksājumi Valsts kasei, izņemot valsts sociālās apdrošināšanas speciālo budžetu</t>
  </si>
  <si>
    <t>LV28TREL980200805100B</t>
  </si>
  <si>
    <t>Darba devēja pabalsti un kompensācijas, no kuriem aprēķina iedzīvotāju ienākuma nodokli un valsts sociālās apdrošināšanas obligātās iemaksas</t>
  </si>
  <si>
    <t>Darba devēja pabalsti un kompensācijas, no kā neaprēķina iedzīvotāju ienākuma nodokli un valsts sociālās apdrošināšanas obligātās iemaksas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</si>
</sst>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1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horizontal="centerContinuous" vertical="center"/>
    </xf>
    <xf numFmtId="49" fontId="2" fillId="2" borderId="5" xfId="1" applyNumberFormat="1" applyFont="1" applyFill="1" applyBorder="1" applyAlignment="1" applyProtection="1">
      <alignment horizontal="center"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11" xfId="1" applyNumberFormat="1" applyFont="1" applyFill="1" applyBorder="1" applyAlignment="1" applyProtection="1">
      <alignment vertical="center"/>
    </xf>
    <xf numFmtId="49" fontId="2" fillId="2" borderId="12" xfId="1" applyNumberFormat="1" applyFont="1" applyFill="1" applyBorder="1" applyAlignment="1" applyProtection="1">
      <alignment vertical="center"/>
    </xf>
    <xf numFmtId="49" fontId="2" fillId="2" borderId="13" xfId="1" applyNumberFormat="1" applyFont="1" applyFill="1" applyBorder="1" applyAlignment="1" applyProtection="1">
      <alignment vertical="center"/>
      <protection locked="0"/>
    </xf>
    <xf numFmtId="49" fontId="2" fillId="2" borderId="14" xfId="1" applyNumberFormat="1" applyFont="1" applyFill="1" applyBorder="1" applyAlignment="1" applyProtection="1">
      <alignment vertical="center"/>
      <protection locked="0"/>
    </xf>
    <xf numFmtId="49" fontId="2" fillId="2" borderId="15" xfId="1" applyNumberFormat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30" xfId="1" applyNumberFormat="1" applyFont="1" applyFill="1" applyBorder="1" applyAlignment="1" applyProtection="1">
      <alignment horizontal="center" vertical="center"/>
    </xf>
    <xf numFmtId="1" fontId="7" fillId="0" borderId="31" xfId="1" applyNumberFormat="1" applyFont="1" applyFill="1" applyBorder="1" applyAlignment="1" applyProtection="1">
      <alignment horizontal="center" vertical="center"/>
    </xf>
    <xf numFmtId="1" fontId="7" fillId="0" borderId="32" xfId="1" applyNumberFormat="1" applyFont="1" applyFill="1" applyBorder="1" applyAlignment="1" applyProtection="1">
      <alignment horizontal="center" vertical="center"/>
    </xf>
    <xf numFmtId="1" fontId="7" fillId="0" borderId="33" xfId="1" applyNumberFormat="1" applyFont="1" applyFill="1" applyBorder="1" applyAlignment="1" applyProtection="1">
      <alignment horizontal="center" vertical="center"/>
    </xf>
    <xf numFmtId="1" fontId="7" fillId="0" borderId="34" xfId="1" applyNumberFormat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vertical="center" wrapText="1"/>
    </xf>
    <xf numFmtId="0" fontId="5" fillId="0" borderId="2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/>
      <protection locked="0"/>
    </xf>
    <xf numFmtId="0" fontId="5" fillId="0" borderId="23" xfId="1" applyFont="1" applyFill="1" applyBorder="1" applyAlignment="1" applyProtection="1">
      <alignment vertical="center"/>
      <protection locked="0"/>
    </xf>
    <xf numFmtId="0" fontId="5" fillId="0" borderId="24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</xf>
    <xf numFmtId="0" fontId="5" fillId="0" borderId="35" xfId="1" applyFont="1" applyFill="1" applyBorder="1" applyAlignment="1" applyProtection="1">
      <alignment vertical="center" wrapText="1"/>
    </xf>
    <xf numFmtId="0" fontId="5" fillId="0" borderId="35" xfId="1" applyFont="1" applyFill="1" applyBorder="1" applyAlignment="1" applyProtection="1">
      <alignment horizontal="left" vertical="center" wrapText="1"/>
    </xf>
    <xf numFmtId="3" fontId="5" fillId="0" borderId="36" xfId="1" applyNumberFormat="1" applyFont="1" applyFill="1" applyBorder="1" applyAlignment="1" applyProtection="1">
      <alignment horizontal="right" vertical="center"/>
    </xf>
    <xf numFmtId="3" fontId="5" fillId="0" borderId="37" xfId="1" applyNumberFormat="1" applyFont="1" applyFill="1" applyBorder="1" applyAlignment="1" applyProtection="1">
      <alignment horizontal="right" vertical="center"/>
    </xf>
    <xf numFmtId="3" fontId="5" fillId="0" borderId="38" xfId="1" applyNumberFormat="1" applyFont="1" applyFill="1" applyBorder="1" applyAlignment="1" applyProtection="1">
      <alignment horizontal="right" vertical="center"/>
    </xf>
    <xf numFmtId="3" fontId="5" fillId="0" borderId="39" xfId="1" applyNumberFormat="1" applyFont="1" applyFill="1" applyBorder="1" applyAlignment="1" applyProtection="1">
      <alignment horizontal="right"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right" vertical="center" wrapText="1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26" xfId="1" applyNumberFormat="1" applyFont="1" applyFill="1" applyBorder="1" applyAlignment="1" applyProtection="1">
      <alignment horizontal="right" vertical="center"/>
      <protection locked="0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0" fontId="2" fillId="0" borderId="40" xfId="1" applyFont="1" applyFill="1" applyBorder="1" applyAlignment="1" applyProtection="1">
      <alignment vertical="center" wrapText="1"/>
    </xf>
    <xf numFmtId="0" fontId="2" fillId="0" borderId="40" xfId="1" applyFont="1" applyFill="1" applyBorder="1" applyAlignment="1" applyProtection="1">
      <alignment horizontal="right" vertical="center" wrapText="1"/>
    </xf>
    <xf numFmtId="3" fontId="2" fillId="0" borderId="41" xfId="1" applyNumberFormat="1" applyFont="1" applyFill="1" applyBorder="1" applyAlignment="1" applyProtection="1">
      <alignment horizontal="right" vertical="center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10" xfId="1" applyNumberFormat="1" applyFont="1" applyFill="1" applyBorder="1" applyAlignment="1" applyProtection="1">
      <alignment horizontal="right" vertical="center"/>
      <protection locked="0"/>
    </xf>
    <xf numFmtId="3" fontId="2" fillId="0" borderId="42" xfId="1" applyNumberFormat="1" applyFont="1" applyFill="1" applyBorder="1" applyAlignment="1" applyProtection="1">
      <alignment horizontal="right" vertical="center"/>
      <protection locked="0"/>
    </xf>
    <xf numFmtId="0" fontId="5" fillId="0" borderId="25" xfId="1" applyFont="1" applyFill="1" applyBorder="1" applyAlignment="1" applyProtection="1">
      <alignment horizontal="left" vertical="center" wrapText="1"/>
    </xf>
    <xf numFmtId="3" fontId="2" fillId="0" borderId="28" xfId="1" applyNumberFormat="1" applyFont="1" applyFill="1" applyBorder="1" applyAlignment="1" applyProtection="1">
      <alignment vertical="center"/>
    </xf>
    <xf numFmtId="3" fontId="2" fillId="0" borderId="27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center" vertical="center"/>
    </xf>
    <xf numFmtId="3" fontId="2" fillId="0" borderId="29" xfId="1" applyNumberFormat="1" applyFont="1" applyFill="1" applyBorder="1" applyAlignment="1" applyProtection="1">
      <alignment horizontal="center" vertical="center"/>
    </xf>
    <xf numFmtId="0" fontId="5" fillId="0" borderId="44" xfId="1" applyFont="1" applyFill="1" applyBorder="1" applyAlignment="1" applyProtection="1">
      <alignment horizontal="left" vertical="center" wrapText="1"/>
    </xf>
    <xf numFmtId="3" fontId="2" fillId="0" borderId="11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horizontal="right" vertical="center"/>
      <protection locked="0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45" xfId="1" applyNumberFormat="1" applyFont="1" applyFill="1" applyBorder="1" applyAlignment="1" applyProtection="1">
      <alignment horizontal="center" vertical="center"/>
      <protection locked="0"/>
    </xf>
    <xf numFmtId="3" fontId="2" fillId="0" borderId="47" xfId="1" applyNumberFormat="1" applyFont="1" applyFill="1" applyBorder="1" applyAlignment="1" applyProtection="1">
      <alignment horizontal="center" vertical="center"/>
    </xf>
    <xf numFmtId="3" fontId="2" fillId="0" borderId="45" xfId="1" applyNumberFormat="1" applyFont="1" applyFill="1" applyBorder="1" applyAlignment="1" applyProtection="1">
      <alignment vertical="center"/>
    </xf>
    <xf numFmtId="0" fontId="5" fillId="0" borderId="44" xfId="1" applyFont="1" applyFill="1" applyBorder="1" applyAlignment="1" applyProtection="1">
      <alignment horizontal="center" vertical="center" wrapText="1"/>
    </xf>
    <xf numFmtId="0" fontId="2" fillId="0" borderId="21" xfId="1" applyFont="1" applyFill="1" applyBorder="1" applyAlignment="1" applyProtection="1">
      <alignment horizontal="left" vertical="center" wrapText="1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horizontal="center" vertical="center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3" xfId="1" applyNumberFormat="1" applyFont="1" applyFill="1" applyBorder="1" applyAlignment="1" applyProtection="1">
      <alignment horizontal="center" vertical="center"/>
    </xf>
    <xf numFmtId="3" fontId="2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42" xfId="1" applyNumberFormat="1" applyFont="1" applyFill="1" applyBorder="1" applyAlignment="1" applyProtection="1">
      <alignment horizontal="center" vertical="center"/>
    </xf>
    <xf numFmtId="0" fontId="2" fillId="0" borderId="48" xfId="1" applyFont="1" applyFill="1" applyBorder="1" applyAlignment="1" applyProtection="1">
      <alignment horizontal="right" vertical="center" wrapText="1"/>
    </xf>
    <xf numFmtId="0" fontId="2" fillId="0" borderId="48" xfId="1" applyFont="1" applyFill="1" applyBorder="1" applyAlignment="1" applyProtection="1">
      <alignment horizontal="left" vertical="center" wrapText="1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19" xfId="1" applyNumberFormat="1" applyFont="1" applyFill="1" applyBorder="1" applyAlignment="1" applyProtection="1">
      <alignment horizontal="center" vertical="center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11" xfId="1" applyNumberFormat="1" applyFont="1" applyFill="1" applyBorder="1" applyAlignment="1" applyProtection="1">
      <alignment horizontal="right" vertical="center"/>
    </xf>
    <xf numFmtId="0" fontId="5" fillId="0" borderId="50" xfId="1" applyFont="1" applyFill="1" applyBorder="1" applyAlignment="1" applyProtection="1">
      <alignment horizontal="center" vertical="center" wrapText="1"/>
    </xf>
    <xf numFmtId="0" fontId="5" fillId="0" borderId="50" xfId="1" applyFont="1" applyFill="1" applyBorder="1" applyAlignment="1" applyProtection="1">
      <alignment horizontal="left" vertical="center" wrapText="1"/>
    </xf>
    <xf numFmtId="3" fontId="2" fillId="0" borderId="51" xfId="1" applyNumberFormat="1" applyFont="1" applyFill="1" applyBorder="1" applyAlignment="1" applyProtection="1">
      <alignment horizontal="right" vertical="center"/>
    </xf>
    <xf numFmtId="3" fontId="2" fillId="0" borderId="49" xfId="1" applyNumberFormat="1" applyFont="1" applyFill="1" applyBorder="1" applyAlignment="1" applyProtection="1">
      <alignment horizontal="right" vertical="center"/>
      <protection locked="0"/>
    </xf>
    <xf numFmtId="3" fontId="2" fillId="0" borderId="49" xfId="1" applyNumberFormat="1" applyFont="1" applyFill="1" applyBorder="1" applyAlignment="1" applyProtection="1">
      <alignment horizontal="center" vertical="center"/>
      <protection locked="0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53" xfId="1" applyNumberFormat="1" applyFont="1" applyFill="1" applyBorder="1" applyAlignment="1" applyProtection="1">
      <alignment horizontal="right" vertical="center"/>
    </xf>
    <xf numFmtId="3" fontId="2" fillId="0" borderId="26" xfId="1" applyNumberFormat="1" applyFont="1" applyFill="1" applyBorder="1" applyAlignment="1" applyProtection="1">
      <alignment horizontal="center" vertical="center"/>
      <protection locked="0"/>
    </xf>
    <xf numFmtId="3" fontId="2" fillId="0" borderId="54" xfId="1" applyNumberFormat="1" applyFont="1" applyFill="1" applyBorder="1" applyAlignment="1" applyProtection="1">
      <alignment horizontal="center" vertical="center"/>
    </xf>
    <xf numFmtId="0" fontId="5" fillId="0" borderId="55" xfId="1" applyFont="1" applyFill="1" applyBorder="1" applyAlignment="1" applyProtection="1">
      <alignment horizontal="center" vertical="center" wrapText="1"/>
    </xf>
    <xf numFmtId="0" fontId="5" fillId="0" borderId="55" xfId="1" applyFont="1" applyFill="1" applyBorder="1" applyAlignment="1" applyProtection="1">
      <alignment horizontal="left" vertical="center" wrapText="1"/>
    </xf>
    <xf numFmtId="3" fontId="2" fillId="0" borderId="56" xfId="1" applyNumberFormat="1" applyFont="1" applyFill="1" applyBorder="1" applyAlignment="1" applyProtection="1">
      <alignment horizontal="right" vertical="center"/>
    </xf>
    <xf numFmtId="3" fontId="2" fillId="0" borderId="45" xfId="1" applyNumberFormat="1" applyFont="1" applyFill="1" applyBorder="1" applyAlignment="1" applyProtection="1">
      <alignment horizontal="right" vertical="center"/>
    </xf>
    <xf numFmtId="3" fontId="2" fillId="0" borderId="57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right" vertical="center"/>
    </xf>
    <xf numFmtId="0" fontId="2" fillId="0" borderId="59" xfId="1" applyFont="1" applyFill="1" applyBorder="1" applyAlignment="1" applyProtection="1">
      <alignment horizontal="right" vertical="center" wrapText="1"/>
    </xf>
    <xf numFmtId="0" fontId="2" fillId="0" borderId="59" xfId="1" applyFont="1" applyFill="1" applyBorder="1" applyAlignment="1" applyProtection="1">
      <alignment horizontal="left" vertical="center" wrapText="1"/>
    </xf>
    <xf numFmtId="3" fontId="2" fillId="0" borderId="60" xfId="1" applyNumberFormat="1" applyFont="1" applyFill="1" applyBorder="1" applyAlignment="1" applyProtection="1">
      <alignment horizontal="right" vertical="center"/>
    </xf>
    <xf numFmtId="3" fontId="2" fillId="0" borderId="61" xfId="1" applyNumberFormat="1" applyFont="1" applyFill="1" applyBorder="1" applyAlignment="1" applyProtection="1">
      <alignment horizontal="center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62" xfId="1" applyNumberFormat="1" applyFont="1" applyFill="1" applyBorder="1" applyAlignment="1" applyProtection="1">
      <alignment horizontal="right" vertical="center"/>
      <protection locked="0"/>
    </xf>
    <xf numFmtId="3" fontId="2" fillId="0" borderId="63" xfId="1" applyNumberFormat="1" applyFont="1" applyFill="1" applyBorder="1" applyAlignment="1" applyProtection="1">
      <alignment horizontal="right" vertical="center"/>
    </xf>
    <xf numFmtId="0" fontId="2" fillId="0" borderId="59" xfId="1" applyFont="1" applyFill="1" applyBorder="1" applyAlignment="1" applyProtection="1">
      <alignment vertical="center" wrapText="1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horizontal="center" vertical="center"/>
      <protection locked="0"/>
    </xf>
    <xf numFmtId="3" fontId="2" fillId="0" borderId="61" xfId="1" applyNumberFormat="1" applyFont="1" applyFill="1" applyBorder="1" applyAlignment="1" applyProtection="1">
      <alignment horizontal="right" vertical="center"/>
      <protection locked="0"/>
    </xf>
    <xf numFmtId="3" fontId="2" fillId="0" borderId="63" xfId="1" applyNumberFormat="1" applyFont="1" applyFill="1" applyBorder="1" applyAlignment="1" applyProtection="1">
      <alignment vertical="center"/>
      <protection locked="0"/>
    </xf>
    <xf numFmtId="0" fontId="5" fillId="0" borderId="21" xfId="1" applyFont="1" applyBorder="1" applyAlignment="1" applyProtection="1">
      <alignment vertical="center" wrapText="1"/>
    </xf>
    <xf numFmtId="0" fontId="5" fillId="0" borderId="21" xfId="1" applyFont="1" applyBorder="1" applyAlignment="1" applyProtection="1">
      <alignment horizontal="left" vertical="center" wrapText="1"/>
    </xf>
    <xf numFmtId="3" fontId="5" fillId="0" borderId="1" xfId="1" applyNumberFormat="1" applyFont="1" applyBorder="1" applyAlignment="1" applyProtection="1">
      <alignment vertical="center"/>
    </xf>
    <xf numFmtId="3" fontId="5" fillId="0" borderId="26" xfId="1" applyNumberFormat="1" applyFont="1" applyBorder="1" applyAlignment="1" applyProtection="1">
      <alignment vertical="center"/>
      <protection locked="0"/>
    </xf>
    <xf numFmtId="3" fontId="5" fillId="0" borderId="23" xfId="1" applyNumberFormat="1" applyFont="1" applyBorder="1" applyAlignment="1" applyProtection="1">
      <alignment vertical="center"/>
      <protection locked="0"/>
    </xf>
    <xf numFmtId="3" fontId="5" fillId="0" borderId="24" xfId="1" applyNumberFormat="1" applyFont="1" applyBorder="1" applyAlignment="1" applyProtection="1">
      <alignment vertical="center"/>
      <protection locked="0"/>
    </xf>
    <xf numFmtId="0" fontId="5" fillId="0" borderId="35" xfId="1" applyFont="1" applyFill="1" applyBorder="1" applyAlignment="1" applyProtection="1">
      <alignment vertical="center"/>
    </xf>
    <xf numFmtId="3" fontId="5" fillId="0" borderId="36" xfId="1" applyNumberFormat="1" applyFont="1" applyFill="1" applyBorder="1" applyAlignment="1" applyProtection="1">
      <alignment vertical="center"/>
    </xf>
    <xf numFmtId="3" fontId="5" fillId="0" borderId="37" xfId="1" applyNumberFormat="1" applyFont="1" applyFill="1" applyBorder="1" applyAlignment="1" applyProtection="1">
      <alignment vertical="center"/>
    </xf>
    <xf numFmtId="3" fontId="5" fillId="0" borderId="38" xfId="1" applyNumberFormat="1" applyFont="1" applyFill="1" applyBorder="1" applyAlignment="1" applyProtection="1">
      <alignment vertical="center"/>
    </xf>
    <xf numFmtId="3" fontId="5" fillId="0" borderId="39" xfId="1" applyNumberFormat="1" applyFont="1" applyFill="1" applyBorder="1" applyAlignment="1" applyProtection="1">
      <alignment vertical="center"/>
    </xf>
    <xf numFmtId="0" fontId="5" fillId="0" borderId="64" xfId="1" applyFont="1" applyFill="1" applyBorder="1" applyAlignment="1" applyProtection="1">
      <alignment vertical="center"/>
    </xf>
    <xf numFmtId="0" fontId="5" fillId="0" borderId="64" xfId="1" applyFont="1" applyFill="1" applyBorder="1" applyAlignment="1" applyProtection="1">
      <alignment vertical="center" wrapText="1"/>
    </xf>
    <xf numFmtId="3" fontId="5" fillId="0" borderId="65" xfId="1" applyNumberFormat="1" applyFont="1" applyFill="1" applyBorder="1" applyAlignment="1" applyProtection="1">
      <alignment vertical="center"/>
    </xf>
    <xf numFmtId="3" fontId="5" fillId="0" borderId="66" xfId="1" applyNumberFormat="1" applyFont="1" applyFill="1" applyBorder="1" applyAlignment="1" applyProtection="1">
      <alignment vertical="center"/>
    </xf>
    <xf numFmtId="3" fontId="5" fillId="0" borderId="67" xfId="1" applyNumberFormat="1" applyFont="1" applyFill="1" applyBorder="1" applyAlignment="1" applyProtection="1">
      <alignment vertical="center"/>
    </xf>
    <xf numFmtId="3" fontId="5" fillId="0" borderId="68" xfId="1" applyNumberFormat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vertical="center"/>
    </xf>
    <xf numFmtId="3" fontId="5" fillId="0" borderId="26" xfId="1" applyNumberFormat="1" applyFont="1" applyFill="1" applyBorder="1" applyAlignment="1" applyProtection="1">
      <alignment vertical="center"/>
    </xf>
    <xf numFmtId="3" fontId="5" fillId="0" borderId="23" xfId="1" applyNumberFormat="1" applyFont="1" applyFill="1" applyBorder="1" applyAlignment="1" applyProtection="1">
      <alignment vertical="center"/>
    </xf>
    <xf numFmtId="3" fontId="5" fillId="0" borderId="24" xfId="1" applyNumberFormat="1" applyFont="1" applyFill="1" applyBorder="1" applyAlignment="1" applyProtection="1">
      <alignment vertical="center"/>
    </xf>
    <xf numFmtId="0" fontId="5" fillId="3" borderId="50" xfId="1" applyFont="1" applyFill="1" applyBorder="1" applyAlignment="1" applyProtection="1">
      <alignment horizontal="left" vertical="center" wrapText="1"/>
    </xf>
    <xf numFmtId="3" fontId="5" fillId="3" borderId="69" xfId="1" applyNumberFormat="1" applyFont="1" applyFill="1" applyBorder="1" applyAlignment="1" applyProtection="1">
      <alignment vertical="center"/>
    </xf>
    <xf numFmtId="3" fontId="5" fillId="3" borderId="51" xfId="1" applyNumberFormat="1" applyFont="1" applyFill="1" applyBorder="1" applyAlignment="1" applyProtection="1">
      <alignment vertical="center"/>
    </xf>
    <xf numFmtId="3" fontId="5" fillId="3" borderId="70" xfId="1" applyNumberFormat="1" applyFont="1" applyFill="1" applyBorder="1" applyAlignment="1" applyProtection="1">
      <alignment vertical="center"/>
    </xf>
    <xf numFmtId="3" fontId="5" fillId="3" borderId="71" xfId="1" applyNumberFormat="1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left" vertical="center" wrapText="1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vertical="center"/>
    </xf>
    <xf numFmtId="0" fontId="2" fillId="0" borderId="59" xfId="1" applyFont="1" applyFill="1" applyBorder="1" applyAlignment="1" applyProtection="1">
      <alignment horizontal="center" vertical="center" wrapText="1"/>
    </xf>
    <xf numFmtId="3" fontId="2" fillId="0" borderId="61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vertical="center"/>
      <protection locked="0"/>
    </xf>
    <xf numFmtId="3" fontId="2" fillId="0" borderId="24" xfId="1" applyNumberFormat="1" applyFont="1" applyFill="1" applyBorder="1" applyAlignment="1" applyProtection="1">
      <alignment vertical="center"/>
      <protection locked="0"/>
    </xf>
    <xf numFmtId="3" fontId="2" fillId="0" borderId="10" xfId="1" applyNumberFormat="1" applyFont="1" applyFill="1" applyBorder="1" applyAlignment="1" applyProtection="1">
      <alignment vertical="center"/>
      <protection locked="0"/>
    </xf>
    <xf numFmtId="3" fontId="2" fillId="0" borderId="42" xfId="1" applyNumberFormat="1" applyFont="1" applyFill="1" applyBorder="1" applyAlignment="1" applyProtection="1">
      <alignment vertical="center"/>
      <protection locked="0"/>
    </xf>
    <xf numFmtId="0" fontId="2" fillId="0" borderId="40" xfId="1" applyFont="1" applyFill="1" applyBorder="1" applyAlignment="1" applyProtection="1">
      <alignment horizontal="center" vertical="center" wrapText="1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3" fontId="2" fillId="0" borderId="62" xfId="1" applyNumberFormat="1" applyFont="1" applyFill="1" applyBorder="1" applyAlignment="1" applyProtection="1">
      <alignment vertical="center"/>
      <protection locked="0"/>
    </xf>
    <xf numFmtId="3" fontId="2" fillId="0" borderId="46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horizontal="center" vertical="center" wrapText="1"/>
    </xf>
    <xf numFmtId="3" fontId="2" fillId="0" borderId="26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vertical="center"/>
    </xf>
    <xf numFmtId="3" fontId="2" fillId="0" borderId="24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</xf>
    <xf numFmtId="3" fontId="2" fillId="0" borderId="75" xfId="1" applyNumberFormat="1" applyFont="1" applyFill="1" applyBorder="1" applyAlignment="1" applyProtection="1">
      <alignment vertical="center"/>
    </xf>
    <xf numFmtId="3" fontId="2" fillId="0" borderId="76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  <protection locked="0"/>
    </xf>
    <xf numFmtId="3" fontId="2" fillId="0" borderId="46" xfId="1" applyNumberFormat="1" applyFont="1" applyFill="1" applyBorder="1" applyAlignment="1" applyProtection="1">
      <alignment vertical="center"/>
      <protection locked="0"/>
    </xf>
    <xf numFmtId="3" fontId="2" fillId="0" borderId="47" xfId="1" applyNumberFormat="1" applyFont="1" applyFill="1" applyBorder="1" applyAlignment="1" applyProtection="1">
      <alignment vertical="center"/>
      <protection locked="0"/>
    </xf>
    <xf numFmtId="3" fontId="2" fillId="0" borderId="54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50" xfId="1" applyFont="1" applyFill="1" applyBorder="1" applyAlignment="1" applyProtection="1">
      <alignment horizontal="left" vertical="center" wrapText="1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77" xfId="1" applyNumberFormat="1" applyFont="1" applyFill="1" applyBorder="1" applyAlignment="1" applyProtection="1">
      <alignment vertical="center"/>
    </xf>
    <xf numFmtId="3" fontId="2" fillId="0" borderId="78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79" xfId="1" applyFont="1" applyFill="1" applyBorder="1" applyAlignment="1" applyProtection="1">
      <alignment horizontal="right" vertical="center" wrapText="1"/>
    </xf>
    <xf numFmtId="3" fontId="2" fillId="0" borderId="22" xfId="1" applyNumberFormat="1" applyFont="1" applyFill="1" applyBorder="1" applyAlignment="1" applyProtection="1">
      <alignment vertical="center"/>
      <protection locked="0"/>
    </xf>
    <xf numFmtId="3" fontId="2" fillId="0" borderId="80" xfId="1" applyNumberFormat="1" applyFont="1" applyFill="1" applyBorder="1" applyAlignment="1" applyProtection="1">
      <alignment vertical="center"/>
      <protection locked="0"/>
    </xf>
    <xf numFmtId="3" fontId="2" fillId="0" borderId="81" xfId="1" applyNumberFormat="1" applyFont="1" applyFill="1" applyBorder="1" applyAlignment="1" applyProtection="1">
      <alignment vertical="center"/>
      <protection locked="0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</xf>
    <xf numFmtId="3" fontId="2" fillId="0" borderId="60" xfId="1" applyNumberFormat="1" applyFont="1" applyFill="1" applyBorder="1" applyAlignment="1" applyProtection="1">
      <alignment vertical="center"/>
    </xf>
    <xf numFmtId="1" fontId="5" fillId="3" borderId="50" xfId="1" applyNumberFormat="1" applyFont="1" applyFill="1" applyBorder="1" applyAlignment="1" applyProtection="1">
      <alignment horizontal="left" vertical="center" wrapText="1"/>
    </xf>
    <xf numFmtId="1" fontId="5" fillId="0" borderId="44" xfId="1" applyNumberFormat="1" applyFont="1" applyFill="1" applyBorder="1" applyAlignment="1" applyProtection="1">
      <alignment horizontal="left" vertical="center" wrapText="1"/>
    </xf>
    <xf numFmtId="0" fontId="5" fillId="0" borderId="21" xfId="1" applyFont="1" applyFill="1" applyBorder="1" applyAlignment="1" applyProtection="1">
      <alignment horizontal="center" vertical="center" wrapText="1"/>
    </xf>
    <xf numFmtId="3" fontId="5" fillId="0" borderId="74" xfId="1" applyNumberFormat="1" applyFont="1" applyFill="1" applyBorder="1" applyAlignment="1" applyProtection="1">
      <alignment vertical="center"/>
    </xf>
    <xf numFmtId="3" fontId="5" fillId="3" borderId="73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</xf>
    <xf numFmtId="3" fontId="5" fillId="3" borderId="83" xfId="1" applyNumberFormat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84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80" xfId="1" applyNumberFormat="1" applyFont="1" applyFill="1" applyBorder="1" applyAlignment="1" applyProtection="1">
      <alignment vertical="center"/>
    </xf>
    <xf numFmtId="3" fontId="2" fillId="0" borderId="85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  <protection locked="0"/>
    </xf>
    <xf numFmtId="3" fontId="2" fillId="0" borderId="86" xfId="1" applyNumberFormat="1" applyFont="1" applyFill="1" applyBorder="1" applyAlignment="1" applyProtection="1">
      <alignment vertical="center"/>
    </xf>
    <xf numFmtId="3" fontId="2" fillId="0" borderId="87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vertical="center"/>
      <protection locked="0"/>
    </xf>
    <xf numFmtId="0" fontId="2" fillId="0" borderId="79" xfId="1" applyFont="1" applyFill="1" applyBorder="1" applyAlignment="1" applyProtection="1">
      <alignment horizontal="center" vertical="center" wrapText="1"/>
    </xf>
    <xf numFmtId="0" fontId="2" fillId="0" borderId="79" xfId="1" applyFont="1" applyFill="1" applyBorder="1" applyAlignment="1" applyProtection="1">
      <alignment horizontal="left" vertical="center" wrapText="1"/>
    </xf>
    <xf numFmtId="3" fontId="2" fillId="0" borderId="52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5" fillId="3" borderId="44" xfId="1" applyFont="1" applyFill="1" applyBorder="1" applyAlignment="1" applyProtection="1">
      <alignment horizontal="left" vertical="center" wrapText="1"/>
    </xf>
    <xf numFmtId="3" fontId="5" fillId="3" borderId="12" xfId="1" applyNumberFormat="1" applyFont="1" applyFill="1" applyBorder="1" applyAlignment="1" applyProtection="1">
      <alignment vertical="center"/>
    </xf>
    <xf numFmtId="3" fontId="5" fillId="3" borderId="45" xfId="1" applyNumberFormat="1" applyFont="1" applyFill="1" applyBorder="1" applyAlignment="1" applyProtection="1">
      <alignment vertical="center"/>
    </xf>
    <xf numFmtId="3" fontId="5" fillId="3" borderId="11" xfId="1" applyNumberFormat="1" applyFont="1" applyFill="1" applyBorder="1" applyAlignment="1" applyProtection="1">
      <alignment vertical="center"/>
    </xf>
    <xf numFmtId="3" fontId="5" fillId="3" borderId="74" xfId="1" applyNumberFormat="1" applyFont="1" applyFill="1" applyBorder="1" applyAlignment="1" applyProtection="1">
      <alignment vertical="center"/>
    </xf>
    <xf numFmtId="3" fontId="2" fillId="0" borderId="89" xfId="1" applyNumberFormat="1" applyFont="1" applyFill="1" applyBorder="1" applyAlignment="1" applyProtection="1">
      <alignment vertical="center"/>
      <protection locked="0"/>
    </xf>
    <xf numFmtId="0" fontId="2" fillId="0" borderId="44" xfId="1" applyFont="1" applyFill="1" applyBorder="1" applyAlignment="1" applyProtection="1">
      <alignment horizontal="right" vertical="center" wrapText="1"/>
    </xf>
    <xf numFmtId="0" fontId="2" fillId="0" borderId="50" xfId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91" xfId="1" applyNumberFormat="1" applyFont="1" applyFill="1" applyBorder="1" applyAlignment="1" applyProtection="1">
      <alignment vertical="center"/>
    </xf>
    <xf numFmtId="3" fontId="2" fillId="0" borderId="92" xfId="1" applyNumberFormat="1" applyFont="1" applyFill="1" applyBorder="1" applyAlignment="1" applyProtection="1">
      <alignment vertical="center"/>
    </xf>
    <xf numFmtId="3" fontId="2" fillId="0" borderId="93" xfId="1" applyNumberFormat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vertical="center"/>
    </xf>
    <xf numFmtId="3" fontId="2" fillId="0" borderId="71" xfId="1" applyNumberFormat="1" applyFont="1" applyFill="1" applyBorder="1" applyAlignment="1" applyProtection="1">
      <alignment vertical="center"/>
    </xf>
    <xf numFmtId="3" fontId="5" fillId="0" borderId="83" xfId="1" applyNumberFormat="1" applyFont="1" applyFill="1" applyBorder="1" applyAlignment="1" applyProtection="1">
      <alignment vertical="center"/>
    </xf>
    <xf numFmtId="3" fontId="5" fillId="0" borderId="51" xfId="1" applyNumberFormat="1" applyFont="1" applyFill="1" applyBorder="1" applyAlignment="1" applyProtection="1">
      <alignment vertical="center"/>
    </xf>
    <xf numFmtId="3" fontId="5" fillId="0" borderId="92" xfId="1" applyNumberFormat="1" applyFont="1" applyFill="1" applyBorder="1" applyAlignment="1" applyProtection="1">
      <alignment vertical="center"/>
    </xf>
    <xf numFmtId="3" fontId="5" fillId="0" borderId="73" xfId="1" applyNumberFormat="1" applyFont="1" applyFill="1" applyBorder="1" applyAlignment="1" applyProtection="1">
      <alignment vertical="center"/>
    </xf>
    <xf numFmtId="0" fontId="2" fillId="0" borderId="50" xfId="1" applyFont="1" applyFill="1" applyBorder="1" applyAlignment="1" applyProtection="1">
      <alignment horizontal="left" vertical="center"/>
    </xf>
    <xf numFmtId="3" fontId="5" fillId="0" borderId="94" xfId="1" applyNumberFormat="1" applyFont="1" applyFill="1" applyBorder="1" applyAlignment="1" applyProtection="1">
      <alignment vertical="center"/>
    </xf>
    <xf numFmtId="3" fontId="5" fillId="0" borderId="71" xfId="1" applyNumberFormat="1" applyFont="1" applyFill="1" applyBorder="1" applyAlignment="1" applyProtection="1">
      <alignment vertical="center"/>
    </xf>
    <xf numFmtId="0" fontId="5" fillId="0" borderId="16" xfId="1" applyFont="1" applyFill="1" applyBorder="1" applyAlignment="1" applyProtection="1">
      <alignment vertical="center"/>
    </xf>
    <xf numFmtId="3" fontId="5" fillId="0" borderId="70" xfId="1" applyNumberFormat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vertical="center"/>
    </xf>
    <xf numFmtId="0" fontId="2" fillId="0" borderId="59" xfId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0" fontId="2" fillId="0" borderId="79" xfId="1" applyFont="1" applyFill="1" applyBorder="1" applyAlignment="1" applyProtection="1">
      <alignment vertical="center"/>
    </xf>
    <xf numFmtId="0" fontId="2" fillId="0" borderId="79" xfId="1" applyFont="1" applyFill="1" applyBorder="1" applyAlignment="1" applyProtection="1">
      <alignment vertical="center" wrapText="1"/>
    </xf>
    <xf numFmtId="3" fontId="5" fillId="0" borderId="69" xfId="1" applyNumberFormat="1" applyFont="1" applyFill="1" applyBorder="1" applyAlignment="1" applyProtection="1">
      <alignment vertical="center"/>
    </xf>
    <xf numFmtId="3" fontId="5" fillId="0" borderId="51" xfId="1" applyNumberFormat="1" applyFont="1" applyFill="1" applyBorder="1" applyAlignment="1" applyProtection="1">
      <alignment vertical="center"/>
      <protection locked="0"/>
    </xf>
    <xf numFmtId="3" fontId="5" fillId="0" borderId="70" xfId="1" applyNumberFormat="1" applyFont="1" applyFill="1" applyBorder="1" applyAlignment="1" applyProtection="1">
      <alignment vertical="center"/>
      <protection locked="0"/>
    </xf>
    <xf numFmtId="3" fontId="5" fillId="0" borderId="71" xfId="1" applyNumberFormat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vertical="center"/>
    </xf>
    <xf numFmtId="3" fontId="5" fillId="0" borderId="12" xfId="1" applyNumberFormat="1" applyFont="1" applyFill="1" applyBorder="1" applyAlignment="1" applyProtection="1">
      <alignment vertical="center"/>
    </xf>
    <xf numFmtId="3" fontId="5" fillId="0" borderId="45" xfId="1" applyNumberFormat="1" applyFont="1" applyFill="1" applyBorder="1" applyAlignment="1" applyProtection="1">
      <alignment vertical="center"/>
    </xf>
    <xf numFmtId="3" fontId="5" fillId="0" borderId="46" xfId="1" applyNumberFormat="1" applyFont="1" applyFill="1" applyBorder="1" applyAlignment="1" applyProtection="1">
      <alignment vertical="center"/>
    </xf>
    <xf numFmtId="0" fontId="5" fillId="0" borderId="12" xfId="1" applyFont="1" applyFill="1" applyBorder="1" applyAlignment="1" applyProtection="1">
      <alignment vertical="center" wrapText="1"/>
    </xf>
    <xf numFmtId="3" fontId="5" fillId="0" borderId="11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  <protection locked="0"/>
    </xf>
    <xf numFmtId="3" fontId="2" fillId="0" borderId="71" xfId="1" applyNumberFormat="1" applyFont="1" applyFill="1" applyBorder="1" applyAlignment="1" applyProtection="1">
      <alignment vertical="center"/>
      <protection locked="0"/>
    </xf>
    <xf numFmtId="0" fontId="2" fillId="2" borderId="2" xfId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vertical="center"/>
    </xf>
    <xf numFmtId="0" fontId="2" fillId="0" borderId="4" xfId="1" applyFont="1" applyBorder="1" applyAlignment="1" applyProtection="1">
      <alignment vertical="center"/>
    </xf>
    <xf numFmtId="0" fontId="2" fillId="2" borderId="1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23" xfId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2" borderId="95" xfId="1" applyFont="1" applyFill="1" applyBorder="1" applyAlignment="1" applyProtection="1">
      <alignment vertical="center"/>
    </xf>
    <xf numFmtId="0" fontId="2" fillId="2" borderId="96" xfId="1" applyFont="1" applyFill="1" applyBorder="1" applyAlignment="1" applyProtection="1">
      <alignment vertical="center"/>
    </xf>
    <xf numFmtId="0" fontId="2" fillId="2" borderId="97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49" fontId="5" fillId="2" borderId="6" xfId="1" applyNumberFormat="1" applyFont="1" applyFill="1" applyBorder="1" applyAlignment="1" applyProtection="1">
      <alignment vertical="center" wrapText="1"/>
      <protection locked="0"/>
    </xf>
    <xf numFmtId="49" fontId="2" fillId="2" borderId="9" xfId="1" applyNumberFormat="1" applyFont="1" applyFill="1" applyBorder="1" applyAlignment="1" applyProtection="1">
      <alignment vertical="center"/>
      <protection locked="0"/>
    </xf>
    <xf numFmtId="49" fontId="5" fillId="2" borderId="9" xfId="1" applyNumberFormat="1" applyFont="1" applyFill="1" applyBorder="1" applyAlignment="1" applyProtection="1">
      <alignment vertical="center" wrapText="1"/>
      <protection locked="0"/>
    </xf>
    <xf numFmtId="0" fontId="2" fillId="0" borderId="21" xfId="1" applyFont="1" applyFill="1" applyBorder="1" applyAlignment="1" applyProtection="1">
      <alignment horizontal="center" vertical="center" wrapText="1"/>
    </xf>
    <xf numFmtId="49" fontId="2" fillId="2" borderId="8" xfId="1" applyNumberFormat="1" applyFont="1" applyFill="1" applyBorder="1" applyAlignment="1" applyProtection="1">
      <alignment horizontal="center" vertical="center"/>
      <protection locked="0"/>
    </xf>
    <xf numFmtId="49" fontId="2" fillId="2" borderId="9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3" fillId="2" borderId="4" xfId="1" applyNumberFormat="1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center" vertical="center" textRotation="90" wrapText="1"/>
    </xf>
    <xf numFmtId="0" fontId="2" fillId="0" borderId="27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5" fillId="0" borderId="90" xfId="1" applyFont="1" applyFill="1" applyBorder="1" applyAlignment="1" applyProtection="1">
      <alignment horizontal="left" vertical="center"/>
    </xf>
    <xf numFmtId="0" fontId="5" fillId="0" borderId="92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center" vertical="center" textRotation="90"/>
    </xf>
    <xf numFmtId="0" fontId="2" fillId="0" borderId="28" xfId="1" applyFont="1" applyFill="1" applyBorder="1" applyAlignment="1" applyProtection="1">
      <alignment horizontal="center" vertical="center" textRotation="90"/>
    </xf>
    <xf numFmtId="0" fontId="2" fillId="0" borderId="22" xfId="1" applyFont="1" applyFill="1" applyBorder="1" applyAlignment="1" applyProtection="1">
      <alignment horizontal="center" vertical="center" textRotation="90"/>
    </xf>
    <xf numFmtId="0" fontId="2" fillId="0" borderId="27" xfId="1" applyFont="1" applyFill="1" applyBorder="1" applyAlignment="1" applyProtection="1">
      <alignment horizontal="center" vertical="center" textRotation="90"/>
    </xf>
    <xf numFmtId="0" fontId="2" fillId="0" borderId="22" xfId="1" applyNumberFormat="1" applyFont="1" applyFill="1" applyBorder="1" applyAlignment="1" applyProtection="1">
      <alignment horizontal="center" vertical="center" textRotation="90" wrapText="1"/>
    </xf>
    <xf numFmtId="0" fontId="2" fillId="0" borderId="27" xfId="1" applyNumberFormat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29" xfId="1" applyFont="1" applyFill="1" applyBorder="1" applyAlignment="1" applyProtection="1">
      <alignment horizontal="center" vertical="center" textRotation="90" wrapText="1"/>
    </xf>
    <xf numFmtId="49" fontId="2" fillId="0" borderId="16" xfId="1" applyNumberFormat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25" xfId="1" applyFont="1" applyFill="1" applyBorder="1" applyAlignment="1" applyProtection="1">
      <alignment horizontal="center" vertical="center" wrapText="1"/>
    </xf>
    <xf numFmtId="49" fontId="2" fillId="0" borderId="16" xfId="1" applyNumberFormat="1" applyFont="1" applyFill="1" applyBorder="1" applyAlignment="1" applyProtection="1">
      <alignment horizontal="center" vertical="center" wrapText="1"/>
    </xf>
    <xf numFmtId="49" fontId="2" fillId="0" borderId="21" xfId="1" applyNumberFormat="1" applyFont="1" applyFill="1" applyBorder="1" applyAlignment="1" applyProtection="1">
      <alignment horizontal="center" vertical="center" wrapText="1"/>
    </xf>
    <xf numFmtId="49" fontId="2" fillId="0" borderId="17" xfId="1" applyNumberFormat="1" applyFont="1" applyFill="1" applyBorder="1" applyAlignment="1" applyProtection="1">
      <alignment horizontal="center" vertical="center"/>
    </xf>
    <xf numFmtId="49" fontId="2" fillId="0" borderId="18" xfId="1" applyNumberFormat="1" applyFont="1" applyFill="1" applyBorder="1" applyAlignment="1" applyProtection="1">
      <alignment horizontal="center" vertical="center"/>
    </xf>
    <xf numFmtId="49" fontId="2" fillId="0" borderId="19" xfId="1" applyNumberFormat="1" applyFont="1" applyFill="1" applyBorder="1" applyAlignment="1" applyProtection="1">
      <alignment horizontal="center" vertical="center"/>
    </xf>
    <xf numFmtId="49" fontId="2" fillId="0" borderId="20" xfId="1" applyNumberFormat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 textRotation="90"/>
    </xf>
    <xf numFmtId="0" fontId="2" fillId="0" borderId="26" xfId="1" applyNumberFormat="1" applyFont="1" applyFill="1" applyBorder="1" applyAlignment="1" applyProtection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/2015/2015_stiprinats/TAMES_15/Atsifrejumi_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/2015/2015_stiprinats/TAMES_15/a_informacija_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Q/2015/2015_stiprinats/TAMES_15/Komercsab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ACF"/>
      <sheetName val="Mārket_P"/>
      <sheetName val="Protokola.nod_4.piel"/>
      <sheetName val="marketings_5.piel"/>
      <sheetName val="sab.att_6.piel"/>
      <sheetName val="Attīst_P"/>
      <sheetName val="proj.iev.nod_7.piel"/>
      <sheetName val="strat.bizn.plan.nod_8.piel"/>
      <sheetName val="vides.nod_9.piel"/>
      <sheetName val="būvn.proj.vad.nod_10.piel"/>
      <sheetName val="Īp_P"/>
      <sheetName val="dziv_11.piel"/>
      <sheetName val="pip_12.piel"/>
      <sheetName val="PilsētsP"/>
      <sheetName val="būvnieki_13.piel"/>
      <sheetName val="labiekartos_14.piel"/>
      <sheetName val=".."/>
      <sheetName val="jurid-tiesv.nod_15.piel"/>
      <sheetName val="turisms_16.piel"/>
      <sheetName val="sports_17.piel"/>
      <sheetName val="kulturas_nod_18.piel"/>
      <sheetName val="izgl_19.piel"/>
      <sheetName val="geodezija_20.piel"/>
      <sheetName val="pilsetplan.nod_21.piel"/>
      <sheetName val="LP"/>
      <sheetName val="LP_soc_pakalp_nod_22.piel"/>
      <sheetName val="LP_vesel_apr_nod_23.piel"/>
      <sheetName val="LP_integracija_nod_24.piel"/>
      <sheetName val="LP_soc_palidz_nod_25.piel "/>
      <sheetName val="LP_soc_darb_daļa_26.piel"/>
      <sheetName val="..."/>
      <sheetName val="Kulturas c_27.piel"/>
      <sheetName val="Muz_Brivdab_28.piel"/>
      <sheetName val="Mezmala_29.piel"/>
      <sheetName val="P128_30.piel."/>
      <sheetName val="Sporta_centrs_31.piel"/>
      <sheetName val="Sporta sk_32.piel"/>
      <sheetName val="SIA Soka 1d.izm_33.piel."/>
    </sheetNames>
    <sheetDataSet>
      <sheetData sheetId="0">
        <row r="2">
          <cell r="U2">
            <v>20000</v>
          </cell>
          <cell r="V2">
            <v>376700</v>
          </cell>
        </row>
        <row r="3">
          <cell r="U3">
            <v>0</v>
          </cell>
          <cell r="V3">
            <v>25000</v>
          </cell>
        </row>
        <row r="4">
          <cell r="U4">
            <v>0</v>
          </cell>
          <cell r="V4">
            <v>25000</v>
          </cell>
        </row>
        <row r="5">
          <cell r="U5">
            <v>0</v>
          </cell>
          <cell r="V5">
            <v>60000</v>
          </cell>
        </row>
        <row r="6">
          <cell r="U6">
            <v>1457566</v>
          </cell>
          <cell r="V6">
            <v>270000</v>
          </cell>
        </row>
        <row r="11">
          <cell r="U11">
            <v>2430000</v>
          </cell>
        </row>
      </sheetData>
      <sheetData sheetId="1" refreshError="1"/>
      <sheetData sheetId="2">
        <row r="10">
          <cell r="K10">
            <v>0</v>
          </cell>
        </row>
        <row r="11">
          <cell r="K11">
            <v>0</v>
          </cell>
        </row>
        <row r="12">
          <cell r="K12">
            <v>2500</v>
          </cell>
        </row>
        <row r="13">
          <cell r="K13">
            <v>30000</v>
          </cell>
        </row>
        <row r="14">
          <cell r="K14">
            <v>47000</v>
          </cell>
        </row>
        <row r="15">
          <cell r="K15">
            <v>1100</v>
          </cell>
        </row>
        <row r="16">
          <cell r="K16">
            <v>1000</v>
          </cell>
        </row>
        <row r="18">
          <cell r="K18">
            <v>0</v>
          </cell>
        </row>
      </sheetData>
      <sheetData sheetId="3">
        <row r="2">
          <cell r="L2">
            <v>17115</v>
          </cell>
        </row>
        <row r="3">
          <cell r="L3">
            <v>0</v>
          </cell>
        </row>
        <row r="4">
          <cell r="L4">
            <v>20000</v>
          </cell>
        </row>
        <row r="5">
          <cell r="L5">
            <v>8000</v>
          </cell>
        </row>
        <row r="6">
          <cell r="L6">
            <v>203800</v>
          </cell>
        </row>
        <row r="7">
          <cell r="L7">
            <v>0</v>
          </cell>
        </row>
        <row r="8">
          <cell r="L8">
            <v>20000</v>
          </cell>
        </row>
        <row r="9">
          <cell r="L9">
            <v>0</v>
          </cell>
        </row>
        <row r="10">
          <cell r="L10">
            <v>250000</v>
          </cell>
        </row>
        <row r="12">
          <cell r="L12">
            <v>55532</v>
          </cell>
        </row>
        <row r="13">
          <cell r="L13">
            <v>25000</v>
          </cell>
        </row>
        <row r="14">
          <cell r="L14">
            <v>10000</v>
          </cell>
        </row>
      </sheetData>
      <sheetData sheetId="4" refreshError="1"/>
      <sheetData sheetId="5" refreshError="1"/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37000</v>
          </cell>
        </row>
        <row r="6">
          <cell r="K6">
            <v>0</v>
          </cell>
        </row>
        <row r="7">
          <cell r="K7">
            <v>0</v>
          </cell>
        </row>
      </sheetData>
      <sheetData sheetId="7">
        <row r="2">
          <cell r="K2">
            <v>22735</v>
          </cell>
        </row>
        <row r="3">
          <cell r="K3">
            <v>48727</v>
          </cell>
        </row>
        <row r="4">
          <cell r="K4">
            <v>8000</v>
          </cell>
        </row>
        <row r="5">
          <cell r="K5">
            <v>75120</v>
          </cell>
        </row>
        <row r="7">
          <cell r="K7">
            <v>43200</v>
          </cell>
        </row>
        <row r="8">
          <cell r="K8">
            <v>28900</v>
          </cell>
        </row>
        <row r="40">
          <cell r="K40">
            <v>2135</v>
          </cell>
        </row>
        <row r="41">
          <cell r="K41">
            <v>300</v>
          </cell>
        </row>
        <row r="42">
          <cell r="K42">
            <v>95000</v>
          </cell>
        </row>
        <row r="43">
          <cell r="K43">
            <v>1300000</v>
          </cell>
        </row>
        <row r="44">
          <cell r="K44">
            <v>6000</v>
          </cell>
        </row>
        <row r="45">
          <cell r="K45">
            <v>7000</v>
          </cell>
        </row>
      </sheetData>
      <sheetData sheetId="8">
        <row r="8">
          <cell r="G8">
            <v>6000</v>
          </cell>
        </row>
      </sheetData>
      <sheetData sheetId="9" refreshError="1"/>
      <sheetData sheetId="10" refreshError="1"/>
      <sheetData sheetId="11" refreshError="1"/>
      <sheetData sheetId="12">
        <row r="11">
          <cell r="G11">
            <v>97789</v>
          </cell>
        </row>
        <row r="14">
          <cell r="G14">
            <v>2000</v>
          </cell>
        </row>
      </sheetData>
      <sheetData sheetId="13" refreshError="1"/>
      <sheetData sheetId="14" refreshError="1"/>
      <sheetData sheetId="15">
        <row r="8">
          <cell r="K8">
            <v>100000</v>
          </cell>
        </row>
        <row r="9">
          <cell r="K9">
            <v>1000</v>
          </cell>
        </row>
        <row r="10">
          <cell r="K10">
            <v>300</v>
          </cell>
        </row>
      </sheetData>
      <sheetData sheetId="16" refreshError="1"/>
      <sheetData sheetId="17" refreshError="1"/>
      <sheetData sheetId="18">
        <row r="10">
          <cell r="O10">
            <v>1237</v>
          </cell>
          <cell r="P10">
            <v>0</v>
          </cell>
        </row>
        <row r="11">
          <cell r="O11">
            <v>7000</v>
          </cell>
          <cell r="P11">
            <v>0</v>
          </cell>
        </row>
        <row r="12">
          <cell r="O12">
            <v>14408</v>
          </cell>
          <cell r="P12">
            <v>0</v>
          </cell>
        </row>
        <row r="13">
          <cell r="O13">
            <v>2200</v>
          </cell>
          <cell r="P13">
            <v>0</v>
          </cell>
        </row>
        <row r="14">
          <cell r="O14">
            <v>45843</v>
          </cell>
          <cell r="P14">
            <v>3177</v>
          </cell>
        </row>
        <row r="15">
          <cell r="O15">
            <v>300</v>
          </cell>
          <cell r="P15">
            <v>0</v>
          </cell>
        </row>
        <row r="16">
          <cell r="O16">
            <v>3654</v>
          </cell>
          <cell r="P16">
            <v>0</v>
          </cell>
        </row>
        <row r="17">
          <cell r="O17">
            <v>5000</v>
          </cell>
          <cell r="P17">
            <v>0</v>
          </cell>
        </row>
        <row r="18">
          <cell r="P18">
            <v>427</v>
          </cell>
        </row>
        <row r="19">
          <cell r="O19">
            <v>0</v>
          </cell>
          <cell r="P19">
            <v>2000</v>
          </cell>
        </row>
        <row r="20">
          <cell r="O20">
            <v>4315</v>
          </cell>
          <cell r="P20">
            <v>2036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_nodala"/>
      <sheetName val="kanceleja"/>
      <sheetName val="inform.nodala"/>
      <sheetName val="nod.nod"/>
      <sheetName val="saimn.nod"/>
      <sheetName val="kdp.nod"/>
      <sheetName val="iepirkumu.bir."/>
      <sheetName val="reviz.nod"/>
      <sheetName val="budz.nod"/>
      <sheetName val="centr.gramatved"/>
      <sheetName val="dzimtsaraksti"/>
      <sheetName val="admin.kom."/>
      <sheetName val="pers.nod"/>
      <sheetName val="saimn.nod_pielikums"/>
      <sheetName val="Atalgojuma aprekins_pamatojums"/>
      <sheetName val="Atalgojums"/>
      <sheetName val="Atsavin_ienem"/>
      <sheetName val="Zemes_noma"/>
      <sheetName val="Telpu_noma"/>
      <sheetName val="Pirk_izdev"/>
      <sheetName val="Apdrošināšana"/>
      <sheetName val="Parvaldisana"/>
      <sheetName val="Energosertifikacija"/>
      <sheetName val="Sheet1"/>
    </sheetNames>
    <sheetDataSet>
      <sheetData sheetId="0">
        <row r="10">
          <cell r="G10">
            <v>65085</v>
          </cell>
        </row>
      </sheetData>
      <sheetData sheetId="1">
        <row r="11">
          <cell r="E11">
            <v>22000</v>
          </cell>
        </row>
      </sheetData>
      <sheetData sheetId="2">
        <row r="10">
          <cell r="K10">
            <v>4342</v>
          </cell>
        </row>
        <row r="11">
          <cell r="L11">
            <v>15400</v>
          </cell>
        </row>
        <row r="12">
          <cell r="K12">
            <v>800</v>
          </cell>
        </row>
        <row r="13">
          <cell r="K13">
            <v>0</v>
          </cell>
        </row>
        <row r="14">
          <cell r="K14">
            <v>121</v>
          </cell>
          <cell r="L14">
            <v>72888</v>
          </cell>
        </row>
        <row r="15">
          <cell r="L15">
            <v>95552</v>
          </cell>
        </row>
        <row r="16">
          <cell r="K16">
            <v>5500</v>
          </cell>
          <cell r="L16">
            <v>24900</v>
          </cell>
        </row>
        <row r="17">
          <cell r="K17">
            <v>17000</v>
          </cell>
        </row>
        <row r="18">
          <cell r="K18">
            <v>13780</v>
          </cell>
        </row>
        <row r="19">
          <cell r="K19">
            <v>9670</v>
          </cell>
        </row>
        <row r="20">
          <cell r="K20">
            <v>1500</v>
          </cell>
          <cell r="L20">
            <v>272500</v>
          </cell>
        </row>
        <row r="21">
          <cell r="K21">
            <v>108600</v>
          </cell>
        </row>
        <row r="22">
          <cell r="K22">
            <v>143000</v>
          </cell>
          <cell r="L22">
            <v>106000</v>
          </cell>
        </row>
      </sheetData>
      <sheetData sheetId="3">
        <row r="11">
          <cell r="E11">
            <v>24094</v>
          </cell>
        </row>
      </sheetData>
      <sheetData sheetId="4">
        <row r="12">
          <cell r="G12">
            <v>33755</v>
          </cell>
        </row>
        <row r="44">
          <cell r="J44">
            <v>7000</v>
          </cell>
        </row>
        <row r="45">
          <cell r="J45">
            <v>780</v>
          </cell>
        </row>
        <row r="46">
          <cell r="J46">
            <v>11668</v>
          </cell>
          <cell r="K46">
            <v>8538</v>
          </cell>
        </row>
        <row r="47">
          <cell r="J47">
            <v>1500</v>
          </cell>
        </row>
        <row r="48">
          <cell r="J48">
            <v>4420</v>
          </cell>
        </row>
        <row r="49">
          <cell r="J49">
            <v>146</v>
          </cell>
        </row>
      </sheetData>
      <sheetData sheetId="5">
        <row r="11">
          <cell r="E11">
            <v>4269</v>
          </cell>
        </row>
        <row r="12">
          <cell r="G12">
            <v>4269</v>
          </cell>
        </row>
      </sheetData>
      <sheetData sheetId="6">
        <row r="10">
          <cell r="E10">
            <v>3615</v>
          </cell>
          <cell r="G10">
            <v>3615</v>
          </cell>
        </row>
      </sheetData>
      <sheetData sheetId="7">
        <row r="11">
          <cell r="E11">
            <v>4000</v>
          </cell>
        </row>
      </sheetData>
      <sheetData sheetId="8">
        <row r="10">
          <cell r="E10">
            <v>71731</v>
          </cell>
        </row>
      </sheetData>
      <sheetData sheetId="9">
        <row r="10">
          <cell r="E10">
            <v>41650</v>
          </cell>
        </row>
      </sheetData>
      <sheetData sheetId="10">
        <row r="11">
          <cell r="E11">
            <v>4326</v>
          </cell>
        </row>
      </sheetData>
      <sheetData sheetId="11">
        <row r="10">
          <cell r="E10">
            <v>1000</v>
          </cell>
        </row>
      </sheetData>
      <sheetData sheetId="12">
        <row r="11">
          <cell r="E11">
            <v>135176</v>
          </cell>
        </row>
      </sheetData>
      <sheetData sheetId="13"/>
      <sheetData sheetId="14"/>
      <sheetData sheetId="15">
        <row r="6">
          <cell r="E6">
            <v>42962</v>
          </cell>
        </row>
        <row r="42">
          <cell r="E42">
            <v>114274</v>
          </cell>
        </row>
        <row r="44">
          <cell r="E44">
            <v>285</v>
          </cell>
        </row>
        <row r="47">
          <cell r="E47">
            <v>2751</v>
          </cell>
        </row>
        <row r="48">
          <cell r="E48">
            <v>5502</v>
          </cell>
        </row>
        <row r="50">
          <cell r="E50">
            <v>13537</v>
          </cell>
        </row>
        <row r="51">
          <cell r="E51">
            <v>33247</v>
          </cell>
        </row>
        <row r="52">
          <cell r="E52">
            <v>4585</v>
          </cell>
        </row>
        <row r="54">
          <cell r="E54">
            <v>1050</v>
          </cell>
        </row>
        <row r="64">
          <cell r="E64">
            <v>1909558</v>
          </cell>
        </row>
        <row r="66">
          <cell r="E66">
            <v>36824</v>
          </cell>
        </row>
        <row r="69">
          <cell r="E69">
            <v>85377</v>
          </cell>
        </row>
        <row r="70">
          <cell r="E70">
            <v>91940</v>
          </cell>
        </row>
        <row r="72">
          <cell r="E72">
            <v>82537</v>
          </cell>
        </row>
        <row r="73">
          <cell r="E73">
            <v>539057</v>
          </cell>
        </row>
        <row r="74">
          <cell r="E74">
            <v>77370</v>
          </cell>
        </row>
        <row r="75">
          <cell r="E75">
            <v>1500</v>
          </cell>
        </row>
        <row r="76">
          <cell r="E76">
            <v>19650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4.520_Lielupes.osta"/>
      <sheetName val="05"/>
      <sheetName val="05.200_JU.kanaliz."/>
      <sheetName val="05.200_JU.liet."/>
      <sheetName val="05.200_JU.mel."/>
      <sheetName val="05.200_1.p_JU2.kārta"/>
      <sheetName val="05.200_1.p_JU3.kārta"/>
      <sheetName val="06"/>
      <sheetName val="06.400_Gaisma "/>
      <sheetName val="06.600_JN"/>
      <sheetName val="06.600_Kapi"/>
      <sheetName val="06.600_Kapi _kaplič_remont"/>
      <sheetName val="07"/>
      <sheetName val="07.310_Jurmalas slimn"/>
      <sheetName val="08"/>
      <sheetName val="08.620_Dz.koncertz_konc"/>
      <sheetName val="08.620_Dz.koncertz_pamatkap"/>
      <sheetName val="08.620_Dz.koncertz_pamatkap (2"/>
      <sheetName val="08.620_Dz.koncertz_pasak"/>
      <sheetName val="09"/>
      <sheetName val="09.100_JN"/>
      <sheetName val="09.210_JN"/>
      <sheetName val="09.510_JN"/>
      <sheetName val="09.600_Starpt.sk"/>
    </sheetNames>
    <sheetDataSet>
      <sheetData sheetId="0"/>
      <sheetData sheetId="1">
        <row r="47">
          <cell r="D47">
            <v>334174.32</v>
          </cell>
          <cell r="I47">
            <v>336696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zoomScalePageLayoutView="85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8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10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13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120140</v>
      </c>
      <c r="D21" s="31">
        <f>SUM(D22,D25,D26,D42,D43)</f>
        <v>120140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101300</v>
      </c>
      <c r="I21" s="31">
        <f>SUM(I22,I25,I26,I42,I43)</f>
        <v>101300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120140</v>
      </c>
      <c r="D25" s="54">
        <f>8840+111300</f>
        <v>120140</v>
      </c>
      <c r="E25" s="54"/>
      <c r="F25" s="55" t="s">
        <v>34</v>
      </c>
      <c r="G25" s="56" t="s">
        <v>34</v>
      </c>
      <c r="H25" s="53">
        <f t="shared" si="1"/>
        <v>101300</v>
      </c>
      <c r="I25" s="54">
        <f>I51</f>
        <v>101300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101300</v>
      </c>
      <c r="I50" s="122">
        <f>SUM(I51,I280)</f>
        <v>101300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101300</v>
      </c>
      <c r="I51" s="128">
        <f>SUM(I52,I194)</f>
        <v>101300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119840</v>
      </c>
      <c r="D52" s="133">
        <f>SUM(D53,D75,D173,D187)</f>
        <v>119840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101000</v>
      </c>
      <c r="I52" s="133">
        <f>SUM(I53,I75,I173,I187)</f>
        <v>101000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119840</v>
      </c>
      <c r="D75" s="138">
        <f>SUM(D76,D83,D130,D164,D165,D172)</f>
        <v>119840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101000</v>
      </c>
      <c r="I75" s="138">
        <f>SUM(I76,I83,I130,I164,I165,I172)</f>
        <v>101000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119840</v>
      </c>
      <c r="D83" s="65">
        <f>SUM(D84,D89,D95,D103,D112,D116,D122,D128)</f>
        <v>119840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101000</v>
      </c>
      <c r="I83" s="65">
        <f>SUM(I84,I89,I95,I103,I112,I116,I122,I128)</f>
        <v>101000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110000</v>
      </c>
      <c r="D103" s="153">
        <f>SUM(D104:D111)</f>
        <v>110000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100000</v>
      </c>
      <c r="I103" s="153">
        <f>SUM(I104:I111)</f>
        <v>100000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110000</v>
      </c>
      <c r="D107" s="76">
        <f>45000+22000+8000+15000+20000</f>
        <v>110000</v>
      </c>
      <c r="E107" s="76"/>
      <c r="F107" s="76"/>
      <c r="G107" s="150"/>
      <c r="H107" s="74">
        <f t="shared" si="6"/>
        <v>100000</v>
      </c>
      <c r="I107" s="76">
        <f>[1]labiekartos_14.piel!$K$8</f>
        <v>100000</v>
      </c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9840</v>
      </c>
      <c r="D122" s="153">
        <f>SUM(D123:D127)</f>
        <v>9840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1000</v>
      </c>
      <c r="I122" s="153">
        <f>SUM(I123:I127)</f>
        <v>1000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9840</v>
      </c>
      <c r="D127" s="76">
        <f>8840+1000</f>
        <v>9840</v>
      </c>
      <c r="E127" s="76"/>
      <c r="F127" s="76"/>
      <c r="G127" s="150"/>
      <c r="H127" s="74">
        <f t="shared" si="8"/>
        <v>1000</v>
      </c>
      <c r="I127" s="76">
        <f>[1]labiekartos_14.piel!$K$9</f>
        <v>1000</v>
      </c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300</v>
      </c>
      <c r="I194" s="133">
        <f>SUM(I195,I230,I268)</f>
        <v>300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300</v>
      </c>
      <c r="I195" s="138">
        <f>I196+I204</f>
        <v>300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300</v>
      </c>
      <c r="D204" s="65">
        <f>D205+D215+D216+D225+D226+D227+D229</f>
        <v>300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300</v>
      </c>
      <c r="I204" s="65">
        <f>I205+I215+I216+I225+I226+I227+I229</f>
        <v>300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300</v>
      </c>
      <c r="D227" s="153">
        <f>SUM(D228)</f>
        <v>300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300</v>
      </c>
      <c r="I227" s="153">
        <f>SUM(I228)</f>
        <v>300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300</v>
      </c>
      <c r="D228" s="76">
        <f>300</f>
        <v>300</v>
      </c>
      <c r="E228" s="76"/>
      <c r="F228" s="76"/>
      <c r="G228" s="150"/>
      <c r="H228" s="74">
        <f t="shared" si="24"/>
        <v>300</v>
      </c>
      <c r="I228" s="76">
        <f>[1]labiekartos_14.piel!$K$10</f>
        <v>300</v>
      </c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101300</v>
      </c>
      <c r="I283" s="219">
        <f>SUM(I280,I268,I230,I195,I187,I173,I75,I53)</f>
        <v>101300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F88NghZTIFg0rtH1MS6QjdOvJXNZrovmeMiQauOxsfpUkxKZee7gLvAllOZLTzgv11c2T1NVmHfMLR/UnDQ2lQ==" saltValue="UiqTh10v7KUnK1Z52vICqA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04.1.1.&amp;"Cambria,Regular"
</oddHeader>
    <oddFooter>&amp;L&amp;"Times New Roman,Regular"&amp;10&amp;D&amp;T&amp;R&amp;"Times New Roman,Regular"&amp;10&amp;P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303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305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13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306736</v>
      </c>
      <c r="D21" s="31">
        <f>SUM(D22,D25,D26,D42,D43)</f>
        <v>306736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89600</v>
      </c>
      <c r="I21" s="31">
        <f>SUM(I22,I25,I26,I42,I43)</f>
        <v>89600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306736</v>
      </c>
      <c r="D25" s="54">
        <f>4269+98250+204217</f>
        <v>306736</v>
      </c>
      <c r="E25" s="54"/>
      <c r="F25" s="55" t="s">
        <v>34</v>
      </c>
      <c r="G25" s="56" t="s">
        <v>34</v>
      </c>
      <c r="H25" s="53">
        <f t="shared" si="1"/>
        <v>89600</v>
      </c>
      <c r="I25" s="54">
        <f>I51</f>
        <v>89600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89600</v>
      </c>
      <c r="I50" s="122">
        <f>SUM(I51,I280)</f>
        <v>89600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89600</v>
      </c>
      <c r="I51" s="128">
        <f>SUM(I52,I194)</f>
        <v>89600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103524</v>
      </c>
      <c r="D52" s="133">
        <f>SUM(D53,D75,D173,D187)</f>
        <v>103524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89600</v>
      </c>
      <c r="I52" s="133">
        <f>SUM(I53,I75,I173,I187)</f>
        <v>89600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103524</v>
      </c>
      <c r="D75" s="138">
        <f>SUM(D76,D83,D130,D164,D165,D172)</f>
        <v>103524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89600</v>
      </c>
      <c r="I75" s="138">
        <f>SUM(I76,I83,I130,I164,I165,I172)</f>
        <v>89600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34000</v>
      </c>
      <c r="D76" s="65">
        <f>SUM(D77,D80)</f>
        <v>34000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32500</v>
      </c>
      <c r="I76" s="65">
        <f>SUM(I77,I80)</f>
        <v>32500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>
        <f>[1]Protokola.nod_4.piel!$K$10</f>
        <v>0</v>
      </c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>
        <f>[1]Protokola.nod_4.piel!$K$11</f>
        <v>0</v>
      </c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34000</v>
      </c>
      <c r="D80" s="153">
        <f>SUM(D81:D82)</f>
        <v>34000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32500</v>
      </c>
      <c r="I80" s="153">
        <f>SUM(I81:I82)</f>
        <v>32500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4000</v>
      </c>
      <c r="D81" s="76">
        <f>4000</f>
        <v>4000</v>
      </c>
      <c r="E81" s="76"/>
      <c r="F81" s="76"/>
      <c r="G81" s="150"/>
      <c r="H81" s="74">
        <f t="shared" si="6"/>
        <v>2500</v>
      </c>
      <c r="I81" s="76">
        <f>[1]Protokola.nod_4.piel!$K$12</f>
        <v>2500</v>
      </c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30000</v>
      </c>
      <c r="D82" s="76">
        <f>30000</f>
        <v>30000</v>
      </c>
      <c r="E82" s="76"/>
      <c r="F82" s="76"/>
      <c r="G82" s="150"/>
      <c r="H82" s="74">
        <f t="shared" si="6"/>
        <v>30000</v>
      </c>
      <c r="I82" s="76">
        <f>[1]Protokola.nod_4.piel!$K$13</f>
        <v>30000</v>
      </c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59269</v>
      </c>
      <c r="D83" s="65">
        <f>SUM(D84,D89,D95,D103,D112,D116,D122,D128)</f>
        <v>59269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52100</v>
      </c>
      <c r="I83" s="65">
        <f>SUM(I84,I89,I95,I103,I112,I116,I122,I128)</f>
        <v>52100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57769</v>
      </c>
      <c r="D95" s="153">
        <f>SUM(D96:D102)</f>
        <v>57769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48100</v>
      </c>
      <c r="I95" s="153">
        <f>SUM(I96:I102)</f>
        <v>48100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52000</v>
      </c>
      <c r="D96" s="76">
        <f>27000+25000</f>
        <v>52000</v>
      </c>
      <c r="E96" s="76"/>
      <c r="F96" s="76"/>
      <c r="G96" s="150"/>
      <c r="H96" s="74">
        <f t="shared" si="6"/>
        <v>47000</v>
      </c>
      <c r="I96" s="76">
        <f>[1]Protokola.nod_4.piel!$K$14</f>
        <v>47000</v>
      </c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1500</v>
      </c>
      <c r="D97" s="76">
        <f>1500</f>
        <v>1500</v>
      </c>
      <c r="E97" s="76"/>
      <c r="F97" s="76"/>
      <c r="G97" s="150"/>
      <c r="H97" s="74">
        <f t="shared" si="6"/>
        <v>1100</v>
      </c>
      <c r="I97" s="76">
        <f>[1]Protokola.nod_4.piel!$K$15</f>
        <v>1100</v>
      </c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4269</v>
      </c>
      <c r="D102" s="76">
        <f>4269</f>
        <v>4269</v>
      </c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1500</v>
      </c>
      <c r="D116" s="153">
        <f>SUM(D117:D121)</f>
        <v>1500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1000</v>
      </c>
      <c r="I116" s="153">
        <f>SUM(I117:I121)</f>
        <v>1000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1500</v>
      </c>
      <c r="D118" s="76">
        <f>1500</f>
        <v>1500</v>
      </c>
      <c r="E118" s="76"/>
      <c r="F118" s="76"/>
      <c r="G118" s="150"/>
      <c r="H118" s="74">
        <f t="shared" si="8"/>
        <v>1000</v>
      </c>
      <c r="I118" s="76">
        <f>[1]Protokola.nod_4.piel!$K$16</f>
        <v>1000</v>
      </c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3000</v>
      </c>
      <c r="I122" s="153">
        <f>SUM(I123:I127)</f>
        <v>3000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3000</v>
      </c>
      <c r="I127" s="76">
        <v>3000</v>
      </c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6250</v>
      </c>
      <c r="D130" s="65">
        <f>SUM(D131,D136,D140,D141,D144,D151,D159,D160,D163)</f>
        <v>6250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5000</v>
      </c>
      <c r="I130" s="65">
        <f>SUM(I131,I136,I140,I141,I144,I151,I159,I160,I163)</f>
        <v>5000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5000</v>
      </c>
      <c r="I131" s="162">
        <f t="shared" si="10"/>
        <v>5000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5000</v>
      </c>
      <c r="I135" s="76">
        <v>5000</v>
      </c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6250</v>
      </c>
      <c r="D163" s="156">
        <f>6250</f>
        <v>6250</v>
      </c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4005</v>
      </c>
      <c r="D165" s="65">
        <f>SUM(D166,D171)</f>
        <v>4005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4005</v>
      </c>
      <c r="D166" s="162">
        <f>SUM(D167:D170)</f>
        <v>4005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4005</v>
      </c>
      <c r="D170" s="76">
        <f>4005</f>
        <v>4005</v>
      </c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0</v>
      </c>
      <c r="I194" s="133">
        <f>SUM(I195,I230,I268)</f>
        <v>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200212</v>
      </c>
      <c r="D204" s="65">
        <f>D205+D215+D216+D225+D226+D227+D229</f>
        <v>200212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200212</v>
      </c>
      <c r="D205" s="145">
        <f>SUM(D206:D214)</f>
        <v>200212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200212</v>
      </c>
      <c r="D214" s="76">
        <f>200212</f>
        <v>200212</v>
      </c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>
        <f>[1]Protokola.nod_4.piel!$K$18</f>
        <v>0</v>
      </c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89600</v>
      </c>
      <c r="I283" s="219">
        <f>SUM(I280,I268,I230,I195,I187,I173,I75,I53)</f>
        <v>89600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adurfOsTc0Xv4AdJSHD3hU/s8N56C/93KaZmRfXZKTwo5e0MdiHqxr0ZcBaVq0jgzwtXRVxNSk671zIR+cN01Q==" saltValue="xbEXTfv3qD+cWcR03Mrt/A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04.1.10.&amp;"Cambria,Regular"
</oddHeader>
    <oddFooter>&amp;L&amp;"Times New Roman,Regular"&amp;10&amp;D&amp;T&amp;R&amp;"Times New Roman,Regular"&amp;10&amp;P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303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306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13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 t="e">
        <f t="shared" ref="C21:C47" si="0">SUM(D21:G21)</f>
        <v>#REF!</v>
      </c>
      <c r="D21" s="31" t="e">
        <f>SUM(D22,D25,D26,D42,D43)</f>
        <v>#REF!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99789</v>
      </c>
      <c r="I21" s="31">
        <f>SUM(I22,I25,I26,I42,I43)</f>
        <v>99789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 t="e">
        <f t="shared" si="0"/>
        <v>#REF!</v>
      </c>
      <c r="D25" s="54" t="e">
        <f>D51</f>
        <v>#REF!</v>
      </c>
      <c r="E25" s="54"/>
      <c r="F25" s="55" t="s">
        <v>34</v>
      </c>
      <c r="G25" s="56" t="s">
        <v>34</v>
      </c>
      <c r="H25" s="53">
        <f t="shared" si="1"/>
        <v>99789</v>
      </c>
      <c r="I25" s="54">
        <f>I51</f>
        <v>99789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99789</v>
      </c>
      <c r="I50" s="122">
        <f>SUM(I51,I280)</f>
        <v>99789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99789</v>
      </c>
      <c r="I51" s="128">
        <f>SUM(I52,I194)</f>
        <v>99789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0</v>
      </c>
      <c r="D52" s="133">
        <f>SUM(D53,D75,D173,D187)</f>
        <v>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2000</v>
      </c>
      <c r="I52" s="133">
        <f>SUM(I53,I75,I173,I187)</f>
        <v>2000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2000</v>
      </c>
      <c r="I75" s="138">
        <f>SUM(I76,I83,I130,I164,I165,I172)</f>
        <v>2000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0</v>
      </c>
      <c r="I83" s="65">
        <f>SUM(I84,I89,I95,I103,I112,I116,I122,I128)</f>
        <v>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2000</v>
      </c>
      <c r="I165" s="65">
        <f>SUM(I166,I171)</f>
        <v>2000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2000</v>
      </c>
      <c r="I166" s="162">
        <f>SUM(I167:I170)</f>
        <v>2000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2000</v>
      </c>
      <c r="I170" s="76">
        <f>[1]pip_12.piel!$G$14</f>
        <v>2000</v>
      </c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97789</v>
      </c>
      <c r="I194" s="133">
        <f>SUM(I195,I230,I268)</f>
        <v>97789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97789</v>
      </c>
      <c r="I195" s="138">
        <f>I196+I204</f>
        <v>97789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97789</v>
      </c>
      <c r="I204" s="65">
        <f>I205+I215+I216+I225+I226+I227+I229</f>
        <v>97789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97789</v>
      </c>
      <c r="I205" s="145">
        <f>SUM(I206:I214)</f>
        <v>97789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>
        <f>[1]pip_12.piel!$G$12</f>
        <v>0</v>
      </c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97789</v>
      </c>
      <c r="I214" s="76">
        <f>[1]pip_12.piel!$G$11</f>
        <v>97789</v>
      </c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0</v>
      </c>
      <c r="I224" s="76">
        <f>[1]pip_12.piel!$G$13</f>
        <v>0</v>
      </c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99789</v>
      </c>
      <c r="I283" s="219">
        <f>SUM(I280,I268,I230,I195,I187,I173,I75,I53)</f>
        <v>99789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EEuBkeWAx4+b7wm883fjcI9BQYIU9sV4yPVU2DXxJH0nLei04ApVAGweeya18HOkU3qCerD55TG5Olft4Wb9CQ==" saltValue="0CsN0m6I9TIRXQgxTZnlTA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04.1.11.&amp;"Cambria,Regular"
</oddHeader>
    <oddFooter>&amp;L&amp;"Times New Roman,Regular"&amp;10&amp;D&amp;T&amp;R&amp;"Times New Roman,Regular"&amp;10&amp;P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307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308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13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503266</v>
      </c>
      <c r="D21" s="31">
        <f>SUM(D22,D25,D26,D42,D43)</f>
        <v>503266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991344</v>
      </c>
      <c r="I21" s="31">
        <f>SUM(I22,I25,I26,I42,I43)</f>
        <v>991344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503266</v>
      </c>
      <c r="D25" s="54">
        <f>134000+369266</f>
        <v>503266</v>
      </c>
      <c r="E25" s="54"/>
      <c r="F25" s="55" t="s">
        <v>34</v>
      </c>
      <c r="G25" s="56" t="s">
        <v>34</v>
      </c>
      <c r="H25" s="53">
        <f t="shared" si="1"/>
        <v>991344</v>
      </c>
      <c r="I25" s="54">
        <f>I51</f>
        <v>991344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991344</v>
      </c>
      <c r="I50" s="122">
        <f>SUM(I51,I280)</f>
        <v>991344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991344</v>
      </c>
      <c r="I51" s="128">
        <f>SUM(I52,I194)</f>
        <v>991344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363704</v>
      </c>
      <c r="D52" s="133">
        <f>SUM(D53,D75,D173,D187)</f>
        <v>363704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871912</v>
      </c>
      <c r="I52" s="133">
        <f>SUM(I53,I75,I173,I187)</f>
        <v>871912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17115</v>
      </c>
      <c r="I53" s="138">
        <f>SUM(I54,I67)</f>
        <v>17115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17115</v>
      </c>
      <c r="I54" s="65">
        <f>SUM(I55,I58,I66)</f>
        <v>17115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17115</v>
      </c>
      <c r="I66" s="156">
        <f>[1]marketings_5.piel!$L$2</f>
        <v>17115</v>
      </c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320504</v>
      </c>
      <c r="D75" s="138">
        <f>SUM(D76,D83,D130,D164,D165,D172)</f>
        <v>320504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811597</v>
      </c>
      <c r="I75" s="138">
        <f>SUM(I76,I83,I130,I164,I165,I172)</f>
        <v>811597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248104</v>
      </c>
      <c r="D83" s="65">
        <f>SUM(D84,D89,D95,D103,D112,D116,D122,D128)</f>
        <v>248104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704997</v>
      </c>
      <c r="I83" s="65">
        <f>SUM(I84,I89,I95,I103,I112,I116,I122,I128)</f>
        <v>704997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>
        <f>[1]marketings_5.piel!$L$3</f>
        <v>0</v>
      </c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109184</v>
      </c>
      <c r="D95" s="153">
        <f>SUM(D96:D102)</f>
        <v>109184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318377</v>
      </c>
      <c r="I95" s="153">
        <f>SUM(I96:I102)</f>
        <v>318377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67100</v>
      </c>
      <c r="D96" s="76">
        <f>600+6000+15000+18000+2500+25000</f>
        <v>67100</v>
      </c>
      <c r="E96" s="76"/>
      <c r="F96" s="76"/>
      <c r="G96" s="150"/>
      <c r="H96" s="74">
        <f t="shared" si="6"/>
        <v>49850</v>
      </c>
      <c r="I96" s="76">
        <f>[1]proj.iev.nod_7.piel!$K$2+[1]strat.bizn.plan.nod_8.piel!$K$2+[1]marketings_5.piel!$L$4+7115</f>
        <v>49850</v>
      </c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34084</v>
      </c>
      <c r="D97" s="76">
        <f>10000+24084</f>
        <v>34084</v>
      </c>
      <c r="E97" s="76"/>
      <c r="F97" s="76"/>
      <c r="G97" s="150"/>
      <c r="H97" s="74">
        <f t="shared" si="6"/>
        <v>56727</v>
      </c>
      <c r="I97" s="76">
        <f>[1]strat.bizn.plan.nod_8.piel!$K$3+[1]marketings_5.piel!$L$5</f>
        <v>56727</v>
      </c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8000</v>
      </c>
      <c r="D102" s="76">
        <f>3800+4200</f>
        <v>8000</v>
      </c>
      <c r="E102" s="76"/>
      <c r="F102" s="76"/>
      <c r="G102" s="150"/>
      <c r="H102" s="74">
        <f t="shared" si="6"/>
        <v>211800</v>
      </c>
      <c r="I102" s="76">
        <f>[1]strat.bizn.plan.nod_8.piel!$K$4+[1]marketings_5.piel!$L$6</f>
        <v>211800</v>
      </c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20000</v>
      </c>
      <c r="I116" s="153">
        <f>SUM(I117:I121)</f>
        <v>20000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>
        <f>[1]marketings_5.piel!$L$7</f>
        <v>0</v>
      </c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20000</v>
      </c>
      <c r="I120" s="76">
        <f>[1]marketings_5.piel!$L$8</f>
        <v>20000</v>
      </c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138920</v>
      </c>
      <c r="D122" s="153">
        <f>SUM(D123:D127)</f>
        <v>138920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366620</v>
      </c>
      <c r="I122" s="153">
        <f>SUM(I123:I127)</f>
        <v>366620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>
        <f>[1]proj.iev.nod_7.piel!$K$3+[1]marketings_5.piel!$L$9</f>
        <v>0</v>
      </c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138920</v>
      </c>
      <c r="D127" s="76">
        <f>8000+1000+44000+120+75000+1800+9000</f>
        <v>138920</v>
      </c>
      <c r="E127" s="76"/>
      <c r="F127" s="76"/>
      <c r="G127" s="150"/>
      <c r="H127" s="74">
        <f t="shared" si="8"/>
        <v>366620</v>
      </c>
      <c r="I127" s="76">
        <f>[1]proj.iev.nod_7.piel!$K$4+[1]strat.bizn.plan.nod_8.piel!$K$5+[1]marketings_5.piel!$L$10+4500</f>
        <v>366620</v>
      </c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72400</v>
      </c>
      <c r="D130" s="65">
        <f>SUM(D131,D136,D140,D141,D144,D151,D159,D160,D163)</f>
        <v>72400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106600</v>
      </c>
      <c r="I130" s="65">
        <f>SUM(I131,I136,I140,I141,I144,I151,I159,I160,I163)</f>
        <v>106600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106600</v>
      </c>
      <c r="I131" s="162">
        <f t="shared" si="10"/>
        <v>106600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106600</v>
      </c>
      <c r="I135" s="76">
        <f>85000+21600</f>
        <v>106600</v>
      </c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72400</v>
      </c>
      <c r="D163" s="156">
        <f>400+2000+50000+20000</f>
        <v>72400</v>
      </c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43200</v>
      </c>
      <c r="D173" s="138">
        <f>SUM(D174,D184)</f>
        <v>43200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43200</v>
      </c>
      <c r="I173" s="138">
        <f>SUM(I174,I184)</f>
        <v>43200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43200</v>
      </c>
      <c r="D174" s="65">
        <f>SUM(D175,D179)</f>
        <v>43200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43200</v>
      </c>
      <c r="I174" s="65">
        <f>SUM(I175,I179)</f>
        <v>43200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43200</v>
      </c>
      <c r="D175" s="162">
        <f>SUM(D176:D178)</f>
        <v>43200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43200</v>
      </c>
      <c r="I175" s="162">
        <f>SUM(I176:I178)</f>
        <v>43200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43200</v>
      </c>
      <c r="D177" s="76">
        <f>43200</f>
        <v>43200</v>
      </c>
      <c r="E177" s="76"/>
      <c r="F177" s="76"/>
      <c r="G177" s="150"/>
      <c r="H177" s="74">
        <f>SUM(I177:L177)</f>
        <v>43200</v>
      </c>
      <c r="I177" s="76">
        <f>[1]strat.bizn.plan.nod_8.piel!$K$7</f>
        <v>43200</v>
      </c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119432</v>
      </c>
      <c r="I194" s="133">
        <f>SUM(I195,I230,I268)</f>
        <v>119432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109432</v>
      </c>
      <c r="I195" s="138">
        <f>I196+I204</f>
        <v>109432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44332</v>
      </c>
      <c r="D196" s="65">
        <f>D197+D198+D201+D202+D203</f>
        <v>44332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84432</v>
      </c>
      <c r="I196" s="65">
        <f>I197+I198+I201+I202+I203</f>
        <v>84432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44332</v>
      </c>
      <c r="D197" s="70">
        <f>27000+17332</f>
        <v>44332</v>
      </c>
      <c r="E197" s="70"/>
      <c r="F197" s="70"/>
      <c r="G197" s="148"/>
      <c r="H197" s="68">
        <f t="shared" si="24"/>
        <v>84432</v>
      </c>
      <c r="I197" s="70">
        <f>[1]strat.bizn.plan.nod_8.piel!$K$8+[1]marketings_5.piel!$L$12</f>
        <v>84432</v>
      </c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80000</v>
      </c>
      <c r="D204" s="65">
        <f>D205+D215+D216+D225+D226+D227+D229</f>
        <v>80000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25000</v>
      </c>
      <c r="I204" s="65">
        <f>I205+I215+I216+I225+I226+I227+I229</f>
        <v>25000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25000</v>
      </c>
      <c r="I216" s="153">
        <f>SUM(I217:I224)</f>
        <v>25000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25000</v>
      </c>
      <c r="I220" s="76">
        <f>[1]marketings_5.piel!$L$13</f>
        <v>25000</v>
      </c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0</v>
      </c>
      <c r="I224" s="76">
        <f>[1]proj.iev.nod_7.piel!$K$6</f>
        <v>0</v>
      </c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80000</v>
      </c>
      <c r="D226" s="76">
        <f>80000</f>
        <v>80000</v>
      </c>
      <c r="E226" s="76"/>
      <c r="F226" s="76"/>
      <c r="G226" s="150"/>
      <c r="H226" s="74">
        <f t="shared" si="24"/>
        <v>0</v>
      </c>
      <c r="I226" s="76">
        <f>[1]proj.iev.nod_7.piel!$K$7</f>
        <v>0</v>
      </c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10000</v>
      </c>
      <c r="I230" s="138">
        <f>I231+I251+I258</f>
        <v>10000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10000</v>
      </c>
      <c r="I258" s="65">
        <f>SUM(I259,I263)</f>
        <v>10000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10000</v>
      </c>
      <c r="I263" s="153">
        <f>SUM(I264:I267)</f>
        <v>10000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10000</v>
      </c>
      <c r="I265" s="76">
        <f>[1]marketings_5.piel!$L$14</f>
        <v>10000</v>
      </c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991344</v>
      </c>
      <c r="I283" s="219">
        <f>SUM(I280,I268,I230,I195,I187,I173,I75,I53)</f>
        <v>991344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U0MhVS1+Bu422D6Jmp0cA3xz07MRM+lKpjPKuIo8U0sqeKytTYty3q6+bD56OB7PgWnavVal7DVg/oK+yQMnAA==" saltValue="psLbaezRqtdZJa0yykJT2g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04.1.12.&amp;"Cambria,Regular"
</oddHeader>
    <oddFooter>&amp;L&amp;"Times New Roman,Regular"&amp;10&amp;D&amp;T&amp;R&amp;"Times New Roman,Regular"&amp;10&amp;P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topLeftCell="A37"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294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317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/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 t="s">
        <v>318</v>
      </c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6389613</v>
      </c>
      <c r="D21" s="31">
        <f>SUM(D22,D25,D26,D42,D43)</f>
        <v>6389613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6389613</v>
      </c>
      <c r="I21" s="31">
        <f>SUM(I22,I25,I26,I42,I43)</f>
        <v>6389613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13738</v>
      </c>
      <c r="D22" s="37">
        <f>SUM(D23:D24)</f>
        <v>13738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13738</v>
      </c>
      <c r="I22" s="37">
        <f>SUM(I23:I24)</f>
        <v>13738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13738</v>
      </c>
      <c r="D24" s="49">
        <v>13738</v>
      </c>
      <c r="E24" s="49"/>
      <c r="F24" s="49"/>
      <c r="G24" s="50"/>
      <c r="H24" s="48">
        <f t="shared" si="1"/>
        <v>13738</v>
      </c>
      <c r="I24" s="49">
        <v>13738</v>
      </c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2854393</v>
      </c>
      <c r="D25" s="54">
        <v>2854393</v>
      </c>
      <c r="E25" s="54"/>
      <c r="F25" s="55" t="s">
        <v>34</v>
      </c>
      <c r="G25" s="56" t="s">
        <v>34</v>
      </c>
      <c r="H25" s="53">
        <f t="shared" si="1"/>
        <v>2854393</v>
      </c>
      <c r="I25" s="54">
        <v>2854393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3521482</v>
      </c>
      <c r="D26" s="60">
        <v>3521482</v>
      </c>
      <c r="E26" s="61" t="s">
        <v>34</v>
      </c>
      <c r="F26" s="61" t="s">
        <v>34</v>
      </c>
      <c r="G26" s="62" t="s">
        <v>34</v>
      </c>
      <c r="H26" s="59">
        <f t="shared" si="1"/>
        <v>3521482</v>
      </c>
      <c r="I26" s="63">
        <v>3521482</v>
      </c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6389613</v>
      </c>
      <c r="I50" s="122">
        <f>SUM(I51,I280)</f>
        <v>6389613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5660558</v>
      </c>
      <c r="I51" s="128">
        <f>SUM(I52,I194)</f>
        <v>5660558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0</v>
      </c>
      <c r="D52" s="133">
        <f>SUM(D53,D75,D173,D187)</f>
        <v>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0</v>
      </c>
      <c r="I52" s="133">
        <f>SUM(I53,I75,I173,I187)</f>
        <v>0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0</v>
      </c>
      <c r="I75" s="138">
        <f>SUM(I76,I83,I130,I164,I165,I172)</f>
        <v>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0</v>
      </c>
      <c r="I83" s="65">
        <f>SUM(I84,I89,I95,I103,I112,I116,I122,I128)</f>
        <v>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5660558</v>
      </c>
      <c r="I194" s="133">
        <f>SUM(I195,I230,I268)</f>
        <v>5660558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5660558</v>
      </c>
      <c r="I195" s="138">
        <f>I196+I204</f>
        <v>5660558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5660558</v>
      </c>
      <c r="D204" s="65">
        <f>D205+D215+D216+D225+D226+D227+D229</f>
        <v>5660558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5660558</v>
      </c>
      <c r="I204" s="65">
        <f>I205+I215+I216+I225+I226+I227+I229</f>
        <v>5660558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713</v>
      </c>
      <c r="D216" s="153">
        <f>SUM(D217:D224)</f>
        <v>713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713</v>
      </c>
      <c r="I216" s="153">
        <f>SUM(I217:I224)</f>
        <v>713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713</v>
      </c>
      <c r="D224" s="76">
        <v>713</v>
      </c>
      <c r="E224" s="76"/>
      <c r="F224" s="76"/>
      <c r="G224" s="150"/>
      <c r="H224" s="74">
        <f t="shared" si="24"/>
        <v>713</v>
      </c>
      <c r="I224" s="76">
        <v>713</v>
      </c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5659845</v>
      </c>
      <c r="D226" s="76">
        <v>5659845</v>
      </c>
      <c r="E226" s="76"/>
      <c r="F226" s="76"/>
      <c r="G226" s="150"/>
      <c r="H226" s="74">
        <f t="shared" si="24"/>
        <v>5659845</v>
      </c>
      <c r="I226" s="76">
        <v>5659845</v>
      </c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729055</v>
      </c>
      <c r="D280" s="153">
        <f>SUM(D281:D282)</f>
        <v>729055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729055</v>
      </c>
      <c r="I280" s="153">
        <f>SUM(I281:I282)</f>
        <v>729055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729055</v>
      </c>
      <c r="D282" s="70">
        <v>729055</v>
      </c>
      <c r="E282" s="70"/>
      <c r="F282" s="70"/>
      <c r="G282" s="148"/>
      <c r="H282" s="68">
        <f t="shared" si="37"/>
        <v>729055</v>
      </c>
      <c r="I282" s="70">
        <v>729055</v>
      </c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6389613</v>
      </c>
      <c r="I283" s="219">
        <f>SUM(I280,I268,I230,I195,I187,I173,I75,I53)</f>
        <v>6389613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715317</v>
      </c>
      <c r="I285" s="225">
        <f>SUM(I25,I26,I42)-I51</f>
        <v>715317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-715317</v>
      </c>
      <c r="D287" s="225">
        <f t="shared" si="40"/>
        <v>-715317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-715317</v>
      </c>
      <c r="I287" s="225">
        <f t="shared" si="40"/>
        <v>-715317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-715317</v>
      </c>
      <c r="D288" s="225">
        <f t="shared" si="41"/>
        <v>-715317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-715317</v>
      </c>
      <c r="I288" s="225">
        <f t="shared" si="41"/>
        <v>-715317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AV3fJWXqwgXn6+I9vXwcmG2aO8ykGiAFlQQW2avwyUDS8y0eeUcY+VXzF3O3VYOR29ncT3i0zZy0ZZl9iFOVpw==" saltValue="teEIrVKrypG0NfRaAcBADA==" spinCount="100000" sheet="1" objects="1" scenarios="1"/>
  <mergeCells count="29">
    <mergeCell ref="H7:L7"/>
    <mergeCell ref="A1:L1"/>
    <mergeCell ref="A2:L2"/>
    <mergeCell ref="H4:L4"/>
    <mergeCell ref="H5:L5"/>
    <mergeCell ref="H6:L6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A287:B287"/>
    <mergeCell ref="H17:H18"/>
    <mergeCell ref="I17:I18"/>
    <mergeCell ref="J17:J18"/>
    <mergeCell ref="K17:K18"/>
    <mergeCell ref="H13:L13"/>
    <mergeCell ref="H14:L14"/>
    <mergeCell ref="H8:L8"/>
    <mergeCell ref="H9:L9"/>
    <mergeCell ref="H10:L10"/>
    <mergeCell ref="H11:L11"/>
    <mergeCell ref="H12:L12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04.1.13.&amp;"Cambria,Regular"
</oddHeader>
    <oddFooter>&amp;L&amp;"Times New Roman,Regular"&amp;10&amp;D&amp;T&amp;R&amp;"Times New Roman,Regular"&amp;10&amp;P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topLeftCell="A37"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299</v>
      </c>
      <c r="I7" s="267"/>
      <c r="J7" s="267"/>
      <c r="K7" s="267"/>
      <c r="L7" s="268"/>
    </row>
    <row r="8" spans="1:12" ht="39" customHeight="1" x14ac:dyDescent="0.25">
      <c r="A8" s="2" t="s">
        <v>9</v>
      </c>
      <c r="B8" s="3"/>
      <c r="D8" s="264"/>
      <c r="E8" s="264"/>
      <c r="F8" s="264"/>
      <c r="G8" s="264"/>
      <c r="H8" s="274" t="s">
        <v>319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/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 t="s">
        <v>320</v>
      </c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11976</v>
      </c>
      <c r="D21" s="31">
        <f>SUM(D22,D25,D26,D42,D43)</f>
        <v>11976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11976</v>
      </c>
      <c r="I21" s="31">
        <f>SUM(I22,I25,I26,I42,I43)</f>
        <v>11976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4450</v>
      </c>
      <c r="D22" s="37">
        <f>SUM(D23:D24)</f>
        <v>4450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4450</v>
      </c>
      <c r="I22" s="37">
        <f>SUM(I23:I24)</f>
        <v>4450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4450</v>
      </c>
      <c r="D24" s="49">
        <v>4450</v>
      </c>
      <c r="E24" s="49"/>
      <c r="F24" s="49"/>
      <c r="G24" s="50"/>
      <c r="H24" s="48">
        <f t="shared" si="1"/>
        <v>4450</v>
      </c>
      <c r="I24" s="49">
        <v>4450</v>
      </c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0</v>
      </c>
      <c r="D25" s="54"/>
      <c r="E25" s="54"/>
      <c r="F25" s="55" t="s">
        <v>34</v>
      </c>
      <c r="G25" s="56" t="s">
        <v>34</v>
      </c>
      <c r="H25" s="53">
        <f t="shared" si="1"/>
        <v>0</v>
      </c>
      <c r="I25" s="54"/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7526</v>
      </c>
      <c r="D26" s="60">
        <v>7526</v>
      </c>
      <c r="E26" s="61" t="s">
        <v>34</v>
      </c>
      <c r="F26" s="61" t="s">
        <v>34</v>
      </c>
      <c r="G26" s="62" t="s">
        <v>34</v>
      </c>
      <c r="H26" s="59">
        <f t="shared" si="1"/>
        <v>7526</v>
      </c>
      <c r="I26" s="63">
        <v>7526</v>
      </c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 t="shared" si="1"/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>E44</f>
        <v>0</v>
      </c>
      <c r="F43" s="89">
        <f>F44</f>
        <v>0</v>
      </c>
      <c r="G43" s="62" t="s">
        <v>34</v>
      </c>
      <c r="H43" s="86">
        <f t="shared" si="1"/>
        <v>0</v>
      </c>
      <c r="I43" s="89">
        <f>I44</f>
        <v>0</v>
      </c>
      <c r="J43" s="89">
        <f>J44</f>
        <v>0</v>
      </c>
      <c r="K43" s="89">
        <f>K44</f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1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4" si="2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82" si="3">SUM(I50:L50)</f>
        <v>11976</v>
      </c>
      <c r="I50" s="122">
        <f>SUM(I51,I280)</f>
        <v>11976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2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3"/>
        <v>2741</v>
      </c>
      <c r="I51" s="128">
        <f>SUM(I52,I194)</f>
        <v>2741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2"/>
        <v>2381</v>
      </c>
      <c r="D52" s="133">
        <f>SUM(D53,D75,D173,D187)</f>
        <v>2381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3"/>
        <v>2381</v>
      </c>
      <c r="I52" s="133">
        <f>SUM(I53,I75,I173,I187)</f>
        <v>2381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2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3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2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3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2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3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2"/>
        <v>0</v>
      </c>
      <c r="D56" s="70"/>
      <c r="E56" s="70"/>
      <c r="F56" s="70"/>
      <c r="G56" s="148"/>
      <c r="H56" s="68">
        <f t="shared" si="3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2"/>
        <v>0</v>
      </c>
      <c r="D57" s="76"/>
      <c r="E57" s="76"/>
      <c r="F57" s="76"/>
      <c r="G57" s="150"/>
      <c r="H57" s="74">
        <f t="shared" si="3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2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3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2"/>
        <v>0</v>
      </c>
      <c r="D59" s="76"/>
      <c r="E59" s="76"/>
      <c r="F59" s="76"/>
      <c r="G59" s="150"/>
      <c r="H59" s="74">
        <f t="shared" si="3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2"/>
        <v>0</v>
      </c>
      <c r="D60" s="76"/>
      <c r="E60" s="76"/>
      <c r="F60" s="76"/>
      <c r="G60" s="150"/>
      <c r="H60" s="74">
        <f t="shared" si="3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2"/>
        <v>0</v>
      </c>
      <c r="D61" s="76"/>
      <c r="E61" s="76"/>
      <c r="F61" s="76"/>
      <c r="G61" s="150"/>
      <c r="H61" s="74">
        <f t="shared" si="3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2"/>
        <v>0</v>
      </c>
      <c r="D62" s="76"/>
      <c r="E62" s="76"/>
      <c r="F62" s="76"/>
      <c r="G62" s="150"/>
      <c r="H62" s="74">
        <f t="shared" si="3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2"/>
        <v>0</v>
      </c>
      <c r="D63" s="76"/>
      <c r="E63" s="76"/>
      <c r="F63" s="76"/>
      <c r="G63" s="150"/>
      <c r="H63" s="74">
        <f t="shared" si="3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2"/>
        <v>0</v>
      </c>
      <c r="D64" s="76"/>
      <c r="E64" s="76"/>
      <c r="F64" s="76"/>
      <c r="G64" s="150"/>
      <c r="H64" s="74">
        <f t="shared" si="3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2"/>
        <v>0</v>
      </c>
      <c r="D65" s="76"/>
      <c r="E65" s="76"/>
      <c r="F65" s="76"/>
      <c r="G65" s="150"/>
      <c r="H65" s="74">
        <f t="shared" si="3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2"/>
        <v>0</v>
      </c>
      <c r="D66" s="156"/>
      <c r="E66" s="156"/>
      <c r="F66" s="156"/>
      <c r="G66" s="157"/>
      <c r="H66" s="110">
        <f t="shared" si="3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2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3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2"/>
        <v>0</v>
      </c>
      <c r="D68" s="70"/>
      <c r="E68" s="70"/>
      <c r="F68" s="70"/>
      <c r="G68" s="148"/>
      <c r="H68" s="68">
        <f t="shared" si="3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2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3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2"/>
        <v>0</v>
      </c>
      <c r="D70" s="76"/>
      <c r="E70" s="76"/>
      <c r="F70" s="76"/>
      <c r="G70" s="150"/>
      <c r="H70" s="74">
        <f t="shared" si="3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2"/>
        <v>0</v>
      </c>
      <c r="D71" s="76"/>
      <c r="E71" s="76"/>
      <c r="F71" s="76"/>
      <c r="G71" s="150"/>
      <c r="H71" s="74">
        <f t="shared" si="3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2"/>
        <v>0</v>
      </c>
      <c r="D72" s="76"/>
      <c r="E72" s="76"/>
      <c r="F72" s="76"/>
      <c r="G72" s="150"/>
      <c r="H72" s="74">
        <f t="shared" si="3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2"/>
        <v>0</v>
      </c>
      <c r="D73" s="76"/>
      <c r="E73" s="76"/>
      <c r="F73" s="76"/>
      <c r="G73" s="150"/>
      <c r="H73" s="74">
        <f t="shared" si="3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2"/>
        <v>0</v>
      </c>
      <c r="D74" s="76"/>
      <c r="E74" s="76"/>
      <c r="F74" s="76"/>
      <c r="G74" s="150"/>
      <c r="H74" s="74">
        <f t="shared" si="3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2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3"/>
        <v>0</v>
      </c>
      <c r="I75" s="138">
        <f>SUM(I76,I83,I130,I164,I165,I172)</f>
        <v>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2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3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2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3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2"/>
        <v>0</v>
      </c>
      <c r="D78" s="76"/>
      <c r="E78" s="76"/>
      <c r="F78" s="76"/>
      <c r="G78" s="150"/>
      <c r="H78" s="74">
        <f t="shared" si="3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2"/>
        <v>0</v>
      </c>
      <c r="D79" s="76"/>
      <c r="E79" s="76"/>
      <c r="F79" s="76"/>
      <c r="G79" s="150"/>
      <c r="H79" s="74">
        <f t="shared" si="3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2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3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2"/>
        <v>0</v>
      </c>
      <c r="D81" s="76"/>
      <c r="E81" s="76"/>
      <c r="F81" s="76"/>
      <c r="G81" s="150"/>
      <c r="H81" s="74">
        <f t="shared" si="3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2"/>
        <v>0</v>
      </c>
      <c r="D82" s="76"/>
      <c r="E82" s="76"/>
      <c r="F82" s="76"/>
      <c r="G82" s="150"/>
      <c r="H82" s="74">
        <f t="shared" si="3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2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ref="H83:H127" si="4">SUM(I83:L83)</f>
        <v>0</v>
      </c>
      <c r="I83" s="65">
        <f>SUM(I84,I89,I95,I103,I112,I116,I122,I128)</f>
        <v>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2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4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2"/>
        <v>0</v>
      </c>
      <c r="D85" s="70"/>
      <c r="E85" s="70"/>
      <c r="F85" s="70"/>
      <c r="G85" s="148"/>
      <c r="H85" s="68">
        <f t="shared" si="4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2"/>
        <v>0</v>
      </c>
      <c r="D86" s="76"/>
      <c r="E86" s="76"/>
      <c r="F86" s="76"/>
      <c r="G86" s="150"/>
      <c r="H86" s="74">
        <f t="shared" si="4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2"/>
        <v>0</v>
      </c>
      <c r="D87" s="76"/>
      <c r="E87" s="76"/>
      <c r="F87" s="76"/>
      <c r="G87" s="150"/>
      <c r="H87" s="74">
        <f t="shared" si="4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2"/>
        <v>0</v>
      </c>
      <c r="D88" s="76"/>
      <c r="E88" s="76"/>
      <c r="F88" s="76"/>
      <c r="G88" s="150"/>
      <c r="H88" s="74">
        <f t="shared" si="4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2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4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2"/>
        <v>0</v>
      </c>
      <c r="D90" s="76"/>
      <c r="E90" s="76"/>
      <c r="F90" s="76"/>
      <c r="G90" s="150"/>
      <c r="H90" s="74">
        <f t="shared" si="4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2"/>
        <v>0</v>
      </c>
      <c r="D91" s="76"/>
      <c r="E91" s="76"/>
      <c r="F91" s="76"/>
      <c r="G91" s="150"/>
      <c r="H91" s="74">
        <f t="shared" si="4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2"/>
        <v>0</v>
      </c>
      <c r="D92" s="76"/>
      <c r="E92" s="76"/>
      <c r="F92" s="76"/>
      <c r="G92" s="150"/>
      <c r="H92" s="74">
        <f t="shared" si="4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2"/>
        <v>0</v>
      </c>
      <c r="D93" s="76"/>
      <c r="E93" s="76"/>
      <c r="F93" s="76"/>
      <c r="G93" s="150"/>
      <c r="H93" s="74">
        <f t="shared" si="4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2"/>
        <v>0</v>
      </c>
      <c r="D94" s="76"/>
      <c r="E94" s="76"/>
      <c r="F94" s="76"/>
      <c r="G94" s="150"/>
      <c r="H94" s="74">
        <f t="shared" si="4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2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4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2"/>
        <v>0</v>
      </c>
      <c r="D96" s="76"/>
      <c r="E96" s="76"/>
      <c r="F96" s="76"/>
      <c r="G96" s="150"/>
      <c r="H96" s="74">
        <f t="shared" si="4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2"/>
        <v>0</v>
      </c>
      <c r="D97" s="76"/>
      <c r="E97" s="76"/>
      <c r="F97" s="76"/>
      <c r="G97" s="150"/>
      <c r="H97" s="74">
        <f t="shared" si="4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2"/>
        <v>0</v>
      </c>
      <c r="D98" s="70"/>
      <c r="E98" s="70"/>
      <c r="F98" s="70"/>
      <c r="G98" s="148"/>
      <c r="H98" s="68">
        <f t="shared" si="4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2"/>
        <v>0</v>
      </c>
      <c r="D99" s="76"/>
      <c r="E99" s="76"/>
      <c r="F99" s="76"/>
      <c r="G99" s="150"/>
      <c r="H99" s="74">
        <f t="shared" si="4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2"/>
        <v>0</v>
      </c>
      <c r="D100" s="76"/>
      <c r="E100" s="76"/>
      <c r="F100" s="76"/>
      <c r="G100" s="150"/>
      <c r="H100" s="74">
        <f t="shared" si="4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2"/>
        <v>0</v>
      </c>
      <c r="D101" s="76"/>
      <c r="E101" s="76"/>
      <c r="F101" s="76"/>
      <c r="G101" s="150"/>
      <c r="H101" s="74">
        <f t="shared" si="4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2"/>
        <v>0</v>
      </c>
      <c r="D102" s="76"/>
      <c r="E102" s="76"/>
      <c r="F102" s="76"/>
      <c r="G102" s="150"/>
      <c r="H102" s="74">
        <f t="shared" si="4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2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4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2"/>
        <v>0</v>
      </c>
      <c r="D104" s="76"/>
      <c r="E104" s="76"/>
      <c r="F104" s="76"/>
      <c r="G104" s="150"/>
      <c r="H104" s="74">
        <f t="shared" si="4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2"/>
        <v>0</v>
      </c>
      <c r="D105" s="76"/>
      <c r="E105" s="76"/>
      <c r="F105" s="76"/>
      <c r="G105" s="150"/>
      <c r="H105" s="74">
        <f t="shared" si="4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2"/>
        <v>0</v>
      </c>
      <c r="D106" s="76"/>
      <c r="E106" s="76"/>
      <c r="F106" s="76"/>
      <c r="G106" s="150"/>
      <c r="H106" s="74">
        <f t="shared" si="4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2"/>
        <v>0</v>
      </c>
      <c r="D107" s="76"/>
      <c r="E107" s="76"/>
      <c r="F107" s="76"/>
      <c r="G107" s="150"/>
      <c r="H107" s="74">
        <f t="shared" si="4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2"/>
        <v>0</v>
      </c>
      <c r="D108" s="76"/>
      <c r="E108" s="76"/>
      <c r="F108" s="76"/>
      <c r="G108" s="150"/>
      <c r="H108" s="74">
        <f t="shared" si="4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2"/>
        <v>0</v>
      </c>
      <c r="D109" s="76"/>
      <c r="E109" s="76"/>
      <c r="F109" s="76"/>
      <c r="G109" s="150"/>
      <c r="H109" s="74">
        <f t="shared" si="4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2"/>
        <v>0</v>
      </c>
      <c r="D110" s="76"/>
      <c r="E110" s="76"/>
      <c r="F110" s="76"/>
      <c r="G110" s="150"/>
      <c r="H110" s="74">
        <f t="shared" si="4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2"/>
        <v>0</v>
      </c>
      <c r="D111" s="76"/>
      <c r="E111" s="76"/>
      <c r="F111" s="76"/>
      <c r="G111" s="150"/>
      <c r="H111" s="74">
        <f t="shared" si="4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2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4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2"/>
        <v>0</v>
      </c>
      <c r="D113" s="76"/>
      <c r="E113" s="76"/>
      <c r="F113" s="76"/>
      <c r="G113" s="150"/>
      <c r="H113" s="74">
        <f t="shared" si="4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 t="shared" si="2"/>
        <v>0</v>
      </c>
      <c r="D114" s="76"/>
      <c r="E114" s="76"/>
      <c r="F114" s="76"/>
      <c r="G114" s="150"/>
      <c r="H114" s="74">
        <f t="shared" si="4"/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 t="shared" ref="C115:C127" si="5">SUM(D115:G115)</f>
        <v>0</v>
      </c>
      <c r="D115" s="76"/>
      <c r="E115" s="76"/>
      <c r="F115" s="76"/>
      <c r="G115" s="150"/>
      <c r="H115" s="74">
        <f t="shared" si="4"/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si="5"/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si="4"/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5"/>
        <v>0</v>
      </c>
      <c r="D117" s="76"/>
      <c r="E117" s="76"/>
      <c r="F117" s="76"/>
      <c r="G117" s="150"/>
      <c r="H117" s="74">
        <f t="shared" si="4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5"/>
        <v>0</v>
      </c>
      <c r="D118" s="76"/>
      <c r="E118" s="76"/>
      <c r="F118" s="76"/>
      <c r="G118" s="150"/>
      <c r="H118" s="74">
        <f t="shared" si="4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5"/>
        <v>0</v>
      </c>
      <c r="D119" s="76"/>
      <c r="E119" s="76"/>
      <c r="F119" s="76"/>
      <c r="G119" s="150"/>
      <c r="H119" s="74">
        <f t="shared" si="4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5"/>
        <v>0</v>
      </c>
      <c r="D120" s="76"/>
      <c r="E120" s="76"/>
      <c r="F120" s="76"/>
      <c r="G120" s="150"/>
      <c r="H120" s="74">
        <f t="shared" si="4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5"/>
        <v>0</v>
      </c>
      <c r="D121" s="76"/>
      <c r="E121" s="76"/>
      <c r="F121" s="76"/>
      <c r="G121" s="150"/>
      <c r="H121" s="74">
        <f t="shared" si="4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5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4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5"/>
        <v>0</v>
      </c>
      <c r="D123" s="76"/>
      <c r="E123" s="76"/>
      <c r="F123" s="76"/>
      <c r="G123" s="150"/>
      <c r="H123" s="74">
        <f t="shared" si="4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5"/>
        <v>0</v>
      </c>
      <c r="D124" s="76"/>
      <c r="E124" s="76"/>
      <c r="F124" s="76"/>
      <c r="G124" s="150"/>
      <c r="H124" s="74">
        <f t="shared" si="4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5"/>
        <v>0</v>
      </c>
      <c r="D125" s="76"/>
      <c r="E125" s="76"/>
      <c r="F125" s="76"/>
      <c r="G125" s="150"/>
      <c r="H125" s="74">
        <f t="shared" si="4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5"/>
        <v>0</v>
      </c>
      <c r="D126" s="76"/>
      <c r="E126" s="76"/>
      <c r="F126" s="76"/>
      <c r="G126" s="150"/>
      <c r="H126" s="74">
        <f t="shared" si="4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5"/>
        <v>0</v>
      </c>
      <c r="D127" s="76"/>
      <c r="E127" s="76"/>
      <c r="F127" s="76"/>
      <c r="G127" s="150"/>
      <c r="H127" s="74">
        <f t="shared" si="4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6">SUM(C129)</f>
        <v>0</v>
      </c>
      <c r="D128" s="162">
        <f t="shared" si="6"/>
        <v>0</v>
      </c>
      <c r="E128" s="162">
        <f t="shared" si="6"/>
        <v>0</v>
      </c>
      <c r="F128" s="162">
        <f t="shared" si="6"/>
        <v>0</v>
      </c>
      <c r="G128" s="162">
        <f t="shared" si="6"/>
        <v>0</v>
      </c>
      <c r="H128" s="68">
        <f t="shared" si="6"/>
        <v>0</v>
      </c>
      <c r="I128" s="162">
        <f t="shared" si="6"/>
        <v>0</v>
      </c>
      <c r="J128" s="162">
        <f t="shared" si="6"/>
        <v>0</v>
      </c>
      <c r="K128" s="162">
        <f t="shared" si="6"/>
        <v>0</v>
      </c>
      <c r="L128" s="167">
        <f t="shared" si="6"/>
        <v>0</v>
      </c>
    </row>
    <row r="129" spans="1:12" ht="24" x14ac:dyDescent="0.25">
      <c r="A129" s="47">
        <v>2283</v>
      </c>
      <c r="B129" s="73" t="s">
        <v>121</v>
      </c>
      <c r="C129" s="74">
        <f t="shared" ref="C129:C193" si="7">SUM(D129:G129)</f>
        <v>0</v>
      </c>
      <c r="D129" s="76"/>
      <c r="E129" s="76"/>
      <c r="F129" s="76"/>
      <c r="G129" s="150"/>
      <c r="H129" s="74">
        <f t="shared" ref="H129:H193" si="8"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9">SUM(E132:E135)</f>
        <v>0</v>
      </c>
      <c r="F131" s="162">
        <f t="shared" si="9"/>
        <v>0</v>
      </c>
      <c r="G131" s="163">
        <f t="shared" si="9"/>
        <v>0</v>
      </c>
      <c r="H131" s="68">
        <f t="shared" si="8"/>
        <v>0</v>
      </c>
      <c r="I131" s="162">
        <f t="shared" si="9"/>
        <v>0</v>
      </c>
      <c r="J131" s="162">
        <f t="shared" si="9"/>
        <v>0</v>
      </c>
      <c r="K131" s="162">
        <f t="shared" si="9"/>
        <v>0</v>
      </c>
      <c r="L131" s="164">
        <f t="shared" si="9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>SUM(E166,E171)</f>
        <v>0</v>
      </c>
      <c r="F165" s="65">
        <f>SUM(F166,F171)</f>
        <v>0</v>
      </c>
      <c r="G165" s="65">
        <f>SUM(G166,G171)</f>
        <v>0</v>
      </c>
      <c r="H165" s="59">
        <f t="shared" si="8"/>
        <v>0</v>
      </c>
      <c r="I165" s="65">
        <f>SUM(I166,I171)</f>
        <v>0</v>
      </c>
      <c r="J165" s="65">
        <f>SUM(J166,J171)</f>
        <v>0</v>
      </c>
      <c r="K165" s="65">
        <f>SUM(K166,K171)</f>
        <v>0</v>
      </c>
      <c r="L165" s="143">
        <f>SUM(L166,L171)</f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>SUM(E167:E170)</f>
        <v>0</v>
      </c>
      <c r="F166" s="162">
        <f>SUM(F167:F170)</f>
        <v>0</v>
      </c>
      <c r="G166" s="162">
        <f>SUM(G167:G170)</f>
        <v>0</v>
      </c>
      <c r="H166" s="68">
        <f t="shared" si="8"/>
        <v>0</v>
      </c>
      <c r="I166" s="162">
        <f>SUM(I167:I170)</f>
        <v>0</v>
      </c>
      <c r="J166" s="162">
        <f>SUM(J167:J170)</f>
        <v>0</v>
      </c>
      <c r="K166" s="162">
        <f>SUM(K167:K170)</f>
        <v>0</v>
      </c>
      <c r="L166" s="171">
        <f>SUM(L167:L170)</f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2381</v>
      </c>
      <c r="D173" s="138">
        <f>SUM(D174,D184)</f>
        <v>2381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2381</v>
      </c>
      <c r="I173" s="138">
        <f>SUM(I174,I184)</f>
        <v>2381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2381</v>
      </c>
      <c r="D174" s="65">
        <f>SUM(D175,D179)</f>
        <v>2381</v>
      </c>
      <c r="E174" s="65">
        <f>SUM(E175,E179)</f>
        <v>0</v>
      </c>
      <c r="F174" s="65">
        <f>SUM(F175,F179)</f>
        <v>0</v>
      </c>
      <c r="G174" s="65">
        <f>SUM(G175,G179)</f>
        <v>0</v>
      </c>
      <c r="H174" s="59">
        <f t="shared" si="8"/>
        <v>2381</v>
      </c>
      <c r="I174" s="65">
        <f>SUM(I175,I179)</f>
        <v>2381</v>
      </c>
      <c r="J174" s="65">
        <f>SUM(J175,J179)</f>
        <v>0</v>
      </c>
      <c r="K174" s="65">
        <f>SUM(K175,K179)</f>
        <v>0</v>
      </c>
      <c r="L174" s="143">
        <f>SUM(L175,L179)</f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 t="shared" si="7"/>
        <v>0</v>
      </c>
      <c r="D176" s="76"/>
      <c r="E176" s="76"/>
      <c r="F176" s="76"/>
      <c r="G176" s="150"/>
      <c r="H176" s="74">
        <f t="shared" si="8"/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 t="shared" si="7"/>
        <v>0</v>
      </c>
      <c r="D177" s="76"/>
      <c r="E177" s="76"/>
      <c r="F177" s="76"/>
      <c r="G177" s="150"/>
      <c r="H177" s="74">
        <f t="shared" si="8"/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 t="shared" si="7"/>
        <v>0</v>
      </c>
      <c r="D178" s="76"/>
      <c r="E178" s="76"/>
      <c r="F178" s="76"/>
      <c r="G178" s="150"/>
      <c r="H178" s="74">
        <f t="shared" si="8"/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si="7"/>
        <v>2381</v>
      </c>
      <c r="D179" s="162">
        <f>SUM(D180:D183)</f>
        <v>2381</v>
      </c>
      <c r="E179" s="162">
        <f>SUM(E180:E183)</f>
        <v>0</v>
      </c>
      <c r="F179" s="162">
        <f>SUM(F180:F183)</f>
        <v>0</v>
      </c>
      <c r="G179" s="162">
        <f>SUM(G180:G183)</f>
        <v>0</v>
      </c>
      <c r="H179" s="175">
        <f t="shared" si="8"/>
        <v>2381</v>
      </c>
      <c r="I179" s="162">
        <f>SUM(I180:I183)</f>
        <v>2381</v>
      </c>
      <c r="J179" s="162">
        <f>SUM(J180:J183)</f>
        <v>0</v>
      </c>
      <c r="K179" s="162">
        <f>SUM(K180:K183)</f>
        <v>0</v>
      </c>
      <c r="L179" s="176">
        <f>SUM(L180:L183)</f>
        <v>0</v>
      </c>
    </row>
    <row r="180" spans="1:12" ht="72" x14ac:dyDescent="0.25">
      <c r="A180" s="47">
        <v>3291</v>
      </c>
      <c r="B180" s="73" t="s">
        <v>167</v>
      </c>
      <c r="C180" s="74">
        <f t="shared" si="7"/>
        <v>0</v>
      </c>
      <c r="D180" s="76"/>
      <c r="E180" s="76"/>
      <c r="F180" s="76"/>
      <c r="G180" s="177"/>
      <c r="H180" s="74">
        <f t="shared" si="8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7"/>
        <v>0</v>
      </c>
      <c r="D181" s="76"/>
      <c r="E181" s="76"/>
      <c r="F181" s="76"/>
      <c r="G181" s="177"/>
      <c r="H181" s="74">
        <f t="shared" si="8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7"/>
        <v>1906</v>
      </c>
      <c r="D182" s="76">
        <v>1906</v>
      </c>
      <c r="E182" s="76"/>
      <c r="F182" s="76"/>
      <c r="G182" s="177"/>
      <c r="H182" s="74">
        <f t="shared" si="8"/>
        <v>1906</v>
      </c>
      <c r="I182" s="76">
        <f>1685+221</f>
        <v>1906</v>
      </c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7"/>
        <v>475</v>
      </c>
      <c r="D183" s="179">
        <v>475</v>
      </c>
      <c r="E183" s="179"/>
      <c r="F183" s="179"/>
      <c r="G183" s="180"/>
      <c r="H183" s="175">
        <f t="shared" si="8"/>
        <v>475</v>
      </c>
      <c r="I183" s="179">
        <f>423+52</f>
        <v>475</v>
      </c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>SUM(E185:E186)</f>
        <v>0</v>
      </c>
      <c r="F184" s="183">
        <f>SUM(F185:F186)</f>
        <v>0</v>
      </c>
      <c r="G184" s="183">
        <f>SUM(G185:G186)</f>
        <v>0</v>
      </c>
      <c r="H184" s="182">
        <f t="shared" si="8"/>
        <v>0</v>
      </c>
      <c r="I184" s="183">
        <f>SUM(I185:I186)</f>
        <v>0</v>
      </c>
      <c r="J184" s="183">
        <f>SUM(J185:J186)</f>
        <v>0</v>
      </c>
      <c r="K184" s="183">
        <f>SUM(K185:K186)</f>
        <v>0</v>
      </c>
      <c r="L184" s="143">
        <f>SUM(L185:L186)</f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 t="shared" si="7"/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si="7"/>
        <v>0</v>
      </c>
      <c r="D189" s="70"/>
      <c r="E189" s="70"/>
      <c r="F189" s="70"/>
      <c r="G189" s="148"/>
      <c r="H189" s="68">
        <f t="shared" si="8"/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7"/>
        <v>0</v>
      </c>
      <c r="D190" s="76"/>
      <c r="E190" s="76"/>
      <c r="F190" s="76"/>
      <c r="G190" s="150"/>
      <c r="H190" s="74">
        <f t="shared" si="8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7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8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 t="shared" si="7"/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8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7"/>
        <v>0</v>
      </c>
      <c r="D193" s="76"/>
      <c r="E193" s="76"/>
      <c r="F193" s="76"/>
      <c r="G193" s="150"/>
      <c r="H193" s="74">
        <f t="shared" si="8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ref="C194:C255" si="10">SUM(D194:G194)</f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ref="H194:H225" si="11">SUM(I194:L194)</f>
        <v>360</v>
      </c>
      <c r="I194" s="133">
        <f>SUM(I195,I230,I268)</f>
        <v>360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10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11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10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11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10"/>
        <v>0</v>
      </c>
      <c r="D197" s="70"/>
      <c r="E197" s="70"/>
      <c r="F197" s="70"/>
      <c r="G197" s="148"/>
      <c r="H197" s="68">
        <f t="shared" si="11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10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11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10"/>
        <v>0</v>
      </c>
      <c r="D199" s="76"/>
      <c r="E199" s="76"/>
      <c r="F199" s="76"/>
      <c r="G199" s="150"/>
      <c r="H199" s="74">
        <f t="shared" si="11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10"/>
        <v>0</v>
      </c>
      <c r="D200" s="76"/>
      <c r="E200" s="76"/>
      <c r="F200" s="76"/>
      <c r="G200" s="150"/>
      <c r="H200" s="74">
        <f t="shared" si="11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10"/>
        <v>0</v>
      </c>
      <c r="D201" s="76"/>
      <c r="E201" s="76"/>
      <c r="F201" s="76"/>
      <c r="G201" s="150"/>
      <c r="H201" s="74">
        <f t="shared" si="11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10"/>
        <v>0</v>
      </c>
      <c r="D202" s="76"/>
      <c r="E202" s="76"/>
      <c r="F202" s="76"/>
      <c r="G202" s="150"/>
      <c r="H202" s="74">
        <f t="shared" si="11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10"/>
        <v>0</v>
      </c>
      <c r="D203" s="76"/>
      <c r="E203" s="76"/>
      <c r="F203" s="76"/>
      <c r="G203" s="150"/>
      <c r="H203" s="74">
        <f t="shared" si="11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10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11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10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11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10"/>
        <v>0</v>
      </c>
      <c r="D206" s="70"/>
      <c r="E206" s="70"/>
      <c r="F206" s="70"/>
      <c r="G206" s="148"/>
      <c r="H206" s="68">
        <f t="shared" si="11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10"/>
        <v>0</v>
      </c>
      <c r="D207" s="76"/>
      <c r="E207" s="76"/>
      <c r="F207" s="76"/>
      <c r="G207" s="150"/>
      <c r="H207" s="74">
        <f t="shared" si="11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10"/>
        <v>0</v>
      </c>
      <c r="D208" s="76"/>
      <c r="E208" s="76"/>
      <c r="F208" s="76"/>
      <c r="G208" s="150"/>
      <c r="H208" s="74">
        <f t="shared" si="11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10"/>
        <v>0</v>
      </c>
      <c r="D209" s="76"/>
      <c r="E209" s="76"/>
      <c r="F209" s="76"/>
      <c r="G209" s="150"/>
      <c r="H209" s="74">
        <f t="shared" si="11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 t="shared" si="10"/>
        <v>0</v>
      </c>
      <c r="D210" s="76"/>
      <c r="E210" s="76"/>
      <c r="F210" s="76"/>
      <c r="G210" s="150"/>
      <c r="H210" s="74">
        <f t="shared" si="11"/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10"/>
        <v>0</v>
      </c>
      <c r="D211" s="76"/>
      <c r="E211" s="76"/>
      <c r="F211" s="76"/>
      <c r="G211" s="150"/>
      <c r="H211" s="74">
        <f t="shared" si="11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10"/>
        <v>0</v>
      </c>
      <c r="D212" s="76"/>
      <c r="E212" s="76"/>
      <c r="F212" s="76"/>
      <c r="G212" s="150"/>
      <c r="H212" s="74">
        <f t="shared" si="11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10"/>
        <v>0</v>
      </c>
      <c r="D213" s="76"/>
      <c r="E213" s="76"/>
      <c r="F213" s="76"/>
      <c r="G213" s="150"/>
      <c r="H213" s="74">
        <f t="shared" si="11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10"/>
        <v>0</v>
      </c>
      <c r="D214" s="76"/>
      <c r="E214" s="76"/>
      <c r="F214" s="76"/>
      <c r="G214" s="150"/>
      <c r="H214" s="74">
        <f t="shared" si="11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10"/>
        <v>0</v>
      </c>
      <c r="D215" s="76"/>
      <c r="E215" s="76"/>
      <c r="F215" s="76"/>
      <c r="G215" s="150"/>
      <c r="H215" s="74">
        <f t="shared" si="11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10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11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10"/>
        <v>0</v>
      </c>
      <c r="D217" s="76"/>
      <c r="E217" s="76"/>
      <c r="F217" s="76"/>
      <c r="G217" s="150"/>
      <c r="H217" s="74">
        <f t="shared" si="11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10"/>
        <v>0</v>
      </c>
      <c r="D218" s="76"/>
      <c r="E218" s="76"/>
      <c r="F218" s="76"/>
      <c r="G218" s="150"/>
      <c r="H218" s="74">
        <f t="shared" si="11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10"/>
        <v>0</v>
      </c>
      <c r="D219" s="76"/>
      <c r="E219" s="76"/>
      <c r="F219" s="76"/>
      <c r="G219" s="150"/>
      <c r="H219" s="74">
        <f t="shared" si="11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10"/>
        <v>0</v>
      </c>
      <c r="D220" s="76"/>
      <c r="E220" s="76"/>
      <c r="F220" s="76"/>
      <c r="G220" s="150"/>
      <c r="H220" s="74">
        <f t="shared" si="11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10"/>
        <v>0</v>
      </c>
      <c r="D221" s="76"/>
      <c r="E221" s="76"/>
      <c r="F221" s="76"/>
      <c r="G221" s="150"/>
      <c r="H221" s="74">
        <f t="shared" si="11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10"/>
        <v>0</v>
      </c>
      <c r="D222" s="76"/>
      <c r="E222" s="76"/>
      <c r="F222" s="76"/>
      <c r="G222" s="150"/>
      <c r="H222" s="74">
        <f t="shared" si="11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10"/>
        <v>0</v>
      </c>
      <c r="D223" s="76"/>
      <c r="E223" s="76"/>
      <c r="F223" s="76"/>
      <c r="G223" s="150"/>
      <c r="H223" s="74">
        <f t="shared" si="11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10"/>
        <v>0</v>
      </c>
      <c r="D224" s="76"/>
      <c r="E224" s="76"/>
      <c r="F224" s="76"/>
      <c r="G224" s="150"/>
      <c r="H224" s="74">
        <f t="shared" si="11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10"/>
        <v>0</v>
      </c>
      <c r="D225" s="76"/>
      <c r="E225" s="76"/>
      <c r="F225" s="76"/>
      <c r="G225" s="150"/>
      <c r="H225" s="74">
        <f t="shared" si="11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10"/>
        <v>0</v>
      </c>
      <c r="D226" s="76"/>
      <c r="E226" s="76"/>
      <c r="F226" s="76"/>
      <c r="G226" s="150"/>
      <c r="H226" s="74">
        <f t="shared" ref="H226:H279" si="12">SUM(I226:L226)</f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10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12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10"/>
        <v>0</v>
      </c>
      <c r="D228" s="76"/>
      <c r="E228" s="76"/>
      <c r="F228" s="76"/>
      <c r="G228" s="150"/>
      <c r="H228" s="74">
        <f t="shared" si="12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10"/>
        <v>0</v>
      </c>
      <c r="D229" s="156"/>
      <c r="E229" s="156"/>
      <c r="F229" s="156"/>
      <c r="G229" s="157"/>
      <c r="H229" s="110">
        <f t="shared" si="12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10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12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 t="shared" si="10"/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12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10"/>
        <v>0</v>
      </c>
      <c r="D232" s="70"/>
      <c r="E232" s="70"/>
      <c r="F232" s="70"/>
      <c r="G232" s="195"/>
      <c r="H232" s="196">
        <f t="shared" si="12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10"/>
        <v>0</v>
      </c>
      <c r="D233" s="76">
        <f>SUM(D234)</f>
        <v>0</v>
      </c>
      <c r="E233" s="76">
        <f t="shared" ref="E233:L233" si="13">SUM(E234)</f>
        <v>0</v>
      </c>
      <c r="F233" s="76">
        <f t="shared" si="13"/>
        <v>0</v>
      </c>
      <c r="G233" s="150">
        <f t="shared" si="13"/>
        <v>0</v>
      </c>
      <c r="H233" s="197">
        <f t="shared" si="12"/>
        <v>0</v>
      </c>
      <c r="I233" s="76">
        <f t="shared" si="13"/>
        <v>0</v>
      </c>
      <c r="J233" s="76">
        <f t="shared" si="13"/>
        <v>0</v>
      </c>
      <c r="K233" s="76">
        <f t="shared" si="13"/>
        <v>0</v>
      </c>
      <c r="L233" s="151">
        <f t="shared" si="13"/>
        <v>0</v>
      </c>
    </row>
    <row r="234" spans="1:12" ht="24" x14ac:dyDescent="0.25">
      <c r="A234" s="102">
        <v>6239</v>
      </c>
      <c r="B234" s="67" t="s">
        <v>336</v>
      </c>
      <c r="C234" s="190">
        <f t="shared" si="10"/>
        <v>0</v>
      </c>
      <c r="D234" s="70"/>
      <c r="E234" s="70"/>
      <c r="F234" s="70"/>
      <c r="G234" s="148"/>
      <c r="H234" s="197">
        <f t="shared" si="12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 t="shared" si="10"/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12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 t="shared" si="10"/>
        <v>0</v>
      </c>
      <c r="D236" s="76"/>
      <c r="E236" s="76"/>
      <c r="F236" s="76"/>
      <c r="G236" s="150"/>
      <c r="H236" s="197">
        <f t="shared" si="12"/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 t="shared" si="10"/>
        <v>0</v>
      </c>
      <c r="D237" s="76"/>
      <c r="E237" s="76"/>
      <c r="F237" s="76"/>
      <c r="G237" s="150"/>
      <c r="H237" s="197">
        <f t="shared" si="12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 t="shared" si="10"/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12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 t="shared" si="10"/>
        <v>0</v>
      </c>
      <c r="D239" s="76"/>
      <c r="E239" s="76"/>
      <c r="F239" s="76"/>
      <c r="G239" s="150"/>
      <c r="H239" s="197">
        <f t="shared" si="12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10"/>
        <v>0</v>
      </c>
      <c r="D240" s="76"/>
      <c r="E240" s="76"/>
      <c r="F240" s="76"/>
      <c r="G240" s="150"/>
      <c r="H240" s="197">
        <f t="shared" si="12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10"/>
        <v>0</v>
      </c>
      <c r="D241" s="76"/>
      <c r="E241" s="76"/>
      <c r="F241" s="76"/>
      <c r="G241" s="150"/>
      <c r="H241" s="197">
        <f t="shared" si="12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10"/>
        <v>0</v>
      </c>
      <c r="D242" s="76"/>
      <c r="E242" s="76"/>
      <c r="F242" s="76"/>
      <c r="G242" s="150"/>
      <c r="H242" s="197">
        <f t="shared" si="12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10"/>
        <v>0</v>
      </c>
      <c r="D243" s="76"/>
      <c r="E243" s="76"/>
      <c r="F243" s="76"/>
      <c r="G243" s="150"/>
      <c r="H243" s="197">
        <f t="shared" si="12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10"/>
        <v>0</v>
      </c>
      <c r="D244" s="76"/>
      <c r="E244" s="76"/>
      <c r="F244" s="76"/>
      <c r="G244" s="150"/>
      <c r="H244" s="197">
        <f t="shared" si="12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10"/>
        <v>0</v>
      </c>
      <c r="D245" s="76"/>
      <c r="E245" s="76"/>
      <c r="F245" s="76"/>
      <c r="G245" s="150"/>
      <c r="H245" s="197">
        <f t="shared" si="12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10"/>
        <v>0</v>
      </c>
      <c r="D246" s="162">
        <f>SUM(D247:D250)</f>
        <v>0</v>
      </c>
      <c r="E246" s="162">
        <f>SUM(E247:E250)</f>
        <v>0</v>
      </c>
      <c r="F246" s="162">
        <f>SUM(F247:F250)</f>
        <v>0</v>
      </c>
      <c r="G246" s="199">
        <f>SUM(G247:G250)</f>
        <v>0</v>
      </c>
      <c r="H246" s="198">
        <f t="shared" si="12"/>
        <v>0</v>
      </c>
      <c r="I246" s="162">
        <f>SUM(I247:I250)</f>
        <v>0</v>
      </c>
      <c r="J246" s="162">
        <f>SUM(J247:J250)</f>
        <v>0</v>
      </c>
      <c r="K246" s="162">
        <f>SUM(K247:K250)</f>
        <v>0</v>
      </c>
      <c r="L246" s="176">
        <f>SUM(L247:L250)</f>
        <v>0</v>
      </c>
    </row>
    <row r="247" spans="1:12" x14ac:dyDescent="0.25">
      <c r="A247" s="47">
        <v>6291</v>
      </c>
      <c r="B247" s="73" t="s">
        <v>228</v>
      </c>
      <c r="C247" s="190">
        <f t="shared" si="10"/>
        <v>0</v>
      </c>
      <c r="D247" s="76"/>
      <c r="E247" s="76"/>
      <c r="F247" s="76"/>
      <c r="G247" s="200"/>
      <c r="H247" s="190">
        <f t="shared" si="12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10"/>
        <v>0</v>
      </c>
      <c r="D248" s="76"/>
      <c r="E248" s="76"/>
      <c r="F248" s="76"/>
      <c r="G248" s="200"/>
      <c r="H248" s="190">
        <f t="shared" si="12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10"/>
        <v>0</v>
      </c>
      <c r="D249" s="76"/>
      <c r="E249" s="76"/>
      <c r="F249" s="76"/>
      <c r="G249" s="200"/>
      <c r="H249" s="190">
        <f t="shared" si="12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10"/>
        <v>0</v>
      </c>
      <c r="D250" s="76"/>
      <c r="E250" s="76"/>
      <c r="F250" s="76"/>
      <c r="G250" s="200"/>
      <c r="H250" s="190">
        <f t="shared" si="12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10"/>
        <v>0</v>
      </c>
      <c r="D251" s="65">
        <f>SUM(D252,D256,D257)</f>
        <v>0</v>
      </c>
      <c r="E251" s="65">
        <f>SUM(E252,E256,E257)</f>
        <v>0</v>
      </c>
      <c r="F251" s="65">
        <f>SUM(F252,F256,F257)</f>
        <v>0</v>
      </c>
      <c r="G251" s="65">
        <f>SUM(G252,G256,G257)</f>
        <v>0</v>
      </c>
      <c r="H251" s="59">
        <f t="shared" si="12"/>
        <v>0</v>
      </c>
      <c r="I251" s="65">
        <f>SUM(I252,I256,I257)</f>
        <v>0</v>
      </c>
      <c r="J251" s="65">
        <f>SUM(J252,J256,J257)</f>
        <v>0</v>
      </c>
      <c r="K251" s="65">
        <f>SUM(K252,K256,K257)</f>
        <v>0</v>
      </c>
      <c r="L251" s="165">
        <f>SUM(L252,L256,L257)</f>
        <v>0</v>
      </c>
    </row>
    <row r="252" spans="1:12" ht="24" x14ac:dyDescent="0.25">
      <c r="A252" s="161">
        <v>6320</v>
      </c>
      <c r="B252" s="67" t="s">
        <v>233</v>
      </c>
      <c r="C252" s="198">
        <f t="shared" si="10"/>
        <v>0</v>
      </c>
      <c r="D252" s="162">
        <f>SUM(D253:D255)</f>
        <v>0</v>
      </c>
      <c r="E252" s="162">
        <f>SUM(E253:E255)</f>
        <v>0</v>
      </c>
      <c r="F252" s="162">
        <f>SUM(F253:F255)</f>
        <v>0</v>
      </c>
      <c r="G252" s="201">
        <f>SUM(G253:G255)</f>
        <v>0</v>
      </c>
      <c r="H252" s="198">
        <f t="shared" si="12"/>
        <v>0</v>
      </c>
      <c r="I252" s="162">
        <f>SUM(I253:I255)</f>
        <v>0</v>
      </c>
      <c r="J252" s="162">
        <f>SUM(J253:J255)</f>
        <v>0</v>
      </c>
      <c r="K252" s="162">
        <f>SUM(K253:K255)</f>
        <v>0</v>
      </c>
      <c r="L252" s="202">
        <f>SUM(L253:L255)</f>
        <v>0</v>
      </c>
    </row>
    <row r="253" spans="1:12" x14ac:dyDescent="0.25">
      <c r="A253" s="47">
        <v>6322</v>
      </c>
      <c r="B253" s="73" t="s">
        <v>234</v>
      </c>
      <c r="C253" s="190">
        <f t="shared" si="10"/>
        <v>0</v>
      </c>
      <c r="D253" s="76"/>
      <c r="E253" s="76"/>
      <c r="F253" s="76"/>
      <c r="G253" s="200"/>
      <c r="H253" s="190">
        <f t="shared" si="12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10"/>
        <v>0</v>
      </c>
      <c r="D254" s="76"/>
      <c r="E254" s="76"/>
      <c r="F254" s="76"/>
      <c r="G254" s="200"/>
      <c r="H254" s="190">
        <f t="shared" si="12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10"/>
        <v>0</v>
      </c>
      <c r="D255" s="70"/>
      <c r="E255" s="70"/>
      <c r="F255" s="70"/>
      <c r="G255" s="203"/>
      <c r="H255" s="194">
        <f t="shared" si="12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 t="shared" ref="C256:C282" si="14">SUM(D256:G256)</f>
        <v>0</v>
      </c>
      <c r="D256" s="179"/>
      <c r="E256" s="179"/>
      <c r="F256" s="179"/>
      <c r="G256" s="200"/>
      <c r="H256" s="198">
        <f t="shared" si="12"/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14"/>
        <v>0</v>
      </c>
      <c r="D257" s="76"/>
      <c r="E257" s="76"/>
      <c r="F257" s="76"/>
      <c r="G257" s="150"/>
      <c r="H257" s="197">
        <f t="shared" si="12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 t="shared" si="14"/>
        <v>0</v>
      </c>
      <c r="D258" s="65">
        <f>SUM(D259,D263)</f>
        <v>0</v>
      </c>
      <c r="E258" s="65">
        <f>SUM(E259,E263)</f>
        <v>0</v>
      </c>
      <c r="F258" s="65">
        <f>SUM(F259,F263)</f>
        <v>0</v>
      </c>
      <c r="G258" s="65">
        <f>SUM(G259,G263)</f>
        <v>0</v>
      </c>
      <c r="H258" s="59">
        <f t="shared" si="12"/>
        <v>0</v>
      </c>
      <c r="I258" s="65">
        <f>SUM(I259,I263)</f>
        <v>0</v>
      </c>
      <c r="J258" s="65">
        <f>SUM(J259,J263)</f>
        <v>0</v>
      </c>
      <c r="K258" s="65">
        <f>SUM(K259,K263)</f>
        <v>0</v>
      </c>
      <c r="L258" s="165">
        <f>SUM(L259,L263)</f>
        <v>0</v>
      </c>
    </row>
    <row r="259" spans="1:13" ht="24" x14ac:dyDescent="0.25">
      <c r="A259" s="161">
        <v>6410</v>
      </c>
      <c r="B259" s="67" t="s">
        <v>240</v>
      </c>
      <c r="C259" s="194">
        <f t="shared" si="14"/>
        <v>0</v>
      </c>
      <c r="D259" s="162">
        <f>SUM(D260:D262)</f>
        <v>0</v>
      </c>
      <c r="E259" s="162">
        <f>SUM(E260:E262)</f>
        <v>0</v>
      </c>
      <c r="F259" s="162">
        <f>SUM(F260:F262)</f>
        <v>0</v>
      </c>
      <c r="G259" s="206">
        <f>SUM(G260:G262)</f>
        <v>0</v>
      </c>
      <c r="H259" s="194">
        <f t="shared" si="12"/>
        <v>0</v>
      </c>
      <c r="I259" s="162">
        <f>SUM(I260:I262)</f>
        <v>0</v>
      </c>
      <c r="J259" s="162">
        <f>SUM(J260:J262)</f>
        <v>0</v>
      </c>
      <c r="K259" s="162">
        <f>SUM(K260:K262)</f>
        <v>0</v>
      </c>
      <c r="L259" s="171">
        <f>SUM(L260:L262)</f>
        <v>0</v>
      </c>
    </row>
    <row r="260" spans="1:13" x14ac:dyDescent="0.25">
      <c r="A260" s="47">
        <v>6411</v>
      </c>
      <c r="B260" s="207" t="s">
        <v>241</v>
      </c>
      <c r="C260" s="190">
        <f t="shared" si="14"/>
        <v>0</v>
      </c>
      <c r="D260" s="76"/>
      <c r="E260" s="76"/>
      <c r="F260" s="76"/>
      <c r="G260" s="150"/>
      <c r="H260" s="197">
        <f t="shared" si="12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14"/>
        <v>0</v>
      </c>
      <c r="D261" s="76"/>
      <c r="E261" s="76"/>
      <c r="F261" s="76"/>
      <c r="G261" s="150"/>
      <c r="H261" s="197">
        <f t="shared" si="12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14"/>
        <v>0</v>
      </c>
      <c r="D262" s="76"/>
      <c r="E262" s="76"/>
      <c r="F262" s="76"/>
      <c r="G262" s="150"/>
      <c r="H262" s="197">
        <f t="shared" si="12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14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 t="shared" si="12"/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si="14"/>
        <v>0</v>
      </c>
      <c r="D264" s="76"/>
      <c r="E264" s="76"/>
      <c r="F264" s="76"/>
      <c r="G264" s="150"/>
      <c r="H264" s="197">
        <f t="shared" si="12"/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14"/>
        <v>0</v>
      </c>
      <c r="D265" s="76"/>
      <c r="E265" s="76"/>
      <c r="F265" s="76"/>
      <c r="G265" s="150"/>
      <c r="H265" s="197">
        <f t="shared" si="12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 t="shared" si="14"/>
        <v>0</v>
      </c>
      <c r="D266" s="76"/>
      <c r="E266" s="76"/>
      <c r="F266" s="76"/>
      <c r="G266" s="150"/>
      <c r="H266" s="197">
        <f t="shared" si="12"/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 t="shared" si="14"/>
        <v>0</v>
      </c>
      <c r="D267" s="76"/>
      <c r="E267" s="76"/>
      <c r="F267" s="76"/>
      <c r="G267" s="150"/>
      <c r="H267" s="197">
        <f t="shared" si="12"/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14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12"/>
        <v>360</v>
      </c>
      <c r="I268" s="212">
        <f>SUM(I269)</f>
        <v>360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14"/>
        <v>360</v>
      </c>
      <c r="D269" s="65">
        <f>SUM(D270,D271,D275,D276,D279)</f>
        <v>360</v>
      </c>
      <c r="E269" s="65">
        <f>SUM(E270,E271,E275,E276,E279)</f>
        <v>0</v>
      </c>
      <c r="F269" s="65">
        <f>SUM(F270,F271,F275,F276,F279)</f>
        <v>0</v>
      </c>
      <c r="G269" s="65">
        <f>SUM(G270,G271,G275,G276,G279)</f>
        <v>0</v>
      </c>
      <c r="H269" s="59">
        <f t="shared" si="12"/>
        <v>360</v>
      </c>
      <c r="I269" s="65">
        <f>SUM(I270,I271,I275,I276,I279)</f>
        <v>360</v>
      </c>
      <c r="J269" s="65">
        <f>SUM(J270,J271,J275,J276,J279)</f>
        <v>0</v>
      </c>
      <c r="K269" s="65">
        <f>SUM(K270,K271,K275,K276,K279)</f>
        <v>0</v>
      </c>
      <c r="L269" s="143">
        <f>SUM(L270,L271,L275,L276,L279)</f>
        <v>0</v>
      </c>
    </row>
    <row r="270" spans="1:13" ht="24" x14ac:dyDescent="0.25">
      <c r="A270" s="265">
        <v>7210</v>
      </c>
      <c r="B270" s="67" t="s">
        <v>251</v>
      </c>
      <c r="C270" s="194">
        <f t="shared" si="14"/>
        <v>360</v>
      </c>
      <c r="D270" s="70">
        <v>360</v>
      </c>
      <c r="E270" s="70"/>
      <c r="F270" s="70"/>
      <c r="G270" s="148"/>
      <c r="H270" s="68">
        <f t="shared" si="12"/>
        <v>360</v>
      </c>
      <c r="I270" s="70">
        <v>360</v>
      </c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 t="shared" si="14"/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 t="shared" si="12"/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14"/>
        <v>0</v>
      </c>
      <c r="D272" s="76"/>
      <c r="E272" s="76"/>
      <c r="F272" s="76"/>
      <c r="G272" s="150"/>
      <c r="H272" s="74">
        <f t="shared" si="12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14"/>
        <v>0</v>
      </c>
      <c r="D273" s="76"/>
      <c r="E273" s="76"/>
      <c r="F273" s="76"/>
      <c r="G273" s="150"/>
      <c r="H273" s="74">
        <f t="shared" si="12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14"/>
        <v>0</v>
      </c>
      <c r="D274" s="70"/>
      <c r="E274" s="70"/>
      <c r="F274" s="70"/>
      <c r="G274" s="148"/>
      <c r="H274" s="68">
        <f t="shared" si="12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14"/>
        <v>0</v>
      </c>
      <c r="D275" s="76"/>
      <c r="E275" s="76"/>
      <c r="F275" s="76"/>
      <c r="G275" s="150"/>
      <c r="H275" s="74">
        <f t="shared" si="12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14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12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14"/>
        <v>0</v>
      </c>
      <c r="D277" s="76"/>
      <c r="E277" s="76"/>
      <c r="F277" s="76"/>
      <c r="G277" s="150"/>
      <c r="H277" s="74">
        <f t="shared" si="12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14"/>
        <v>0</v>
      </c>
      <c r="D278" s="76"/>
      <c r="E278" s="76"/>
      <c r="F278" s="76"/>
      <c r="G278" s="150"/>
      <c r="H278" s="74">
        <f t="shared" si="12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14"/>
        <v>0</v>
      </c>
      <c r="D279" s="70"/>
      <c r="E279" s="70"/>
      <c r="F279" s="70"/>
      <c r="G279" s="148"/>
      <c r="H279" s="68">
        <f t="shared" si="12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14"/>
        <v>9235</v>
      </c>
      <c r="D280" s="153">
        <f>SUM(D281:D282)</f>
        <v>9235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ref="H280:H282" si="15">SUM(I280:L280)</f>
        <v>9235</v>
      </c>
      <c r="I280" s="153">
        <f>SUM(I281:I282)</f>
        <v>9235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14"/>
        <v>0</v>
      </c>
      <c r="D281" s="76"/>
      <c r="E281" s="76"/>
      <c r="F281" s="76"/>
      <c r="G281" s="150"/>
      <c r="H281" s="74">
        <f t="shared" si="15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14"/>
        <v>9235</v>
      </c>
      <c r="D282" s="70">
        <v>9235</v>
      </c>
      <c r="E282" s="70"/>
      <c r="F282" s="70"/>
      <c r="G282" s="148"/>
      <c r="H282" s="68">
        <f t="shared" si="15"/>
        <v>9235</v>
      </c>
      <c r="I282" s="70">
        <v>9235</v>
      </c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11976</v>
      </c>
      <c r="I283" s="219">
        <f>SUM(I280,I268,I230,I195,I187,I173,I75,I53)</f>
        <v>11976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4785</v>
      </c>
      <c r="I285" s="225">
        <f>SUM(I25,I26,I42)-I51</f>
        <v>4785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16">SUM(C288,C290)-C298+C300</f>
        <v>-4785</v>
      </c>
      <c r="D287" s="225">
        <f t="shared" si="16"/>
        <v>-4785</v>
      </c>
      <c r="E287" s="225">
        <f t="shared" si="16"/>
        <v>0</v>
      </c>
      <c r="F287" s="225">
        <f t="shared" si="16"/>
        <v>0</v>
      </c>
      <c r="G287" s="226">
        <f t="shared" si="16"/>
        <v>0</v>
      </c>
      <c r="H287" s="229">
        <f t="shared" si="16"/>
        <v>-4785</v>
      </c>
      <c r="I287" s="225">
        <f t="shared" si="16"/>
        <v>-4785</v>
      </c>
      <c r="J287" s="225">
        <f t="shared" si="16"/>
        <v>0</v>
      </c>
      <c r="K287" s="225">
        <f t="shared" si="16"/>
        <v>0</v>
      </c>
      <c r="L287" s="230">
        <f t="shared" si="16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17">C22-C280</f>
        <v>-4785</v>
      </c>
      <c r="D288" s="225">
        <f t="shared" si="17"/>
        <v>-4785</v>
      </c>
      <c r="E288" s="225">
        <f t="shared" si="17"/>
        <v>0</v>
      </c>
      <c r="F288" s="225">
        <f t="shared" si="17"/>
        <v>0</v>
      </c>
      <c r="G288" s="232">
        <f t="shared" si="17"/>
        <v>0</v>
      </c>
      <c r="H288" s="229">
        <f t="shared" si="17"/>
        <v>-4785</v>
      </c>
      <c r="I288" s="225">
        <f t="shared" si="17"/>
        <v>-4785</v>
      </c>
      <c r="J288" s="225">
        <f t="shared" si="17"/>
        <v>0</v>
      </c>
      <c r="K288" s="225">
        <f t="shared" si="17"/>
        <v>0</v>
      </c>
      <c r="L288" s="230">
        <f t="shared" si="17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18">SUM(C291,C293,C295)-SUM(C292,C294,C296)</f>
        <v>0</v>
      </c>
      <c r="D290" s="225">
        <f t="shared" si="18"/>
        <v>0</v>
      </c>
      <c r="E290" s="225">
        <f t="shared" si="18"/>
        <v>0</v>
      </c>
      <c r="F290" s="225">
        <f t="shared" si="18"/>
        <v>0</v>
      </c>
      <c r="G290" s="232">
        <f t="shared" si="18"/>
        <v>0</v>
      </c>
      <c r="H290" s="229">
        <f t="shared" si="18"/>
        <v>0</v>
      </c>
      <c r="I290" s="225">
        <f t="shared" si="18"/>
        <v>0</v>
      </c>
      <c r="J290" s="225">
        <f t="shared" si="18"/>
        <v>0</v>
      </c>
      <c r="K290" s="225">
        <f t="shared" si="18"/>
        <v>0</v>
      </c>
      <c r="L290" s="230">
        <f t="shared" si="18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19">SUM(D291:G291)</f>
        <v>0</v>
      </c>
      <c r="D291" s="83"/>
      <c r="E291" s="83"/>
      <c r="F291" s="83"/>
      <c r="G291" s="235"/>
      <c r="H291" s="81">
        <f t="shared" ref="H291:H296" si="20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19"/>
        <v>0</v>
      </c>
      <c r="D292" s="76"/>
      <c r="E292" s="76"/>
      <c r="F292" s="76"/>
      <c r="G292" s="150"/>
      <c r="H292" s="74">
        <f t="shared" si="20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19"/>
        <v>0</v>
      </c>
      <c r="D293" s="76"/>
      <c r="E293" s="76"/>
      <c r="F293" s="76"/>
      <c r="G293" s="150"/>
      <c r="H293" s="74">
        <f t="shared" si="20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19"/>
        <v>0</v>
      </c>
      <c r="D294" s="76"/>
      <c r="E294" s="76"/>
      <c r="F294" s="76"/>
      <c r="G294" s="150"/>
      <c r="H294" s="74">
        <f t="shared" si="20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19"/>
        <v>0</v>
      </c>
      <c r="D295" s="76"/>
      <c r="E295" s="76"/>
      <c r="F295" s="76"/>
      <c r="G295" s="150"/>
      <c r="H295" s="74">
        <f t="shared" si="20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19"/>
        <v>0</v>
      </c>
      <c r="D296" s="179"/>
      <c r="E296" s="179"/>
      <c r="F296" s="179"/>
      <c r="G296" s="215"/>
      <c r="H296" s="175">
        <f t="shared" si="20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9uED0fJtojWNB81koK4wdosbaSRZHAdvwYW9ZTTSTDw8k8L2RG4JpJFbRMyvJ+1966sC52wa60M9Hupv9bgq7w==" saltValue="sPJ/LzmSnrwVzhFT3JqPgA==" spinCount="100000" sheet="1" objects="1" scenarios="1"/>
  <mergeCells count="29">
    <mergeCell ref="H7:L7"/>
    <mergeCell ref="A1:L1"/>
    <mergeCell ref="A2:L2"/>
    <mergeCell ref="H4:L4"/>
    <mergeCell ref="H5:L5"/>
    <mergeCell ref="H6:L6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A287:B287"/>
    <mergeCell ref="H17:H18"/>
    <mergeCell ref="I17:I18"/>
    <mergeCell ref="J17:J18"/>
    <mergeCell ref="K17:K18"/>
    <mergeCell ref="H13:L13"/>
    <mergeCell ref="H14:L14"/>
    <mergeCell ref="H8:L8"/>
    <mergeCell ref="H9:L9"/>
    <mergeCell ref="H10:L10"/>
    <mergeCell ref="H11:L11"/>
    <mergeCell ref="H12:L12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04.1.14.&amp;"Cambria,Regular"
</oddHeader>
    <oddFooter>&amp;L&amp;"Times New Roman,Regular"&amp;10&amp;D&amp;T&amp;R&amp;"Times New Roman,Regular"&amp;10&amp;P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topLeftCell="A34"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299</v>
      </c>
      <c r="I7" s="267"/>
      <c r="J7" s="267"/>
      <c r="K7" s="267"/>
      <c r="L7" s="268"/>
    </row>
    <row r="8" spans="1:12" ht="44.25" customHeight="1" x14ac:dyDescent="0.25">
      <c r="A8" s="2" t="s">
        <v>9</v>
      </c>
      <c r="B8" s="3"/>
      <c r="D8" s="264"/>
      <c r="E8" s="264"/>
      <c r="F8" s="264"/>
      <c r="G8" s="264"/>
      <c r="H8" s="274" t="s">
        <v>321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/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 t="s">
        <v>356</v>
      </c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35050</v>
      </c>
      <c r="D21" s="31">
        <f>SUM(D22,D25,D26,D42,D43)</f>
        <v>35050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35050</v>
      </c>
      <c r="I21" s="31">
        <f>SUM(I22,I25,I26,I42,I43)</f>
        <v>35050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17800</v>
      </c>
      <c r="D25" s="54">
        <v>17800</v>
      </c>
      <c r="E25" s="54"/>
      <c r="F25" s="55" t="s">
        <v>34</v>
      </c>
      <c r="G25" s="56" t="s">
        <v>34</v>
      </c>
      <c r="H25" s="53">
        <f t="shared" si="1"/>
        <v>17800</v>
      </c>
      <c r="I25" s="54">
        <v>17800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14650</v>
      </c>
      <c r="D26" s="60">
        <v>14650</v>
      </c>
      <c r="E26" s="61" t="s">
        <v>34</v>
      </c>
      <c r="F26" s="61" t="s">
        <v>34</v>
      </c>
      <c r="G26" s="62" t="s">
        <v>34</v>
      </c>
      <c r="H26" s="59">
        <f t="shared" si="1"/>
        <v>14650</v>
      </c>
      <c r="I26" s="63">
        <v>14650</v>
      </c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2600</v>
      </c>
      <c r="D42" s="60">
        <v>2600</v>
      </c>
      <c r="E42" s="61" t="s">
        <v>34</v>
      </c>
      <c r="F42" s="61" t="s">
        <v>34</v>
      </c>
      <c r="G42" s="62" t="s">
        <v>34</v>
      </c>
      <c r="H42" s="86">
        <f t="shared" si="1"/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>E44</f>
        <v>0</v>
      </c>
      <c r="F43" s="89">
        <f>F44</f>
        <v>0</v>
      </c>
      <c r="G43" s="62" t="s">
        <v>34</v>
      </c>
      <c r="H43" s="86">
        <f t="shared" si="1"/>
        <v>2600</v>
      </c>
      <c r="I43" s="89">
        <f>I44</f>
        <v>2600</v>
      </c>
      <c r="J43" s="89">
        <f>J44</f>
        <v>0</v>
      </c>
      <c r="K43" s="89">
        <f>K44</f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1"/>
        <v>2600</v>
      </c>
      <c r="I44" s="43">
        <v>2600</v>
      </c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4" si="2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82" si="3">SUM(I50:L50)</f>
        <v>35050</v>
      </c>
      <c r="I50" s="122">
        <f>SUM(I51,I280)</f>
        <v>35050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2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3"/>
        <v>24500</v>
      </c>
      <c r="I51" s="128">
        <f>SUM(I52,I194)</f>
        <v>24500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2"/>
        <v>23045</v>
      </c>
      <c r="D52" s="133">
        <f>SUM(D53,D75,D173,D187)</f>
        <v>23045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3"/>
        <v>24150</v>
      </c>
      <c r="I52" s="133">
        <f>SUM(I53,I75,I173,I187)</f>
        <v>24150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2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3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2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3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2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3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2"/>
        <v>0</v>
      </c>
      <c r="D56" s="70"/>
      <c r="E56" s="70"/>
      <c r="F56" s="70"/>
      <c r="G56" s="148"/>
      <c r="H56" s="68">
        <f t="shared" si="3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2"/>
        <v>0</v>
      </c>
      <c r="D57" s="76"/>
      <c r="E57" s="76"/>
      <c r="F57" s="76"/>
      <c r="G57" s="150"/>
      <c r="H57" s="74">
        <f t="shared" si="3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2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3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2"/>
        <v>0</v>
      </c>
      <c r="D59" s="76"/>
      <c r="E59" s="76"/>
      <c r="F59" s="76"/>
      <c r="G59" s="150"/>
      <c r="H59" s="74">
        <f t="shared" si="3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2"/>
        <v>0</v>
      </c>
      <c r="D60" s="76"/>
      <c r="E60" s="76"/>
      <c r="F60" s="76"/>
      <c r="G60" s="150"/>
      <c r="H60" s="74">
        <f t="shared" si="3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2"/>
        <v>0</v>
      </c>
      <c r="D61" s="76"/>
      <c r="E61" s="76"/>
      <c r="F61" s="76"/>
      <c r="G61" s="150"/>
      <c r="H61" s="74">
        <f t="shared" si="3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2"/>
        <v>0</v>
      </c>
      <c r="D62" s="76"/>
      <c r="E62" s="76"/>
      <c r="F62" s="76"/>
      <c r="G62" s="150"/>
      <c r="H62" s="74">
        <f t="shared" si="3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2"/>
        <v>0</v>
      </c>
      <c r="D63" s="76"/>
      <c r="E63" s="76"/>
      <c r="F63" s="76"/>
      <c r="G63" s="150"/>
      <c r="H63" s="74">
        <f t="shared" si="3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2"/>
        <v>0</v>
      </c>
      <c r="D64" s="76"/>
      <c r="E64" s="76"/>
      <c r="F64" s="76"/>
      <c r="G64" s="150"/>
      <c r="H64" s="74">
        <f t="shared" si="3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2"/>
        <v>0</v>
      </c>
      <c r="D65" s="76"/>
      <c r="E65" s="76"/>
      <c r="F65" s="76"/>
      <c r="G65" s="150"/>
      <c r="H65" s="74">
        <f t="shared" si="3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2"/>
        <v>0</v>
      </c>
      <c r="D66" s="156"/>
      <c r="E66" s="156"/>
      <c r="F66" s="156"/>
      <c r="G66" s="157"/>
      <c r="H66" s="110">
        <f t="shared" si="3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2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3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2"/>
        <v>0</v>
      </c>
      <c r="D68" s="70"/>
      <c r="E68" s="70"/>
      <c r="F68" s="70"/>
      <c r="G68" s="148"/>
      <c r="H68" s="68">
        <f t="shared" si="3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2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3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2"/>
        <v>0</v>
      </c>
      <c r="D70" s="76"/>
      <c r="E70" s="76"/>
      <c r="F70" s="76"/>
      <c r="G70" s="150"/>
      <c r="H70" s="74">
        <f t="shared" si="3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2"/>
        <v>0</v>
      </c>
      <c r="D71" s="76"/>
      <c r="E71" s="76"/>
      <c r="F71" s="76"/>
      <c r="G71" s="150"/>
      <c r="H71" s="74">
        <f t="shared" si="3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2"/>
        <v>0</v>
      </c>
      <c r="D72" s="76"/>
      <c r="E72" s="76"/>
      <c r="F72" s="76"/>
      <c r="G72" s="150"/>
      <c r="H72" s="74">
        <f t="shared" si="3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2"/>
        <v>0</v>
      </c>
      <c r="D73" s="76"/>
      <c r="E73" s="76"/>
      <c r="F73" s="76"/>
      <c r="G73" s="150"/>
      <c r="H73" s="74">
        <f t="shared" si="3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2"/>
        <v>0</v>
      </c>
      <c r="D74" s="76"/>
      <c r="E74" s="76"/>
      <c r="F74" s="76"/>
      <c r="G74" s="150"/>
      <c r="H74" s="74">
        <f t="shared" si="3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2"/>
        <v>19295</v>
      </c>
      <c r="D75" s="138">
        <f>SUM(D76,D83,D130,D164,D165,D172)</f>
        <v>19295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3"/>
        <v>20400</v>
      </c>
      <c r="I75" s="138">
        <f>SUM(I76,I83,I130,I164,I165,I172)</f>
        <v>20400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2"/>
        <v>10345</v>
      </c>
      <c r="D76" s="65">
        <f>SUM(D77,D80)</f>
        <v>10345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3"/>
        <v>10345</v>
      </c>
      <c r="I76" s="65">
        <f>SUM(I77,I80)</f>
        <v>10345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2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3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2"/>
        <v>0</v>
      </c>
      <c r="D78" s="76"/>
      <c r="E78" s="76"/>
      <c r="F78" s="76"/>
      <c r="G78" s="150"/>
      <c r="H78" s="74">
        <f t="shared" si="3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2"/>
        <v>0</v>
      </c>
      <c r="D79" s="76"/>
      <c r="E79" s="76"/>
      <c r="F79" s="76"/>
      <c r="G79" s="150"/>
      <c r="H79" s="74">
        <f t="shared" si="3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2"/>
        <v>10345</v>
      </c>
      <c r="D80" s="153">
        <f>SUM(D81:D82)</f>
        <v>10345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3"/>
        <v>10345</v>
      </c>
      <c r="I80" s="153">
        <f>SUM(I81:I82)</f>
        <v>10345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2"/>
        <v>3050</v>
      </c>
      <c r="D81" s="76">
        <v>3050</v>
      </c>
      <c r="E81" s="76"/>
      <c r="F81" s="76"/>
      <c r="G81" s="150"/>
      <c r="H81" s="74">
        <f t="shared" si="3"/>
        <v>3050</v>
      </c>
      <c r="I81" s="76">
        <v>3050</v>
      </c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2"/>
        <v>7295</v>
      </c>
      <c r="D82" s="76">
        <v>7295</v>
      </c>
      <c r="E82" s="76"/>
      <c r="F82" s="76"/>
      <c r="G82" s="150"/>
      <c r="H82" s="74">
        <f t="shared" si="3"/>
        <v>7295</v>
      </c>
      <c r="I82" s="76">
        <v>7295</v>
      </c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2"/>
        <v>7450</v>
      </c>
      <c r="D83" s="65">
        <f>SUM(D84,D89,D95,D103,D112,D116,D122,D128)</f>
        <v>7450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ref="H83:H127" si="4">SUM(I83:L83)</f>
        <v>8555</v>
      </c>
      <c r="I83" s="65">
        <f>SUM(I84,I89,I95,I103,I112,I116,I122,I128)</f>
        <v>8555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2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4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2"/>
        <v>0</v>
      </c>
      <c r="D85" s="70"/>
      <c r="E85" s="70"/>
      <c r="F85" s="70"/>
      <c r="G85" s="148"/>
      <c r="H85" s="68">
        <f t="shared" si="4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2"/>
        <v>0</v>
      </c>
      <c r="D86" s="76"/>
      <c r="E86" s="76"/>
      <c r="F86" s="76"/>
      <c r="G86" s="150"/>
      <c r="H86" s="74">
        <f t="shared" si="4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2"/>
        <v>0</v>
      </c>
      <c r="D87" s="76"/>
      <c r="E87" s="76"/>
      <c r="F87" s="76"/>
      <c r="G87" s="150"/>
      <c r="H87" s="74">
        <f t="shared" si="4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2"/>
        <v>0</v>
      </c>
      <c r="D88" s="76"/>
      <c r="E88" s="76"/>
      <c r="F88" s="76"/>
      <c r="G88" s="150"/>
      <c r="H88" s="74">
        <f t="shared" si="4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2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4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2"/>
        <v>0</v>
      </c>
      <c r="D90" s="76"/>
      <c r="E90" s="76"/>
      <c r="F90" s="76"/>
      <c r="G90" s="150"/>
      <c r="H90" s="74">
        <f t="shared" si="4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2"/>
        <v>0</v>
      </c>
      <c r="D91" s="76"/>
      <c r="E91" s="76"/>
      <c r="F91" s="76"/>
      <c r="G91" s="150"/>
      <c r="H91" s="74">
        <f t="shared" si="4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2"/>
        <v>0</v>
      </c>
      <c r="D92" s="76"/>
      <c r="E92" s="76"/>
      <c r="F92" s="76"/>
      <c r="G92" s="150"/>
      <c r="H92" s="74">
        <f t="shared" si="4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2"/>
        <v>0</v>
      </c>
      <c r="D93" s="76"/>
      <c r="E93" s="76"/>
      <c r="F93" s="76"/>
      <c r="G93" s="150"/>
      <c r="H93" s="74">
        <f t="shared" si="4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2"/>
        <v>0</v>
      </c>
      <c r="D94" s="76"/>
      <c r="E94" s="76"/>
      <c r="F94" s="76"/>
      <c r="G94" s="150"/>
      <c r="H94" s="74">
        <f t="shared" si="4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2"/>
        <v>40</v>
      </c>
      <c r="D95" s="153">
        <f>SUM(D96:D102)</f>
        <v>40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4"/>
        <v>40</v>
      </c>
      <c r="I95" s="153">
        <f>SUM(I96:I102)</f>
        <v>40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2"/>
        <v>0</v>
      </c>
      <c r="D96" s="76"/>
      <c r="E96" s="76"/>
      <c r="F96" s="76"/>
      <c r="G96" s="150"/>
      <c r="H96" s="74">
        <f t="shared" si="4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2"/>
        <v>0</v>
      </c>
      <c r="D97" s="76"/>
      <c r="E97" s="76"/>
      <c r="F97" s="76"/>
      <c r="G97" s="150"/>
      <c r="H97" s="74">
        <f t="shared" si="4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2"/>
        <v>0</v>
      </c>
      <c r="D98" s="70"/>
      <c r="E98" s="70"/>
      <c r="F98" s="70"/>
      <c r="G98" s="148"/>
      <c r="H98" s="68">
        <f t="shared" si="4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2"/>
        <v>0</v>
      </c>
      <c r="D99" s="76"/>
      <c r="E99" s="76"/>
      <c r="F99" s="76"/>
      <c r="G99" s="150"/>
      <c r="H99" s="74">
        <f t="shared" si="4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2"/>
        <v>0</v>
      </c>
      <c r="D100" s="76"/>
      <c r="E100" s="76"/>
      <c r="F100" s="76"/>
      <c r="G100" s="150"/>
      <c r="H100" s="74">
        <f t="shared" si="4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2"/>
        <v>40</v>
      </c>
      <c r="D101" s="76">
        <v>40</v>
      </c>
      <c r="E101" s="76"/>
      <c r="F101" s="76"/>
      <c r="G101" s="150"/>
      <c r="H101" s="74">
        <f t="shared" si="4"/>
        <v>40</v>
      </c>
      <c r="I101" s="76">
        <v>40</v>
      </c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2"/>
        <v>0</v>
      </c>
      <c r="D102" s="76"/>
      <c r="E102" s="76"/>
      <c r="F102" s="76"/>
      <c r="G102" s="150"/>
      <c r="H102" s="74">
        <f t="shared" si="4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2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4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2"/>
        <v>0</v>
      </c>
      <c r="D104" s="76"/>
      <c r="E104" s="76"/>
      <c r="F104" s="76"/>
      <c r="G104" s="150"/>
      <c r="H104" s="74">
        <f t="shared" si="4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2"/>
        <v>0</v>
      </c>
      <c r="D105" s="76"/>
      <c r="E105" s="76"/>
      <c r="F105" s="76"/>
      <c r="G105" s="150"/>
      <c r="H105" s="74">
        <f t="shared" si="4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2"/>
        <v>0</v>
      </c>
      <c r="D106" s="76"/>
      <c r="E106" s="76"/>
      <c r="F106" s="76"/>
      <c r="G106" s="150"/>
      <c r="H106" s="74">
        <f t="shared" si="4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2"/>
        <v>0</v>
      </c>
      <c r="D107" s="76"/>
      <c r="E107" s="76"/>
      <c r="F107" s="76"/>
      <c r="G107" s="150"/>
      <c r="H107" s="74">
        <f t="shared" si="4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2"/>
        <v>0</v>
      </c>
      <c r="D108" s="76"/>
      <c r="E108" s="76"/>
      <c r="F108" s="76"/>
      <c r="G108" s="150"/>
      <c r="H108" s="74">
        <f t="shared" si="4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2"/>
        <v>0</v>
      </c>
      <c r="D109" s="76"/>
      <c r="E109" s="76"/>
      <c r="F109" s="76"/>
      <c r="G109" s="150"/>
      <c r="H109" s="74">
        <f t="shared" si="4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2"/>
        <v>0</v>
      </c>
      <c r="D110" s="76"/>
      <c r="E110" s="76"/>
      <c r="F110" s="76"/>
      <c r="G110" s="150"/>
      <c r="H110" s="74">
        <f t="shared" si="4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2"/>
        <v>0</v>
      </c>
      <c r="D111" s="76"/>
      <c r="E111" s="76"/>
      <c r="F111" s="76"/>
      <c r="G111" s="150"/>
      <c r="H111" s="74">
        <f t="shared" si="4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2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4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2"/>
        <v>0</v>
      </c>
      <c r="D113" s="76"/>
      <c r="E113" s="76"/>
      <c r="F113" s="76"/>
      <c r="G113" s="150"/>
      <c r="H113" s="74">
        <f t="shared" si="4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 t="shared" si="2"/>
        <v>0</v>
      </c>
      <c r="D114" s="76"/>
      <c r="E114" s="76"/>
      <c r="F114" s="76"/>
      <c r="G114" s="150"/>
      <c r="H114" s="74">
        <f t="shared" si="4"/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 t="shared" ref="C115:C127" si="5">SUM(D115:G115)</f>
        <v>0</v>
      </c>
      <c r="D115" s="76"/>
      <c r="E115" s="76"/>
      <c r="F115" s="76"/>
      <c r="G115" s="150"/>
      <c r="H115" s="74">
        <f t="shared" si="4"/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si="5"/>
        <v>7410</v>
      </c>
      <c r="D116" s="153">
        <f>SUM(D117:D121)</f>
        <v>7410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si="4"/>
        <v>7410</v>
      </c>
      <c r="I116" s="153">
        <f>SUM(I117:I121)</f>
        <v>7410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5"/>
        <v>0</v>
      </c>
      <c r="D117" s="76"/>
      <c r="E117" s="76"/>
      <c r="F117" s="76"/>
      <c r="G117" s="150"/>
      <c r="H117" s="74">
        <f t="shared" si="4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5"/>
        <v>0</v>
      </c>
      <c r="D118" s="76"/>
      <c r="E118" s="76"/>
      <c r="F118" s="76"/>
      <c r="G118" s="150"/>
      <c r="H118" s="74">
        <f t="shared" si="4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5"/>
        <v>0</v>
      </c>
      <c r="D119" s="76"/>
      <c r="E119" s="76"/>
      <c r="F119" s="76"/>
      <c r="G119" s="150"/>
      <c r="H119" s="74">
        <f t="shared" si="4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5"/>
        <v>7410</v>
      </c>
      <c r="D120" s="76">
        <f>7410</f>
        <v>7410</v>
      </c>
      <c r="E120" s="76"/>
      <c r="F120" s="76"/>
      <c r="G120" s="150"/>
      <c r="H120" s="74">
        <f t="shared" si="4"/>
        <v>7410</v>
      </c>
      <c r="I120" s="76">
        <v>7410</v>
      </c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5"/>
        <v>0</v>
      </c>
      <c r="D121" s="76"/>
      <c r="E121" s="76"/>
      <c r="F121" s="76"/>
      <c r="G121" s="150"/>
      <c r="H121" s="74">
        <f t="shared" si="4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5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4"/>
        <v>1105</v>
      </c>
      <c r="I122" s="153">
        <f>SUM(I123:I127)</f>
        <v>1105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5"/>
        <v>0</v>
      </c>
      <c r="D123" s="76"/>
      <c r="E123" s="76"/>
      <c r="F123" s="76"/>
      <c r="G123" s="150"/>
      <c r="H123" s="74">
        <f t="shared" si="4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5"/>
        <v>0</v>
      </c>
      <c r="D124" s="76"/>
      <c r="E124" s="76"/>
      <c r="F124" s="76"/>
      <c r="G124" s="150"/>
      <c r="H124" s="74">
        <f t="shared" si="4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5"/>
        <v>0</v>
      </c>
      <c r="D125" s="76"/>
      <c r="E125" s="76"/>
      <c r="F125" s="76"/>
      <c r="G125" s="150"/>
      <c r="H125" s="74">
        <f t="shared" si="4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5"/>
        <v>0</v>
      </c>
      <c r="D126" s="76"/>
      <c r="E126" s="76"/>
      <c r="F126" s="76"/>
      <c r="G126" s="150"/>
      <c r="H126" s="74">
        <f t="shared" si="4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5"/>
        <v>0</v>
      </c>
      <c r="D127" s="76"/>
      <c r="E127" s="76"/>
      <c r="F127" s="76"/>
      <c r="G127" s="150"/>
      <c r="H127" s="74">
        <f t="shared" si="4"/>
        <v>1105</v>
      </c>
      <c r="I127" s="76">
        <v>1105</v>
      </c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6">SUM(C129)</f>
        <v>0</v>
      </c>
      <c r="D128" s="162">
        <f t="shared" si="6"/>
        <v>0</v>
      </c>
      <c r="E128" s="162">
        <f t="shared" si="6"/>
        <v>0</v>
      </c>
      <c r="F128" s="162">
        <f t="shared" si="6"/>
        <v>0</v>
      </c>
      <c r="G128" s="162">
        <f t="shared" si="6"/>
        <v>0</v>
      </c>
      <c r="H128" s="68">
        <f t="shared" si="6"/>
        <v>0</v>
      </c>
      <c r="I128" s="162">
        <f t="shared" si="6"/>
        <v>0</v>
      </c>
      <c r="J128" s="162">
        <f t="shared" si="6"/>
        <v>0</v>
      </c>
      <c r="K128" s="162">
        <f t="shared" si="6"/>
        <v>0</v>
      </c>
      <c r="L128" s="167">
        <f t="shared" si="6"/>
        <v>0</v>
      </c>
    </row>
    <row r="129" spans="1:12" ht="24" x14ac:dyDescent="0.25">
      <c r="A129" s="47">
        <v>2283</v>
      </c>
      <c r="B129" s="73" t="s">
        <v>121</v>
      </c>
      <c r="C129" s="74">
        <f t="shared" ref="C129:C193" si="7">SUM(D129:G129)</f>
        <v>0</v>
      </c>
      <c r="D129" s="76"/>
      <c r="E129" s="76"/>
      <c r="F129" s="76"/>
      <c r="G129" s="150"/>
      <c r="H129" s="74">
        <f t="shared" ref="H129:H193" si="8"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1500</v>
      </c>
      <c r="D130" s="65">
        <f>SUM(D131,D136,D140,D141,D144,D151,D159,D160,D163)</f>
        <v>1500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1500</v>
      </c>
      <c r="I130" s="65">
        <f>SUM(I131,I136,I140,I141,I144,I151,I159,I160,I163)</f>
        <v>1500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9">SUM(E132:E135)</f>
        <v>0</v>
      </c>
      <c r="F131" s="162">
        <f t="shared" si="9"/>
        <v>0</v>
      </c>
      <c r="G131" s="163">
        <f t="shared" si="9"/>
        <v>0</v>
      </c>
      <c r="H131" s="68">
        <f t="shared" si="8"/>
        <v>1300</v>
      </c>
      <c r="I131" s="162">
        <f t="shared" si="9"/>
        <v>1300</v>
      </c>
      <c r="J131" s="162">
        <f t="shared" si="9"/>
        <v>0</v>
      </c>
      <c r="K131" s="162">
        <f t="shared" si="9"/>
        <v>0</v>
      </c>
      <c r="L131" s="164">
        <f t="shared" si="9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1300</v>
      </c>
      <c r="I135" s="76">
        <v>1300</v>
      </c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200</v>
      </c>
      <c r="D136" s="153">
        <f>SUM(D137:D139)</f>
        <v>200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200</v>
      </c>
      <c r="I136" s="153">
        <f>SUM(I137:I139)</f>
        <v>200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200</v>
      </c>
      <c r="D138" s="76">
        <v>200</v>
      </c>
      <c r="E138" s="76"/>
      <c r="F138" s="76"/>
      <c r="G138" s="150"/>
      <c r="H138" s="74">
        <f t="shared" si="8"/>
        <v>200</v>
      </c>
      <c r="I138" s="76">
        <v>200</v>
      </c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1300</v>
      </c>
      <c r="D163" s="156">
        <v>1300</v>
      </c>
      <c r="E163" s="156"/>
      <c r="F163" s="156"/>
      <c r="G163" s="157"/>
      <c r="H163" s="110">
        <f t="shared" si="8"/>
        <v>0</v>
      </c>
      <c r="I163" s="156">
        <f>1300-1300</f>
        <v>0</v>
      </c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>SUM(E166,E171)</f>
        <v>0</v>
      </c>
      <c r="F165" s="65">
        <f>SUM(F166,F171)</f>
        <v>0</v>
      </c>
      <c r="G165" s="65">
        <f>SUM(G166,G171)</f>
        <v>0</v>
      </c>
      <c r="H165" s="59">
        <f t="shared" si="8"/>
        <v>0</v>
      </c>
      <c r="I165" s="65">
        <f>SUM(I166,I171)</f>
        <v>0</v>
      </c>
      <c r="J165" s="65">
        <f>SUM(J166,J171)</f>
        <v>0</v>
      </c>
      <c r="K165" s="65">
        <f>SUM(K166,K171)</f>
        <v>0</v>
      </c>
      <c r="L165" s="143">
        <f>SUM(L166,L171)</f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>SUM(E167:E170)</f>
        <v>0</v>
      </c>
      <c r="F166" s="162">
        <f>SUM(F167:F170)</f>
        <v>0</v>
      </c>
      <c r="G166" s="162">
        <f>SUM(G167:G170)</f>
        <v>0</v>
      </c>
      <c r="H166" s="68">
        <f t="shared" si="8"/>
        <v>0</v>
      </c>
      <c r="I166" s="162">
        <f>SUM(I167:I170)</f>
        <v>0</v>
      </c>
      <c r="J166" s="162">
        <f>SUM(J167:J170)</f>
        <v>0</v>
      </c>
      <c r="K166" s="162">
        <f>SUM(K167:K170)</f>
        <v>0</v>
      </c>
      <c r="L166" s="171">
        <f>SUM(L167:L170)</f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3750</v>
      </c>
      <c r="D173" s="138">
        <f>SUM(D174,D184)</f>
        <v>3750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3750</v>
      </c>
      <c r="I173" s="138">
        <f>SUM(I174,I184)</f>
        <v>3750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3750</v>
      </c>
      <c r="D174" s="65">
        <f>SUM(D175,D179)</f>
        <v>3750</v>
      </c>
      <c r="E174" s="65">
        <f>SUM(E175,E179)</f>
        <v>0</v>
      </c>
      <c r="F174" s="65">
        <f>SUM(F175,F179)</f>
        <v>0</v>
      </c>
      <c r="G174" s="65">
        <f>SUM(G175,G179)</f>
        <v>0</v>
      </c>
      <c r="H174" s="59">
        <f t="shared" si="8"/>
        <v>3750</v>
      </c>
      <c r="I174" s="65">
        <f>SUM(I175,I179)</f>
        <v>3750</v>
      </c>
      <c r="J174" s="65">
        <f>SUM(J175,J179)</f>
        <v>0</v>
      </c>
      <c r="K174" s="65">
        <f>SUM(K175,K179)</f>
        <v>0</v>
      </c>
      <c r="L174" s="143">
        <f>SUM(L175,L179)</f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 t="shared" si="7"/>
        <v>0</v>
      </c>
      <c r="D176" s="76"/>
      <c r="E176" s="76"/>
      <c r="F176" s="76"/>
      <c r="G176" s="150"/>
      <c r="H176" s="74">
        <f t="shared" si="8"/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 t="shared" si="7"/>
        <v>0</v>
      </c>
      <c r="D177" s="76"/>
      <c r="E177" s="76"/>
      <c r="F177" s="76"/>
      <c r="G177" s="150"/>
      <c r="H177" s="74">
        <f t="shared" si="8"/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 t="shared" si="7"/>
        <v>0</v>
      </c>
      <c r="D178" s="76"/>
      <c r="E178" s="76"/>
      <c r="F178" s="76"/>
      <c r="G178" s="150"/>
      <c r="H178" s="74">
        <f t="shared" si="8"/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si="7"/>
        <v>3750</v>
      </c>
      <c r="D179" s="162">
        <f>SUM(D180:D183)</f>
        <v>3750</v>
      </c>
      <c r="E179" s="162">
        <f>SUM(E180:E183)</f>
        <v>0</v>
      </c>
      <c r="F179" s="162">
        <f>SUM(F180:F183)</f>
        <v>0</v>
      </c>
      <c r="G179" s="162">
        <f>SUM(G180:G183)</f>
        <v>0</v>
      </c>
      <c r="H179" s="175">
        <f t="shared" si="8"/>
        <v>3750</v>
      </c>
      <c r="I179" s="162">
        <f>SUM(I180:I183)</f>
        <v>3750</v>
      </c>
      <c r="J179" s="162">
        <f>SUM(J180:J183)</f>
        <v>0</v>
      </c>
      <c r="K179" s="162">
        <f>SUM(K180:K183)</f>
        <v>0</v>
      </c>
      <c r="L179" s="176">
        <f>SUM(L180:L183)</f>
        <v>0</v>
      </c>
    </row>
    <row r="180" spans="1:12" ht="72" x14ac:dyDescent="0.25">
      <c r="A180" s="47">
        <v>3291</v>
      </c>
      <c r="B180" s="73" t="s">
        <v>167</v>
      </c>
      <c r="C180" s="74">
        <f t="shared" si="7"/>
        <v>0</v>
      </c>
      <c r="D180" s="76"/>
      <c r="E180" s="76"/>
      <c r="F180" s="76"/>
      <c r="G180" s="177"/>
      <c r="H180" s="74">
        <f t="shared" si="8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7"/>
        <v>0</v>
      </c>
      <c r="D181" s="76"/>
      <c r="E181" s="76"/>
      <c r="F181" s="76"/>
      <c r="G181" s="177"/>
      <c r="H181" s="74">
        <f t="shared" si="8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7"/>
        <v>3150</v>
      </c>
      <c r="D182" s="76">
        <v>3150</v>
      </c>
      <c r="E182" s="76"/>
      <c r="F182" s="76"/>
      <c r="G182" s="177"/>
      <c r="H182" s="74">
        <f t="shared" si="8"/>
        <v>3150</v>
      </c>
      <c r="I182" s="76">
        <v>3150</v>
      </c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7"/>
        <v>600</v>
      </c>
      <c r="D183" s="179">
        <v>600</v>
      </c>
      <c r="E183" s="179"/>
      <c r="F183" s="179"/>
      <c r="G183" s="180"/>
      <c r="H183" s="175">
        <f t="shared" si="8"/>
        <v>600</v>
      </c>
      <c r="I183" s="179">
        <v>600</v>
      </c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>SUM(E185:E186)</f>
        <v>0</v>
      </c>
      <c r="F184" s="183">
        <f>SUM(F185:F186)</f>
        <v>0</v>
      </c>
      <c r="G184" s="183">
        <f>SUM(G185:G186)</f>
        <v>0</v>
      </c>
      <c r="H184" s="182">
        <f t="shared" si="8"/>
        <v>0</v>
      </c>
      <c r="I184" s="183">
        <f>SUM(I185:I186)</f>
        <v>0</v>
      </c>
      <c r="J184" s="183">
        <f>SUM(J185:J186)</f>
        <v>0</v>
      </c>
      <c r="K184" s="183">
        <f>SUM(K185:K186)</f>
        <v>0</v>
      </c>
      <c r="L184" s="143">
        <f>SUM(L185:L186)</f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 t="shared" si="7"/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si="7"/>
        <v>0</v>
      </c>
      <c r="D189" s="70"/>
      <c r="E189" s="70"/>
      <c r="F189" s="70"/>
      <c r="G189" s="148"/>
      <c r="H189" s="68">
        <f t="shared" si="8"/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7"/>
        <v>0</v>
      </c>
      <c r="D190" s="76"/>
      <c r="E190" s="76"/>
      <c r="F190" s="76"/>
      <c r="G190" s="150"/>
      <c r="H190" s="74">
        <f t="shared" si="8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7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8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 t="shared" si="7"/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8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7"/>
        <v>0</v>
      </c>
      <c r="D193" s="76"/>
      <c r="E193" s="76"/>
      <c r="F193" s="76"/>
      <c r="G193" s="150"/>
      <c r="H193" s="74">
        <f t="shared" si="8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ref="C194:C255" si="10">SUM(D194:G194)</f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ref="H194:H225" si="11">SUM(I194:L194)</f>
        <v>350</v>
      </c>
      <c r="I194" s="133">
        <f>SUM(I195,I230,I268)</f>
        <v>350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10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11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10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11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10"/>
        <v>0</v>
      </c>
      <c r="D197" s="70"/>
      <c r="E197" s="70"/>
      <c r="F197" s="70"/>
      <c r="G197" s="148"/>
      <c r="H197" s="68">
        <f t="shared" si="11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10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11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10"/>
        <v>0</v>
      </c>
      <c r="D199" s="76"/>
      <c r="E199" s="76"/>
      <c r="F199" s="76"/>
      <c r="G199" s="150"/>
      <c r="H199" s="74">
        <f t="shared" si="11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10"/>
        <v>0</v>
      </c>
      <c r="D200" s="76"/>
      <c r="E200" s="76"/>
      <c r="F200" s="76"/>
      <c r="G200" s="150"/>
      <c r="H200" s="74">
        <f t="shared" si="11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10"/>
        <v>0</v>
      </c>
      <c r="D201" s="76"/>
      <c r="E201" s="76"/>
      <c r="F201" s="76"/>
      <c r="G201" s="150"/>
      <c r="H201" s="74">
        <f t="shared" si="11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10"/>
        <v>0</v>
      </c>
      <c r="D202" s="76"/>
      <c r="E202" s="76"/>
      <c r="F202" s="76"/>
      <c r="G202" s="150"/>
      <c r="H202" s="74">
        <f t="shared" si="11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10"/>
        <v>0</v>
      </c>
      <c r="D203" s="76"/>
      <c r="E203" s="76"/>
      <c r="F203" s="76"/>
      <c r="G203" s="150"/>
      <c r="H203" s="74">
        <f t="shared" si="11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10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11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10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11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10"/>
        <v>0</v>
      </c>
      <c r="D206" s="70"/>
      <c r="E206" s="70"/>
      <c r="F206" s="70"/>
      <c r="G206" s="148"/>
      <c r="H206" s="68">
        <f t="shared" si="11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10"/>
        <v>0</v>
      </c>
      <c r="D207" s="76"/>
      <c r="E207" s="76"/>
      <c r="F207" s="76"/>
      <c r="G207" s="150"/>
      <c r="H207" s="74">
        <f t="shared" si="11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10"/>
        <v>0</v>
      </c>
      <c r="D208" s="76"/>
      <c r="E208" s="76"/>
      <c r="F208" s="76"/>
      <c r="G208" s="150"/>
      <c r="H208" s="74">
        <f t="shared" si="11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10"/>
        <v>0</v>
      </c>
      <c r="D209" s="76"/>
      <c r="E209" s="76"/>
      <c r="F209" s="76"/>
      <c r="G209" s="150"/>
      <c r="H209" s="74">
        <f t="shared" si="11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 t="shared" si="10"/>
        <v>0</v>
      </c>
      <c r="D210" s="76"/>
      <c r="E210" s="76"/>
      <c r="F210" s="76"/>
      <c r="G210" s="150"/>
      <c r="H210" s="74">
        <f t="shared" si="11"/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10"/>
        <v>0</v>
      </c>
      <c r="D211" s="76"/>
      <c r="E211" s="76"/>
      <c r="F211" s="76"/>
      <c r="G211" s="150"/>
      <c r="H211" s="74">
        <f t="shared" si="11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10"/>
        <v>0</v>
      </c>
      <c r="D212" s="76"/>
      <c r="E212" s="76"/>
      <c r="F212" s="76"/>
      <c r="G212" s="150"/>
      <c r="H212" s="74">
        <f t="shared" si="11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10"/>
        <v>0</v>
      </c>
      <c r="D213" s="76"/>
      <c r="E213" s="76"/>
      <c r="F213" s="76"/>
      <c r="G213" s="150"/>
      <c r="H213" s="74">
        <f t="shared" si="11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10"/>
        <v>0</v>
      </c>
      <c r="D214" s="76"/>
      <c r="E214" s="76"/>
      <c r="F214" s="76"/>
      <c r="G214" s="150"/>
      <c r="H214" s="74">
        <f t="shared" si="11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10"/>
        <v>0</v>
      </c>
      <c r="D215" s="76"/>
      <c r="E215" s="76"/>
      <c r="F215" s="76"/>
      <c r="G215" s="150"/>
      <c r="H215" s="74">
        <f t="shared" si="11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10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11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10"/>
        <v>0</v>
      </c>
      <c r="D217" s="76"/>
      <c r="E217" s="76"/>
      <c r="F217" s="76"/>
      <c r="G217" s="150"/>
      <c r="H217" s="74">
        <f t="shared" si="11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10"/>
        <v>0</v>
      </c>
      <c r="D218" s="76"/>
      <c r="E218" s="76"/>
      <c r="F218" s="76"/>
      <c r="G218" s="150"/>
      <c r="H218" s="74">
        <f t="shared" si="11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10"/>
        <v>0</v>
      </c>
      <c r="D219" s="76"/>
      <c r="E219" s="76"/>
      <c r="F219" s="76"/>
      <c r="G219" s="150"/>
      <c r="H219" s="74">
        <f t="shared" si="11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10"/>
        <v>0</v>
      </c>
      <c r="D220" s="76"/>
      <c r="E220" s="76"/>
      <c r="F220" s="76"/>
      <c r="G220" s="150"/>
      <c r="H220" s="74">
        <f t="shared" si="11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10"/>
        <v>0</v>
      </c>
      <c r="D221" s="76"/>
      <c r="E221" s="76"/>
      <c r="F221" s="76"/>
      <c r="G221" s="150"/>
      <c r="H221" s="74">
        <f t="shared" si="11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10"/>
        <v>0</v>
      </c>
      <c r="D222" s="76"/>
      <c r="E222" s="76"/>
      <c r="F222" s="76"/>
      <c r="G222" s="150"/>
      <c r="H222" s="74">
        <f t="shared" si="11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10"/>
        <v>0</v>
      </c>
      <c r="D223" s="76"/>
      <c r="E223" s="76"/>
      <c r="F223" s="76"/>
      <c r="G223" s="150"/>
      <c r="H223" s="74">
        <f t="shared" si="11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10"/>
        <v>0</v>
      </c>
      <c r="D224" s="76"/>
      <c r="E224" s="76"/>
      <c r="F224" s="76"/>
      <c r="G224" s="150"/>
      <c r="H224" s="74">
        <f t="shared" si="11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10"/>
        <v>0</v>
      </c>
      <c r="D225" s="76"/>
      <c r="E225" s="76"/>
      <c r="F225" s="76"/>
      <c r="G225" s="150"/>
      <c r="H225" s="74">
        <f t="shared" si="11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10"/>
        <v>0</v>
      </c>
      <c r="D226" s="76"/>
      <c r="E226" s="76"/>
      <c r="F226" s="76"/>
      <c r="G226" s="150"/>
      <c r="H226" s="74">
        <f t="shared" ref="H226:H279" si="12">SUM(I226:L226)</f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10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12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10"/>
        <v>0</v>
      </c>
      <c r="D228" s="76"/>
      <c r="E228" s="76"/>
      <c r="F228" s="76"/>
      <c r="G228" s="150"/>
      <c r="H228" s="74">
        <f t="shared" si="12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10"/>
        <v>0</v>
      </c>
      <c r="D229" s="156"/>
      <c r="E229" s="156"/>
      <c r="F229" s="156"/>
      <c r="G229" s="157"/>
      <c r="H229" s="110">
        <f t="shared" si="12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10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12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 t="shared" si="10"/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12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10"/>
        <v>0</v>
      </c>
      <c r="D232" s="70"/>
      <c r="E232" s="70"/>
      <c r="F232" s="70"/>
      <c r="G232" s="195"/>
      <c r="H232" s="196">
        <f t="shared" si="12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10"/>
        <v>0</v>
      </c>
      <c r="D233" s="76">
        <f>SUM(D234)</f>
        <v>0</v>
      </c>
      <c r="E233" s="76">
        <f t="shared" ref="E233:L233" si="13">SUM(E234)</f>
        <v>0</v>
      </c>
      <c r="F233" s="76">
        <f t="shared" si="13"/>
        <v>0</v>
      </c>
      <c r="G233" s="150">
        <f t="shared" si="13"/>
        <v>0</v>
      </c>
      <c r="H233" s="197">
        <f t="shared" si="12"/>
        <v>0</v>
      </c>
      <c r="I233" s="76">
        <f t="shared" si="13"/>
        <v>0</v>
      </c>
      <c r="J233" s="76">
        <f t="shared" si="13"/>
        <v>0</v>
      </c>
      <c r="K233" s="76">
        <f t="shared" si="13"/>
        <v>0</v>
      </c>
      <c r="L233" s="151">
        <f t="shared" si="13"/>
        <v>0</v>
      </c>
    </row>
    <row r="234" spans="1:12" ht="24" x14ac:dyDescent="0.25">
      <c r="A234" s="102">
        <v>6239</v>
      </c>
      <c r="B234" s="67" t="s">
        <v>336</v>
      </c>
      <c r="C234" s="190">
        <f t="shared" si="10"/>
        <v>0</v>
      </c>
      <c r="D234" s="70"/>
      <c r="E234" s="70"/>
      <c r="F234" s="70"/>
      <c r="G234" s="148"/>
      <c r="H234" s="197">
        <f t="shared" si="12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 t="shared" si="10"/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12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 t="shared" si="10"/>
        <v>0</v>
      </c>
      <c r="D236" s="76"/>
      <c r="E236" s="76"/>
      <c r="F236" s="76"/>
      <c r="G236" s="150"/>
      <c r="H236" s="197">
        <f t="shared" si="12"/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 t="shared" si="10"/>
        <v>0</v>
      </c>
      <c r="D237" s="76"/>
      <c r="E237" s="76"/>
      <c r="F237" s="76"/>
      <c r="G237" s="150"/>
      <c r="H237" s="197">
        <f t="shared" si="12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 t="shared" si="10"/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12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 t="shared" si="10"/>
        <v>0</v>
      </c>
      <c r="D239" s="76"/>
      <c r="E239" s="76"/>
      <c r="F239" s="76"/>
      <c r="G239" s="150"/>
      <c r="H239" s="197">
        <f t="shared" si="12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10"/>
        <v>0</v>
      </c>
      <c r="D240" s="76"/>
      <c r="E240" s="76"/>
      <c r="F240" s="76"/>
      <c r="G240" s="150"/>
      <c r="H240" s="197">
        <f t="shared" si="12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10"/>
        <v>0</v>
      </c>
      <c r="D241" s="76"/>
      <c r="E241" s="76"/>
      <c r="F241" s="76"/>
      <c r="G241" s="150"/>
      <c r="H241" s="197">
        <f t="shared" si="12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10"/>
        <v>0</v>
      </c>
      <c r="D242" s="76"/>
      <c r="E242" s="76"/>
      <c r="F242" s="76"/>
      <c r="G242" s="150"/>
      <c r="H242" s="197">
        <f t="shared" si="12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10"/>
        <v>0</v>
      </c>
      <c r="D243" s="76"/>
      <c r="E243" s="76"/>
      <c r="F243" s="76"/>
      <c r="G243" s="150"/>
      <c r="H243" s="197">
        <f t="shared" si="12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10"/>
        <v>0</v>
      </c>
      <c r="D244" s="76"/>
      <c r="E244" s="76"/>
      <c r="F244" s="76"/>
      <c r="G244" s="150"/>
      <c r="H244" s="197">
        <f t="shared" si="12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10"/>
        <v>0</v>
      </c>
      <c r="D245" s="76"/>
      <c r="E245" s="76"/>
      <c r="F245" s="76"/>
      <c r="G245" s="150"/>
      <c r="H245" s="197">
        <f t="shared" si="12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10"/>
        <v>0</v>
      </c>
      <c r="D246" s="162">
        <f>SUM(D247:D250)</f>
        <v>0</v>
      </c>
      <c r="E246" s="162">
        <f>SUM(E247:E250)</f>
        <v>0</v>
      </c>
      <c r="F246" s="162">
        <f>SUM(F247:F250)</f>
        <v>0</v>
      </c>
      <c r="G246" s="199">
        <f>SUM(G247:G250)</f>
        <v>0</v>
      </c>
      <c r="H246" s="198">
        <f t="shared" si="12"/>
        <v>0</v>
      </c>
      <c r="I246" s="162">
        <f>SUM(I247:I250)</f>
        <v>0</v>
      </c>
      <c r="J246" s="162">
        <f>SUM(J247:J250)</f>
        <v>0</v>
      </c>
      <c r="K246" s="162">
        <f>SUM(K247:K250)</f>
        <v>0</v>
      </c>
      <c r="L246" s="176">
        <f>SUM(L247:L250)</f>
        <v>0</v>
      </c>
    </row>
    <row r="247" spans="1:12" x14ac:dyDescent="0.25">
      <c r="A247" s="47">
        <v>6291</v>
      </c>
      <c r="B247" s="73" t="s">
        <v>228</v>
      </c>
      <c r="C247" s="190">
        <f t="shared" si="10"/>
        <v>0</v>
      </c>
      <c r="D247" s="76"/>
      <c r="E247" s="76"/>
      <c r="F247" s="76"/>
      <c r="G247" s="200"/>
      <c r="H247" s="190">
        <f t="shared" si="12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10"/>
        <v>0</v>
      </c>
      <c r="D248" s="76"/>
      <c r="E248" s="76"/>
      <c r="F248" s="76"/>
      <c r="G248" s="200"/>
      <c r="H248" s="190">
        <f t="shared" si="12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10"/>
        <v>0</v>
      </c>
      <c r="D249" s="76"/>
      <c r="E249" s="76"/>
      <c r="F249" s="76"/>
      <c r="G249" s="200"/>
      <c r="H249" s="190">
        <f t="shared" si="12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10"/>
        <v>0</v>
      </c>
      <c r="D250" s="76"/>
      <c r="E250" s="76"/>
      <c r="F250" s="76"/>
      <c r="G250" s="200"/>
      <c r="H250" s="190">
        <f t="shared" si="12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10"/>
        <v>0</v>
      </c>
      <c r="D251" s="65">
        <f>SUM(D252,D256,D257)</f>
        <v>0</v>
      </c>
      <c r="E251" s="65">
        <f>SUM(E252,E256,E257)</f>
        <v>0</v>
      </c>
      <c r="F251" s="65">
        <f>SUM(F252,F256,F257)</f>
        <v>0</v>
      </c>
      <c r="G251" s="65">
        <f>SUM(G252,G256,G257)</f>
        <v>0</v>
      </c>
      <c r="H251" s="59">
        <f t="shared" si="12"/>
        <v>0</v>
      </c>
      <c r="I251" s="65">
        <f>SUM(I252,I256,I257)</f>
        <v>0</v>
      </c>
      <c r="J251" s="65">
        <f>SUM(J252,J256,J257)</f>
        <v>0</v>
      </c>
      <c r="K251" s="65">
        <f>SUM(K252,K256,K257)</f>
        <v>0</v>
      </c>
      <c r="L251" s="165">
        <f>SUM(L252,L256,L257)</f>
        <v>0</v>
      </c>
    </row>
    <row r="252" spans="1:12" ht="24" x14ac:dyDescent="0.25">
      <c r="A252" s="161">
        <v>6320</v>
      </c>
      <c r="B252" s="67" t="s">
        <v>233</v>
      </c>
      <c r="C252" s="198">
        <f t="shared" si="10"/>
        <v>0</v>
      </c>
      <c r="D252" s="162">
        <f>SUM(D253:D255)</f>
        <v>0</v>
      </c>
      <c r="E252" s="162">
        <f>SUM(E253:E255)</f>
        <v>0</v>
      </c>
      <c r="F252" s="162">
        <f>SUM(F253:F255)</f>
        <v>0</v>
      </c>
      <c r="G252" s="201">
        <f>SUM(G253:G255)</f>
        <v>0</v>
      </c>
      <c r="H252" s="198">
        <f t="shared" si="12"/>
        <v>0</v>
      </c>
      <c r="I252" s="162">
        <f>SUM(I253:I255)</f>
        <v>0</v>
      </c>
      <c r="J252" s="162">
        <f>SUM(J253:J255)</f>
        <v>0</v>
      </c>
      <c r="K252" s="162">
        <f>SUM(K253:K255)</f>
        <v>0</v>
      </c>
      <c r="L252" s="202">
        <f>SUM(L253:L255)</f>
        <v>0</v>
      </c>
    </row>
    <row r="253" spans="1:12" x14ac:dyDescent="0.25">
      <c r="A253" s="47">
        <v>6322</v>
      </c>
      <c r="B253" s="73" t="s">
        <v>234</v>
      </c>
      <c r="C253" s="190">
        <f t="shared" si="10"/>
        <v>0</v>
      </c>
      <c r="D253" s="76"/>
      <c r="E253" s="76"/>
      <c r="F253" s="76"/>
      <c r="G253" s="200"/>
      <c r="H253" s="190">
        <f t="shared" si="12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10"/>
        <v>0</v>
      </c>
      <c r="D254" s="76"/>
      <c r="E254" s="76"/>
      <c r="F254" s="76"/>
      <c r="G254" s="200"/>
      <c r="H254" s="190">
        <f t="shared" si="12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10"/>
        <v>0</v>
      </c>
      <c r="D255" s="70"/>
      <c r="E255" s="70"/>
      <c r="F255" s="70"/>
      <c r="G255" s="203"/>
      <c r="H255" s="194">
        <f t="shared" si="12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 t="shared" ref="C256:C282" si="14">SUM(D256:G256)</f>
        <v>0</v>
      </c>
      <c r="D256" s="179"/>
      <c r="E256" s="179"/>
      <c r="F256" s="179"/>
      <c r="G256" s="200"/>
      <c r="H256" s="198">
        <f t="shared" si="12"/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14"/>
        <v>0</v>
      </c>
      <c r="D257" s="76"/>
      <c r="E257" s="76"/>
      <c r="F257" s="76"/>
      <c r="G257" s="150"/>
      <c r="H257" s="197">
        <f t="shared" si="12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 t="shared" si="14"/>
        <v>0</v>
      </c>
      <c r="D258" s="65">
        <f>SUM(D259,D263)</f>
        <v>0</v>
      </c>
      <c r="E258" s="65">
        <f>SUM(E259,E263)</f>
        <v>0</v>
      </c>
      <c r="F258" s="65">
        <f>SUM(F259,F263)</f>
        <v>0</v>
      </c>
      <c r="G258" s="65">
        <f>SUM(G259,G263)</f>
        <v>0</v>
      </c>
      <c r="H258" s="59">
        <f t="shared" si="12"/>
        <v>0</v>
      </c>
      <c r="I258" s="65">
        <f>SUM(I259,I263)</f>
        <v>0</v>
      </c>
      <c r="J258" s="65">
        <f>SUM(J259,J263)</f>
        <v>0</v>
      </c>
      <c r="K258" s="65">
        <f>SUM(K259,K263)</f>
        <v>0</v>
      </c>
      <c r="L258" s="165">
        <f>SUM(L259,L263)</f>
        <v>0</v>
      </c>
    </row>
    <row r="259" spans="1:13" ht="24" x14ac:dyDescent="0.25">
      <c r="A259" s="161">
        <v>6410</v>
      </c>
      <c r="B259" s="67" t="s">
        <v>240</v>
      </c>
      <c r="C259" s="194">
        <f t="shared" si="14"/>
        <v>0</v>
      </c>
      <c r="D259" s="162">
        <f>SUM(D260:D262)</f>
        <v>0</v>
      </c>
      <c r="E259" s="162">
        <f>SUM(E260:E262)</f>
        <v>0</v>
      </c>
      <c r="F259" s="162">
        <f>SUM(F260:F262)</f>
        <v>0</v>
      </c>
      <c r="G259" s="206">
        <f>SUM(G260:G262)</f>
        <v>0</v>
      </c>
      <c r="H259" s="194">
        <f t="shared" si="12"/>
        <v>0</v>
      </c>
      <c r="I259" s="162">
        <f>SUM(I260:I262)</f>
        <v>0</v>
      </c>
      <c r="J259" s="162">
        <f>SUM(J260:J262)</f>
        <v>0</v>
      </c>
      <c r="K259" s="162">
        <f>SUM(K260:K262)</f>
        <v>0</v>
      </c>
      <c r="L259" s="171">
        <f>SUM(L260:L262)</f>
        <v>0</v>
      </c>
    </row>
    <row r="260" spans="1:13" x14ac:dyDescent="0.25">
      <c r="A260" s="47">
        <v>6411</v>
      </c>
      <c r="B260" s="207" t="s">
        <v>241</v>
      </c>
      <c r="C260" s="190">
        <f t="shared" si="14"/>
        <v>0</v>
      </c>
      <c r="D260" s="76"/>
      <c r="E260" s="76"/>
      <c r="F260" s="76"/>
      <c r="G260" s="150"/>
      <c r="H260" s="197">
        <f t="shared" si="12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14"/>
        <v>0</v>
      </c>
      <c r="D261" s="76"/>
      <c r="E261" s="76"/>
      <c r="F261" s="76"/>
      <c r="G261" s="150"/>
      <c r="H261" s="197">
        <f t="shared" si="12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14"/>
        <v>0</v>
      </c>
      <c r="D262" s="76"/>
      <c r="E262" s="76"/>
      <c r="F262" s="76"/>
      <c r="G262" s="150"/>
      <c r="H262" s="197">
        <f t="shared" si="12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14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 t="shared" si="12"/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si="14"/>
        <v>0</v>
      </c>
      <c r="D264" s="76"/>
      <c r="E264" s="76"/>
      <c r="F264" s="76"/>
      <c r="G264" s="150"/>
      <c r="H264" s="197">
        <f t="shared" si="12"/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14"/>
        <v>0</v>
      </c>
      <c r="D265" s="76"/>
      <c r="E265" s="76"/>
      <c r="F265" s="76"/>
      <c r="G265" s="150"/>
      <c r="H265" s="197">
        <f t="shared" si="12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 t="shared" si="14"/>
        <v>0</v>
      </c>
      <c r="D266" s="76"/>
      <c r="E266" s="76"/>
      <c r="F266" s="76"/>
      <c r="G266" s="150"/>
      <c r="H266" s="197">
        <f t="shared" si="12"/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 t="shared" si="14"/>
        <v>0</v>
      </c>
      <c r="D267" s="76"/>
      <c r="E267" s="76"/>
      <c r="F267" s="76"/>
      <c r="G267" s="150"/>
      <c r="H267" s="197">
        <f t="shared" si="12"/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14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12"/>
        <v>350</v>
      </c>
      <c r="I268" s="212">
        <f>SUM(I269)</f>
        <v>350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14"/>
        <v>350</v>
      </c>
      <c r="D269" s="65">
        <f>SUM(D270,D271,D275,D276,D279)</f>
        <v>350</v>
      </c>
      <c r="E269" s="65">
        <f>SUM(E270,E271,E275,E276,E279)</f>
        <v>0</v>
      </c>
      <c r="F269" s="65">
        <f>SUM(F270,F271,F275,F276,F279)</f>
        <v>0</v>
      </c>
      <c r="G269" s="65">
        <f>SUM(G270,G271,G275,G276,G279)</f>
        <v>0</v>
      </c>
      <c r="H269" s="59">
        <f t="shared" si="12"/>
        <v>350</v>
      </c>
      <c r="I269" s="65">
        <f>SUM(I270,I271,I275,I276,I279)</f>
        <v>350</v>
      </c>
      <c r="J269" s="65">
        <f>SUM(J270,J271,J275,J276,J279)</f>
        <v>0</v>
      </c>
      <c r="K269" s="65">
        <f>SUM(K270,K271,K275,K276,K279)</f>
        <v>0</v>
      </c>
      <c r="L269" s="143">
        <f>SUM(L270,L271,L275,L276,L279)</f>
        <v>0</v>
      </c>
    </row>
    <row r="270" spans="1:13" ht="24" x14ac:dyDescent="0.25">
      <c r="A270" s="265">
        <v>7210</v>
      </c>
      <c r="B270" s="67" t="s">
        <v>251</v>
      </c>
      <c r="C270" s="194">
        <f t="shared" si="14"/>
        <v>350</v>
      </c>
      <c r="D270" s="70">
        <v>350</v>
      </c>
      <c r="E270" s="70"/>
      <c r="F270" s="70"/>
      <c r="G270" s="148"/>
      <c r="H270" s="68">
        <f t="shared" si="12"/>
        <v>350</v>
      </c>
      <c r="I270" s="70">
        <v>350</v>
      </c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 t="shared" si="14"/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 t="shared" si="12"/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14"/>
        <v>0</v>
      </c>
      <c r="D272" s="76"/>
      <c r="E272" s="76"/>
      <c r="F272" s="76"/>
      <c r="G272" s="150"/>
      <c r="H272" s="74">
        <f t="shared" si="12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14"/>
        <v>0</v>
      </c>
      <c r="D273" s="76"/>
      <c r="E273" s="76"/>
      <c r="F273" s="76"/>
      <c r="G273" s="150"/>
      <c r="H273" s="74">
        <f t="shared" si="12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14"/>
        <v>0</v>
      </c>
      <c r="D274" s="70"/>
      <c r="E274" s="70"/>
      <c r="F274" s="70"/>
      <c r="G274" s="148"/>
      <c r="H274" s="68">
        <f t="shared" si="12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14"/>
        <v>0</v>
      </c>
      <c r="D275" s="76"/>
      <c r="E275" s="76"/>
      <c r="F275" s="76"/>
      <c r="G275" s="150"/>
      <c r="H275" s="74">
        <f t="shared" si="12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14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12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14"/>
        <v>0</v>
      </c>
      <c r="D277" s="76"/>
      <c r="E277" s="76"/>
      <c r="F277" s="76"/>
      <c r="G277" s="150"/>
      <c r="H277" s="74">
        <f t="shared" si="12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14"/>
        <v>0</v>
      </c>
      <c r="D278" s="76"/>
      <c r="E278" s="76"/>
      <c r="F278" s="76"/>
      <c r="G278" s="150"/>
      <c r="H278" s="74">
        <f t="shared" si="12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14"/>
        <v>0</v>
      </c>
      <c r="D279" s="70"/>
      <c r="E279" s="70"/>
      <c r="F279" s="70"/>
      <c r="G279" s="148"/>
      <c r="H279" s="68">
        <f t="shared" si="12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14"/>
        <v>10550</v>
      </c>
      <c r="D280" s="153">
        <f>SUM(D281:D282)</f>
        <v>10550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ref="H280:H282" si="15">SUM(I280:L280)</f>
        <v>10550</v>
      </c>
      <c r="I280" s="153">
        <f>SUM(I281:I282)</f>
        <v>10550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14"/>
        <v>0</v>
      </c>
      <c r="D281" s="76"/>
      <c r="E281" s="76"/>
      <c r="F281" s="76"/>
      <c r="G281" s="150"/>
      <c r="H281" s="74">
        <f t="shared" si="15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14"/>
        <v>10550</v>
      </c>
      <c r="D282" s="70">
        <v>10550</v>
      </c>
      <c r="E282" s="70"/>
      <c r="F282" s="70"/>
      <c r="G282" s="148"/>
      <c r="H282" s="68">
        <f t="shared" si="15"/>
        <v>10550</v>
      </c>
      <c r="I282" s="70">
        <v>10550</v>
      </c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35050</v>
      </c>
      <c r="I283" s="219">
        <f>SUM(I280,I268,I230,I195,I187,I173,I75,I53)</f>
        <v>35050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7950</v>
      </c>
      <c r="I285" s="225">
        <f>SUM(I25,I26,I42)-I51</f>
        <v>7950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16">SUM(C288,C290)-C298+C300</f>
        <v>-10550</v>
      </c>
      <c r="D287" s="225">
        <f t="shared" si="16"/>
        <v>-10550</v>
      </c>
      <c r="E287" s="225">
        <f t="shared" si="16"/>
        <v>0</v>
      </c>
      <c r="F287" s="225">
        <f t="shared" si="16"/>
        <v>0</v>
      </c>
      <c r="G287" s="226">
        <f t="shared" si="16"/>
        <v>0</v>
      </c>
      <c r="H287" s="229">
        <f t="shared" si="16"/>
        <v>-10550</v>
      </c>
      <c r="I287" s="225">
        <f t="shared" si="16"/>
        <v>-10550</v>
      </c>
      <c r="J287" s="225">
        <f t="shared" si="16"/>
        <v>0</v>
      </c>
      <c r="K287" s="225">
        <f t="shared" si="16"/>
        <v>0</v>
      </c>
      <c r="L287" s="230">
        <f t="shared" si="16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17">C22-C280</f>
        <v>-10550</v>
      </c>
      <c r="D288" s="225">
        <f t="shared" si="17"/>
        <v>-10550</v>
      </c>
      <c r="E288" s="225">
        <f t="shared" si="17"/>
        <v>0</v>
      </c>
      <c r="F288" s="225">
        <f t="shared" si="17"/>
        <v>0</v>
      </c>
      <c r="G288" s="232">
        <f t="shared" si="17"/>
        <v>0</v>
      </c>
      <c r="H288" s="229">
        <f t="shared" si="17"/>
        <v>-10550</v>
      </c>
      <c r="I288" s="225">
        <f t="shared" si="17"/>
        <v>-10550</v>
      </c>
      <c r="J288" s="225">
        <f t="shared" si="17"/>
        <v>0</v>
      </c>
      <c r="K288" s="225">
        <f t="shared" si="17"/>
        <v>0</v>
      </c>
      <c r="L288" s="230">
        <f t="shared" si="17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18">SUM(C291,C293,C295)-SUM(C292,C294,C296)</f>
        <v>0</v>
      </c>
      <c r="D290" s="225">
        <f t="shared" si="18"/>
        <v>0</v>
      </c>
      <c r="E290" s="225">
        <f t="shared" si="18"/>
        <v>0</v>
      </c>
      <c r="F290" s="225">
        <f t="shared" si="18"/>
        <v>0</v>
      </c>
      <c r="G290" s="232">
        <f t="shared" si="18"/>
        <v>0</v>
      </c>
      <c r="H290" s="229">
        <f t="shared" si="18"/>
        <v>0</v>
      </c>
      <c r="I290" s="225">
        <f t="shared" si="18"/>
        <v>0</v>
      </c>
      <c r="J290" s="225">
        <f t="shared" si="18"/>
        <v>0</v>
      </c>
      <c r="K290" s="225">
        <f t="shared" si="18"/>
        <v>0</v>
      </c>
      <c r="L290" s="230">
        <f t="shared" si="18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19">SUM(D291:G291)</f>
        <v>0</v>
      </c>
      <c r="D291" s="83"/>
      <c r="E291" s="83"/>
      <c r="F291" s="83"/>
      <c r="G291" s="235"/>
      <c r="H291" s="81">
        <f t="shared" ref="H291:H296" si="20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19"/>
        <v>0</v>
      </c>
      <c r="D292" s="76"/>
      <c r="E292" s="76"/>
      <c r="F292" s="76"/>
      <c r="G292" s="150"/>
      <c r="H292" s="74">
        <f t="shared" si="20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19"/>
        <v>0</v>
      </c>
      <c r="D293" s="76"/>
      <c r="E293" s="76"/>
      <c r="F293" s="76"/>
      <c r="G293" s="150"/>
      <c r="H293" s="74">
        <f t="shared" si="20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19"/>
        <v>0</v>
      </c>
      <c r="D294" s="76"/>
      <c r="E294" s="76"/>
      <c r="F294" s="76"/>
      <c r="G294" s="150"/>
      <c r="H294" s="74">
        <f t="shared" si="20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19"/>
        <v>0</v>
      </c>
      <c r="D295" s="76"/>
      <c r="E295" s="76"/>
      <c r="F295" s="76"/>
      <c r="G295" s="150"/>
      <c r="H295" s="74">
        <f t="shared" si="20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19"/>
        <v>0</v>
      </c>
      <c r="D296" s="179"/>
      <c r="E296" s="179"/>
      <c r="F296" s="179"/>
      <c r="G296" s="215"/>
      <c r="H296" s="175">
        <f t="shared" si="20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0xB3nvgQ7g7K4ARjfp5g7gwod/dFrhrcQw2CkaCeqtO5WGWsvgQ8mbq/2e7X4v8WcRsXE4jfAfYiT8hKQPd4tQ==" saltValue="Qccw3COFxeJDWmcRM0un2A==" spinCount="100000" sheet="1" objects="1" scenarios="1"/>
  <mergeCells count="29">
    <mergeCell ref="H7:L7"/>
    <mergeCell ref="A1:L1"/>
    <mergeCell ref="A2:L2"/>
    <mergeCell ref="H4:L4"/>
    <mergeCell ref="H5:L5"/>
    <mergeCell ref="H6:L6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A287:B287"/>
    <mergeCell ref="H17:H18"/>
    <mergeCell ref="I17:I18"/>
    <mergeCell ref="J17:J18"/>
    <mergeCell ref="K17:K18"/>
    <mergeCell ref="H13:L13"/>
    <mergeCell ref="H14:L14"/>
    <mergeCell ref="H8:L8"/>
    <mergeCell ref="H9:L9"/>
    <mergeCell ref="H10:L10"/>
    <mergeCell ref="H11:L11"/>
    <mergeCell ref="H12:L12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04.1.15.&amp;"Cambria,Regular"
</oddHeader>
    <oddFooter>&amp;L&amp;"Times New Roman,Regular"&amp;10&amp;D&amp;T&amp;R&amp;"Times New Roman,Regular"&amp;10&amp;P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topLeftCell="A31"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299</v>
      </c>
      <c r="I7" s="267"/>
      <c r="J7" s="267"/>
      <c r="K7" s="267"/>
      <c r="L7" s="268"/>
    </row>
    <row r="8" spans="1:12" ht="41.25" customHeight="1" x14ac:dyDescent="0.25">
      <c r="A8" s="2" t="s">
        <v>9</v>
      </c>
      <c r="B8" s="3"/>
      <c r="D8" s="264"/>
      <c r="E8" s="264"/>
      <c r="F8" s="264"/>
      <c r="G8" s="264"/>
      <c r="H8" s="274" t="s">
        <v>323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/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 t="s">
        <v>322</v>
      </c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59893</v>
      </c>
      <c r="D21" s="31">
        <f>SUM(D22,D25,D26,D42,D43)</f>
        <v>59893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51569</v>
      </c>
      <c r="I21" s="31">
        <f>SUM(I22,I25,I26,I42,I43)</f>
        <v>51569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36209</v>
      </c>
      <c r="D25" s="54">
        <v>36209</v>
      </c>
      <c r="E25" s="54"/>
      <c r="F25" s="55" t="s">
        <v>34</v>
      </c>
      <c r="G25" s="56" t="s">
        <v>34</v>
      </c>
      <c r="H25" s="53">
        <f t="shared" si="1"/>
        <v>27885</v>
      </c>
      <c r="I25" s="54">
        <v>27885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10284</v>
      </c>
      <c r="D26" s="60">
        <v>10284</v>
      </c>
      <c r="E26" s="61" t="s">
        <v>34</v>
      </c>
      <c r="F26" s="61" t="s">
        <v>34</v>
      </c>
      <c r="G26" s="62" t="s">
        <v>34</v>
      </c>
      <c r="H26" s="59">
        <f t="shared" si="1"/>
        <v>10984</v>
      </c>
      <c r="I26" s="63">
        <v>10984</v>
      </c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13400</v>
      </c>
      <c r="D42" s="60">
        <v>13400</v>
      </c>
      <c r="E42" s="61" t="s">
        <v>34</v>
      </c>
      <c r="F42" s="61" t="s">
        <v>34</v>
      </c>
      <c r="G42" s="62" t="s">
        <v>34</v>
      </c>
      <c r="H42" s="86">
        <f t="shared" si="1"/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>E44</f>
        <v>0</v>
      </c>
      <c r="F43" s="89">
        <f>F44</f>
        <v>0</v>
      </c>
      <c r="G43" s="62" t="s">
        <v>34</v>
      </c>
      <c r="H43" s="86">
        <f t="shared" si="1"/>
        <v>12700</v>
      </c>
      <c r="I43" s="89">
        <f>I44</f>
        <v>12700</v>
      </c>
      <c r="J43" s="89">
        <f>J44</f>
        <v>0</v>
      </c>
      <c r="K43" s="89">
        <f>K44</f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1"/>
        <v>12700</v>
      </c>
      <c r="I44" s="43">
        <v>12700</v>
      </c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4" si="2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82" si="3">SUM(I50:L50)</f>
        <v>51569</v>
      </c>
      <c r="I50" s="122">
        <f>SUM(I51,I280)</f>
        <v>51569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2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3"/>
        <v>51569</v>
      </c>
      <c r="I51" s="128">
        <f>SUM(I52,I194)</f>
        <v>51569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2"/>
        <v>47064</v>
      </c>
      <c r="D52" s="133">
        <f>SUM(D53,D75,D173,D187)</f>
        <v>47064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3"/>
        <v>51569</v>
      </c>
      <c r="I52" s="133">
        <f>SUM(I53,I75,I173,I187)</f>
        <v>51569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2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3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2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3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2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3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2"/>
        <v>0</v>
      </c>
      <c r="D56" s="70"/>
      <c r="E56" s="70"/>
      <c r="F56" s="70"/>
      <c r="G56" s="148"/>
      <c r="H56" s="68">
        <f t="shared" si="3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2"/>
        <v>0</v>
      </c>
      <c r="D57" s="76"/>
      <c r="E57" s="76"/>
      <c r="F57" s="76"/>
      <c r="G57" s="150"/>
      <c r="H57" s="74">
        <f t="shared" si="3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2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3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2"/>
        <v>0</v>
      </c>
      <c r="D59" s="76"/>
      <c r="E59" s="76"/>
      <c r="F59" s="76"/>
      <c r="G59" s="150"/>
      <c r="H59" s="74">
        <f t="shared" si="3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2"/>
        <v>0</v>
      </c>
      <c r="D60" s="76"/>
      <c r="E60" s="76"/>
      <c r="F60" s="76"/>
      <c r="G60" s="150"/>
      <c r="H60" s="74">
        <f t="shared" si="3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2"/>
        <v>0</v>
      </c>
      <c r="D61" s="76"/>
      <c r="E61" s="76"/>
      <c r="F61" s="76"/>
      <c r="G61" s="150"/>
      <c r="H61" s="74">
        <f t="shared" si="3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2"/>
        <v>0</v>
      </c>
      <c r="D62" s="76"/>
      <c r="E62" s="76"/>
      <c r="F62" s="76"/>
      <c r="G62" s="150"/>
      <c r="H62" s="74">
        <f t="shared" si="3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2"/>
        <v>0</v>
      </c>
      <c r="D63" s="76"/>
      <c r="E63" s="76"/>
      <c r="F63" s="76"/>
      <c r="G63" s="150"/>
      <c r="H63" s="74">
        <f t="shared" si="3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2"/>
        <v>0</v>
      </c>
      <c r="D64" s="76"/>
      <c r="E64" s="76"/>
      <c r="F64" s="76"/>
      <c r="G64" s="150"/>
      <c r="H64" s="74">
        <f t="shared" si="3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2"/>
        <v>0</v>
      </c>
      <c r="D65" s="76"/>
      <c r="E65" s="76"/>
      <c r="F65" s="76"/>
      <c r="G65" s="150"/>
      <c r="H65" s="74">
        <f t="shared" si="3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2"/>
        <v>0</v>
      </c>
      <c r="D66" s="156"/>
      <c r="E66" s="156"/>
      <c r="F66" s="156"/>
      <c r="G66" s="157"/>
      <c r="H66" s="110">
        <f t="shared" si="3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2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3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2"/>
        <v>0</v>
      </c>
      <c r="D68" s="70"/>
      <c r="E68" s="70"/>
      <c r="F68" s="70"/>
      <c r="G68" s="148"/>
      <c r="H68" s="68">
        <f t="shared" si="3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2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3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2"/>
        <v>0</v>
      </c>
      <c r="D70" s="76"/>
      <c r="E70" s="76"/>
      <c r="F70" s="76"/>
      <c r="G70" s="150"/>
      <c r="H70" s="74">
        <f t="shared" si="3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2"/>
        <v>0</v>
      </c>
      <c r="D71" s="76"/>
      <c r="E71" s="76"/>
      <c r="F71" s="76"/>
      <c r="G71" s="150"/>
      <c r="H71" s="74">
        <f t="shared" si="3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2"/>
        <v>0</v>
      </c>
      <c r="D72" s="76"/>
      <c r="E72" s="76"/>
      <c r="F72" s="76"/>
      <c r="G72" s="150"/>
      <c r="H72" s="74">
        <f t="shared" si="3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2"/>
        <v>0</v>
      </c>
      <c r="D73" s="76"/>
      <c r="E73" s="76"/>
      <c r="F73" s="76"/>
      <c r="G73" s="150"/>
      <c r="H73" s="74">
        <f t="shared" si="3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2"/>
        <v>0</v>
      </c>
      <c r="D74" s="76"/>
      <c r="E74" s="76"/>
      <c r="F74" s="76"/>
      <c r="G74" s="150"/>
      <c r="H74" s="74">
        <f t="shared" si="3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2"/>
        <v>45104</v>
      </c>
      <c r="D75" s="138">
        <f>SUM(D76,D83,D130,D164,D165,D172)</f>
        <v>45104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3"/>
        <v>49609</v>
      </c>
      <c r="I75" s="138">
        <f>SUM(I76,I83,I130,I164,I165,I172)</f>
        <v>49609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2"/>
        <v>19984</v>
      </c>
      <c r="D76" s="65">
        <f>SUM(D77,D80)</f>
        <v>19984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3"/>
        <v>19984</v>
      </c>
      <c r="I76" s="65">
        <f>SUM(I77,I80)</f>
        <v>19984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2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3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2"/>
        <v>0</v>
      </c>
      <c r="D78" s="76"/>
      <c r="E78" s="76"/>
      <c r="F78" s="76"/>
      <c r="G78" s="150"/>
      <c r="H78" s="74">
        <f t="shared" si="3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2"/>
        <v>0</v>
      </c>
      <c r="D79" s="76"/>
      <c r="E79" s="76"/>
      <c r="F79" s="76"/>
      <c r="G79" s="150"/>
      <c r="H79" s="74">
        <f t="shared" si="3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2"/>
        <v>19984</v>
      </c>
      <c r="D80" s="153">
        <f>SUM(D81:D82)</f>
        <v>19984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3"/>
        <v>19984</v>
      </c>
      <c r="I80" s="153">
        <f>SUM(I81:I82)</f>
        <v>19984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2"/>
        <v>2874</v>
      </c>
      <c r="D81" s="76">
        <v>2874</v>
      </c>
      <c r="E81" s="76"/>
      <c r="F81" s="76"/>
      <c r="G81" s="150"/>
      <c r="H81" s="74">
        <f t="shared" si="3"/>
        <v>2874</v>
      </c>
      <c r="I81" s="76">
        <v>2874</v>
      </c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2"/>
        <v>17110</v>
      </c>
      <c r="D82" s="76">
        <v>17110</v>
      </c>
      <c r="E82" s="76"/>
      <c r="F82" s="76"/>
      <c r="G82" s="150"/>
      <c r="H82" s="74">
        <f t="shared" si="3"/>
        <v>17110</v>
      </c>
      <c r="I82" s="76">
        <v>17110</v>
      </c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2"/>
        <v>24170</v>
      </c>
      <c r="D83" s="65">
        <f>SUM(D84,D89,D95,D103,D112,D116,D122,D128)</f>
        <v>24170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ref="H83:H127" si="4">SUM(I83:L83)</f>
        <v>28675</v>
      </c>
      <c r="I83" s="65">
        <f>SUM(I84,I89,I95,I103,I112,I116,I122,I128)</f>
        <v>28675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2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4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2"/>
        <v>0</v>
      </c>
      <c r="D85" s="70"/>
      <c r="E85" s="70"/>
      <c r="F85" s="70"/>
      <c r="G85" s="148"/>
      <c r="H85" s="68">
        <f t="shared" si="4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2"/>
        <v>0</v>
      </c>
      <c r="D86" s="76"/>
      <c r="E86" s="76"/>
      <c r="F86" s="76"/>
      <c r="G86" s="150"/>
      <c r="H86" s="74">
        <f t="shared" si="4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2"/>
        <v>0</v>
      </c>
      <c r="D87" s="76"/>
      <c r="E87" s="76"/>
      <c r="F87" s="76"/>
      <c r="G87" s="150"/>
      <c r="H87" s="74">
        <f t="shared" si="4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2"/>
        <v>0</v>
      </c>
      <c r="D88" s="76"/>
      <c r="E88" s="76"/>
      <c r="F88" s="76"/>
      <c r="G88" s="150"/>
      <c r="H88" s="74">
        <f t="shared" si="4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2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4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2"/>
        <v>0</v>
      </c>
      <c r="D90" s="76"/>
      <c r="E90" s="76"/>
      <c r="F90" s="76"/>
      <c r="G90" s="150"/>
      <c r="H90" s="74">
        <f t="shared" si="4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2"/>
        <v>0</v>
      </c>
      <c r="D91" s="76"/>
      <c r="E91" s="76"/>
      <c r="F91" s="76"/>
      <c r="G91" s="150"/>
      <c r="H91" s="74">
        <f t="shared" si="4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2"/>
        <v>0</v>
      </c>
      <c r="D92" s="76"/>
      <c r="E92" s="76"/>
      <c r="F92" s="76"/>
      <c r="G92" s="150"/>
      <c r="H92" s="74">
        <f t="shared" si="4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2"/>
        <v>0</v>
      </c>
      <c r="D93" s="76"/>
      <c r="E93" s="76"/>
      <c r="F93" s="76"/>
      <c r="G93" s="150"/>
      <c r="H93" s="74">
        <f t="shared" si="4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2"/>
        <v>0</v>
      </c>
      <c r="D94" s="76"/>
      <c r="E94" s="76"/>
      <c r="F94" s="76"/>
      <c r="G94" s="150"/>
      <c r="H94" s="74">
        <f t="shared" si="4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2"/>
        <v>1250</v>
      </c>
      <c r="D95" s="153">
        <f>SUM(D96:D102)</f>
        <v>1250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4"/>
        <v>1250</v>
      </c>
      <c r="I95" s="153">
        <f>SUM(I96:I102)</f>
        <v>1250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2"/>
        <v>0</v>
      </c>
      <c r="D96" s="76"/>
      <c r="E96" s="76"/>
      <c r="F96" s="76"/>
      <c r="G96" s="150"/>
      <c r="H96" s="74">
        <f t="shared" si="4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2"/>
        <v>1200</v>
      </c>
      <c r="D97" s="76">
        <v>1200</v>
      </c>
      <c r="E97" s="76"/>
      <c r="F97" s="76"/>
      <c r="G97" s="150"/>
      <c r="H97" s="74">
        <f t="shared" si="4"/>
        <v>1200</v>
      </c>
      <c r="I97" s="76">
        <v>1200</v>
      </c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2"/>
        <v>0</v>
      </c>
      <c r="D98" s="70"/>
      <c r="E98" s="70"/>
      <c r="F98" s="70"/>
      <c r="G98" s="148"/>
      <c r="H98" s="68">
        <f t="shared" si="4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2"/>
        <v>0</v>
      </c>
      <c r="D99" s="76"/>
      <c r="E99" s="76"/>
      <c r="F99" s="76"/>
      <c r="G99" s="150"/>
      <c r="H99" s="74">
        <f t="shared" si="4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2"/>
        <v>0</v>
      </c>
      <c r="D100" s="76"/>
      <c r="E100" s="76"/>
      <c r="F100" s="76"/>
      <c r="G100" s="150"/>
      <c r="H100" s="74">
        <f t="shared" si="4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2"/>
        <v>50</v>
      </c>
      <c r="D101" s="76">
        <v>50</v>
      </c>
      <c r="E101" s="76"/>
      <c r="F101" s="76"/>
      <c r="G101" s="150"/>
      <c r="H101" s="74">
        <f t="shared" si="4"/>
        <v>50</v>
      </c>
      <c r="I101" s="76">
        <v>50</v>
      </c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2"/>
        <v>0</v>
      </c>
      <c r="D102" s="76"/>
      <c r="E102" s="76"/>
      <c r="F102" s="76"/>
      <c r="G102" s="150"/>
      <c r="H102" s="74">
        <f t="shared" si="4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2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4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2"/>
        <v>0</v>
      </c>
      <c r="D104" s="76"/>
      <c r="E104" s="76"/>
      <c r="F104" s="76"/>
      <c r="G104" s="150"/>
      <c r="H104" s="74">
        <f t="shared" si="4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2"/>
        <v>0</v>
      </c>
      <c r="D105" s="76"/>
      <c r="E105" s="76"/>
      <c r="F105" s="76"/>
      <c r="G105" s="150"/>
      <c r="H105" s="74">
        <f t="shared" si="4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2"/>
        <v>0</v>
      </c>
      <c r="D106" s="76"/>
      <c r="E106" s="76"/>
      <c r="F106" s="76"/>
      <c r="G106" s="150"/>
      <c r="H106" s="74">
        <f t="shared" si="4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2"/>
        <v>0</v>
      </c>
      <c r="D107" s="76"/>
      <c r="E107" s="76"/>
      <c r="F107" s="76"/>
      <c r="G107" s="150"/>
      <c r="H107" s="74">
        <f t="shared" si="4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2"/>
        <v>0</v>
      </c>
      <c r="D108" s="76"/>
      <c r="E108" s="76"/>
      <c r="F108" s="76"/>
      <c r="G108" s="150"/>
      <c r="H108" s="74">
        <f t="shared" si="4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2"/>
        <v>0</v>
      </c>
      <c r="D109" s="76"/>
      <c r="E109" s="76"/>
      <c r="F109" s="76"/>
      <c r="G109" s="150"/>
      <c r="H109" s="74">
        <f t="shared" si="4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2"/>
        <v>0</v>
      </c>
      <c r="D110" s="76"/>
      <c r="E110" s="76"/>
      <c r="F110" s="76"/>
      <c r="G110" s="150"/>
      <c r="H110" s="74">
        <f t="shared" si="4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2"/>
        <v>0</v>
      </c>
      <c r="D111" s="76"/>
      <c r="E111" s="76"/>
      <c r="F111" s="76"/>
      <c r="G111" s="150"/>
      <c r="H111" s="74">
        <f t="shared" si="4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2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4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2"/>
        <v>0</v>
      </c>
      <c r="D113" s="76"/>
      <c r="E113" s="76"/>
      <c r="F113" s="76"/>
      <c r="G113" s="150"/>
      <c r="H113" s="74">
        <f t="shared" si="4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 t="shared" si="2"/>
        <v>0</v>
      </c>
      <c r="D114" s="76"/>
      <c r="E114" s="76"/>
      <c r="F114" s="76"/>
      <c r="G114" s="150"/>
      <c r="H114" s="74">
        <f t="shared" si="4"/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 t="shared" ref="C115:C127" si="5">SUM(D115:G115)</f>
        <v>0</v>
      </c>
      <c r="D115" s="76"/>
      <c r="E115" s="76"/>
      <c r="F115" s="76"/>
      <c r="G115" s="150"/>
      <c r="H115" s="74">
        <f t="shared" si="4"/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si="5"/>
        <v>22920</v>
      </c>
      <c r="D116" s="153">
        <f>SUM(D117:D121)</f>
        <v>22920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si="4"/>
        <v>22920</v>
      </c>
      <c r="I116" s="153">
        <f>SUM(I117:I121)</f>
        <v>22920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5"/>
        <v>0</v>
      </c>
      <c r="D117" s="76"/>
      <c r="E117" s="76"/>
      <c r="F117" s="76"/>
      <c r="G117" s="150"/>
      <c r="H117" s="74">
        <f t="shared" si="4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5"/>
        <v>0</v>
      </c>
      <c r="D118" s="76"/>
      <c r="E118" s="76"/>
      <c r="F118" s="76"/>
      <c r="G118" s="150"/>
      <c r="H118" s="74">
        <f t="shared" si="4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5"/>
        <v>0</v>
      </c>
      <c r="D119" s="76"/>
      <c r="E119" s="76"/>
      <c r="F119" s="76"/>
      <c r="G119" s="150"/>
      <c r="H119" s="74">
        <f t="shared" si="4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5"/>
        <v>22920</v>
      </c>
      <c r="D120" s="76">
        <v>22920</v>
      </c>
      <c r="E120" s="76"/>
      <c r="F120" s="76"/>
      <c r="G120" s="150"/>
      <c r="H120" s="74">
        <f t="shared" si="4"/>
        <v>22920</v>
      </c>
      <c r="I120" s="76">
        <v>22920</v>
      </c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5"/>
        <v>0</v>
      </c>
      <c r="D121" s="76"/>
      <c r="E121" s="76"/>
      <c r="F121" s="76"/>
      <c r="G121" s="150"/>
      <c r="H121" s="74">
        <f t="shared" si="4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5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4"/>
        <v>4505</v>
      </c>
      <c r="I122" s="153">
        <f>SUM(I123:I127)</f>
        <v>4505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5"/>
        <v>0</v>
      </c>
      <c r="D123" s="76"/>
      <c r="E123" s="76"/>
      <c r="F123" s="76"/>
      <c r="G123" s="150"/>
      <c r="H123" s="74">
        <f t="shared" si="4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5"/>
        <v>0</v>
      </c>
      <c r="D124" s="76"/>
      <c r="E124" s="76"/>
      <c r="F124" s="76"/>
      <c r="G124" s="150"/>
      <c r="H124" s="74">
        <f t="shared" si="4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5"/>
        <v>0</v>
      </c>
      <c r="D125" s="76"/>
      <c r="E125" s="76"/>
      <c r="F125" s="76"/>
      <c r="G125" s="150"/>
      <c r="H125" s="74">
        <f t="shared" si="4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5"/>
        <v>0</v>
      </c>
      <c r="D126" s="76"/>
      <c r="E126" s="76"/>
      <c r="F126" s="76"/>
      <c r="G126" s="150"/>
      <c r="H126" s="74">
        <f t="shared" si="4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5"/>
        <v>0</v>
      </c>
      <c r="D127" s="76"/>
      <c r="E127" s="76"/>
      <c r="F127" s="76"/>
      <c r="G127" s="150"/>
      <c r="H127" s="74">
        <f t="shared" si="4"/>
        <v>4505</v>
      </c>
      <c r="I127" s="76">
        <v>4505</v>
      </c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6">SUM(C129)</f>
        <v>0</v>
      </c>
      <c r="D128" s="162">
        <f t="shared" si="6"/>
        <v>0</v>
      </c>
      <c r="E128" s="162">
        <f t="shared" si="6"/>
        <v>0</v>
      </c>
      <c r="F128" s="162">
        <f t="shared" si="6"/>
        <v>0</v>
      </c>
      <c r="G128" s="162">
        <f t="shared" si="6"/>
        <v>0</v>
      </c>
      <c r="H128" s="68">
        <f t="shared" si="6"/>
        <v>0</v>
      </c>
      <c r="I128" s="162">
        <f t="shared" si="6"/>
        <v>0</v>
      </c>
      <c r="J128" s="162">
        <f t="shared" si="6"/>
        <v>0</v>
      </c>
      <c r="K128" s="162">
        <f t="shared" si="6"/>
        <v>0</v>
      </c>
      <c r="L128" s="167">
        <f t="shared" si="6"/>
        <v>0</v>
      </c>
    </row>
    <row r="129" spans="1:12" ht="24" x14ac:dyDescent="0.25">
      <c r="A129" s="47">
        <v>2283</v>
      </c>
      <c r="B129" s="73" t="s">
        <v>121</v>
      </c>
      <c r="C129" s="74">
        <f t="shared" ref="C129:C193" si="7">SUM(D129:G129)</f>
        <v>0</v>
      </c>
      <c r="D129" s="76"/>
      <c r="E129" s="76"/>
      <c r="F129" s="76"/>
      <c r="G129" s="150"/>
      <c r="H129" s="74">
        <f t="shared" ref="H129:H193" si="8"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950</v>
      </c>
      <c r="D130" s="65">
        <f>SUM(D131,D136,D140,D141,D144,D151,D159,D160,D163)</f>
        <v>950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950</v>
      </c>
      <c r="I130" s="65">
        <f>SUM(I131,I136,I140,I141,I144,I151,I159,I160,I163)</f>
        <v>950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9">SUM(E132:E135)</f>
        <v>0</v>
      </c>
      <c r="F131" s="162">
        <f t="shared" si="9"/>
        <v>0</v>
      </c>
      <c r="G131" s="163">
        <f t="shared" si="9"/>
        <v>0</v>
      </c>
      <c r="H131" s="68">
        <f t="shared" si="8"/>
        <v>800</v>
      </c>
      <c r="I131" s="162">
        <f t="shared" si="9"/>
        <v>800</v>
      </c>
      <c r="J131" s="162">
        <f t="shared" si="9"/>
        <v>0</v>
      </c>
      <c r="K131" s="162">
        <f t="shared" si="9"/>
        <v>0</v>
      </c>
      <c r="L131" s="164">
        <f t="shared" si="9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800</v>
      </c>
      <c r="I135" s="76">
        <v>800</v>
      </c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150</v>
      </c>
      <c r="D136" s="153">
        <f>SUM(D137:D139)</f>
        <v>150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150</v>
      </c>
      <c r="I136" s="153">
        <f>SUM(I137:I139)</f>
        <v>150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150</v>
      </c>
      <c r="D138" s="76">
        <v>150</v>
      </c>
      <c r="E138" s="76"/>
      <c r="F138" s="76"/>
      <c r="G138" s="150"/>
      <c r="H138" s="74">
        <f t="shared" si="8"/>
        <v>150</v>
      </c>
      <c r="I138" s="76">
        <v>150</v>
      </c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800</v>
      </c>
      <c r="D163" s="156">
        <v>800</v>
      </c>
      <c r="E163" s="156"/>
      <c r="F163" s="156"/>
      <c r="G163" s="157"/>
      <c r="H163" s="110">
        <f t="shared" si="8"/>
        <v>0</v>
      </c>
      <c r="I163" s="156">
        <f>800-800</f>
        <v>0</v>
      </c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>SUM(E166,E171)</f>
        <v>0</v>
      </c>
      <c r="F165" s="65">
        <f>SUM(F166,F171)</f>
        <v>0</v>
      </c>
      <c r="G165" s="65">
        <f>SUM(G166,G171)</f>
        <v>0</v>
      </c>
      <c r="H165" s="59">
        <f t="shared" si="8"/>
        <v>0</v>
      </c>
      <c r="I165" s="65">
        <f>SUM(I166,I171)</f>
        <v>0</v>
      </c>
      <c r="J165" s="65">
        <f>SUM(J166,J171)</f>
        <v>0</v>
      </c>
      <c r="K165" s="65">
        <f>SUM(K166,K171)</f>
        <v>0</v>
      </c>
      <c r="L165" s="143">
        <f>SUM(L166,L171)</f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>SUM(E167:E170)</f>
        <v>0</v>
      </c>
      <c r="F166" s="162">
        <f>SUM(F167:F170)</f>
        <v>0</v>
      </c>
      <c r="G166" s="162">
        <f>SUM(G167:G170)</f>
        <v>0</v>
      </c>
      <c r="H166" s="68">
        <f t="shared" si="8"/>
        <v>0</v>
      </c>
      <c r="I166" s="162">
        <f>SUM(I167:I170)</f>
        <v>0</v>
      </c>
      <c r="J166" s="162">
        <f>SUM(J167:J170)</f>
        <v>0</v>
      </c>
      <c r="K166" s="162">
        <f>SUM(K167:K170)</f>
        <v>0</v>
      </c>
      <c r="L166" s="171">
        <f>SUM(L167:L170)</f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1960</v>
      </c>
      <c r="D173" s="138">
        <f>SUM(D174,D184)</f>
        <v>1960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1960</v>
      </c>
      <c r="I173" s="138">
        <f>SUM(I174,I184)</f>
        <v>1960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1960</v>
      </c>
      <c r="D174" s="65">
        <f>SUM(D175,D179)</f>
        <v>1960</v>
      </c>
      <c r="E174" s="65">
        <f>SUM(E175,E179)</f>
        <v>0</v>
      </c>
      <c r="F174" s="65">
        <f>SUM(F175,F179)</f>
        <v>0</v>
      </c>
      <c r="G174" s="65">
        <f>SUM(G175,G179)</f>
        <v>0</v>
      </c>
      <c r="H174" s="59">
        <f t="shared" si="8"/>
        <v>1960</v>
      </c>
      <c r="I174" s="65">
        <f>SUM(I175,I179)</f>
        <v>1960</v>
      </c>
      <c r="J174" s="65">
        <f>SUM(J175,J179)</f>
        <v>0</v>
      </c>
      <c r="K174" s="65">
        <f>SUM(K175,K179)</f>
        <v>0</v>
      </c>
      <c r="L174" s="143">
        <f>SUM(L175,L179)</f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 t="shared" si="7"/>
        <v>0</v>
      </c>
      <c r="D176" s="76"/>
      <c r="E176" s="76"/>
      <c r="F176" s="76"/>
      <c r="G176" s="150"/>
      <c r="H176" s="74">
        <f t="shared" si="8"/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 t="shared" si="7"/>
        <v>0</v>
      </c>
      <c r="D177" s="76"/>
      <c r="E177" s="76"/>
      <c r="F177" s="76"/>
      <c r="G177" s="150"/>
      <c r="H177" s="74">
        <f t="shared" si="8"/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 t="shared" si="7"/>
        <v>0</v>
      </c>
      <c r="D178" s="76"/>
      <c r="E178" s="76"/>
      <c r="F178" s="76"/>
      <c r="G178" s="150"/>
      <c r="H178" s="74">
        <f t="shared" si="8"/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si="7"/>
        <v>1960</v>
      </c>
      <c r="D179" s="162">
        <f>SUM(D180:D183)</f>
        <v>1960</v>
      </c>
      <c r="E179" s="162">
        <f>SUM(E180:E183)</f>
        <v>0</v>
      </c>
      <c r="F179" s="162">
        <f>SUM(F180:F183)</f>
        <v>0</v>
      </c>
      <c r="G179" s="162">
        <f>SUM(G180:G183)</f>
        <v>0</v>
      </c>
      <c r="H179" s="175">
        <f t="shared" si="8"/>
        <v>1960</v>
      </c>
      <c r="I179" s="162">
        <f>SUM(I180:I183)</f>
        <v>1960</v>
      </c>
      <c r="J179" s="162">
        <f>SUM(J180:J183)</f>
        <v>0</v>
      </c>
      <c r="K179" s="162">
        <f>SUM(K180:K183)</f>
        <v>0</v>
      </c>
      <c r="L179" s="176">
        <f>SUM(L180:L183)</f>
        <v>0</v>
      </c>
    </row>
    <row r="180" spans="1:12" ht="72" x14ac:dyDescent="0.25">
      <c r="A180" s="47">
        <v>3291</v>
      </c>
      <c r="B180" s="73" t="s">
        <v>167</v>
      </c>
      <c r="C180" s="74">
        <f t="shared" si="7"/>
        <v>0</v>
      </c>
      <c r="D180" s="76"/>
      <c r="E180" s="76"/>
      <c r="F180" s="76"/>
      <c r="G180" s="177"/>
      <c r="H180" s="74">
        <f t="shared" si="8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7"/>
        <v>0</v>
      </c>
      <c r="D181" s="76"/>
      <c r="E181" s="76"/>
      <c r="F181" s="76"/>
      <c r="G181" s="177"/>
      <c r="H181" s="74">
        <f t="shared" si="8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7"/>
        <v>1960</v>
      </c>
      <c r="D182" s="76">
        <v>1960</v>
      </c>
      <c r="E182" s="76"/>
      <c r="F182" s="76"/>
      <c r="G182" s="177"/>
      <c r="H182" s="74">
        <f t="shared" si="8"/>
        <v>1960</v>
      </c>
      <c r="I182" s="76">
        <v>1960</v>
      </c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7"/>
        <v>0</v>
      </c>
      <c r="D183" s="179"/>
      <c r="E183" s="179"/>
      <c r="F183" s="179"/>
      <c r="G183" s="180"/>
      <c r="H183" s="175">
        <f t="shared" si="8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>SUM(E185:E186)</f>
        <v>0</v>
      </c>
      <c r="F184" s="183">
        <f>SUM(F185:F186)</f>
        <v>0</v>
      </c>
      <c r="G184" s="183">
        <f>SUM(G185:G186)</f>
        <v>0</v>
      </c>
      <c r="H184" s="182">
        <f t="shared" si="8"/>
        <v>0</v>
      </c>
      <c r="I184" s="183">
        <f>SUM(I185:I186)</f>
        <v>0</v>
      </c>
      <c r="J184" s="183">
        <f>SUM(J185:J186)</f>
        <v>0</v>
      </c>
      <c r="K184" s="183">
        <f>SUM(K185:K186)</f>
        <v>0</v>
      </c>
      <c r="L184" s="143">
        <f>SUM(L185:L186)</f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 t="shared" si="7"/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si="7"/>
        <v>0</v>
      </c>
      <c r="D189" s="70"/>
      <c r="E189" s="70"/>
      <c r="F189" s="70"/>
      <c r="G189" s="148"/>
      <c r="H189" s="68">
        <f t="shared" si="8"/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7"/>
        <v>0</v>
      </c>
      <c r="D190" s="76"/>
      <c r="E190" s="76"/>
      <c r="F190" s="76"/>
      <c r="G190" s="150"/>
      <c r="H190" s="74">
        <f t="shared" si="8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7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8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 t="shared" si="7"/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8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7"/>
        <v>0</v>
      </c>
      <c r="D193" s="76"/>
      <c r="E193" s="76"/>
      <c r="F193" s="76"/>
      <c r="G193" s="150"/>
      <c r="H193" s="74">
        <f t="shared" si="8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ref="C194:C255" si="10">SUM(D194:G194)</f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ref="H194:H225" si="11">SUM(I194:L194)</f>
        <v>0</v>
      </c>
      <c r="I194" s="133">
        <f>SUM(I195,I230,I268)</f>
        <v>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10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11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10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11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10"/>
        <v>0</v>
      </c>
      <c r="D197" s="70"/>
      <c r="E197" s="70"/>
      <c r="F197" s="70"/>
      <c r="G197" s="148"/>
      <c r="H197" s="68">
        <f t="shared" si="11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10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11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10"/>
        <v>0</v>
      </c>
      <c r="D199" s="76"/>
      <c r="E199" s="76"/>
      <c r="F199" s="76"/>
      <c r="G199" s="150"/>
      <c r="H199" s="74">
        <f t="shared" si="11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10"/>
        <v>0</v>
      </c>
      <c r="D200" s="76"/>
      <c r="E200" s="76"/>
      <c r="F200" s="76"/>
      <c r="G200" s="150"/>
      <c r="H200" s="74">
        <f t="shared" si="11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10"/>
        <v>0</v>
      </c>
      <c r="D201" s="76"/>
      <c r="E201" s="76"/>
      <c r="F201" s="76"/>
      <c r="G201" s="150"/>
      <c r="H201" s="74">
        <f t="shared" si="11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10"/>
        <v>0</v>
      </c>
      <c r="D202" s="76"/>
      <c r="E202" s="76"/>
      <c r="F202" s="76"/>
      <c r="G202" s="150"/>
      <c r="H202" s="74">
        <f t="shared" si="11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10"/>
        <v>0</v>
      </c>
      <c r="D203" s="76"/>
      <c r="E203" s="76"/>
      <c r="F203" s="76"/>
      <c r="G203" s="150"/>
      <c r="H203" s="74">
        <f t="shared" si="11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10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11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10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11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10"/>
        <v>0</v>
      </c>
      <c r="D206" s="70"/>
      <c r="E206" s="70"/>
      <c r="F206" s="70"/>
      <c r="G206" s="148"/>
      <c r="H206" s="68">
        <f t="shared" si="11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10"/>
        <v>0</v>
      </c>
      <c r="D207" s="76"/>
      <c r="E207" s="76"/>
      <c r="F207" s="76"/>
      <c r="G207" s="150"/>
      <c r="H207" s="74">
        <f t="shared" si="11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10"/>
        <v>0</v>
      </c>
      <c r="D208" s="76"/>
      <c r="E208" s="76"/>
      <c r="F208" s="76"/>
      <c r="G208" s="150"/>
      <c r="H208" s="74">
        <f t="shared" si="11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10"/>
        <v>0</v>
      </c>
      <c r="D209" s="76"/>
      <c r="E209" s="76"/>
      <c r="F209" s="76"/>
      <c r="G209" s="150"/>
      <c r="H209" s="74">
        <f t="shared" si="11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 t="shared" si="10"/>
        <v>0</v>
      </c>
      <c r="D210" s="76"/>
      <c r="E210" s="76"/>
      <c r="F210" s="76"/>
      <c r="G210" s="150"/>
      <c r="H210" s="74">
        <f t="shared" si="11"/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10"/>
        <v>0</v>
      </c>
      <c r="D211" s="76"/>
      <c r="E211" s="76"/>
      <c r="F211" s="76"/>
      <c r="G211" s="150"/>
      <c r="H211" s="74">
        <f t="shared" si="11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10"/>
        <v>0</v>
      </c>
      <c r="D212" s="76"/>
      <c r="E212" s="76"/>
      <c r="F212" s="76"/>
      <c r="G212" s="150"/>
      <c r="H212" s="74">
        <f t="shared" si="11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10"/>
        <v>0</v>
      </c>
      <c r="D213" s="76"/>
      <c r="E213" s="76"/>
      <c r="F213" s="76"/>
      <c r="G213" s="150"/>
      <c r="H213" s="74">
        <f t="shared" si="11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10"/>
        <v>0</v>
      </c>
      <c r="D214" s="76"/>
      <c r="E214" s="76"/>
      <c r="F214" s="76"/>
      <c r="G214" s="150"/>
      <c r="H214" s="74">
        <f t="shared" si="11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10"/>
        <v>0</v>
      </c>
      <c r="D215" s="76"/>
      <c r="E215" s="76"/>
      <c r="F215" s="76"/>
      <c r="G215" s="150"/>
      <c r="H215" s="74">
        <f t="shared" si="11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10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11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10"/>
        <v>0</v>
      </c>
      <c r="D217" s="76"/>
      <c r="E217" s="76"/>
      <c r="F217" s="76"/>
      <c r="G217" s="150"/>
      <c r="H217" s="74">
        <f t="shared" si="11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10"/>
        <v>0</v>
      </c>
      <c r="D218" s="76"/>
      <c r="E218" s="76"/>
      <c r="F218" s="76"/>
      <c r="G218" s="150"/>
      <c r="H218" s="74">
        <f t="shared" si="11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10"/>
        <v>0</v>
      </c>
      <c r="D219" s="76"/>
      <c r="E219" s="76"/>
      <c r="F219" s="76"/>
      <c r="G219" s="150"/>
      <c r="H219" s="74">
        <f t="shared" si="11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10"/>
        <v>0</v>
      </c>
      <c r="D220" s="76"/>
      <c r="E220" s="76"/>
      <c r="F220" s="76"/>
      <c r="G220" s="150"/>
      <c r="H220" s="74">
        <f t="shared" si="11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10"/>
        <v>0</v>
      </c>
      <c r="D221" s="76"/>
      <c r="E221" s="76"/>
      <c r="F221" s="76"/>
      <c r="G221" s="150"/>
      <c r="H221" s="74">
        <f t="shared" si="11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10"/>
        <v>0</v>
      </c>
      <c r="D222" s="76"/>
      <c r="E222" s="76"/>
      <c r="F222" s="76"/>
      <c r="G222" s="150"/>
      <c r="H222" s="74">
        <f t="shared" si="11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10"/>
        <v>0</v>
      </c>
      <c r="D223" s="76"/>
      <c r="E223" s="76"/>
      <c r="F223" s="76"/>
      <c r="G223" s="150"/>
      <c r="H223" s="74">
        <f t="shared" si="11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10"/>
        <v>0</v>
      </c>
      <c r="D224" s="76"/>
      <c r="E224" s="76"/>
      <c r="F224" s="76"/>
      <c r="G224" s="150"/>
      <c r="H224" s="74">
        <f t="shared" si="11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10"/>
        <v>0</v>
      </c>
      <c r="D225" s="76"/>
      <c r="E225" s="76"/>
      <c r="F225" s="76"/>
      <c r="G225" s="150"/>
      <c r="H225" s="74">
        <f t="shared" si="11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10"/>
        <v>0</v>
      </c>
      <c r="D226" s="76"/>
      <c r="E226" s="76"/>
      <c r="F226" s="76"/>
      <c r="G226" s="150"/>
      <c r="H226" s="74">
        <f t="shared" ref="H226:H279" si="12">SUM(I226:L226)</f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10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12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10"/>
        <v>0</v>
      </c>
      <c r="D228" s="76"/>
      <c r="E228" s="76"/>
      <c r="F228" s="76"/>
      <c r="G228" s="150"/>
      <c r="H228" s="74">
        <f t="shared" si="12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10"/>
        <v>0</v>
      </c>
      <c r="D229" s="156"/>
      <c r="E229" s="156"/>
      <c r="F229" s="156"/>
      <c r="G229" s="157"/>
      <c r="H229" s="110">
        <f t="shared" si="12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10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12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 t="shared" si="10"/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12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10"/>
        <v>0</v>
      </c>
      <c r="D232" s="70"/>
      <c r="E232" s="70"/>
      <c r="F232" s="70"/>
      <c r="G232" s="195"/>
      <c r="H232" s="196">
        <f t="shared" si="12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10"/>
        <v>0</v>
      </c>
      <c r="D233" s="76">
        <f>SUM(D234)</f>
        <v>0</v>
      </c>
      <c r="E233" s="76">
        <f t="shared" ref="E233:L233" si="13">SUM(E234)</f>
        <v>0</v>
      </c>
      <c r="F233" s="76">
        <f t="shared" si="13"/>
        <v>0</v>
      </c>
      <c r="G233" s="150">
        <f t="shared" si="13"/>
        <v>0</v>
      </c>
      <c r="H233" s="197">
        <f t="shared" si="12"/>
        <v>0</v>
      </c>
      <c r="I233" s="76">
        <f t="shared" si="13"/>
        <v>0</v>
      </c>
      <c r="J233" s="76">
        <f t="shared" si="13"/>
        <v>0</v>
      </c>
      <c r="K233" s="76">
        <f t="shared" si="13"/>
        <v>0</v>
      </c>
      <c r="L233" s="151">
        <f t="shared" si="13"/>
        <v>0</v>
      </c>
    </row>
    <row r="234" spans="1:12" ht="24" x14ac:dyDescent="0.25">
      <c r="A234" s="102">
        <v>6239</v>
      </c>
      <c r="B234" s="67" t="s">
        <v>336</v>
      </c>
      <c r="C234" s="190">
        <f t="shared" si="10"/>
        <v>0</v>
      </c>
      <c r="D234" s="70"/>
      <c r="E234" s="70"/>
      <c r="F234" s="70"/>
      <c r="G234" s="148"/>
      <c r="H234" s="197">
        <f t="shared" si="12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 t="shared" si="10"/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12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 t="shared" si="10"/>
        <v>0</v>
      </c>
      <c r="D236" s="76"/>
      <c r="E236" s="76"/>
      <c r="F236" s="76"/>
      <c r="G236" s="150"/>
      <c r="H236" s="197">
        <f t="shared" si="12"/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 t="shared" si="10"/>
        <v>0</v>
      </c>
      <c r="D237" s="76"/>
      <c r="E237" s="76"/>
      <c r="F237" s="76"/>
      <c r="G237" s="150"/>
      <c r="H237" s="197">
        <f t="shared" si="12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 t="shared" si="10"/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12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 t="shared" si="10"/>
        <v>0</v>
      </c>
      <c r="D239" s="76"/>
      <c r="E239" s="76"/>
      <c r="F239" s="76"/>
      <c r="G239" s="150"/>
      <c r="H239" s="197">
        <f t="shared" si="12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10"/>
        <v>0</v>
      </c>
      <c r="D240" s="76"/>
      <c r="E240" s="76"/>
      <c r="F240" s="76"/>
      <c r="G240" s="150"/>
      <c r="H240" s="197">
        <f t="shared" si="12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10"/>
        <v>0</v>
      </c>
      <c r="D241" s="76"/>
      <c r="E241" s="76"/>
      <c r="F241" s="76"/>
      <c r="G241" s="150"/>
      <c r="H241" s="197">
        <f t="shared" si="12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10"/>
        <v>0</v>
      </c>
      <c r="D242" s="76"/>
      <c r="E242" s="76"/>
      <c r="F242" s="76"/>
      <c r="G242" s="150"/>
      <c r="H242" s="197">
        <f t="shared" si="12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10"/>
        <v>0</v>
      </c>
      <c r="D243" s="76"/>
      <c r="E243" s="76"/>
      <c r="F243" s="76"/>
      <c r="G243" s="150"/>
      <c r="H243" s="197">
        <f t="shared" si="12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10"/>
        <v>0</v>
      </c>
      <c r="D244" s="76"/>
      <c r="E244" s="76"/>
      <c r="F244" s="76"/>
      <c r="G244" s="150"/>
      <c r="H244" s="197">
        <f t="shared" si="12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10"/>
        <v>0</v>
      </c>
      <c r="D245" s="76"/>
      <c r="E245" s="76"/>
      <c r="F245" s="76"/>
      <c r="G245" s="150"/>
      <c r="H245" s="197">
        <f t="shared" si="12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10"/>
        <v>0</v>
      </c>
      <c r="D246" s="162">
        <f>SUM(D247:D250)</f>
        <v>0</v>
      </c>
      <c r="E246" s="162">
        <f>SUM(E247:E250)</f>
        <v>0</v>
      </c>
      <c r="F246" s="162">
        <f>SUM(F247:F250)</f>
        <v>0</v>
      </c>
      <c r="G246" s="199">
        <f>SUM(G247:G250)</f>
        <v>0</v>
      </c>
      <c r="H246" s="198">
        <f t="shared" si="12"/>
        <v>0</v>
      </c>
      <c r="I246" s="162">
        <f>SUM(I247:I250)</f>
        <v>0</v>
      </c>
      <c r="J246" s="162">
        <f>SUM(J247:J250)</f>
        <v>0</v>
      </c>
      <c r="K246" s="162">
        <f>SUM(K247:K250)</f>
        <v>0</v>
      </c>
      <c r="L246" s="176">
        <f>SUM(L247:L250)</f>
        <v>0</v>
      </c>
    </row>
    <row r="247" spans="1:12" x14ac:dyDescent="0.25">
      <c r="A247" s="47">
        <v>6291</v>
      </c>
      <c r="B247" s="73" t="s">
        <v>228</v>
      </c>
      <c r="C247" s="190">
        <f t="shared" si="10"/>
        <v>0</v>
      </c>
      <c r="D247" s="76"/>
      <c r="E247" s="76"/>
      <c r="F247" s="76"/>
      <c r="G247" s="200"/>
      <c r="H247" s="190">
        <f t="shared" si="12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10"/>
        <v>0</v>
      </c>
      <c r="D248" s="76"/>
      <c r="E248" s="76"/>
      <c r="F248" s="76"/>
      <c r="G248" s="200"/>
      <c r="H248" s="190">
        <f t="shared" si="12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10"/>
        <v>0</v>
      </c>
      <c r="D249" s="76"/>
      <c r="E249" s="76"/>
      <c r="F249" s="76"/>
      <c r="G249" s="200"/>
      <c r="H249" s="190">
        <f t="shared" si="12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10"/>
        <v>0</v>
      </c>
      <c r="D250" s="76"/>
      <c r="E250" s="76"/>
      <c r="F250" s="76"/>
      <c r="G250" s="200"/>
      <c r="H250" s="190">
        <f t="shared" si="12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10"/>
        <v>0</v>
      </c>
      <c r="D251" s="65">
        <f>SUM(D252,D256,D257)</f>
        <v>0</v>
      </c>
      <c r="E251" s="65">
        <f>SUM(E252,E256,E257)</f>
        <v>0</v>
      </c>
      <c r="F251" s="65">
        <f>SUM(F252,F256,F257)</f>
        <v>0</v>
      </c>
      <c r="G251" s="65">
        <f>SUM(G252,G256,G257)</f>
        <v>0</v>
      </c>
      <c r="H251" s="59">
        <f t="shared" si="12"/>
        <v>0</v>
      </c>
      <c r="I251" s="65">
        <f>SUM(I252,I256,I257)</f>
        <v>0</v>
      </c>
      <c r="J251" s="65">
        <f>SUM(J252,J256,J257)</f>
        <v>0</v>
      </c>
      <c r="K251" s="65">
        <f>SUM(K252,K256,K257)</f>
        <v>0</v>
      </c>
      <c r="L251" s="165">
        <f>SUM(L252,L256,L257)</f>
        <v>0</v>
      </c>
    </row>
    <row r="252" spans="1:12" ht="24" x14ac:dyDescent="0.25">
      <c r="A252" s="161">
        <v>6320</v>
      </c>
      <c r="B252" s="67" t="s">
        <v>233</v>
      </c>
      <c r="C252" s="198">
        <f t="shared" si="10"/>
        <v>0</v>
      </c>
      <c r="D252" s="162">
        <f>SUM(D253:D255)</f>
        <v>0</v>
      </c>
      <c r="E252" s="162">
        <f>SUM(E253:E255)</f>
        <v>0</v>
      </c>
      <c r="F252" s="162">
        <f>SUM(F253:F255)</f>
        <v>0</v>
      </c>
      <c r="G252" s="201">
        <f>SUM(G253:G255)</f>
        <v>0</v>
      </c>
      <c r="H252" s="198">
        <f t="shared" si="12"/>
        <v>0</v>
      </c>
      <c r="I252" s="162">
        <f>SUM(I253:I255)</f>
        <v>0</v>
      </c>
      <c r="J252" s="162">
        <f>SUM(J253:J255)</f>
        <v>0</v>
      </c>
      <c r="K252" s="162">
        <f>SUM(K253:K255)</f>
        <v>0</v>
      </c>
      <c r="L252" s="202">
        <f>SUM(L253:L255)</f>
        <v>0</v>
      </c>
    </row>
    <row r="253" spans="1:12" x14ac:dyDescent="0.25">
      <c r="A253" s="47">
        <v>6322</v>
      </c>
      <c r="B253" s="73" t="s">
        <v>234</v>
      </c>
      <c r="C253" s="190">
        <f t="shared" si="10"/>
        <v>0</v>
      </c>
      <c r="D253" s="76"/>
      <c r="E253" s="76"/>
      <c r="F253" s="76"/>
      <c r="G253" s="200"/>
      <c r="H253" s="190">
        <f t="shared" si="12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10"/>
        <v>0</v>
      </c>
      <c r="D254" s="76"/>
      <c r="E254" s="76"/>
      <c r="F254" s="76"/>
      <c r="G254" s="200"/>
      <c r="H254" s="190">
        <f t="shared" si="12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10"/>
        <v>0</v>
      </c>
      <c r="D255" s="70"/>
      <c r="E255" s="70"/>
      <c r="F255" s="70"/>
      <c r="G255" s="203"/>
      <c r="H255" s="194">
        <f t="shared" si="12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 t="shared" ref="C256:C282" si="14">SUM(D256:G256)</f>
        <v>0</v>
      </c>
      <c r="D256" s="179"/>
      <c r="E256" s="179"/>
      <c r="F256" s="179"/>
      <c r="G256" s="200"/>
      <c r="H256" s="198">
        <f t="shared" si="12"/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14"/>
        <v>0</v>
      </c>
      <c r="D257" s="76"/>
      <c r="E257" s="76"/>
      <c r="F257" s="76"/>
      <c r="G257" s="150"/>
      <c r="H257" s="197">
        <f t="shared" si="12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 t="shared" si="14"/>
        <v>0</v>
      </c>
      <c r="D258" s="65">
        <f>SUM(D259,D263)</f>
        <v>0</v>
      </c>
      <c r="E258" s="65">
        <f>SUM(E259,E263)</f>
        <v>0</v>
      </c>
      <c r="F258" s="65">
        <f>SUM(F259,F263)</f>
        <v>0</v>
      </c>
      <c r="G258" s="65">
        <f>SUM(G259,G263)</f>
        <v>0</v>
      </c>
      <c r="H258" s="59">
        <f t="shared" si="12"/>
        <v>0</v>
      </c>
      <c r="I258" s="65">
        <f>SUM(I259,I263)</f>
        <v>0</v>
      </c>
      <c r="J258" s="65">
        <f>SUM(J259,J263)</f>
        <v>0</v>
      </c>
      <c r="K258" s="65">
        <f>SUM(K259,K263)</f>
        <v>0</v>
      </c>
      <c r="L258" s="165">
        <f>SUM(L259,L263)</f>
        <v>0</v>
      </c>
    </row>
    <row r="259" spans="1:13" ht="24" x14ac:dyDescent="0.25">
      <c r="A259" s="161">
        <v>6410</v>
      </c>
      <c r="B259" s="67" t="s">
        <v>240</v>
      </c>
      <c r="C259" s="194">
        <f t="shared" si="14"/>
        <v>0</v>
      </c>
      <c r="D259" s="162">
        <f>SUM(D260:D262)</f>
        <v>0</v>
      </c>
      <c r="E259" s="162">
        <f>SUM(E260:E262)</f>
        <v>0</v>
      </c>
      <c r="F259" s="162">
        <f>SUM(F260:F262)</f>
        <v>0</v>
      </c>
      <c r="G259" s="206">
        <f>SUM(G260:G262)</f>
        <v>0</v>
      </c>
      <c r="H259" s="194">
        <f t="shared" si="12"/>
        <v>0</v>
      </c>
      <c r="I259" s="162">
        <f>SUM(I260:I262)</f>
        <v>0</v>
      </c>
      <c r="J259" s="162">
        <f>SUM(J260:J262)</f>
        <v>0</v>
      </c>
      <c r="K259" s="162">
        <f>SUM(K260:K262)</f>
        <v>0</v>
      </c>
      <c r="L259" s="171">
        <f>SUM(L260:L262)</f>
        <v>0</v>
      </c>
    </row>
    <row r="260" spans="1:13" x14ac:dyDescent="0.25">
      <c r="A260" s="47">
        <v>6411</v>
      </c>
      <c r="B260" s="207" t="s">
        <v>241</v>
      </c>
      <c r="C260" s="190">
        <f t="shared" si="14"/>
        <v>0</v>
      </c>
      <c r="D260" s="76"/>
      <c r="E260" s="76"/>
      <c r="F260" s="76"/>
      <c r="G260" s="150"/>
      <c r="H260" s="197">
        <f t="shared" si="12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14"/>
        <v>0</v>
      </c>
      <c r="D261" s="76"/>
      <c r="E261" s="76"/>
      <c r="F261" s="76"/>
      <c r="G261" s="150"/>
      <c r="H261" s="197">
        <f t="shared" si="12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14"/>
        <v>0</v>
      </c>
      <c r="D262" s="76"/>
      <c r="E262" s="76"/>
      <c r="F262" s="76"/>
      <c r="G262" s="150"/>
      <c r="H262" s="197">
        <f t="shared" si="12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14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 t="shared" si="12"/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si="14"/>
        <v>0</v>
      </c>
      <c r="D264" s="76"/>
      <c r="E264" s="76"/>
      <c r="F264" s="76"/>
      <c r="G264" s="150"/>
      <c r="H264" s="197">
        <f t="shared" si="12"/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14"/>
        <v>0</v>
      </c>
      <c r="D265" s="76"/>
      <c r="E265" s="76"/>
      <c r="F265" s="76"/>
      <c r="G265" s="150"/>
      <c r="H265" s="197">
        <f t="shared" si="12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 t="shared" si="14"/>
        <v>0</v>
      </c>
      <c r="D266" s="76"/>
      <c r="E266" s="76"/>
      <c r="F266" s="76"/>
      <c r="G266" s="150"/>
      <c r="H266" s="197">
        <f t="shared" si="12"/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 t="shared" si="14"/>
        <v>0</v>
      </c>
      <c r="D267" s="76"/>
      <c r="E267" s="76"/>
      <c r="F267" s="76"/>
      <c r="G267" s="150"/>
      <c r="H267" s="197">
        <f t="shared" si="12"/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14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12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14"/>
        <v>0</v>
      </c>
      <c r="D269" s="65">
        <f>SUM(D270,D271,D275,D276,D279)</f>
        <v>0</v>
      </c>
      <c r="E269" s="65">
        <f>SUM(E270,E271,E275,E276,E279)</f>
        <v>0</v>
      </c>
      <c r="F269" s="65">
        <f>SUM(F270,F271,F275,F276,F279)</f>
        <v>0</v>
      </c>
      <c r="G269" s="65">
        <f>SUM(G270,G271,G275,G276,G279)</f>
        <v>0</v>
      </c>
      <c r="H269" s="59">
        <f t="shared" si="12"/>
        <v>0</v>
      </c>
      <c r="I269" s="65">
        <f>SUM(I270,I271,I275,I276,I279)</f>
        <v>0</v>
      </c>
      <c r="J269" s="65">
        <f>SUM(J270,J271,J275,J276,J279)</f>
        <v>0</v>
      </c>
      <c r="K269" s="65">
        <f>SUM(K270,K271,K275,K276,K279)</f>
        <v>0</v>
      </c>
      <c r="L269" s="143">
        <f>SUM(L270,L271,L275,L276,L279)</f>
        <v>0</v>
      </c>
    </row>
    <row r="270" spans="1:13" ht="24" x14ac:dyDescent="0.25">
      <c r="A270" s="265">
        <v>7210</v>
      </c>
      <c r="B270" s="67" t="s">
        <v>251</v>
      </c>
      <c r="C270" s="194">
        <f t="shared" si="14"/>
        <v>0</v>
      </c>
      <c r="D270" s="70"/>
      <c r="E270" s="70"/>
      <c r="F270" s="70"/>
      <c r="G270" s="148"/>
      <c r="H270" s="68">
        <f t="shared" si="12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 t="shared" si="14"/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 t="shared" si="12"/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14"/>
        <v>0</v>
      </c>
      <c r="D272" s="76"/>
      <c r="E272" s="76"/>
      <c r="F272" s="76"/>
      <c r="G272" s="150"/>
      <c r="H272" s="74">
        <f t="shared" si="12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14"/>
        <v>0</v>
      </c>
      <c r="D273" s="76"/>
      <c r="E273" s="76"/>
      <c r="F273" s="76"/>
      <c r="G273" s="150"/>
      <c r="H273" s="74">
        <f t="shared" si="12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14"/>
        <v>0</v>
      </c>
      <c r="D274" s="70"/>
      <c r="E274" s="70"/>
      <c r="F274" s="70"/>
      <c r="G274" s="148"/>
      <c r="H274" s="68">
        <f t="shared" si="12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14"/>
        <v>0</v>
      </c>
      <c r="D275" s="76"/>
      <c r="E275" s="76"/>
      <c r="F275" s="76"/>
      <c r="G275" s="150"/>
      <c r="H275" s="74">
        <f t="shared" si="12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14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12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14"/>
        <v>0</v>
      </c>
      <c r="D277" s="76"/>
      <c r="E277" s="76"/>
      <c r="F277" s="76"/>
      <c r="G277" s="150"/>
      <c r="H277" s="74">
        <f t="shared" si="12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14"/>
        <v>0</v>
      </c>
      <c r="D278" s="76"/>
      <c r="E278" s="76"/>
      <c r="F278" s="76"/>
      <c r="G278" s="150"/>
      <c r="H278" s="74">
        <f t="shared" si="12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14"/>
        <v>0</v>
      </c>
      <c r="D279" s="70"/>
      <c r="E279" s="70"/>
      <c r="F279" s="70"/>
      <c r="G279" s="148"/>
      <c r="H279" s="68">
        <f t="shared" si="12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14"/>
        <v>8324</v>
      </c>
      <c r="D280" s="153">
        <f>SUM(D281:D282)</f>
        <v>8324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ref="H280:H282" si="15">SUM(I280:L280)</f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14"/>
        <v>0</v>
      </c>
      <c r="D281" s="76"/>
      <c r="E281" s="76"/>
      <c r="F281" s="76"/>
      <c r="G281" s="150"/>
      <c r="H281" s="74">
        <f t="shared" si="15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14"/>
        <v>8324</v>
      </c>
      <c r="D282" s="70">
        <v>8324</v>
      </c>
      <c r="E282" s="70"/>
      <c r="F282" s="70"/>
      <c r="G282" s="148"/>
      <c r="H282" s="68">
        <f t="shared" si="15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51569</v>
      </c>
      <c r="I283" s="219">
        <f>SUM(I280,I268,I230,I195,I187,I173,I75,I53)</f>
        <v>51569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-12700</v>
      </c>
      <c r="I285" s="225">
        <f>SUM(I25,I26,I42)-I51</f>
        <v>-12700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16">SUM(C288,C290)-C298+C300</f>
        <v>-8324</v>
      </c>
      <c r="D287" s="225">
        <f t="shared" si="16"/>
        <v>-8324</v>
      </c>
      <c r="E287" s="225">
        <f t="shared" si="16"/>
        <v>0</v>
      </c>
      <c r="F287" s="225">
        <f t="shared" si="16"/>
        <v>0</v>
      </c>
      <c r="G287" s="226">
        <f t="shared" si="16"/>
        <v>0</v>
      </c>
      <c r="H287" s="229">
        <f t="shared" si="16"/>
        <v>0</v>
      </c>
      <c r="I287" s="225">
        <f t="shared" si="16"/>
        <v>0</v>
      </c>
      <c r="J287" s="225">
        <f t="shared" si="16"/>
        <v>0</v>
      </c>
      <c r="K287" s="225">
        <f t="shared" si="16"/>
        <v>0</v>
      </c>
      <c r="L287" s="230">
        <f t="shared" si="16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17">C22-C280</f>
        <v>-8324</v>
      </c>
      <c r="D288" s="225">
        <f t="shared" si="17"/>
        <v>-8324</v>
      </c>
      <c r="E288" s="225">
        <f t="shared" si="17"/>
        <v>0</v>
      </c>
      <c r="F288" s="225">
        <f t="shared" si="17"/>
        <v>0</v>
      </c>
      <c r="G288" s="232">
        <f t="shared" si="17"/>
        <v>0</v>
      </c>
      <c r="H288" s="229">
        <f t="shared" si="17"/>
        <v>0</v>
      </c>
      <c r="I288" s="225">
        <f t="shared" si="17"/>
        <v>0</v>
      </c>
      <c r="J288" s="225">
        <f t="shared" si="17"/>
        <v>0</v>
      </c>
      <c r="K288" s="225">
        <f t="shared" si="17"/>
        <v>0</v>
      </c>
      <c r="L288" s="230">
        <f t="shared" si="17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18">SUM(C291,C293,C295)-SUM(C292,C294,C296)</f>
        <v>0</v>
      </c>
      <c r="D290" s="225">
        <f t="shared" si="18"/>
        <v>0</v>
      </c>
      <c r="E290" s="225">
        <f t="shared" si="18"/>
        <v>0</v>
      </c>
      <c r="F290" s="225">
        <f t="shared" si="18"/>
        <v>0</v>
      </c>
      <c r="G290" s="232">
        <f t="shared" si="18"/>
        <v>0</v>
      </c>
      <c r="H290" s="229">
        <f t="shared" si="18"/>
        <v>0</v>
      </c>
      <c r="I290" s="225">
        <f t="shared" si="18"/>
        <v>0</v>
      </c>
      <c r="J290" s="225">
        <f t="shared" si="18"/>
        <v>0</v>
      </c>
      <c r="K290" s="225">
        <f t="shared" si="18"/>
        <v>0</v>
      </c>
      <c r="L290" s="230">
        <f t="shared" si="18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19">SUM(D291:G291)</f>
        <v>0</v>
      </c>
      <c r="D291" s="83"/>
      <c r="E291" s="83"/>
      <c r="F291" s="83"/>
      <c r="G291" s="235"/>
      <c r="H291" s="81">
        <f t="shared" ref="H291:H296" si="20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19"/>
        <v>0</v>
      </c>
      <c r="D292" s="76"/>
      <c r="E292" s="76"/>
      <c r="F292" s="76"/>
      <c r="G292" s="150"/>
      <c r="H292" s="74">
        <f t="shared" si="20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19"/>
        <v>0</v>
      </c>
      <c r="D293" s="76"/>
      <c r="E293" s="76"/>
      <c r="F293" s="76"/>
      <c r="G293" s="150"/>
      <c r="H293" s="74">
        <f t="shared" si="20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19"/>
        <v>0</v>
      </c>
      <c r="D294" s="76"/>
      <c r="E294" s="76"/>
      <c r="F294" s="76"/>
      <c r="G294" s="150"/>
      <c r="H294" s="74">
        <f t="shared" si="20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19"/>
        <v>0</v>
      </c>
      <c r="D295" s="76"/>
      <c r="E295" s="76"/>
      <c r="F295" s="76"/>
      <c r="G295" s="150"/>
      <c r="H295" s="74">
        <f t="shared" si="20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19"/>
        <v>0</v>
      </c>
      <c r="D296" s="179"/>
      <c r="E296" s="179"/>
      <c r="F296" s="179"/>
      <c r="G296" s="215"/>
      <c r="H296" s="175">
        <f t="shared" si="20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pyK4JO2cnvRG5/AY6NQT9Q64FPnZXr13N6rQxfii+CGD9PdQ1vQ4Hs9qIBjG2mtUGcwELJuGNta5fK1cr+YqYg==" saltValue="nCnwHSDd8lyJg6Spl4Wozw==" spinCount="100000" sheet="1" objects="1" scenarios="1"/>
  <mergeCells count="29">
    <mergeCell ref="H7:L7"/>
    <mergeCell ref="A1:L1"/>
    <mergeCell ref="A2:L2"/>
    <mergeCell ref="H4:L4"/>
    <mergeCell ref="H5:L5"/>
    <mergeCell ref="H6:L6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A287:B287"/>
    <mergeCell ref="H17:H18"/>
    <mergeCell ref="I17:I18"/>
    <mergeCell ref="J17:J18"/>
    <mergeCell ref="K17:K18"/>
    <mergeCell ref="H13:L13"/>
    <mergeCell ref="H14:L14"/>
    <mergeCell ref="H8:L8"/>
    <mergeCell ref="H9:L9"/>
    <mergeCell ref="H10:L10"/>
    <mergeCell ref="H11:L11"/>
    <mergeCell ref="H12:L12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04.1.16.&amp;"Cambria,Regular"
</oddHeader>
    <oddFooter>&amp;L&amp;"Times New Roman,Regular"&amp;10&amp;D&amp;T&amp;R&amp;"Times New Roman,Regular"&amp;10&amp;P (&amp;N)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294</v>
      </c>
      <c r="I7" s="267"/>
      <c r="J7" s="267"/>
      <c r="K7" s="267"/>
      <c r="L7" s="268"/>
    </row>
    <row r="8" spans="1:12" ht="40.5" customHeight="1" x14ac:dyDescent="0.25">
      <c r="A8" s="2" t="s">
        <v>9</v>
      </c>
      <c r="B8" s="3"/>
      <c r="D8" s="264"/>
      <c r="E8" s="264"/>
      <c r="F8" s="264"/>
      <c r="G8" s="264"/>
      <c r="H8" s="274" t="s">
        <v>315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/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 t="s">
        <v>316</v>
      </c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18500</v>
      </c>
      <c r="D21" s="31">
        <f>SUM(D22,D25,D26,D42,D43)</f>
        <v>18500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18500</v>
      </c>
      <c r="I21" s="31">
        <f>SUM(I22,I25,I26,I42,I43)</f>
        <v>18500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0</v>
      </c>
      <c r="D25" s="54"/>
      <c r="E25" s="54"/>
      <c r="F25" s="55" t="s">
        <v>34</v>
      </c>
      <c r="G25" s="56" t="s">
        <v>34</v>
      </c>
      <c r="H25" s="53">
        <f t="shared" si="1"/>
        <v>0</v>
      </c>
      <c r="I25" s="54"/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18500</v>
      </c>
      <c r="D26" s="60">
        <v>18500</v>
      </c>
      <c r="E26" s="61" t="s">
        <v>34</v>
      </c>
      <c r="F26" s="61" t="s">
        <v>34</v>
      </c>
      <c r="G26" s="62" t="s">
        <v>34</v>
      </c>
      <c r="H26" s="59">
        <f t="shared" si="1"/>
        <v>18500</v>
      </c>
      <c r="I26" s="63">
        <v>18500</v>
      </c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 t="shared" si="1"/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>E44</f>
        <v>0</v>
      </c>
      <c r="F43" s="89">
        <f>F44</f>
        <v>0</v>
      </c>
      <c r="G43" s="62" t="s">
        <v>34</v>
      </c>
      <c r="H43" s="86">
        <f t="shared" si="1"/>
        <v>0</v>
      </c>
      <c r="I43" s="89">
        <f>I44</f>
        <v>0</v>
      </c>
      <c r="J43" s="89">
        <f>J44</f>
        <v>0</v>
      </c>
      <c r="K43" s="89">
        <f>K44</f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1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4" si="2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82" si="3">SUM(I50:L50)</f>
        <v>18500</v>
      </c>
      <c r="I50" s="122">
        <f>SUM(I51,I280)</f>
        <v>18500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2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3"/>
        <v>0</v>
      </c>
      <c r="I51" s="128">
        <f>SUM(I52,I194)</f>
        <v>0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2"/>
        <v>0</v>
      </c>
      <c r="D52" s="133">
        <f>SUM(D53,D75,D173,D187)</f>
        <v>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3"/>
        <v>0</v>
      </c>
      <c r="I52" s="133">
        <f>SUM(I53,I75,I173,I187)</f>
        <v>0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2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3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2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3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2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3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2"/>
        <v>0</v>
      </c>
      <c r="D56" s="70"/>
      <c r="E56" s="70"/>
      <c r="F56" s="70"/>
      <c r="G56" s="148"/>
      <c r="H56" s="68">
        <f t="shared" si="3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2"/>
        <v>0</v>
      </c>
      <c r="D57" s="76"/>
      <c r="E57" s="76"/>
      <c r="F57" s="76"/>
      <c r="G57" s="150"/>
      <c r="H57" s="74">
        <f t="shared" si="3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2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3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2"/>
        <v>0</v>
      </c>
      <c r="D59" s="76"/>
      <c r="E59" s="76"/>
      <c r="F59" s="76"/>
      <c r="G59" s="150"/>
      <c r="H59" s="74">
        <f t="shared" si="3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2"/>
        <v>0</v>
      </c>
      <c r="D60" s="76"/>
      <c r="E60" s="76"/>
      <c r="F60" s="76"/>
      <c r="G60" s="150"/>
      <c r="H60" s="74">
        <f t="shared" si="3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2"/>
        <v>0</v>
      </c>
      <c r="D61" s="76"/>
      <c r="E61" s="76"/>
      <c r="F61" s="76"/>
      <c r="G61" s="150"/>
      <c r="H61" s="74">
        <f t="shared" si="3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2"/>
        <v>0</v>
      </c>
      <c r="D62" s="76"/>
      <c r="E62" s="76"/>
      <c r="F62" s="76"/>
      <c r="G62" s="150"/>
      <c r="H62" s="74">
        <f t="shared" si="3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2"/>
        <v>0</v>
      </c>
      <c r="D63" s="76"/>
      <c r="E63" s="76"/>
      <c r="F63" s="76"/>
      <c r="G63" s="150"/>
      <c r="H63" s="74">
        <f t="shared" si="3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2"/>
        <v>0</v>
      </c>
      <c r="D64" s="76"/>
      <c r="E64" s="76"/>
      <c r="F64" s="76"/>
      <c r="G64" s="150"/>
      <c r="H64" s="74">
        <f t="shared" si="3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2"/>
        <v>0</v>
      </c>
      <c r="D65" s="76"/>
      <c r="E65" s="76"/>
      <c r="F65" s="76"/>
      <c r="G65" s="150"/>
      <c r="H65" s="74">
        <f t="shared" si="3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2"/>
        <v>0</v>
      </c>
      <c r="D66" s="156"/>
      <c r="E66" s="156"/>
      <c r="F66" s="156"/>
      <c r="G66" s="157"/>
      <c r="H66" s="110">
        <f t="shared" si="3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2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3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2"/>
        <v>0</v>
      </c>
      <c r="D68" s="70"/>
      <c r="E68" s="70"/>
      <c r="F68" s="70"/>
      <c r="G68" s="148"/>
      <c r="H68" s="68">
        <f t="shared" si="3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2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3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2"/>
        <v>0</v>
      </c>
      <c r="D70" s="76"/>
      <c r="E70" s="76"/>
      <c r="F70" s="76"/>
      <c r="G70" s="150"/>
      <c r="H70" s="74">
        <f t="shared" si="3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2"/>
        <v>0</v>
      </c>
      <c r="D71" s="76"/>
      <c r="E71" s="76"/>
      <c r="F71" s="76"/>
      <c r="G71" s="150"/>
      <c r="H71" s="74">
        <f t="shared" si="3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2"/>
        <v>0</v>
      </c>
      <c r="D72" s="76"/>
      <c r="E72" s="76"/>
      <c r="F72" s="76"/>
      <c r="G72" s="150"/>
      <c r="H72" s="74">
        <f t="shared" si="3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2"/>
        <v>0</v>
      </c>
      <c r="D73" s="76"/>
      <c r="E73" s="76"/>
      <c r="F73" s="76"/>
      <c r="G73" s="150"/>
      <c r="H73" s="74">
        <f t="shared" si="3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2"/>
        <v>0</v>
      </c>
      <c r="D74" s="76"/>
      <c r="E74" s="76"/>
      <c r="F74" s="76"/>
      <c r="G74" s="150"/>
      <c r="H74" s="74">
        <f t="shared" si="3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2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3"/>
        <v>0</v>
      </c>
      <c r="I75" s="138">
        <f>SUM(I76,I83,I130,I164,I165,I172)</f>
        <v>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2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3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2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3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2"/>
        <v>0</v>
      </c>
      <c r="D78" s="76"/>
      <c r="E78" s="76"/>
      <c r="F78" s="76"/>
      <c r="G78" s="150"/>
      <c r="H78" s="74">
        <f t="shared" si="3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2"/>
        <v>0</v>
      </c>
      <c r="D79" s="76"/>
      <c r="E79" s="76"/>
      <c r="F79" s="76"/>
      <c r="G79" s="150"/>
      <c r="H79" s="74">
        <f t="shared" si="3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2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3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2"/>
        <v>0</v>
      </c>
      <c r="D81" s="76"/>
      <c r="E81" s="76"/>
      <c r="F81" s="76"/>
      <c r="G81" s="150"/>
      <c r="H81" s="74">
        <f t="shared" si="3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2"/>
        <v>0</v>
      </c>
      <c r="D82" s="76"/>
      <c r="E82" s="76"/>
      <c r="F82" s="76"/>
      <c r="G82" s="150"/>
      <c r="H82" s="74">
        <f t="shared" si="3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2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ref="H83:H127" si="4">SUM(I83:L83)</f>
        <v>0</v>
      </c>
      <c r="I83" s="65">
        <f>SUM(I84,I89,I95,I103,I112,I116,I122,I128)</f>
        <v>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2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4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2"/>
        <v>0</v>
      </c>
      <c r="D85" s="70"/>
      <c r="E85" s="70"/>
      <c r="F85" s="70"/>
      <c r="G85" s="148"/>
      <c r="H85" s="68">
        <f t="shared" si="4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2"/>
        <v>0</v>
      </c>
      <c r="D86" s="76"/>
      <c r="E86" s="76"/>
      <c r="F86" s="76"/>
      <c r="G86" s="150"/>
      <c r="H86" s="74">
        <f t="shared" si="4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2"/>
        <v>0</v>
      </c>
      <c r="D87" s="76"/>
      <c r="E87" s="76"/>
      <c r="F87" s="76"/>
      <c r="G87" s="150"/>
      <c r="H87" s="74">
        <f t="shared" si="4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2"/>
        <v>0</v>
      </c>
      <c r="D88" s="76"/>
      <c r="E88" s="76"/>
      <c r="F88" s="76"/>
      <c r="G88" s="150"/>
      <c r="H88" s="74">
        <f t="shared" si="4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2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4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2"/>
        <v>0</v>
      </c>
      <c r="D90" s="76"/>
      <c r="E90" s="76"/>
      <c r="F90" s="76"/>
      <c r="G90" s="150"/>
      <c r="H90" s="74">
        <f t="shared" si="4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2"/>
        <v>0</v>
      </c>
      <c r="D91" s="76"/>
      <c r="E91" s="76"/>
      <c r="F91" s="76"/>
      <c r="G91" s="150"/>
      <c r="H91" s="74">
        <f t="shared" si="4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2"/>
        <v>0</v>
      </c>
      <c r="D92" s="76"/>
      <c r="E92" s="76"/>
      <c r="F92" s="76"/>
      <c r="G92" s="150"/>
      <c r="H92" s="74">
        <f t="shared" si="4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2"/>
        <v>0</v>
      </c>
      <c r="D93" s="76"/>
      <c r="E93" s="76"/>
      <c r="F93" s="76"/>
      <c r="G93" s="150"/>
      <c r="H93" s="74">
        <f t="shared" si="4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2"/>
        <v>0</v>
      </c>
      <c r="D94" s="76"/>
      <c r="E94" s="76"/>
      <c r="F94" s="76"/>
      <c r="G94" s="150"/>
      <c r="H94" s="74">
        <f t="shared" si="4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2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4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2"/>
        <v>0</v>
      </c>
      <c r="D96" s="76"/>
      <c r="E96" s="76"/>
      <c r="F96" s="76"/>
      <c r="G96" s="150"/>
      <c r="H96" s="74">
        <f t="shared" si="4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2"/>
        <v>0</v>
      </c>
      <c r="D97" s="76"/>
      <c r="E97" s="76"/>
      <c r="F97" s="76"/>
      <c r="G97" s="150"/>
      <c r="H97" s="74">
        <f t="shared" si="4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2"/>
        <v>0</v>
      </c>
      <c r="D98" s="70"/>
      <c r="E98" s="70"/>
      <c r="F98" s="70"/>
      <c r="G98" s="148"/>
      <c r="H98" s="68">
        <f t="shared" si="4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2"/>
        <v>0</v>
      </c>
      <c r="D99" s="76"/>
      <c r="E99" s="76"/>
      <c r="F99" s="76"/>
      <c r="G99" s="150"/>
      <c r="H99" s="74">
        <f t="shared" si="4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2"/>
        <v>0</v>
      </c>
      <c r="D100" s="76"/>
      <c r="E100" s="76"/>
      <c r="F100" s="76"/>
      <c r="G100" s="150"/>
      <c r="H100" s="74">
        <f t="shared" si="4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2"/>
        <v>0</v>
      </c>
      <c r="D101" s="76"/>
      <c r="E101" s="76"/>
      <c r="F101" s="76"/>
      <c r="G101" s="150"/>
      <c r="H101" s="74">
        <f t="shared" si="4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2"/>
        <v>0</v>
      </c>
      <c r="D102" s="76"/>
      <c r="E102" s="76"/>
      <c r="F102" s="76"/>
      <c r="G102" s="150"/>
      <c r="H102" s="74">
        <f t="shared" si="4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2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4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2"/>
        <v>0</v>
      </c>
      <c r="D104" s="76"/>
      <c r="E104" s="76"/>
      <c r="F104" s="76"/>
      <c r="G104" s="150"/>
      <c r="H104" s="74">
        <f t="shared" si="4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2"/>
        <v>0</v>
      </c>
      <c r="D105" s="76"/>
      <c r="E105" s="76"/>
      <c r="F105" s="76"/>
      <c r="G105" s="150"/>
      <c r="H105" s="74">
        <f t="shared" si="4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2"/>
        <v>0</v>
      </c>
      <c r="D106" s="76"/>
      <c r="E106" s="76"/>
      <c r="F106" s="76"/>
      <c r="G106" s="150"/>
      <c r="H106" s="74">
        <f t="shared" si="4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2"/>
        <v>0</v>
      </c>
      <c r="D107" s="76"/>
      <c r="E107" s="76"/>
      <c r="F107" s="76"/>
      <c r="G107" s="150"/>
      <c r="H107" s="74">
        <f t="shared" si="4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2"/>
        <v>0</v>
      </c>
      <c r="D108" s="76"/>
      <c r="E108" s="76"/>
      <c r="F108" s="76"/>
      <c r="G108" s="150"/>
      <c r="H108" s="74">
        <f t="shared" si="4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2"/>
        <v>0</v>
      </c>
      <c r="D109" s="76"/>
      <c r="E109" s="76"/>
      <c r="F109" s="76"/>
      <c r="G109" s="150"/>
      <c r="H109" s="74">
        <f t="shared" si="4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2"/>
        <v>0</v>
      </c>
      <c r="D110" s="76"/>
      <c r="E110" s="76"/>
      <c r="F110" s="76"/>
      <c r="G110" s="150"/>
      <c r="H110" s="74">
        <f t="shared" si="4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2"/>
        <v>0</v>
      </c>
      <c r="D111" s="76"/>
      <c r="E111" s="76"/>
      <c r="F111" s="76"/>
      <c r="G111" s="150"/>
      <c r="H111" s="74">
        <f t="shared" si="4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2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4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2"/>
        <v>0</v>
      </c>
      <c r="D113" s="76"/>
      <c r="E113" s="76"/>
      <c r="F113" s="76"/>
      <c r="G113" s="150"/>
      <c r="H113" s="74">
        <f t="shared" si="4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 t="shared" si="2"/>
        <v>0</v>
      </c>
      <c r="D114" s="76"/>
      <c r="E114" s="76"/>
      <c r="F114" s="76"/>
      <c r="G114" s="150"/>
      <c r="H114" s="74">
        <f t="shared" si="4"/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 t="shared" ref="C115:C127" si="5">SUM(D115:G115)</f>
        <v>0</v>
      </c>
      <c r="D115" s="76"/>
      <c r="E115" s="76"/>
      <c r="F115" s="76"/>
      <c r="G115" s="150"/>
      <c r="H115" s="74">
        <f t="shared" si="4"/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si="5"/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si="4"/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5"/>
        <v>0</v>
      </c>
      <c r="D117" s="76"/>
      <c r="E117" s="76"/>
      <c r="F117" s="76"/>
      <c r="G117" s="150"/>
      <c r="H117" s="74">
        <f t="shared" si="4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5"/>
        <v>0</v>
      </c>
      <c r="D118" s="76"/>
      <c r="E118" s="76"/>
      <c r="F118" s="76"/>
      <c r="G118" s="150"/>
      <c r="H118" s="74">
        <f t="shared" si="4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5"/>
        <v>0</v>
      </c>
      <c r="D119" s="76"/>
      <c r="E119" s="76"/>
      <c r="F119" s="76"/>
      <c r="G119" s="150"/>
      <c r="H119" s="74">
        <f t="shared" si="4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5"/>
        <v>0</v>
      </c>
      <c r="D120" s="76"/>
      <c r="E120" s="76"/>
      <c r="F120" s="76"/>
      <c r="G120" s="150"/>
      <c r="H120" s="74">
        <f t="shared" si="4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5"/>
        <v>0</v>
      </c>
      <c r="D121" s="76"/>
      <c r="E121" s="76"/>
      <c r="F121" s="76"/>
      <c r="G121" s="150"/>
      <c r="H121" s="74">
        <f t="shared" si="4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5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4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5"/>
        <v>0</v>
      </c>
      <c r="D123" s="76"/>
      <c r="E123" s="76"/>
      <c r="F123" s="76"/>
      <c r="G123" s="150"/>
      <c r="H123" s="74">
        <f t="shared" si="4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5"/>
        <v>0</v>
      </c>
      <c r="D124" s="76"/>
      <c r="E124" s="76"/>
      <c r="F124" s="76"/>
      <c r="G124" s="150"/>
      <c r="H124" s="74">
        <f t="shared" si="4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5"/>
        <v>0</v>
      </c>
      <c r="D125" s="76"/>
      <c r="E125" s="76"/>
      <c r="F125" s="76"/>
      <c r="G125" s="150"/>
      <c r="H125" s="74">
        <f t="shared" si="4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5"/>
        <v>0</v>
      </c>
      <c r="D126" s="76"/>
      <c r="E126" s="76"/>
      <c r="F126" s="76"/>
      <c r="G126" s="150"/>
      <c r="H126" s="74">
        <f t="shared" si="4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5"/>
        <v>0</v>
      </c>
      <c r="D127" s="76"/>
      <c r="E127" s="76"/>
      <c r="F127" s="76"/>
      <c r="G127" s="150"/>
      <c r="H127" s="74">
        <f t="shared" si="4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6">SUM(C129)</f>
        <v>0</v>
      </c>
      <c r="D128" s="162">
        <f t="shared" si="6"/>
        <v>0</v>
      </c>
      <c r="E128" s="162">
        <f t="shared" si="6"/>
        <v>0</v>
      </c>
      <c r="F128" s="162">
        <f t="shared" si="6"/>
        <v>0</v>
      </c>
      <c r="G128" s="162">
        <f t="shared" si="6"/>
        <v>0</v>
      </c>
      <c r="H128" s="68">
        <f t="shared" si="6"/>
        <v>0</v>
      </c>
      <c r="I128" s="162">
        <f t="shared" si="6"/>
        <v>0</v>
      </c>
      <c r="J128" s="162">
        <f t="shared" si="6"/>
        <v>0</v>
      </c>
      <c r="K128" s="162">
        <f t="shared" si="6"/>
        <v>0</v>
      </c>
      <c r="L128" s="167">
        <f t="shared" si="6"/>
        <v>0</v>
      </c>
    </row>
    <row r="129" spans="1:12" ht="24" x14ac:dyDescent="0.25">
      <c r="A129" s="47">
        <v>2283</v>
      </c>
      <c r="B129" s="73" t="s">
        <v>121</v>
      </c>
      <c r="C129" s="74">
        <f t="shared" ref="C129:C193" si="7">SUM(D129:G129)</f>
        <v>0</v>
      </c>
      <c r="D129" s="76"/>
      <c r="E129" s="76"/>
      <c r="F129" s="76"/>
      <c r="G129" s="150"/>
      <c r="H129" s="74">
        <f t="shared" ref="H129:H193" si="8"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9">SUM(E132:E135)</f>
        <v>0</v>
      </c>
      <c r="F131" s="162">
        <f t="shared" si="9"/>
        <v>0</v>
      </c>
      <c r="G131" s="163">
        <f t="shared" si="9"/>
        <v>0</v>
      </c>
      <c r="H131" s="68">
        <f t="shared" si="8"/>
        <v>0</v>
      </c>
      <c r="I131" s="162">
        <f t="shared" si="9"/>
        <v>0</v>
      </c>
      <c r="J131" s="162">
        <f t="shared" si="9"/>
        <v>0</v>
      </c>
      <c r="K131" s="162">
        <f t="shared" si="9"/>
        <v>0</v>
      </c>
      <c r="L131" s="164">
        <f t="shared" si="9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>SUM(E166,E171)</f>
        <v>0</v>
      </c>
      <c r="F165" s="65">
        <f>SUM(F166,F171)</f>
        <v>0</v>
      </c>
      <c r="G165" s="65">
        <f>SUM(G166,G171)</f>
        <v>0</v>
      </c>
      <c r="H165" s="59">
        <f t="shared" si="8"/>
        <v>0</v>
      </c>
      <c r="I165" s="65">
        <f>SUM(I166,I171)</f>
        <v>0</v>
      </c>
      <c r="J165" s="65">
        <f>SUM(J166,J171)</f>
        <v>0</v>
      </c>
      <c r="K165" s="65">
        <f>SUM(K166,K171)</f>
        <v>0</v>
      </c>
      <c r="L165" s="143">
        <f>SUM(L166,L171)</f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>SUM(E167:E170)</f>
        <v>0</v>
      </c>
      <c r="F166" s="162">
        <f>SUM(F167:F170)</f>
        <v>0</v>
      </c>
      <c r="G166" s="162">
        <f>SUM(G167:G170)</f>
        <v>0</v>
      </c>
      <c r="H166" s="68">
        <f t="shared" si="8"/>
        <v>0</v>
      </c>
      <c r="I166" s="162">
        <f>SUM(I167:I170)</f>
        <v>0</v>
      </c>
      <c r="J166" s="162">
        <f>SUM(J167:J170)</f>
        <v>0</v>
      </c>
      <c r="K166" s="162">
        <f>SUM(K167:K170)</f>
        <v>0</v>
      </c>
      <c r="L166" s="171">
        <f>SUM(L167:L170)</f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>SUM(E175,E179)</f>
        <v>0</v>
      </c>
      <c r="F174" s="65">
        <f>SUM(F175,F179)</f>
        <v>0</v>
      </c>
      <c r="G174" s="65">
        <f>SUM(G175,G179)</f>
        <v>0</v>
      </c>
      <c r="H174" s="59">
        <f t="shared" si="8"/>
        <v>0</v>
      </c>
      <c r="I174" s="65">
        <f>SUM(I175,I179)</f>
        <v>0</v>
      </c>
      <c r="J174" s="65">
        <f>SUM(J175,J179)</f>
        <v>0</v>
      </c>
      <c r="K174" s="65">
        <f>SUM(K175,K179)</f>
        <v>0</v>
      </c>
      <c r="L174" s="143">
        <f>SUM(L175,L179)</f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 t="shared" si="7"/>
        <v>0</v>
      </c>
      <c r="D176" s="76"/>
      <c r="E176" s="76"/>
      <c r="F176" s="76"/>
      <c r="G176" s="150"/>
      <c r="H176" s="74">
        <f t="shared" si="8"/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 t="shared" si="7"/>
        <v>0</v>
      </c>
      <c r="D177" s="76"/>
      <c r="E177" s="76"/>
      <c r="F177" s="76"/>
      <c r="G177" s="150"/>
      <c r="H177" s="74">
        <f t="shared" si="8"/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 t="shared" si="7"/>
        <v>0</v>
      </c>
      <c r="D178" s="76"/>
      <c r="E178" s="76"/>
      <c r="F178" s="76"/>
      <c r="G178" s="150"/>
      <c r="H178" s="74">
        <f t="shared" si="8"/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si="7"/>
        <v>0</v>
      </c>
      <c r="D179" s="162">
        <f>SUM(D180:D183)</f>
        <v>0</v>
      </c>
      <c r="E179" s="162">
        <f>SUM(E180:E183)</f>
        <v>0</v>
      </c>
      <c r="F179" s="162">
        <f>SUM(F180:F183)</f>
        <v>0</v>
      </c>
      <c r="G179" s="162">
        <f>SUM(G180:G183)</f>
        <v>0</v>
      </c>
      <c r="H179" s="175">
        <f t="shared" si="8"/>
        <v>0</v>
      </c>
      <c r="I179" s="162">
        <f>SUM(I180:I183)</f>
        <v>0</v>
      </c>
      <c r="J179" s="162">
        <f>SUM(J180:J183)</f>
        <v>0</v>
      </c>
      <c r="K179" s="162">
        <f>SUM(K180:K183)</f>
        <v>0</v>
      </c>
      <c r="L179" s="176">
        <f>SUM(L180:L183)</f>
        <v>0</v>
      </c>
    </row>
    <row r="180" spans="1:12" ht="72" x14ac:dyDescent="0.25">
      <c r="A180" s="47">
        <v>3291</v>
      </c>
      <c r="B180" s="73" t="s">
        <v>167</v>
      </c>
      <c r="C180" s="74">
        <f t="shared" si="7"/>
        <v>0</v>
      </c>
      <c r="D180" s="76"/>
      <c r="E180" s="76"/>
      <c r="F180" s="76"/>
      <c r="G180" s="177"/>
      <c r="H180" s="74">
        <f t="shared" si="8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7"/>
        <v>0</v>
      </c>
      <c r="D181" s="76"/>
      <c r="E181" s="76"/>
      <c r="F181" s="76"/>
      <c r="G181" s="177"/>
      <c r="H181" s="74">
        <f t="shared" si="8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7"/>
        <v>0</v>
      </c>
      <c r="D182" s="76"/>
      <c r="E182" s="76"/>
      <c r="F182" s="76"/>
      <c r="G182" s="177"/>
      <c r="H182" s="74">
        <f t="shared" si="8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7"/>
        <v>0</v>
      </c>
      <c r="D183" s="179"/>
      <c r="E183" s="179"/>
      <c r="F183" s="179"/>
      <c r="G183" s="180"/>
      <c r="H183" s="175">
        <f t="shared" si="8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>SUM(E185:E186)</f>
        <v>0</v>
      </c>
      <c r="F184" s="183">
        <f>SUM(F185:F186)</f>
        <v>0</v>
      </c>
      <c r="G184" s="183">
        <f>SUM(G185:G186)</f>
        <v>0</v>
      </c>
      <c r="H184" s="182">
        <f t="shared" si="8"/>
        <v>0</v>
      </c>
      <c r="I184" s="183">
        <f>SUM(I185:I186)</f>
        <v>0</v>
      </c>
      <c r="J184" s="183">
        <f>SUM(J185:J186)</f>
        <v>0</v>
      </c>
      <c r="K184" s="183">
        <f>SUM(K185:K186)</f>
        <v>0</v>
      </c>
      <c r="L184" s="143">
        <f>SUM(L185:L186)</f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 t="shared" si="7"/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si="7"/>
        <v>0</v>
      </c>
      <c r="D189" s="70"/>
      <c r="E189" s="70"/>
      <c r="F189" s="70"/>
      <c r="G189" s="148"/>
      <c r="H189" s="68">
        <f t="shared" si="8"/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7"/>
        <v>0</v>
      </c>
      <c r="D190" s="76"/>
      <c r="E190" s="76"/>
      <c r="F190" s="76"/>
      <c r="G190" s="150"/>
      <c r="H190" s="74">
        <f t="shared" si="8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7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8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 t="shared" si="7"/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8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7"/>
        <v>0</v>
      </c>
      <c r="D193" s="76"/>
      <c r="E193" s="76"/>
      <c r="F193" s="76"/>
      <c r="G193" s="150"/>
      <c r="H193" s="74">
        <f t="shared" si="8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ref="C194:C255" si="10">SUM(D194:G194)</f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ref="H194:H225" si="11">SUM(I194:L194)</f>
        <v>0</v>
      </c>
      <c r="I194" s="133">
        <f>SUM(I195,I230,I268)</f>
        <v>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10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11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10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11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10"/>
        <v>0</v>
      </c>
      <c r="D197" s="70"/>
      <c r="E197" s="70"/>
      <c r="F197" s="70"/>
      <c r="G197" s="148"/>
      <c r="H197" s="68">
        <f t="shared" si="11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10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11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10"/>
        <v>0</v>
      </c>
      <c r="D199" s="76"/>
      <c r="E199" s="76"/>
      <c r="F199" s="76"/>
      <c r="G199" s="150"/>
      <c r="H199" s="74">
        <f t="shared" si="11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10"/>
        <v>0</v>
      </c>
      <c r="D200" s="76"/>
      <c r="E200" s="76"/>
      <c r="F200" s="76"/>
      <c r="G200" s="150"/>
      <c r="H200" s="74">
        <f t="shared" si="11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10"/>
        <v>0</v>
      </c>
      <c r="D201" s="76"/>
      <c r="E201" s="76"/>
      <c r="F201" s="76"/>
      <c r="G201" s="150"/>
      <c r="H201" s="74">
        <f t="shared" si="11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10"/>
        <v>0</v>
      </c>
      <c r="D202" s="76"/>
      <c r="E202" s="76"/>
      <c r="F202" s="76"/>
      <c r="G202" s="150"/>
      <c r="H202" s="74">
        <f t="shared" si="11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10"/>
        <v>0</v>
      </c>
      <c r="D203" s="76"/>
      <c r="E203" s="76"/>
      <c r="F203" s="76"/>
      <c r="G203" s="150"/>
      <c r="H203" s="74">
        <f t="shared" si="11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10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11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10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11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10"/>
        <v>0</v>
      </c>
      <c r="D206" s="70"/>
      <c r="E206" s="70"/>
      <c r="F206" s="70"/>
      <c r="G206" s="148"/>
      <c r="H206" s="68">
        <f t="shared" si="11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10"/>
        <v>0</v>
      </c>
      <c r="D207" s="76"/>
      <c r="E207" s="76"/>
      <c r="F207" s="76"/>
      <c r="G207" s="150"/>
      <c r="H207" s="74">
        <f t="shared" si="11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10"/>
        <v>0</v>
      </c>
      <c r="D208" s="76"/>
      <c r="E208" s="76"/>
      <c r="F208" s="76"/>
      <c r="G208" s="150"/>
      <c r="H208" s="74">
        <f t="shared" si="11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10"/>
        <v>0</v>
      </c>
      <c r="D209" s="76"/>
      <c r="E209" s="76"/>
      <c r="F209" s="76"/>
      <c r="G209" s="150"/>
      <c r="H209" s="74">
        <f t="shared" si="11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 t="shared" si="10"/>
        <v>0</v>
      </c>
      <c r="D210" s="76"/>
      <c r="E210" s="76"/>
      <c r="F210" s="76"/>
      <c r="G210" s="150"/>
      <c r="H210" s="74">
        <f t="shared" si="11"/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10"/>
        <v>0</v>
      </c>
      <c r="D211" s="76"/>
      <c r="E211" s="76"/>
      <c r="F211" s="76"/>
      <c r="G211" s="150"/>
      <c r="H211" s="74">
        <f t="shared" si="11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10"/>
        <v>0</v>
      </c>
      <c r="D212" s="76"/>
      <c r="E212" s="76"/>
      <c r="F212" s="76"/>
      <c r="G212" s="150"/>
      <c r="H212" s="74">
        <f t="shared" si="11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10"/>
        <v>0</v>
      </c>
      <c r="D213" s="76"/>
      <c r="E213" s="76"/>
      <c r="F213" s="76"/>
      <c r="G213" s="150"/>
      <c r="H213" s="74">
        <f t="shared" si="11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10"/>
        <v>0</v>
      </c>
      <c r="D214" s="76"/>
      <c r="E214" s="76"/>
      <c r="F214" s="76"/>
      <c r="G214" s="150"/>
      <c r="H214" s="74">
        <f t="shared" si="11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10"/>
        <v>0</v>
      </c>
      <c r="D215" s="76"/>
      <c r="E215" s="76"/>
      <c r="F215" s="76"/>
      <c r="G215" s="150"/>
      <c r="H215" s="74">
        <f t="shared" si="11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10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11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10"/>
        <v>0</v>
      </c>
      <c r="D217" s="76"/>
      <c r="E217" s="76"/>
      <c r="F217" s="76"/>
      <c r="G217" s="150"/>
      <c r="H217" s="74">
        <f t="shared" si="11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10"/>
        <v>0</v>
      </c>
      <c r="D218" s="76"/>
      <c r="E218" s="76"/>
      <c r="F218" s="76"/>
      <c r="G218" s="150"/>
      <c r="H218" s="74">
        <f t="shared" si="11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10"/>
        <v>0</v>
      </c>
      <c r="D219" s="76"/>
      <c r="E219" s="76"/>
      <c r="F219" s="76"/>
      <c r="G219" s="150"/>
      <c r="H219" s="74">
        <f t="shared" si="11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10"/>
        <v>0</v>
      </c>
      <c r="D220" s="76"/>
      <c r="E220" s="76"/>
      <c r="F220" s="76"/>
      <c r="G220" s="150"/>
      <c r="H220" s="74">
        <f t="shared" si="11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10"/>
        <v>0</v>
      </c>
      <c r="D221" s="76"/>
      <c r="E221" s="76"/>
      <c r="F221" s="76"/>
      <c r="G221" s="150"/>
      <c r="H221" s="74">
        <f t="shared" si="11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10"/>
        <v>0</v>
      </c>
      <c r="D222" s="76"/>
      <c r="E222" s="76"/>
      <c r="F222" s="76"/>
      <c r="G222" s="150"/>
      <c r="H222" s="74">
        <f t="shared" si="11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10"/>
        <v>0</v>
      </c>
      <c r="D223" s="76"/>
      <c r="E223" s="76"/>
      <c r="F223" s="76"/>
      <c r="G223" s="150"/>
      <c r="H223" s="74">
        <f t="shared" si="11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10"/>
        <v>0</v>
      </c>
      <c r="D224" s="76"/>
      <c r="E224" s="76"/>
      <c r="F224" s="76"/>
      <c r="G224" s="150"/>
      <c r="H224" s="74">
        <f t="shared" si="11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10"/>
        <v>0</v>
      </c>
      <c r="D225" s="76"/>
      <c r="E225" s="76"/>
      <c r="F225" s="76"/>
      <c r="G225" s="150"/>
      <c r="H225" s="74">
        <f t="shared" si="11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10"/>
        <v>0</v>
      </c>
      <c r="D226" s="76"/>
      <c r="E226" s="76"/>
      <c r="F226" s="76"/>
      <c r="G226" s="150"/>
      <c r="H226" s="74">
        <f t="shared" ref="H226:H279" si="12">SUM(I226:L226)</f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10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12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10"/>
        <v>0</v>
      </c>
      <c r="D228" s="76"/>
      <c r="E228" s="76"/>
      <c r="F228" s="76"/>
      <c r="G228" s="150"/>
      <c r="H228" s="74">
        <f t="shared" si="12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10"/>
        <v>0</v>
      </c>
      <c r="D229" s="156"/>
      <c r="E229" s="156"/>
      <c r="F229" s="156"/>
      <c r="G229" s="157"/>
      <c r="H229" s="110">
        <f t="shared" si="12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10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12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 t="shared" si="10"/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12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10"/>
        <v>0</v>
      </c>
      <c r="D232" s="70"/>
      <c r="E232" s="70"/>
      <c r="F232" s="70"/>
      <c r="G232" s="195"/>
      <c r="H232" s="196">
        <f t="shared" si="12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10"/>
        <v>0</v>
      </c>
      <c r="D233" s="76">
        <f>SUM(D234)</f>
        <v>0</v>
      </c>
      <c r="E233" s="76">
        <f t="shared" ref="E233:L233" si="13">SUM(E234)</f>
        <v>0</v>
      </c>
      <c r="F233" s="76">
        <f t="shared" si="13"/>
        <v>0</v>
      </c>
      <c r="G233" s="150">
        <f t="shared" si="13"/>
        <v>0</v>
      </c>
      <c r="H233" s="197">
        <f t="shared" si="12"/>
        <v>0</v>
      </c>
      <c r="I233" s="76">
        <f t="shared" si="13"/>
        <v>0</v>
      </c>
      <c r="J233" s="76">
        <f t="shared" si="13"/>
        <v>0</v>
      </c>
      <c r="K233" s="76">
        <f t="shared" si="13"/>
        <v>0</v>
      </c>
      <c r="L233" s="151">
        <f t="shared" si="13"/>
        <v>0</v>
      </c>
    </row>
    <row r="234" spans="1:12" ht="24" x14ac:dyDescent="0.25">
      <c r="A234" s="102">
        <v>6239</v>
      </c>
      <c r="B234" s="67" t="s">
        <v>336</v>
      </c>
      <c r="C234" s="190">
        <f t="shared" si="10"/>
        <v>0</v>
      </c>
      <c r="D234" s="70"/>
      <c r="E234" s="70"/>
      <c r="F234" s="70"/>
      <c r="G234" s="148"/>
      <c r="H234" s="197">
        <f t="shared" si="12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 t="shared" si="10"/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12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 t="shared" si="10"/>
        <v>0</v>
      </c>
      <c r="D236" s="76"/>
      <c r="E236" s="76"/>
      <c r="F236" s="76"/>
      <c r="G236" s="150"/>
      <c r="H236" s="197">
        <f t="shared" si="12"/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 t="shared" si="10"/>
        <v>0</v>
      </c>
      <c r="D237" s="76"/>
      <c r="E237" s="76"/>
      <c r="F237" s="76"/>
      <c r="G237" s="150"/>
      <c r="H237" s="197">
        <f t="shared" si="12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 t="shared" si="10"/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12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 t="shared" si="10"/>
        <v>0</v>
      </c>
      <c r="D239" s="76"/>
      <c r="E239" s="76"/>
      <c r="F239" s="76"/>
      <c r="G239" s="150"/>
      <c r="H239" s="197">
        <f t="shared" si="12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10"/>
        <v>0</v>
      </c>
      <c r="D240" s="76"/>
      <c r="E240" s="76"/>
      <c r="F240" s="76"/>
      <c r="G240" s="150"/>
      <c r="H240" s="197">
        <f t="shared" si="12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10"/>
        <v>0</v>
      </c>
      <c r="D241" s="76"/>
      <c r="E241" s="76"/>
      <c r="F241" s="76"/>
      <c r="G241" s="150"/>
      <c r="H241" s="197">
        <f t="shared" si="12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10"/>
        <v>0</v>
      </c>
      <c r="D242" s="76"/>
      <c r="E242" s="76"/>
      <c r="F242" s="76"/>
      <c r="G242" s="150"/>
      <c r="H242" s="197">
        <f t="shared" si="12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10"/>
        <v>0</v>
      </c>
      <c r="D243" s="76"/>
      <c r="E243" s="76"/>
      <c r="F243" s="76"/>
      <c r="G243" s="150"/>
      <c r="H243" s="197">
        <f t="shared" si="12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10"/>
        <v>0</v>
      </c>
      <c r="D244" s="76"/>
      <c r="E244" s="76"/>
      <c r="F244" s="76"/>
      <c r="G244" s="150"/>
      <c r="H244" s="197">
        <f t="shared" si="12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10"/>
        <v>0</v>
      </c>
      <c r="D245" s="76"/>
      <c r="E245" s="76"/>
      <c r="F245" s="76"/>
      <c r="G245" s="150"/>
      <c r="H245" s="197">
        <f t="shared" si="12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10"/>
        <v>0</v>
      </c>
      <c r="D246" s="162">
        <f>SUM(D247:D250)</f>
        <v>0</v>
      </c>
      <c r="E246" s="162">
        <f>SUM(E247:E250)</f>
        <v>0</v>
      </c>
      <c r="F246" s="162">
        <f>SUM(F247:F250)</f>
        <v>0</v>
      </c>
      <c r="G246" s="199">
        <f>SUM(G247:G250)</f>
        <v>0</v>
      </c>
      <c r="H246" s="198">
        <f t="shared" si="12"/>
        <v>0</v>
      </c>
      <c r="I246" s="162">
        <f>SUM(I247:I250)</f>
        <v>0</v>
      </c>
      <c r="J246" s="162">
        <f>SUM(J247:J250)</f>
        <v>0</v>
      </c>
      <c r="K246" s="162">
        <f>SUM(K247:K250)</f>
        <v>0</v>
      </c>
      <c r="L246" s="176">
        <f>SUM(L247:L250)</f>
        <v>0</v>
      </c>
    </row>
    <row r="247" spans="1:12" x14ac:dyDescent="0.25">
      <c r="A247" s="47">
        <v>6291</v>
      </c>
      <c r="B247" s="73" t="s">
        <v>228</v>
      </c>
      <c r="C247" s="190">
        <f t="shared" si="10"/>
        <v>0</v>
      </c>
      <c r="D247" s="76"/>
      <c r="E247" s="76"/>
      <c r="F247" s="76"/>
      <c r="G247" s="200"/>
      <c r="H247" s="190">
        <f t="shared" si="12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10"/>
        <v>0</v>
      </c>
      <c r="D248" s="76"/>
      <c r="E248" s="76"/>
      <c r="F248" s="76"/>
      <c r="G248" s="200"/>
      <c r="H248" s="190">
        <f t="shared" si="12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10"/>
        <v>0</v>
      </c>
      <c r="D249" s="76"/>
      <c r="E249" s="76"/>
      <c r="F249" s="76"/>
      <c r="G249" s="200"/>
      <c r="H249" s="190">
        <f t="shared" si="12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10"/>
        <v>0</v>
      </c>
      <c r="D250" s="76"/>
      <c r="E250" s="76"/>
      <c r="F250" s="76"/>
      <c r="G250" s="200"/>
      <c r="H250" s="190">
        <f t="shared" si="12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10"/>
        <v>0</v>
      </c>
      <c r="D251" s="65">
        <f>SUM(D252,D256,D257)</f>
        <v>0</v>
      </c>
      <c r="E251" s="65">
        <f>SUM(E252,E256,E257)</f>
        <v>0</v>
      </c>
      <c r="F251" s="65">
        <f>SUM(F252,F256,F257)</f>
        <v>0</v>
      </c>
      <c r="G251" s="65">
        <f>SUM(G252,G256,G257)</f>
        <v>0</v>
      </c>
      <c r="H251" s="59">
        <f t="shared" si="12"/>
        <v>0</v>
      </c>
      <c r="I251" s="65">
        <f>SUM(I252,I256,I257)</f>
        <v>0</v>
      </c>
      <c r="J251" s="65">
        <f>SUM(J252,J256,J257)</f>
        <v>0</v>
      </c>
      <c r="K251" s="65">
        <f>SUM(K252,K256,K257)</f>
        <v>0</v>
      </c>
      <c r="L251" s="165">
        <f>SUM(L252,L256,L257)</f>
        <v>0</v>
      </c>
    </row>
    <row r="252" spans="1:12" ht="24" x14ac:dyDescent="0.25">
      <c r="A252" s="161">
        <v>6320</v>
      </c>
      <c r="B252" s="67" t="s">
        <v>233</v>
      </c>
      <c r="C252" s="198">
        <f t="shared" si="10"/>
        <v>0</v>
      </c>
      <c r="D252" s="162">
        <f>SUM(D253:D255)</f>
        <v>0</v>
      </c>
      <c r="E252" s="162">
        <f>SUM(E253:E255)</f>
        <v>0</v>
      </c>
      <c r="F252" s="162">
        <f>SUM(F253:F255)</f>
        <v>0</v>
      </c>
      <c r="G252" s="201">
        <f>SUM(G253:G255)</f>
        <v>0</v>
      </c>
      <c r="H252" s="198">
        <f t="shared" si="12"/>
        <v>0</v>
      </c>
      <c r="I252" s="162">
        <f>SUM(I253:I255)</f>
        <v>0</v>
      </c>
      <c r="J252" s="162">
        <f>SUM(J253:J255)</f>
        <v>0</v>
      </c>
      <c r="K252" s="162">
        <f>SUM(K253:K255)</f>
        <v>0</v>
      </c>
      <c r="L252" s="202">
        <f>SUM(L253:L255)</f>
        <v>0</v>
      </c>
    </row>
    <row r="253" spans="1:12" x14ac:dyDescent="0.25">
      <c r="A253" s="47">
        <v>6322</v>
      </c>
      <c r="B253" s="73" t="s">
        <v>234</v>
      </c>
      <c r="C253" s="190">
        <f t="shared" si="10"/>
        <v>0</v>
      </c>
      <c r="D253" s="76"/>
      <c r="E253" s="76"/>
      <c r="F253" s="76"/>
      <c r="G253" s="200"/>
      <c r="H253" s="190">
        <f t="shared" si="12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10"/>
        <v>0</v>
      </c>
      <c r="D254" s="76"/>
      <c r="E254" s="76"/>
      <c r="F254" s="76"/>
      <c r="G254" s="200"/>
      <c r="H254" s="190">
        <f t="shared" si="12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10"/>
        <v>0</v>
      </c>
      <c r="D255" s="70"/>
      <c r="E255" s="70"/>
      <c r="F255" s="70"/>
      <c r="G255" s="203"/>
      <c r="H255" s="194">
        <f t="shared" si="12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 t="shared" ref="C256:C282" si="14">SUM(D256:G256)</f>
        <v>0</v>
      </c>
      <c r="D256" s="179"/>
      <c r="E256" s="179"/>
      <c r="F256" s="179"/>
      <c r="G256" s="200"/>
      <c r="H256" s="198">
        <f t="shared" si="12"/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14"/>
        <v>0</v>
      </c>
      <c r="D257" s="76"/>
      <c r="E257" s="76"/>
      <c r="F257" s="76"/>
      <c r="G257" s="150"/>
      <c r="H257" s="197">
        <f t="shared" si="12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 t="shared" si="14"/>
        <v>0</v>
      </c>
      <c r="D258" s="65">
        <f>SUM(D259,D263)</f>
        <v>0</v>
      </c>
      <c r="E258" s="65">
        <f>SUM(E259,E263)</f>
        <v>0</v>
      </c>
      <c r="F258" s="65">
        <f>SUM(F259,F263)</f>
        <v>0</v>
      </c>
      <c r="G258" s="65">
        <f>SUM(G259,G263)</f>
        <v>0</v>
      </c>
      <c r="H258" s="59">
        <f t="shared" si="12"/>
        <v>0</v>
      </c>
      <c r="I258" s="65">
        <f>SUM(I259,I263)</f>
        <v>0</v>
      </c>
      <c r="J258" s="65">
        <f>SUM(J259,J263)</f>
        <v>0</v>
      </c>
      <c r="K258" s="65">
        <f>SUM(K259,K263)</f>
        <v>0</v>
      </c>
      <c r="L258" s="165">
        <f>SUM(L259,L263)</f>
        <v>0</v>
      </c>
    </row>
    <row r="259" spans="1:13" ht="24" x14ac:dyDescent="0.25">
      <c r="A259" s="161">
        <v>6410</v>
      </c>
      <c r="B259" s="67" t="s">
        <v>240</v>
      </c>
      <c r="C259" s="194">
        <f t="shared" si="14"/>
        <v>0</v>
      </c>
      <c r="D259" s="162">
        <f>SUM(D260:D262)</f>
        <v>0</v>
      </c>
      <c r="E259" s="162">
        <f>SUM(E260:E262)</f>
        <v>0</v>
      </c>
      <c r="F259" s="162">
        <f>SUM(F260:F262)</f>
        <v>0</v>
      </c>
      <c r="G259" s="206">
        <f>SUM(G260:G262)</f>
        <v>0</v>
      </c>
      <c r="H259" s="194">
        <f t="shared" si="12"/>
        <v>0</v>
      </c>
      <c r="I259" s="162">
        <f>SUM(I260:I262)</f>
        <v>0</v>
      </c>
      <c r="J259" s="162">
        <f>SUM(J260:J262)</f>
        <v>0</v>
      </c>
      <c r="K259" s="162">
        <f>SUM(K260:K262)</f>
        <v>0</v>
      </c>
      <c r="L259" s="171">
        <f>SUM(L260:L262)</f>
        <v>0</v>
      </c>
    </row>
    <row r="260" spans="1:13" x14ac:dyDescent="0.25">
      <c r="A260" s="47">
        <v>6411</v>
      </c>
      <c r="B260" s="207" t="s">
        <v>241</v>
      </c>
      <c r="C260" s="190">
        <f t="shared" si="14"/>
        <v>0</v>
      </c>
      <c r="D260" s="76"/>
      <c r="E260" s="76"/>
      <c r="F260" s="76"/>
      <c r="G260" s="150"/>
      <c r="H260" s="197">
        <f t="shared" si="12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14"/>
        <v>0</v>
      </c>
      <c r="D261" s="76"/>
      <c r="E261" s="76"/>
      <c r="F261" s="76"/>
      <c r="G261" s="150"/>
      <c r="H261" s="197">
        <f t="shared" si="12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14"/>
        <v>0</v>
      </c>
      <c r="D262" s="76"/>
      <c r="E262" s="76"/>
      <c r="F262" s="76"/>
      <c r="G262" s="150"/>
      <c r="H262" s="197">
        <f t="shared" si="12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14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 t="shared" si="12"/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si="14"/>
        <v>0</v>
      </c>
      <c r="D264" s="76"/>
      <c r="E264" s="76"/>
      <c r="F264" s="76"/>
      <c r="G264" s="150"/>
      <c r="H264" s="197">
        <f t="shared" si="12"/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14"/>
        <v>0</v>
      </c>
      <c r="D265" s="76"/>
      <c r="E265" s="76"/>
      <c r="F265" s="76"/>
      <c r="G265" s="150"/>
      <c r="H265" s="197">
        <f t="shared" si="12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 t="shared" si="14"/>
        <v>0</v>
      </c>
      <c r="D266" s="76"/>
      <c r="E266" s="76"/>
      <c r="F266" s="76"/>
      <c r="G266" s="150"/>
      <c r="H266" s="197">
        <f t="shared" si="12"/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 t="shared" si="14"/>
        <v>0</v>
      </c>
      <c r="D267" s="76"/>
      <c r="E267" s="76"/>
      <c r="F267" s="76"/>
      <c r="G267" s="150"/>
      <c r="H267" s="197">
        <f t="shared" si="12"/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14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12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14"/>
        <v>0</v>
      </c>
      <c r="D269" s="65">
        <f>SUM(D270,D271,D275,D276,D279)</f>
        <v>0</v>
      </c>
      <c r="E269" s="65">
        <f>SUM(E270,E271,E275,E276,E279)</f>
        <v>0</v>
      </c>
      <c r="F269" s="65">
        <f>SUM(F270,F271,F275,F276,F279)</f>
        <v>0</v>
      </c>
      <c r="G269" s="65">
        <f>SUM(G270,G271,G275,G276,G279)</f>
        <v>0</v>
      </c>
      <c r="H269" s="59">
        <f t="shared" si="12"/>
        <v>0</v>
      </c>
      <c r="I269" s="65">
        <f>SUM(I270,I271,I275,I276,I279)</f>
        <v>0</v>
      </c>
      <c r="J269" s="65">
        <f>SUM(J270,J271,J275,J276,J279)</f>
        <v>0</v>
      </c>
      <c r="K269" s="65">
        <f>SUM(K270,K271,K275,K276,K279)</f>
        <v>0</v>
      </c>
      <c r="L269" s="143">
        <f>SUM(L270,L271,L275,L276,L279)</f>
        <v>0</v>
      </c>
    </row>
    <row r="270" spans="1:13" ht="24" x14ac:dyDescent="0.25">
      <c r="A270" s="265">
        <v>7210</v>
      </c>
      <c r="B270" s="67" t="s">
        <v>251</v>
      </c>
      <c r="C270" s="194">
        <f t="shared" si="14"/>
        <v>0</v>
      </c>
      <c r="D270" s="70"/>
      <c r="E270" s="70"/>
      <c r="F270" s="70"/>
      <c r="G270" s="148"/>
      <c r="H270" s="68">
        <f t="shared" si="12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 t="shared" si="14"/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 t="shared" si="12"/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14"/>
        <v>0</v>
      </c>
      <c r="D272" s="76"/>
      <c r="E272" s="76"/>
      <c r="F272" s="76"/>
      <c r="G272" s="150"/>
      <c r="H272" s="74">
        <f t="shared" si="12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14"/>
        <v>0</v>
      </c>
      <c r="D273" s="76"/>
      <c r="E273" s="76"/>
      <c r="F273" s="76"/>
      <c r="G273" s="150"/>
      <c r="H273" s="74">
        <f t="shared" si="12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14"/>
        <v>0</v>
      </c>
      <c r="D274" s="70"/>
      <c r="E274" s="70"/>
      <c r="F274" s="70"/>
      <c r="G274" s="148"/>
      <c r="H274" s="68">
        <f t="shared" si="12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14"/>
        <v>0</v>
      </c>
      <c r="D275" s="76"/>
      <c r="E275" s="76"/>
      <c r="F275" s="76"/>
      <c r="G275" s="150"/>
      <c r="H275" s="74">
        <f t="shared" si="12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14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12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14"/>
        <v>0</v>
      </c>
      <c r="D277" s="76"/>
      <c r="E277" s="76"/>
      <c r="F277" s="76"/>
      <c r="G277" s="150"/>
      <c r="H277" s="74">
        <f t="shared" si="12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14"/>
        <v>0</v>
      </c>
      <c r="D278" s="76"/>
      <c r="E278" s="76"/>
      <c r="F278" s="76"/>
      <c r="G278" s="150"/>
      <c r="H278" s="74">
        <f t="shared" si="12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14"/>
        <v>0</v>
      </c>
      <c r="D279" s="70"/>
      <c r="E279" s="70"/>
      <c r="F279" s="70"/>
      <c r="G279" s="148"/>
      <c r="H279" s="68">
        <f t="shared" si="12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14"/>
        <v>18500</v>
      </c>
      <c r="D280" s="153">
        <f>SUM(D281:D282)</f>
        <v>18500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ref="H280:H282" si="15">SUM(I280:L280)</f>
        <v>18500</v>
      </c>
      <c r="I280" s="153">
        <f>SUM(I281:I282)</f>
        <v>18500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14"/>
        <v>0</v>
      </c>
      <c r="D281" s="76"/>
      <c r="E281" s="76"/>
      <c r="F281" s="76"/>
      <c r="G281" s="150"/>
      <c r="H281" s="74">
        <f t="shared" si="15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14"/>
        <v>18500</v>
      </c>
      <c r="D282" s="70">
        <v>18500</v>
      </c>
      <c r="E282" s="70"/>
      <c r="F282" s="70"/>
      <c r="G282" s="148"/>
      <c r="H282" s="68">
        <f t="shared" si="15"/>
        <v>18500</v>
      </c>
      <c r="I282" s="70">
        <v>18500</v>
      </c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18500</v>
      </c>
      <c r="I283" s="219">
        <f>SUM(I280,I268,I230,I195,I187,I173,I75,I53)</f>
        <v>18500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18500</v>
      </c>
      <c r="I285" s="225">
        <f>SUM(I25,I26,I42)-I51</f>
        <v>18500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16">SUM(C288,C290)-C298+C300</f>
        <v>-18500</v>
      </c>
      <c r="D287" s="225">
        <f t="shared" si="16"/>
        <v>-18500</v>
      </c>
      <c r="E287" s="225">
        <f t="shared" si="16"/>
        <v>0</v>
      </c>
      <c r="F287" s="225">
        <f t="shared" si="16"/>
        <v>0</v>
      </c>
      <c r="G287" s="226">
        <f t="shared" si="16"/>
        <v>0</v>
      </c>
      <c r="H287" s="229">
        <f t="shared" si="16"/>
        <v>-18500</v>
      </c>
      <c r="I287" s="225">
        <f t="shared" si="16"/>
        <v>-18500</v>
      </c>
      <c r="J287" s="225">
        <f t="shared" si="16"/>
        <v>0</v>
      </c>
      <c r="K287" s="225">
        <f t="shared" si="16"/>
        <v>0</v>
      </c>
      <c r="L287" s="230">
        <f t="shared" si="16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17">C22-C280</f>
        <v>-18500</v>
      </c>
      <c r="D288" s="225">
        <f t="shared" si="17"/>
        <v>-18500</v>
      </c>
      <c r="E288" s="225">
        <f t="shared" si="17"/>
        <v>0</v>
      </c>
      <c r="F288" s="225">
        <f t="shared" si="17"/>
        <v>0</v>
      </c>
      <c r="G288" s="232">
        <f t="shared" si="17"/>
        <v>0</v>
      </c>
      <c r="H288" s="229">
        <f t="shared" si="17"/>
        <v>-18500</v>
      </c>
      <c r="I288" s="225">
        <f t="shared" si="17"/>
        <v>-18500</v>
      </c>
      <c r="J288" s="225">
        <f t="shared" si="17"/>
        <v>0</v>
      </c>
      <c r="K288" s="225">
        <f t="shared" si="17"/>
        <v>0</v>
      </c>
      <c r="L288" s="230">
        <f t="shared" si="17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18">SUM(C291,C293,C295)-SUM(C292,C294,C296)</f>
        <v>0</v>
      </c>
      <c r="D290" s="225">
        <f t="shared" si="18"/>
        <v>0</v>
      </c>
      <c r="E290" s="225">
        <f t="shared" si="18"/>
        <v>0</v>
      </c>
      <c r="F290" s="225">
        <f t="shared" si="18"/>
        <v>0</v>
      </c>
      <c r="G290" s="232">
        <f t="shared" si="18"/>
        <v>0</v>
      </c>
      <c r="H290" s="229">
        <f t="shared" si="18"/>
        <v>0</v>
      </c>
      <c r="I290" s="225">
        <f t="shared" si="18"/>
        <v>0</v>
      </c>
      <c r="J290" s="225">
        <f t="shared" si="18"/>
        <v>0</v>
      </c>
      <c r="K290" s="225">
        <f t="shared" si="18"/>
        <v>0</v>
      </c>
      <c r="L290" s="230">
        <f t="shared" si="18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19">SUM(D291:G291)</f>
        <v>0</v>
      </c>
      <c r="D291" s="83"/>
      <c r="E291" s="83"/>
      <c r="F291" s="83"/>
      <c r="G291" s="235"/>
      <c r="H291" s="81">
        <f t="shared" ref="H291:H296" si="20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19"/>
        <v>0</v>
      </c>
      <c r="D292" s="76"/>
      <c r="E292" s="76"/>
      <c r="F292" s="76"/>
      <c r="G292" s="150"/>
      <c r="H292" s="74">
        <f t="shared" si="20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19"/>
        <v>0</v>
      </c>
      <c r="D293" s="76"/>
      <c r="E293" s="76"/>
      <c r="F293" s="76"/>
      <c r="G293" s="150"/>
      <c r="H293" s="74">
        <f t="shared" si="20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19"/>
        <v>0</v>
      </c>
      <c r="D294" s="76"/>
      <c r="E294" s="76"/>
      <c r="F294" s="76"/>
      <c r="G294" s="150"/>
      <c r="H294" s="74">
        <f t="shared" si="20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19"/>
        <v>0</v>
      </c>
      <c r="D295" s="76"/>
      <c r="E295" s="76"/>
      <c r="F295" s="76"/>
      <c r="G295" s="150"/>
      <c r="H295" s="74">
        <f t="shared" si="20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19"/>
        <v>0</v>
      </c>
      <c r="D296" s="179"/>
      <c r="E296" s="179"/>
      <c r="F296" s="179"/>
      <c r="G296" s="215"/>
      <c r="H296" s="175">
        <f t="shared" si="20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uQT0iT5HC3AI5E+IApa61FK8rCeETbsohLe29nCCcZkseSE1pVwWl6cRS5RAl52Lci6u1whHmfUBRvlRa4yflg==" saltValue="jpkKBbu5zgWf8J9Ke9SXQQ==" spinCount="100000" sheet="1" objects="1" scenarios="1"/>
  <mergeCells count="29">
    <mergeCell ref="H7:L7"/>
    <mergeCell ref="A1:L1"/>
    <mergeCell ref="A2:L2"/>
    <mergeCell ref="H4:L4"/>
    <mergeCell ref="H5:L5"/>
    <mergeCell ref="H6:L6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A287:B287"/>
    <mergeCell ref="H17:H18"/>
    <mergeCell ref="I17:I18"/>
    <mergeCell ref="J17:J18"/>
    <mergeCell ref="K17:K18"/>
    <mergeCell ref="H13:L13"/>
    <mergeCell ref="H14:L14"/>
    <mergeCell ref="H8:L8"/>
    <mergeCell ref="H9:L9"/>
    <mergeCell ref="H10:L10"/>
    <mergeCell ref="H11:L11"/>
    <mergeCell ref="H12:L12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04.1.17.&amp;"Cambria,Regular"
</oddHeader>
    <oddFooter>&amp;L&amp;"Times New Roman,Regular"&amp;10&amp;D&amp;T&amp;R&amp;"Times New Roman,Regular"&amp;10&amp;P (&amp;N)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8" width="9.28515625" style="261" customWidth="1"/>
    <col min="9" max="9" width="9.5703125" style="261" customWidth="1"/>
    <col min="10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294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295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309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0</v>
      </c>
      <c r="D21" s="31">
        <f>SUM(D22,D25,D26,D42,D43)</f>
        <v>0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2430000</v>
      </c>
      <c r="I21" s="31">
        <f>SUM(I22,I25,I26,I42,I43)</f>
        <v>2430000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0</v>
      </c>
      <c r="D25" s="54"/>
      <c r="E25" s="54"/>
      <c r="F25" s="55" t="s">
        <v>34</v>
      </c>
      <c r="G25" s="56" t="s">
        <v>34</v>
      </c>
      <c r="H25" s="53">
        <f t="shared" si="1"/>
        <v>2430000</v>
      </c>
      <c r="I25" s="54">
        <f>I51</f>
        <v>2430000</v>
      </c>
      <c r="J25" s="54">
        <f>J51</f>
        <v>0</v>
      </c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>
        <f>K51</f>
        <v>0</v>
      </c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2430000</v>
      </c>
      <c r="I50" s="122">
        <f>SUM(I51,I280)</f>
        <v>2430000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2430000</v>
      </c>
      <c r="I51" s="128">
        <f>SUM(I52,I194)</f>
        <v>2430000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0</v>
      </c>
      <c r="D52" s="133">
        <f>SUM(D53,D75,D173,D187)</f>
        <v>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0</v>
      </c>
      <c r="I52" s="133">
        <f>SUM(I53,I75,I173,I187)</f>
        <v>0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0</v>
      </c>
      <c r="I75" s="138">
        <f>SUM(I76,I83,I130,I164,I165,I172)</f>
        <v>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0</v>
      </c>
      <c r="I83" s="65">
        <f>SUM(I84,I89,I95,I103,I112,I116,I122,I128)</f>
        <v>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2430000</v>
      </c>
      <c r="I194" s="133">
        <f>SUM(I195,I230,I268)</f>
        <v>2430000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2430000</v>
      </c>
      <c r="I195" s="138">
        <f>I196+I204</f>
        <v>2430000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2430000</v>
      </c>
      <c r="I204" s="65">
        <f>I205+I215+I216+I225+I226+I227+I229</f>
        <v>2430000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2430000</v>
      </c>
      <c r="I226" s="76">
        <f>'[1]3_ACF'!$U$11</f>
        <v>2430000</v>
      </c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2430000</v>
      </c>
      <c r="I283" s="219">
        <f>SUM(I280,I268,I230,I195,I187,I173,I75,I53)</f>
        <v>2430000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Qkb3iNwzm7xhHhJiwodG2MG0nJZj2+tSCC3TsRIYijcadtyiWT3d3INLb2P7z0iv6flpEZwEq4Od6QAt57x2ew==" saltValue="XWYOE0mh2SVw5HzbNeINTQ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04.1.18.&amp;"Cambria,Regular"
</oddHeader>
    <oddFooter>&amp;L&amp;"Times New Roman,Regular"&amp;10&amp;D&amp;T&amp;R&amp;"Times New Roman,Regular"&amp;10&amp;P (&amp;N)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324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325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326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327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328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 t="e">
        <f t="shared" ref="C21:C47" si="0">SUM(D21:G21)</f>
        <v>#REF!</v>
      </c>
      <c r="D21" s="31" t="e">
        <f>SUM(D22,D25,D26,D42,D43)</f>
        <v>#REF!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336696</v>
      </c>
      <c r="I21" s="31">
        <f>SUM(I22,I25,I26,I42,I43)</f>
        <v>336696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 t="e">
        <f t="shared" si="0"/>
        <v>#REF!</v>
      </c>
      <c r="D25" s="54" t="e">
        <f>D50</f>
        <v>#REF!</v>
      </c>
      <c r="E25" s="54"/>
      <c r="F25" s="55" t="s">
        <v>34</v>
      </c>
      <c r="G25" s="56" t="s">
        <v>34</v>
      </c>
      <c r="H25" s="53">
        <f t="shared" si="1"/>
        <v>336696</v>
      </c>
      <c r="I25" s="54">
        <f>I50</f>
        <v>336696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336696</v>
      </c>
      <c r="I50" s="122">
        <f>SUM(I51,I280)</f>
        <v>336696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336696</v>
      </c>
      <c r="I51" s="128">
        <f>SUM(I52,I194)</f>
        <v>336696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334174.32</v>
      </c>
      <c r="D52" s="133">
        <f>SUM(D53,D75,D173,D187)</f>
        <v>334174.32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336696</v>
      </c>
      <c r="I52" s="133">
        <f>SUM(I53,I75,I173,I187)</f>
        <v>336696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0</v>
      </c>
      <c r="I75" s="138">
        <f>SUM(I76,I83,I130,I164,I165,I172)</f>
        <v>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0</v>
      </c>
      <c r="I83" s="65">
        <f>SUM(I84,I89,I95,I103,I112,I116,I122,I128)</f>
        <v>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334174.32</v>
      </c>
      <c r="D173" s="138">
        <f>SUM(D174,D184)</f>
        <v>334174.32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336696</v>
      </c>
      <c r="I173" s="138">
        <f>SUM(I174,I184)</f>
        <v>336696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334174.32</v>
      </c>
      <c r="D174" s="65">
        <f>SUM(D175,D179)</f>
        <v>334174.32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336696</v>
      </c>
      <c r="I174" s="65">
        <f>SUM(I175,I179)</f>
        <v>336696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334174.32</v>
      </c>
      <c r="D175" s="162">
        <f>SUM(D176:D178)</f>
        <v>334174.32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336696</v>
      </c>
      <c r="I175" s="162">
        <f>SUM(I176:I178)</f>
        <v>336696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334174.32</v>
      </c>
      <c r="D176" s="76">
        <f>'[3]04.520_Lielupes.osta'!$D$47</f>
        <v>334174.32</v>
      </c>
      <c r="E176" s="76"/>
      <c r="F176" s="76"/>
      <c r="G176" s="150"/>
      <c r="H176" s="74">
        <f>SUM(I176:L176)</f>
        <v>336696</v>
      </c>
      <c r="I176" s="76">
        <f>'[3]04.520_Lielupes.osta'!$I$47</f>
        <v>336696</v>
      </c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0</v>
      </c>
      <c r="I194" s="133">
        <f>SUM(I195,I230,I268)</f>
        <v>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336696</v>
      </c>
      <c r="I283" s="219">
        <f>SUM(I280,I268,I230,I195,I187,I173,I75,I53)</f>
        <v>336696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329</v>
      </c>
      <c r="B303" s="257"/>
      <c r="C303" s="255" t="s">
        <v>330</v>
      </c>
      <c r="D303" s="255"/>
      <c r="E303" s="255"/>
      <c r="F303" s="255"/>
      <c r="G303" s="255"/>
      <c r="H303" s="255" t="s">
        <v>331</v>
      </c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332</v>
      </c>
      <c r="B305" s="257"/>
      <c r="C305" s="255" t="s">
        <v>330</v>
      </c>
      <c r="D305" s="255"/>
      <c r="E305" s="255"/>
      <c r="F305" s="255"/>
      <c r="G305" s="255"/>
      <c r="H305" s="255" t="s">
        <v>331</v>
      </c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O9Wt3qUwqfILxxXFEKtVC2eo/hywUAoxpaM9ZcBgTknpO5c3s/3jPZcFuk5LSezV2DehBS/Ndf0/MP2TXxeFjQ==" saltValue="NimG4TxYP8TkChJfKssufw==" spinCount="100000" sheet="1" objects="1" scenarios="1"/>
  <mergeCells count="29">
    <mergeCell ref="H7:L7"/>
    <mergeCell ref="A1:L1"/>
    <mergeCell ref="A2:L2"/>
    <mergeCell ref="H4:L4"/>
    <mergeCell ref="H5:L5"/>
    <mergeCell ref="H6:L6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A287:B287"/>
    <mergeCell ref="H17:H18"/>
    <mergeCell ref="I17:I18"/>
    <mergeCell ref="J17:J18"/>
    <mergeCell ref="K17:K18"/>
    <mergeCell ref="H13:L13"/>
    <mergeCell ref="H14:L14"/>
    <mergeCell ref="H8:L8"/>
    <mergeCell ref="H9:L9"/>
    <mergeCell ref="H10:L10"/>
    <mergeCell ref="H11:L11"/>
    <mergeCell ref="H12:L12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04.2.1.&amp;"Cambria,Regular"
</oddHeader>
    <oddFooter>&amp;L&amp;"Times New Roman,Regular"&amp;10&amp;D&amp;T&amp;R&amp;"Times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O23" sqref="O2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8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293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13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 t="e">
        <f t="shared" ref="C21:C47" si="0">SUM(D21:G21)</f>
        <v>#REF!</v>
      </c>
      <c r="D21" s="31" t="e">
        <f>SUM(D22,D25,D26,D42,D43)</f>
        <v>#REF!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6000</v>
      </c>
      <c r="I21" s="31">
        <f>SUM(I22,I25,I26,I42,I43)</f>
        <v>6000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 t="e">
        <f t="shared" si="0"/>
        <v>#REF!</v>
      </c>
      <c r="D25" s="54" t="e">
        <f>D51</f>
        <v>#REF!</v>
      </c>
      <c r="E25" s="54"/>
      <c r="F25" s="55" t="s">
        <v>34</v>
      </c>
      <c r="G25" s="56" t="s">
        <v>34</v>
      </c>
      <c r="H25" s="53">
        <f t="shared" si="1"/>
        <v>6000</v>
      </c>
      <c r="I25" s="54">
        <f>I51</f>
        <v>6000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6000</v>
      </c>
      <c r="I50" s="122">
        <f>SUM(I51,I280)</f>
        <v>6000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6000</v>
      </c>
      <c r="I51" s="128">
        <f>SUM(I52,I194)</f>
        <v>6000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0</v>
      </c>
      <c r="D52" s="133">
        <f>SUM(D53,D75,D173,D187)</f>
        <v>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6000</v>
      </c>
      <c r="I52" s="133">
        <f>SUM(I53,I75,I173,I187)</f>
        <v>6000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6000</v>
      </c>
      <c r="I75" s="138">
        <f>SUM(I76,I83,I130,I164,I165,I172)</f>
        <v>6000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6000</v>
      </c>
      <c r="I83" s="65">
        <f>SUM(I84,I89,I95,I103,I112,I116,I122,I128)</f>
        <v>6000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6000</v>
      </c>
      <c r="I122" s="153">
        <f>SUM(I123:I127)</f>
        <v>6000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6000</v>
      </c>
      <c r="I127" s="76">
        <f>[1]vides.nod_9.piel!$G$8</f>
        <v>6000</v>
      </c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0</v>
      </c>
      <c r="I194" s="133">
        <f>SUM(I195,I230,I268)</f>
        <v>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6000</v>
      </c>
      <c r="I283" s="219">
        <f>SUM(I280,I268,I230,I195,I187,I173,I75,I53)</f>
        <v>6000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s2kNVJRmYXMbLtuMGbt+XBYa2YI0h51K4zfKw4lGS/pVMa4kAVdCd5HiX2lXIguXw9XPRyBCLBXCEVA2PmcCPw==" saltValue="h7rQdJYjJD4OGoPZmkcdAQ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>&amp;C                               &amp;R&amp;"Times New Roman,Regular"&amp;10Tāme Nr. 04.1.2.</oddHeader>
    <oddFooter>&amp;L&amp;"Times New Roman,Regular"&amp;10&amp;D&amp;T&amp;R&amp;"Times New Roman,Regular"&amp;10&amp;P (&amp;N)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307</v>
      </c>
      <c r="I7" s="267"/>
      <c r="J7" s="267"/>
      <c r="K7" s="267"/>
      <c r="L7" s="268"/>
    </row>
    <row r="8" spans="1:12" ht="38.25" customHeight="1" x14ac:dyDescent="0.25">
      <c r="A8" s="2" t="s">
        <v>9</v>
      </c>
      <c r="B8" s="3"/>
      <c r="D8" s="264"/>
      <c r="E8" s="264"/>
      <c r="F8" s="264"/>
      <c r="G8" s="264"/>
      <c r="H8" s="274" t="s">
        <v>310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311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 t="e">
        <f t="shared" ref="C21:C47" si="0">SUM(D21:G21)</f>
        <v>#REF!</v>
      </c>
      <c r="D21" s="31" t="e">
        <f>SUM(D22,D25,D26,D42,D43)</f>
        <v>#REF!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534375</v>
      </c>
      <c r="I21" s="31">
        <f>SUM(I22,I25,I26,I42,I43)</f>
        <v>534375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 t="e">
        <f t="shared" si="0"/>
        <v>#REF!</v>
      </c>
      <c r="D25" s="54" t="e">
        <f>D51</f>
        <v>#REF!</v>
      </c>
      <c r="E25" s="54"/>
      <c r="F25" s="55" t="s">
        <v>34</v>
      </c>
      <c r="G25" s="56" t="s">
        <v>34</v>
      </c>
      <c r="H25" s="53">
        <f t="shared" si="1"/>
        <v>534375</v>
      </c>
      <c r="I25" s="54">
        <f>I51</f>
        <v>534375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534375</v>
      </c>
      <c r="I50" s="122">
        <f>SUM(I51,I280)</f>
        <v>534375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534375</v>
      </c>
      <c r="I51" s="128">
        <f>SUM(I52,I194)</f>
        <v>534375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500000</v>
      </c>
      <c r="D52" s="133">
        <f>SUM(D53,D75,D173,D187)</f>
        <v>500000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534375</v>
      </c>
      <c r="I52" s="133">
        <f>SUM(I53,I75,I173,I187)</f>
        <v>534375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500000</v>
      </c>
      <c r="D75" s="138">
        <f>SUM(D76,D83,D130,D164,D165,D172)</f>
        <v>500000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534375</v>
      </c>
      <c r="I75" s="138">
        <f>SUM(I76,I83,I130,I164,I165,I172)</f>
        <v>534375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500000</v>
      </c>
      <c r="D83" s="65">
        <f>SUM(D84,D89,D95,D103,D112,D116,D122,D128)</f>
        <v>500000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534375</v>
      </c>
      <c r="I83" s="65">
        <f>SUM(I84,I89,I95,I103,I112,I116,I122,I128)</f>
        <v>534375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500000</v>
      </c>
      <c r="D122" s="153">
        <f>SUM(D123:D127)</f>
        <v>500000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534375</v>
      </c>
      <c r="I122" s="153">
        <f>SUM(I123:I127)</f>
        <v>534375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500000</v>
      </c>
      <c r="D124" s="76">
        <v>500000</v>
      </c>
      <c r="E124" s="76"/>
      <c r="F124" s="76"/>
      <c r="G124" s="150"/>
      <c r="H124" s="74">
        <f t="shared" si="8"/>
        <v>534375</v>
      </c>
      <c r="I124" s="76">
        <v>534375</v>
      </c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0</v>
      </c>
      <c r="I194" s="133">
        <f>SUM(I195,I230,I268)</f>
        <v>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534375</v>
      </c>
      <c r="I283" s="219">
        <f>SUM(I280,I268,I230,I195,I187,I173,I75,I53)</f>
        <v>534375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Vnjj5U2v0O1iu0lk+TI6t+dG6AKl7c4qi/Dh9NdRXmG0UYRYd0CQ924GFZQVG4gsVLVekCI5saLKCNvDeUqqUw==" saltValue="ITnvHMVG8zldjr4kkMEs9w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04.3.1.&amp;"Cambria,Regular"
</oddHeader>
    <oddFooter>&amp;L&amp;"Times New Roman,Regular"&amp;10&amp;D&amp;T&amp;R&amp;"Times New Roman,Regular"&amp;10&amp;P (&amp;N)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313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314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311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 t="e">
        <f t="shared" ref="C21:C47" si="0">SUM(D21:G21)</f>
        <v>#REF!</v>
      </c>
      <c r="D21" s="31" t="e">
        <f>SUM(D22,D25,D26,D42,D43)</f>
        <v>#REF!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14100</v>
      </c>
      <c r="I21" s="31">
        <f>SUM(I22,I25,I26,I42,I43)</f>
        <v>14100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 t="e">
        <f t="shared" si="0"/>
        <v>#REF!</v>
      </c>
      <c r="D25" s="54" t="e">
        <f>D51</f>
        <v>#REF!</v>
      </c>
      <c r="E25" s="54"/>
      <c r="F25" s="55" t="s">
        <v>34</v>
      </c>
      <c r="G25" s="56" t="s">
        <v>34</v>
      </c>
      <c r="H25" s="53">
        <f t="shared" si="1"/>
        <v>14100</v>
      </c>
      <c r="I25" s="54">
        <f>I51</f>
        <v>14100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14100</v>
      </c>
      <c r="I50" s="122">
        <f>SUM(I51,I280)</f>
        <v>14100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14100</v>
      </c>
      <c r="I51" s="128">
        <f>SUM(I52,I194)</f>
        <v>14100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13995</v>
      </c>
      <c r="D52" s="133">
        <f>SUM(D53,D75,D173,D187)</f>
        <v>13995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14100</v>
      </c>
      <c r="I52" s="133">
        <f>SUM(I53,I75,I173,I187)</f>
        <v>14100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13995</v>
      </c>
      <c r="D75" s="138">
        <f>SUM(D76,D83,D130,D164,D165,D172)</f>
        <v>13995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14100</v>
      </c>
      <c r="I75" s="138">
        <f>SUM(I76,I83,I130,I164,I165,I172)</f>
        <v>14100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13995</v>
      </c>
      <c r="D83" s="65">
        <f>SUM(D84,D89,D95,D103,D112,D116,D122,D128)</f>
        <v>13995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14100</v>
      </c>
      <c r="I83" s="65">
        <f>SUM(I84,I89,I95,I103,I112,I116,I122,I128)</f>
        <v>14100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13995</v>
      </c>
      <c r="D95" s="153">
        <f>SUM(D96:D102)</f>
        <v>13995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14100</v>
      </c>
      <c r="I95" s="153">
        <f>SUM(I96:I102)</f>
        <v>14100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13995</v>
      </c>
      <c r="D101" s="76">
        <v>13995</v>
      </c>
      <c r="E101" s="76"/>
      <c r="F101" s="76"/>
      <c r="G101" s="150"/>
      <c r="H101" s="74">
        <f t="shared" si="6"/>
        <v>14100</v>
      </c>
      <c r="I101" s="76">
        <v>14100</v>
      </c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0</v>
      </c>
      <c r="I194" s="133">
        <f>SUM(I195,I230,I268)</f>
        <v>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14100</v>
      </c>
      <c r="I283" s="219">
        <f>SUM(I280,I268,I230,I195,I187,I173,I75,I53)</f>
        <v>14100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7ikAaA1W6NwVvLJLsdoP9FRtxTwyMQe4QgLUGOnz3SlLe2hUGboDjekRtF6kB6CQFaLBK0UIcDWXh/GY9KWi1A==" saltValue="IJ9Agh4VMHQ8e6g73lsx/Q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04.3.2.&amp;"Cambria,Regular"
</oddHeader>
    <oddFooter>&amp;L&amp;"Times New Roman,Regular"&amp;10&amp;D&amp;T&amp;R&amp;"Times New Roman,Regular"&amp;10&amp;P (&amp;N)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tabSelected="1" zoomScale="90" zoomScaleNormal="90" workbookViewId="0">
      <selection activeCell="H8" sqref="H8:L8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307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312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311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 t="e">
        <f t="shared" ref="C21:C47" si="0">SUM(D21:G21)</f>
        <v>#REF!</v>
      </c>
      <c r="D21" s="31" t="e">
        <f>SUM(D22,D25,D26,D42,D43)</f>
        <v>#REF!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232216</v>
      </c>
      <c r="I21" s="31">
        <f>SUM(I22,I25,I26,I42,I43)</f>
        <v>232216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 t="e">
        <f t="shared" si="0"/>
        <v>#REF!</v>
      </c>
      <c r="D25" s="54" t="e">
        <f>D51</f>
        <v>#REF!</v>
      </c>
      <c r="E25" s="54"/>
      <c r="F25" s="55" t="s">
        <v>34</v>
      </c>
      <c r="G25" s="56" t="s">
        <v>34</v>
      </c>
      <c r="H25" s="53">
        <f t="shared" si="1"/>
        <v>232216</v>
      </c>
      <c r="I25" s="54">
        <f>I51</f>
        <v>232216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232216</v>
      </c>
      <c r="I50" s="122">
        <f>SUM(I51,I280)</f>
        <v>232216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232216</v>
      </c>
      <c r="I51" s="128">
        <f>SUM(I52,I194)</f>
        <v>232216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300000</v>
      </c>
      <c r="D52" s="133">
        <f>SUM(D53,D75,D173,D187)</f>
        <v>300000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232216</v>
      </c>
      <c r="I52" s="133">
        <f>SUM(I53,I75,I173,I187)</f>
        <v>232216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300000</v>
      </c>
      <c r="D75" s="138">
        <f>SUM(D76,D83,D130,D164,D165,D172)</f>
        <v>300000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232216</v>
      </c>
      <c r="I75" s="138">
        <f>SUM(I76,I83,I130,I164,I165,I172)</f>
        <v>232216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300000</v>
      </c>
      <c r="D83" s="65">
        <f>SUM(D84,D89,D95,D103,D112,D116,D122,D128)</f>
        <v>300000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232216</v>
      </c>
      <c r="I83" s="65">
        <f>SUM(I84,I89,I95,I103,I112,I116,I122,I128)</f>
        <v>232216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300000</v>
      </c>
      <c r="D122" s="153">
        <f>SUM(D123:D127)</f>
        <v>300000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232216</v>
      </c>
      <c r="I122" s="153">
        <f>SUM(I123:I127)</f>
        <v>232216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300000</v>
      </c>
      <c r="D124" s="76">
        <v>300000</v>
      </c>
      <c r="E124" s="76"/>
      <c r="F124" s="76"/>
      <c r="G124" s="150"/>
      <c r="H124" s="74">
        <f t="shared" si="8"/>
        <v>232216</v>
      </c>
      <c r="I124" s="76">
        <f>300000-67784</f>
        <v>232216</v>
      </c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0</v>
      </c>
      <c r="I194" s="133">
        <f>SUM(I195,I230,I268)</f>
        <v>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232216</v>
      </c>
      <c r="I283" s="219">
        <f>SUM(I280,I268,I230,I195,I187,I173,I75,I53)</f>
        <v>232216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h/R9drcZV2tU9fbFAya1MO/bLDry73Nq9QPOoakA9nn6/VS/668CzVVMYCqBtBxM2I15Qc5U3Hx5Q+zXYsfW1w==" saltValue="MXFq1fX5wUfT3T7wB1sS7w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04.3.3.&amp;"Cambria,Regular"
</oddHeader>
    <oddFooter>&amp;L&amp;"Times New Roman,Regular"&amp;10&amp;D&amp;T&amp;R&amp;"Times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8" width="9.28515625" style="261" customWidth="1"/>
    <col min="9" max="9" width="9.5703125" style="261" customWidth="1"/>
    <col min="10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294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295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13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 t="s">
        <v>296</v>
      </c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15564543</v>
      </c>
      <c r="D21" s="31">
        <f>SUM(D22,D25,D26,D42,D43)</f>
        <v>15556005</v>
      </c>
      <c r="E21" s="31">
        <f>SUM(E22,E25,E43)</f>
        <v>0</v>
      </c>
      <c r="F21" s="31">
        <f>SUM(F22,F27,F43)</f>
        <v>8538</v>
      </c>
      <c r="G21" s="32">
        <f>SUM(G22,G45)</f>
        <v>0</v>
      </c>
      <c r="H21" s="30">
        <f>SUM(I21:L21)</f>
        <v>2234266</v>
      </c>
      <c r="I21" s="31">
        <f>SUM(I22,I25,I26,I42,I43)</f>
        <v>1477566</v>
      </c>
      <c r="J21" s="31">
        <f>SUM(J22,J25,J43)</f>
        <v>756700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15556005</v>
      </c>
      <c r="D25" s="54">
        <f>2278477+1412520+25308+11839700</f>
        <v>15556005</v>
      </c>
      <c r="E25" s="54"/>
      <c r="F25" s="55" t="s">
        <v>34</v>
      </c>
      <c r="G25" s="56" t="s">
        <v>34</v>
      </c>
      <c r="H25" s="53">
        <f t="shared" si="1"/>
        <v>2234266</v>
      </c>
      <c r="I25" s="54">
        <f>I51</f>
        <v>1477566</v>
      </c>
      <c r="J25" s="54">
        <f>J51</f>
        <v>756700</v>
      </c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8538</v>
      </c>
      <c r="D27" s="61" t="s">
        <v>34</v>
      </c>
      <c r="E27" s="61" t="s">
        <v>34</v>
      </c>
      <c r="F27" s="65">
        <f>SUM(F28,F32,F34,F37)</f>
        <v>8538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8538</v>
      </c>
      <c r="D37" s="61" t="s">
        <v>34</v>
      </c>
      <c r="E37" s="61" t="s">
        <v>34</v>
      </c>
      <c r="F37" s="65">
        <f>SUM(F38:F41)</f>
        <v>8538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8538</v>
      </c>
      <c r="D41" s="75" t="s">
        <v>34</v>
      </c>
      <c r="E41" s="75" t="s">
        <v>34</v>
      </c>
      <c r="F41" s="76">
        <f>8538</f>
        <v>8538</v>
      </c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>
        <f>K51</f>
        <v>0</v>
      </c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2234266</v>
      </c>
      <c r="I50" s="122">
        <f>SUM(I51,I280)</f>
        <v>1477566</v>
      </c>
      <c r="J50" s="122">
        <f>SUM(J51,J280)</f>
        <v>756700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2234266</v>
      </c>
      <c r="I51" s="128">
        <f>SUM(I52,I194)</f>
        <v>1477566</v>
      </c>
      <c r="J51" s="128">
        <f>SUM(J52,J194)</f>
        <v>756700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2039646</v>
      </c>
      <c r="D52" s="133">
        <f>SUM(D53,D75,D173,D187)</f>
        <v>2031108</v>
      </c>
      <c r="E52" s="133">
        <f>SUM(E53,E75,E173,E187)</f>
        <v>0</v>
      </c>
      <c r="F52" s="133">
        <f>SUM(F53,F75,F173,F187)</f>
        <v>8538</v>
      </c>
      <c r="G52" s="134">
        <f>SUM(G53,G75,G173,G187)</f>
        <v>0</v>
      </c>
      <c r="H52" s="132">
        <f t="shared" si="6"/>
        <v>421700</v>
      </c>
      <c r="I52" s="133">
        <f>SUM(I53,I75,I173,I187)</f>
        <v>20000</v>
      </c>
      <c r="J52" s="133">
        <f>SUM(J53,J75,J173,J187)</f>
        <v>401700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644646</v>
      </c>
      <c r="D75" s="138">
        <f>SUM(D76,D83,D130,D164,D165,D172)</f>
        <v>636108</v>
      </c>
      <c r="E75" s="138">
        <f>SUM(E76,E83,E130,E164,E165,E172)</f>
        <v>0</v>
      </c>
      <c r="F75" s="138">
        <f>SUM(F76,F83,F130,F164,F165,F172)</f>
        <v>8538</v>
      </c>
      <c r="G75" s="139">
        <f>SUM(G76,G83,G130,G164,G165,G172)</f>
        <v>0</v>
      </c>
      <c r="H75" s="137">
        <f t="shared" si="6"/>
        <v>421700</v>
      </c>
      <c r="I75" s="138">
        <f>SUM(I76,I83,I130,I164,I165,I172)</f>
        <v>20000</v>
      </c>
      <c r="J75" s="138">
        <f>SUM(J76,J83,J130,J164,J165,J172)</f>
        <v>401700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592615</v>
      </c>
      <c r="D83" s="65">
        <f>SUM(D84,D89,D95,D103,D112,D116,D122,D128)</f>
        <v>592615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396700</v>
      </c>
      <c r="I83" s="65">
        <f>SUM(I84,I89,I95,I103,I112,I116,I122,I128)</f>
        <v>20000</v>
      </c>
      <c r="J83" s="65">
        <f>SUM(J84,J89,J95,J103,J112,J116,J122,J128)</f>
        <v>376700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2135</v>
      </c>
      <c r="D95" s="153">
        <f>SUM(D96:D102)</f>
        <v>2135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2135</v>
      </c>
      <c r="D97" s="76">
        <f>2135</f>
        <v>2135</v>
      </c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590480</v>
      </c>
      <c r="D103" s="153">
        <f>SUM(D104:D111)</f>
        <v>590480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396700</v>
      </c>
      <c r="I103" s="153">
        <f>SUM(I104:I111)</f>
        <v>20000</v>
      </c>
      <c r="J103" s="153">
        <f>SUM(J104:J111)</f>
        <v>376700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7000</v>
      </c>
      <c r="D105" s="76">
        <f>7000</f>
        <v>7000</v>
      </c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582700</v>
      </c>
      <c r="D108" s="76">
        <f>200000+250000+30000+42000+60000+700</f>
        <v>582700</v>
      </c>
      <c r="E108" s="76"/>
      <c r="F108" s="76"/>
      <c r="G108" s="150"/>
      <c r="H108" s="74">
        <f t="shared" si="6"/>
        <v>396700</v>
      </c>
      <c r="I108" s="76">
        <f>'[1]3_ACF'!$U$2</f>
        <v>20000</v>
      </c>
      <c r="J108" s="76">
        <f>'[1]3_ACF'!$V$2</f>
        <v>376700</v>
      </c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780</v>
      </c>
      <c r="D109" s="76">
        <f>780</f>
        <v>780</v>
      </c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51885</v>
      </c>
      <c r="D130" s="65">
        <f>SUM(D131,D136,D140,D141,D144,D151,D159,D160,D163)</f>
        <v>43347</v>
      </c>
      <c r="E130" s="65">
        <f>SUM(E131,E136,E140,E141,E144,E151,E159,E160,E163)</f>
        <v>0</v>
      </c>
      <c r="F130" s="65">
        <f>SUM(F131,F136,F140,F141,F144,F151,F159,F160,F163)</f>
        <v>8538</v>
      </c>
      <c r="G130" s="159">
        <f>SUM(G131,G136,G140,G141,G144,G151,G159,G160,G163)</f>
        <v>0</v>
      </c>
      <c r="H130" s="59">
        <f t="shared" si="8"/>
        <v>25000</v>
      </c>
      <c r="I130" s="65">
        <f>SUM(I131,I136,I140,I141,I144,I151,I159,I160,I163)</f>
        <v>0</v>
      </c>
      <c r="J130" s="65">
        <f>SUM(J131,J136,J140,J141,J144,J151,J159,J160,J163)</f>
        <v>25000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30385</v>
      </c>
      <c r="D131" s="162">
        <f>SUM(D132:D135)</f>
        <v>30385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25000</v>
      </c>
      <c r="I131" s="162">
        <f t="shared" si="10"/>
        <v>0</v>
      </c>
      <c r="J131" s="162">
        <f t="shared" si="10"/>
        <v>25000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30385</v>
      </c>
      <c r="D133" s="76">
        <f>385+30000</f>
        <v>30385</v>
      </c>
      <c r="E133" s="76"/>
      <c r="F133" s="76"/>
      <c r="G133" s="150"/>
      <c r="H133" s="74">
        <f t="shared" si="8"/>
        <v>25000</v>
      </c>
      <c r="I133" s="76">
        <f>'[1]3_ACF'!$U$3</f>
        <v>0</v>
      </c>
      <c r="J133" s="76">
        <f>'[1]3_ACF'!$V$3</f>
        <v>25000</v>
      </c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20000</v>
      </c>
      <c r="D136" s="153">
        <f>SUM(D137:D139)</f>
        <v>11462</v>
      </c>
      <c r="E136" s="153">
        <f>SUM(E137:E139)</f>
        <v>0</v>
      </c>
      <c r="F136" s="153">
        <f>SUM(F137:F139)</f>
        <v>8538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20000</v>
      </c>
      <c r="D138" s="76">
        <f>11462</f>
        <v>11462</v>
      </c>
      <c r="E138" s="76"/>
      <c r="F138" s="76">
        <f>8538</f>
        <v>8538</v>
      </c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1500</v>
      </c>
      <c r="D144" s="145">
        <f>SUM(D145:D150)</f>
        <v>1500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1500</v>
      </c>
      <c r="D148" s="76">
        <f>1500</f>
        <v>1500</v>
      </c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146</v>
      </c>
      <c r="D165" s="65">
        <f>SUM(D166,D171)</f>
        <v>146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146</v>
      </c>
      <c r="D166" s="162">
        <f>SUM(D167:D170)</f>
        <v>146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146</v>
      </c>
      <c r="D170" s="76">
        <f>146</f>
        <v>146</v>
      </c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1395000</v>
      </c>
      <c r="D173" s="138">
        <f>SUM(D174,D184)</f>
        <v>1395000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1395000</v>
      </c>
      <c r="D184" s="183">
        <f>SUM(D185:D186)</f>
        <v>1395000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95000</v>
      </c>
      <c r="D185" s="156">
        <f>95000</f>
        <v>95000</v>
      </c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1300000</v>
      </c>
      <c r="D186" s="70">
        <f>1300000</f>
        <v>1300000</v>
      </c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1812566</v>
      </c>
      <c r="I194" s="133">
        <f>SUM(I195,I230,I268)</f>
        <v>1457566</v>
      </c>
      <c r="J194" s="133">
        <f>SUM(J195,J230,J268)</f>
        <v>355000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1812566</v>
      </c>
      <c r="I195" s="138">
        <f>I196+I204</f>
        <v>1457566</v>
      </c>
      <c r="J195" s="138">
        <f>J196+J204</f>
        <v>355000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15000</v>
      </c>
      <c r="D196" s="65">
        <f>D197+D198+D201+D202+D203</f>
        <v>15000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7000</v>
      </c>
      <c r="D197" s="70">
        <f>7000</f>
        <v>7000</v>
      </c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8000</v>
      </c>
      <c r="D198" s="153">
        <f>D199+D200</f>
        <v>8000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8000</v>
      </c>
      <c r="D199" s="76">
        <f>8000</f>
        <v>8000</v>
      </c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13509897</v>
      </c>
      <c r="D204" s="65">
        <f>D205+D215+D216+D225+D226+D227+D229</f>
        <v>13509897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1812566</v>
      </c>
      <c r="I204" s="65">
        <f>I205+I215+I216+I225+I226+I227+I229</f>
        <v>1457566</v>
      </c>
      <c r="J204" s="65">
        <f>J205+J215+J216+J225+J226+J227+J229</f>
        <v>355000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29420</v>
      </c>
      <c r="D216" s="153">
        <f>SUM(D217:D224)</f>
        <v>29420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25000</v>
      </c>
      <c r="I216" s="153">
        <f>SUM(I217:I224)</f>
        <v>0</v>
      </c>
      <c r="J216" s="153">
        <f>SUM(J217:J224)</f>
        <v>25000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29420</v>
      </c>
      <c r="D224" s="76">
        <f>4420+25000</f>
        <v>29420</v>
      </c>
      <c r="E224" s="76"/>
      <c r="F224" s="76"/>
      <c r="G224" s="150"/>
      <c r="H224" s="74">
        <f t="shared" si="24"/>
        <v>25000</v>
      </c>
      <c r="I224" s="76">
        <f>'[1]3_ACF'!$U$4</f>
        <v>0</v>
      </c>
      <c r="J224" s="76">
        <f>'[1]3_ACF'!$V$4</f>
        <v>25000</v>
      </c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619000</v>
      </c>
      <c r="D225" s="76">
        <f>205000+94000+200000+120000</f>
        <v>619000</v>
      </c>
      <c r="E225" s="76"/>
      <c r="F225" s="76"/>
      <c r="G225" s="150"/>
      <c r="H225" s="74">
        <f t="shared" si="24"/>
        <v>60000</v>
      </c>
      <c r="I225" s="76">
        <f>'[1]3_ACF'!$U$5</f>
        <v>0</v>
      </c>
      <c r="J225" s="76">
        <f>'[1]3_ACF'!$V$5</f>
        <v>60000</v>
      </c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12861477</v>
      </c>
      <c r="D226" s="76">
        <f>2278477+5256000+1838000+741000+2748000</f>
        <v>12861477</v>
      </c>
      <c r="E226" s="76"/>
      <c r="F226" s="76"/>
      <c r="G226" s="150"/>
      <c r="H226" s="74">
        <f t="shared" si="24"/>
        <v>1727566</v>
      </c>
      <c r="I226" s="76">
        <f>'[1]3_ACF'!$U$6</f>
        <v>1457566</v>
      </c>
      <c r="J226" s="76">
        <f>'[1]3_ACF'!$V$6</f>
        <v>270000</v>
      </c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2234266</v>
      </c>
      <c r="I283" s="219">
        <f>SUM(I280,I268,I230,I195,I187,I173,I75,I53)</f>
        <v>1477566</v>
      </c>
      <c r="J283" s="219">
        <f>SUM(J280,J268,J230,J195,J187,J173,J75,J53)</f>
        <v>756700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rVzoVs0MhjZ3kyAe2VMK583ThaS3ZN7++e2UaEj9tsBN5tqYDefGiBvZnMm+pQj4MCTRT+MxjY/xP0PS0ao9JQ==" saltValue="AdjkiWjqr6DZbGOzROBIYg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>&amp;C                               &amp;R&amp;"Times New Roman,Regular"&amp;10Tāme Nr. 04.1.3.</oddHeader>
    <oddFooter>&amp;L&amp;"Times New Roman,Regular"&amp;10&amp;D&amp;T&amp;R&amp;"Times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8" width="9.28515625" style="261" customWidth="1"/>
    <col min="9" max="9" width="9.5703125" style="261" customWidth="1"/>
    <col min="10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294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297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13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 t="s">
        <v>296</v>
      </c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 t="e">
        <f t="shared" ref="C21:C47" si="0">SUM(D21:G21)</f>
        <v>#REF!</v>
      </c>
      <c r="D21" s="31" t="e">
        <f>SUM(D22,D25,D26,D42,D43)</f>
        <v>#REF!</v>
      </c>
      <c r="E21" s="31">
        <f>SUM(E22,E25,E43)</f>
        <v>0</v>
      </c>
      <c r="F21" s="31" t="e">
        <f>SUM(F22,F27,F43)</f>
        <v>#REF!</v>
      </c>
      <c r="G21" s="32">
        <f>SUM(G22,G45)</f>
        <v>0</v>
      </c>
      <c r="H21" s="30">
        <f>SUM(I21:L21)</f>
        <v>1410435</v>
      </c>
      <c r="I21" s="31">
        <f>SUM(I22,I25,I26,I42,I43)</f>
        <v>1315435</v>
      </c>
      <c r="J21" s="31">
        <f>SUM(J22,J25,J43)</f>
        <v>95000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 t="e">
        <f t="shared" si="0"/>
        <v>#REF!</v>
      </c>
      <c r="D25" s="54" t="e">
        <f>D51</f>
        <v>#REF!</v>
      </c>
      <c r="E25" s="54"/>
      <c r="F25" s="55" t="s">
        <v>34</v>
      </c>
      <c r="G25" s="56" t="s">
        <v>34</v>
      </c>
      <c r="H25" s="53">
        <f t="shared" si="1"/>
        <v>1410435</v>
      </c>
      <c r="I25" s="54">
        <f>I51</f>
        <v>1315435</v>
      </c>
      <c r="J25" s="54">
        <f>J51</f>
        <v>95000</v>
      </c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 t="e">
        <f t="shared" si="0"/>
        <v>#REF!</v>
      </c>
      <c r="D27" s="61" t="s">
        <v>34</v>
      </c>
      <c r="E27" s="61" t="s">
        <v>34</v>
      </c>
      <c r="F27" s="65" t="e">
        <f>SUM(F28,F32,F34,F37)</f>
        <v>#REF!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 t="e">
        <f t="shared" si="0"/>
        <v>#REF!</v>
      </c>
      <c r="D37" s="61" t="s">
        <v>34</v>
      </c>
      <c r="E37" s="61" t="s">
        <v>34</v>
      </c>
      <c r="F37" s="65" t="e">
        <f>SUM(F38:F41)</f>
        <v>#REF!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 t="e">
        <f t="shared" si="0"/>
        <v>#REF!</v>
      </c>
      <c r="D41" s="75" t="s">
        <v>34</v>
      </c>
      <c r="E41" s="75" t="s">
        <v>34</v>
      </c>
      <c r="F41" s="76" t="e">
        <f>F51</f>
        <v>#REF!</v>
      </c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>
        <f>K51</f>
        <v>0</v>
      </c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1410435</v>
      </c>
      <c r="I50" s="122">
        <f>SUM(I51,I280)</f>
        <v>1315435</v>
      </c>
      <c r="J50" s="122">
        <f>SUM(J51,J280)</f>
        <v>95000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1410435</v>
      </c>
      <c r="I51" s="128">
        <f>SUM(I52,I194)</f>
        <v>1315435</v>
      </c>
      <c r="J51" s="128">
        <f>SUM(J52,J194)</f>
        <v>95000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0</v>
      </c>
      <c r="D52" s="133">
        <f>SUM(D53,D75,D173,D187)</f>
        <v>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1397435</v>
      </c>
      <c r="I52" s="133">
        <f>SUM(I53,I75,I173,I187)</f>
        <v>1302435</v>
      </c>
      <c r="J52" s="133">
        <f>SUM(J53,J75,J173,J187)</f>
        <v>95000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2435</v>
      </c>
      <c r="I75" s="138">
        <f>SUM(I76,I83,I130,I164,I165,I172)</f>
        <v>2435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2135</v>
      </c>
      <c r="I83" s="65">
        <f>SUM(I84,I89,I95,I103,I112,I116,I122,I128)</f>
        <v>2135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2135</v>
      </c>
      <c r="I95" s="153">
        <f>SUM(I96:I102)</f>
        <v>2135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2135</v>
      </c>
      <c r="I97" s="76">
        <f>[1]strat.bizn.plan.nod_8.piel!$K$40</f>
        <v>2135</v>
      </c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300</v>
      </c>
      <c r="I130" s="65">
        <f>SUM(I131,I136,I140,I141,I144,I151,I159,I160,I163)</f>
        <v>300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300</v>
      </c>
      <c r="I131" s="162">
        <f t="shared" si="10"/>
        <v>300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300</v>
      </c>
      <c r="I133" s="76">
        <f>[1]strat.bizn.plan.nod_8.piel!$K$41</f>
        <v>300</v>
      </c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1395000</v>
      </c>
      <c r="I173" s="138">
        <f>SUM(I174,I184)</f>
        <v>1300000</v>
      </c>
      <c r="J173" s="138">
        <f>SUM(J174,J184)</f>
        <v>95000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1395000</v>
      </c>
      <c r="I184" s="183">
        <f>SUM(I185:I186)</f>
        <v>1300000</v>
      </c>
      <c r="J184" s="183">
        <f t="shared" ref="J184:L184" si="22">SUM(J185:J186)</f>
        <v>95000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95000</v>
      </c>
      <c r="I185" s="156"/>
      <c r="J185" s="156">
        <f>[1]strat.bizn.plan.nod_8.piel!$K$42</f>
        <v>95000</v>
      </c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1300000</v>
      </c>
      <c r="I186" s="70">
        <f>[1]strat.bizn.plan.nod_8.piel!$K$43</f>
        <v>1300000</v>
      </c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13000</v>
      </c>
      <c r="I194" s="133">
        <f>SUM(I195,I230,I268)</f>
        <v>13000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13000</v>
      </c>
      <c r="I195" s="138">
        <f>I196+I204</f>
        <v>13000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13000</v>
      </c>
      <c r="I196" s="65">
        <f>I197+I198+I201+I202+I203</f>
        <v>13000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6000</v>
      </c>
      <c r="I197" s="70">
        <f>[1]strat.bizn.plan.nod_8.piel!$K$44</f>
        <v>6000</v>
      </c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7000</v>
      </c>
      <c r="I198" s="153">
        <f>I199+I200</f>
        <v>7000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7000</v>
      </c>
      <c r="I199" s="76">
        <f>[1]strat.bizn.plan.nod_8.piel!$K$45</f>
        <v>7000</v>
      </c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1410435</v>
      </c>
      <c r="I283" s="219">
        <f>SUM(I280,I268,I230,I195,I187,I173,I75,I53)</f>
        <v>1315435</v>
      </c>
      <c r="J283" s="219">
        <f>SUM(J280,J268,J230,J195,J187,J173,J75,J53)</f>
        <v>95000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8MGYBD2cpyPS3QRuFZrjHrLEb6bDaWob3NQWtDbbI/P+oAR4iT+Hz/MtdpdxPXxerJz41Cxxs0rS4JWXda6Y6g==" saltValue="SwXHN8YzjNUwxBrMsW4UyA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>&amp;C                               &amp;R&amp;"Times New Roman,Regular"&amp;10Tāme Nr. 04.1.4.</oddHeader>
    <oddFooter>&amp;L&amp;"Times New Roman,Regular"&amp;10&amp;D&amp;T&amp;R&amp;"Times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topLeftCell="A40"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8" width="9.28515625" style="261" customWidth="1"/>
    <col min="9" max="9" width="9.5703125" style="261" customWidth="1"/>
    <col min="10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294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298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13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 t="s">
        <v>296</v>
      </c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 t="e">
        <f t="shared" ref="C21:C47" si="0">SUM(D21:G21)</f>
        <v>#REF!</v>
      </c>
      <c r="D21" s="31" t="e">
        <f>SUM(D22,D25,D26,D42,D43)</f>
        <v>#REF!</v>
      </c>
      <c r="E21" s="31">
        <f>SUM(E22,E25,E43)</f>
        <v>0</v>
      </c>
      <c r="F21" s="31" t="e">
        <f>SUM(F22,F27,F43)</f>
        <v>#REF!</v>
      </c>
      <c r="G21" s="32">
        <f>SUM(G22,G45)</f>
        <v>0</v>
      </c>
      <c r="H21" s="30">
        <f>SUM(I21:L21)</f>
        <v>34614</v>
      </c>
      <c r="I21" s="31">
        <f>SUM(I22,I25,I26,I42,I43)</f>
        <v>25514</v>
      </c>
      <c r="J21" s="31">
        <f>SUM(J22,J25,J43)</f>
        <v>0</v>
      </c>
      <c r="K21" s="31">
        <f>SUM(K22,K27,K43)</f>
        <v>9100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700</v>
      </c>
      <c r="I22" s="37">
        <f>SUM(I23:I24)</f>
        <v>0</v>
      </c>
      <c r="J22" s="37">
        <f>SUM(J23:J24)</f>
        <v>0</v>
      </c>
      <c r="K22" s="37">
        <f>SUM(K23:K24)</f>
        <v>700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700</v>
      </c>
      <c r="I24" s="49"/>
      <c r="J24" s="49"/>
      <c r="K24" s="49">
        <v>700</v>
      </c>
      <c r="L24" s="51"/>
    </row>
    <row r="25" spans="1:12" s="27" customFormat="1" ht="24.75" thickBot="1" x14ac:dyDescent="0.3">
      <c r="A25" s="52">
        <v>19300</v>
      </c>
      <c r="B25" s="52" t="s">
        <v>33</v>
      </c>
      <c r="C25" s="53" t="e">
        <f t="shared" si="0"/>
        <v>#REF!</v>
      </c>
      <c r="D25" s="54" t="e">
        <f>D51</f>
        <v>#REF!</v>
      </c>
      <c r="E25" s="54"/>
      <c r="F25" s="55" t="s">
        <v>34</v>
      </c>
      <c r="G25" s="56" t="s">
        <v>34</v>
      </c>
      <c r="H25" s="53">
        <f t="shared" si="1"/>
        <v>25514</v>
      </c>
      <c r="I25" s="54">
        <f>I51</f>
        <v>25514</v>
      </c>
      <c r="J25" s="54">
        <f>J51</f>
        <v>0</v>
      </c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 t="e">
        <f t="shared" si="0"/>
        <v>#REF!</v>
      </c>
      <c r="D27" s="61" t="s">
        <v>34</v>
      </c>
      <c r="E27" s="61" t="s">
        <v>34</v>
      </c>
      <c r="F27" s="65" t="e">
        <f>SUM(F28,F32,F34,F37)</f>
        <v>#REF!</v>
      </c>
      <c r="G27" s="62" t="s">
        <v>34</v>
      </c>
      <c r="H27" s="59">
        <f t="shared" si="1"/>
        <v>8400</v>
      </c>
      <c r="I27" s="61" t="s">
        <v>34</v>
      </c>
      <c r="J27" s="61" t="s">
        <v>34</v>
      </c>
      <c r="K27" s="65">
        <f>SUM(K28,K32,K34,K37)</f>
        <v>8400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 t="e">
        <f t="shared" si="0"/>
        <v>#REF!</v>
      </c>
      <c r="D37" s="61" t="s">
        <v>34</v>
      </c>
      <c r="E37" s="61" t="s">
        <v>34</v>
      </c>
      <c r="F37" s="65" t="e">
        <f>SUM(F38:F41)</f>
        <v>#REF!</v>
      </c>
      <c r="G37" s="62" t="s">
        <v>34</v>
      </c>
      <c r="H37" s="59">
        <f t="shared" si="1"/>
        <v>8400</v>
      </c>
      <c r="I37" s="61" t="s">
        <v>34</v>
      </c>
      <c r="J37" s="61" t="s">
        <v>34</v>
      </c>
      <c r="K37" s="65">
        <f>SUM(K38:K41)</f>
        <v>8400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 t="e">
        <f t="shared" si="0"/>
        <v>#REF!</v>
      </c>
      <c r="D41" s="75" t="s">
        <v>34</v>
      </c>
      <c r="E41" s="75" t="s">
        <v>34</v>
      </c>
      <c r="F41" s="76" t="e">
        <f>F51</f>
        <v>#REF!</v>
      </c>
      <c r="G41" s="77" t="s">
        <v>34</v>
      </c>
      <c r="H41" s="74">
        <f t="shared" si="1"/>
        <v>8400</v>
      </c>
      <c r="I41" s="75" t="s">
        <v>34</v>
      </c>
      <c r="J41" s="75" t="s">
        <v>34</v>
      </c>
      <c r="K41" s="76">
        <v>8400</v>
      </c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34614</v>
      </c>
      <c r="I50" s="122">
        <f>SUM(I51,I280)</f>
        <v>25514</v>
      </c>
      <c r="J50" s="122">
        <f>SUM(J51,J280)</f>
        <v>0</v>
      </c>
      <c r="K50" s="122">
        <f>SUM(K51,K280)</f>
        <v>9100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34052</v>
      </c>
      <c r="I51" s="128">
        <f>SUM(I52,I194)</f>
        <v>25514</v>
      </c>
      <c r="J51" s="128">
        <f>SUM(J52,J194)</f>
        <v>0</v>
      </c>
      <c r="K51" s="128">
        <f>SUM(K52,K194)</f>
        <v>8538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0</v>
      </c>
      <c r="D52" s="133">
        <f>SUM(D53,D75,D173,D187)</f>
        <v>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29632</v>
      </c>
      <c r="I52" s="133">
        <f>SUM(I53,I75,I173,I187)</f>
        <v>21094</v>
      </c>
      <c r="J52" s="133">
        <f>SUM(J53,J75,J173,J187)</f>
        <v>0</v>
      </c>
      <c r="K52" s="133">
        <f>SUM(K53,K75,K173,K187)</f>
        <v>8538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29632</v>
      </c>
      <c r="I75" s="138">
        <f>SUM(I76,I83,I130,I164,I165,I172)</f>
        <v>21094</v>
      </c>
      <c r="J75" s="138">
        <f>SUM(J76,J83,J130,J164,J165,J172)</f>
        <v>0</v>
      </c>
      <c r="K75" s="138">
        <f>SUM(K76,K83,K130,K164,K165,K172)</f>
        <v>8538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7780</v>
      </c>
      <c r="I83" s="65">
        <f>SUM(I84,I89,I95,I103,I112,I116,I122,I128)</f>
        <v>7780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7780</v>
      </c>
      <c r="I103" s="153">
        <f>SUM(I104:I111)</f>
        <v>7780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7000</v>
      </c>
      <c r="I105" s="76">
        <f>[2]saimn.nod!$J$44</f>
        <v>7000</v>
      </c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780</v>
      </c>
      <c r="I109" s="76">
        <f>[2]saimn.nod!$J$45</f>
        <v>780</v>
      </c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21706</v>
      </c>
      <c r="I130" s="65">
        <f>SUM(I131,I136,I140,I141,I144,I151,I159,I160,I163)</f>
        <v>13168</v>
      </c>
      <c r="J130" s="65">
        <f>SUM(J131,J136,J140,J141,J144,J151,J159,J160,J163)</f>
        <v>0</v>
      </c>
      <c r="K130" s="65">
        <f>SUM(K131,K136,K140,K141,K144,K151,K159,K160,K163)</f>
        <v>8538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20206</v>
      </c>
      <c r="I136" s="153">
        <f>SUM(I137:I139)</f>
        <v>11668</v>
      </c>
      <c r="J136" s="153">
        <f>SUM(J137:J139)</f>
        <v>0</v>
      </c>
      <c r="K136" s="153">
        <f>SUM(K137:K139)</f>
        <v>8538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20206</v>
      </c>
      <c r="I138" s="76">
        <f>[2]saimn.nod!$J$46</f>
        <v>11668</v>
      </c>
      <c r="J138" s="76"/>
      <c r="K138" s="76">
        <f>[2]saimn.nod!$K$46</f>
        <v>8538</v>
      </c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1500</v>
      </c>
      <c r="I144" s="145">
        <f>SUM(I145:I150)</f>
        <v>1500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1500</v>
      </c>
      <c r="I148" s="76">
        <f>[2]saimn.nod!$J$47</f>
        <v>1500</v>
      </c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146</v>
      </c>
      <c r="I165" s="65">
        <f>SUM(I166,I171)</f>
        <v>146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146</v>
      </c>
      <c r="I166" s="162">
        <f>SUM(I167:I170)</f>
        <v>146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146</v>
      </c>
      <c r="I170" s="76">
        <f>[2]saimn.nod!$J$49</f>
        <v>146</v>
      </c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4420</v>
      </c>
      <c r="I194" s="133">
        <f>SUM(I195,I230,I268)</f>
        <v>4420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4420</v>
      </c>
      <c r="I195" s="138">
        <f>I196+I204</f>
        <v>4420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4420</v>
      </c>
      <c r="I204" s="65">
        <f>I205+I215+I216+I225+I226+I227+I229</f>
        <v>4420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4420</v>
      </c>
      <c r="I216" s="153">
        <f>SUM(I217:I224)</f>
        <v>4420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4420</v>
      </c>
      <c r="I224" s="76">
        <f>[2]saimn.nod!$J$48</f>
        <v>4420</v>
      </c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562</v>
      </c>
      <c r="I280" s="153">
        <f>SUM(I281:I282)</f>
        <v>0</v>
      </c>
      <c r="J280" s="153">
        <f>SUM(J281:J282)</f>
        <v>0</v>
      </c>
      <c r="K280" s="153">
        <f>SUM(K281:K282)</f>
        <v>562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562</v>
      </c>
      <c r="I281" s="76"/>
      <c r="J281" s="76"/>
      <c r="K281" s="76">
        <v>562</v>
      </c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34614</v>
      </c>
      <c r="I283" s="219">
        <f>SUM(I280,I268,I230,I195,I187,I173,I75,I53)</f>
        <v>25514</v>
      </c>
      <c r="J283" s="219">
        <f>SUM(J280,J268,J230,J195,J187,J173,J75,J53)</f>
        <v>0</v>
      </c>
      <c r="K283" s="219">
        <f>SUM(K280,K268,K230,K195,K187,K173,K75,K53)</f>
        <v>9100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-138</v>
      </c>
      <c r="I285" s="225">
        <f>SUM(I25,I26,I42)-I51</f>
        <v>0</v>
      </c>
      <c r="J285" s="225">
        <f>SUM(J25,J26,J42)-J51</f>
        <v>0</v>
      </c>
      <c r="K285" s="225">
        <f>(K27+K43)-K51</f>
        <v>-138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138</v>
      </c>
      <c r="I287" s="225">
        <f t="shared" si="40"/>
        <v>0</v>
      </c>
      <c r="J287" s="225">
        <f t="shared" si="40"/>
        <v>0</v>
      </c>
      <c r="K287" s="225">
        <f t="shared" si="40"/>
        <v>138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138</v>
      </c>
      <c r="I288" s="225">
        <f t="shared" si="41"/>
        <v>0</v>
      </c>
      <c r="J288" s="225">
        <f t="shared" si="41"/>
        <v>0</v>
      </c>
      <c r="K288" s="225">
        <f t="shared" si="41"/>
        <v>138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XqISMlSsye2tKESzriobPpmO5Dm7NqHBUxXgEfMtZA6qEWiQYbxIQPQmk1DfNo5PLCxD5aPifoaMwGl+eLsJuQ==" saltValue="DT4BsP6L5GtRVRwJpASW4Q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>&amp;C                               &amp;R&amp;"Times New Roman,Regular"&amp;10Tāme Nr. 04.1.5.</oddHeader>
    <oddFooter>&amp;L&amp;"Times New Roman,Regular"&amp;10&amp;D&amp;T&amp;R&amp;"Times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299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300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301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163612</v>
      </c>
      <c r="D21" s="31">
        <f>SUM(D22,D25,D26,D42,D43)</f>
        <v>163612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175231</v>
      </c>
      <c r="I21" s="31">
        <f>SUM(I22,I25,I26,I42,I43)</f>
        <v>175231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163612</v>
      </c>
      <c r="D25" s="54">
        <f>163612</f>
        <v>163612</v>
      </c>
      <c r="E25" s="54"/>
      <c r="F25" s="55" t="s">
        <v>34</v>
      </c>
      <c r="G25" s="56" t="s">
        <v>34</v>
      </c>
      <c r="H25" s="53">
        <f t="shared" si="1"/>
        <v>175231</v>
      </c>
      <c r="I25" s="54">
        <f>I51</f>
        <v>175231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175231</v>
      </c>
      <c r="I50" s="122">
        <f>SUM(I51,I280)</f>
        <v>175231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175231</v>
      </c>
      <c r="I51" s="128">
        <f>SUM(I52,I194)</f>
        <v>175231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163612</v>
      </c>
      <c r="D52" s="133">
        <f>SUM(D53,D75,D173,D187)</f>
        <v>163612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175231</v>
      </c>
      <c r="I52" s="133">
        <f>SUM(I53,I75,I173,I187)</f>
        <v>175231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163612</v>
      </c>
      <c r="D53" s="138">
        <f>SUM(D54,D67)</f>
        <v>163612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175231</v>
      </c>
      <c r="I53" s="138">
        <f>SUM(I54,I67)</f>
        <v>175231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125886</v>
      </c>
      <c r="D54" s="65">
        <f>SUM(D55,D58,D66)</f>
        <v>125886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136349</v>
      </c>
      <c r="I54" s="65">
        <f>SUM(I55,I58,I66)</f>
        <v>136349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103811</v>
      </c>
      <c r="D55" s="145">
        <f>SUM(D56:D57)</f>
        <v>103811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114274</v>
      </c>
      <c r="I55" s="145">
        <f>SUM(I56:I57)</f>
        <v>114274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103811</v>
      </c>
      <c r="D57" s="76">
        <v>103811</v>
      </c>
      <c r="E57" s="76"/>
      <c r="F57" s="76"/>
      <c r="G57" s="150"/>
      <c r="H57" s="74">
        <f t="shared" si="6"/>
        <v>114274</v>
      </c>
      <c r="I57" s="76">
        <f>[2]Atalgojums!$E$42</f>
        <v>114274</v>
      </c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8538</v>
      </c>
      <c r="D58" s="153">
        <f>SUM(D59:D65)</f>
        <v>8538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8538</v>
      </c>
      <c r="I58" s="153">
        <f>SUM(I59:I65)</f>
        <v>8538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285</v>
      </c>
      <c r="D60" s="76">
        <v>285</v>
      </c>
      <c r="E60" s="76"/>
      <c r="F60" s="76"/>
      <c r="G60" s="150"/>
      <c r="H60" s="74">
        <f t="shared" si="6"/>
        <v>285</v>
      </c>
      <c r="I60" s="76">
        <f>[2]Atalgojums!$E$44</f>
        <v>285</v>
      </c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2751</v>
      </c>
      <c r="D63" s="76">
        <v>2751</v>
      </c>
      <c r="E63" s="76"/>
      <c r="F63" s="76"/>
      <c r="G63" s="150"/>
      <c r="H63" s="74">
        <f t="shared" si="6"/>
        <v>2751</v>
      </c>
      <c r="I63" s="76">
        <f>[2]Atalgojums!$E$47</f>
        <v>2751</v>
      </c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5502</v>
      </c>
      <c r="D64" s="76">
        <v>5502</v>
      </c>
      <c r="E64" s="76"/>
      <c r="F64" s="76"/>
      <c r="G64" s="150"/>
      <c r="H64" s="74">
        <f t="shared" si="6"/>
        <v>5502</v>
      </c>
      <c r="I64" s="76">
        <f>[2]Atalgojums!$E$48</f>
        <v>5502</v>
      </c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13537</v>
      </c>
      <c r="D66" s="156">
        <v>13537</v>
      </c>
      <c r="E66" s="156"/>
      <c r="F66" s="156"/>
      <c r="G66" s="157"/>
      <c r="H66" s="110">
        <f t="shared" si="6"/>
        <v>13537</v>
      </c>
      <c r="I66" s="156">
        <f>[2]Atalgojums!$E$50</f>
        <v>13537</v>
      </c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37726</v>
      </c>
      <c r="D67" s="65">
        <f>SUM(D68:D69)</f>
        <v>37726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38882</v>
      </c>
      <c r="I67" s="65">
        <f>SUM(I68:I69)</f>
        <v>38882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29247</v>
      </c>
      <c r="D68" s="70">
        <v>29247</v>
      </c>
      <c r="E68" s="70"/>
      <c r="F68" s="70"/>
      <c r="G68" s="148"/>
      <c r="H68" s="68">
        <f t="shared" si="6"/>
        <v>33247</v>
      </c>
      <c r="I68" s="70">
        <f>[2]Atalgojums!$E$51</f>
        <v>33247</v>
      </c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8479</v>
      </c>
      <c r="D69" s="153">
        <f>SUM(D70:D74)</f>
        <v>8479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5635</v>
      </c>
      <c r="I69" s="153">
        <f>SUM(I70:I74)</f>
        <v>5635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6984</v>
      </c>
      <c r="D70" s="76">
        <v>6984</v>
      </c>
      <c r="E70" s="76"/>
      <c r="F70" s="76"/>
      <c r="G70" s="150"/>
      <c r="H70" s="74">
        <f t="shared" si="6"/>
        <v>4585</v>
      </c>
      <c r="I70" s="76">
        <f>[2]Atalgojums!$E$52</f>
        <v>4585</v>
      </c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1495</v>
      </c>
      <c r="D73" s="76">
        <v>1495</v>
      </c>
      <c r="E73" s="76"/>
      <c r="F73" s="76"/>
      <c r="G73" s="150"/>
      <c r="H73" s="74">
        <f t="shared" si="6"/>
        <v>1050</v>
      </c>
      <c r="I73" s="76">
        <f>[2]Atalgojums!$E$54</f>
        <v>1050</v>
      </c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0</v>
      </c>
      <c r="I75" s="138">
        <f>SUM(I76,I83,I130,I164,I165,I172)</f>
        <v>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0</v>
      </c>
      <c r="I83" s="65">
        <f>SUM(I84,I89,I95,I103,I112,I116,I122,I128)</f>
        <v>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0</v>
      </c>
      <c r="I194" s="133">
        <f>SUM(I195,I230,I268)</f>
        <v>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175231</v>
      </c>
      <c r="I283" s="219">
        <f>SUM(I280,I268,I230,I195,I187,I173,I75,I53)</f>
        <v>175231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RfkHAMU0DZbf1oRJ37wJAnv2VVkEO/lGJkgPTJTkHKHNSrRWj6HB3qd64OcbePeAnZ67Du+am1W/h+Lav3FnNQ==" saltValue="+QEC/jbfwjN5lmKdrGdFgw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>&amp;C                               &amp;R&amp;"Times New Roman,Regular"&amp;10Tāme Nr. 04.1.6.</oddHeader>
    <oddFooter>&amp;L&amp;"Times New Roman,Regular"&amp;10&amp;D&amp;T&amp;R&amp;"Times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topLeftCell="A40" zoomScale="90" zoomScaleNormal="90" workbookViewId="0">
      <selection activeCell="H27" sqref="H27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299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302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13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 t="s">
        <v>296</v>
      </c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254126</v>
      </c>
      <c r="D21" s="31">
        <f>SUM(D22,D25,D26,D42,D43)</f>
        <v>246486</v>
      </c>
      <c r="E21" s="31">
        <f>SUM(E22,E25,E43)</f>
        <v>0</v>
      </c>
      <c r="F21" s="31">
        <f>SUM(F22,F27,F43)</f>
        <v>7640</v>
      </c>
      <c r="G21" s="32">
        <f>SUM(G22,G45)</f>
        <v>0</v>
      </c>
      <c r="H21" s="30">
        <f>SUM(I21:L21)</f>
        <v>159206</v>
      </c>
      <c r="I21" s="31">
        <f>SUM(I22,I25,I26,I42,I43)</f>
        <v>140287</v>
      </c>
      <c r="J21" s="31">
        <f>SUM(J22,J25,J43)</f>
        <v>0</v>
      </c>
      <c r="K21" s="31">
        <f>SUM(K22,K27,K43)</f>
        <v>18919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5419</v>
      </c>
      <c r="I22" s="37">
        <f>SUM(I23:I24)</f>
        <v>0</v>
      </c>
      <c r="J22" s="37">
        <f>SUM(J23:J24)</f>
        <v>0</v>
      </c>
      <c r="K22" s="37">
        <f>SUM(K23:K24)</f>
        <v>5419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5419</v>
      </c>
      <c r="I24" s="49"/>
      <c r="J24" s="49"/>
      <c r="K24" s="49">
        <v>5419</v>
      </c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246486</v>
      </c>
      <c r="D25" s="54">
        <f>246486</f>
        <v>246486</v>
      </c>
      <c r="E25" s="54"/>
      <c r="F25" s="55" t="s">
        <v>34</v>
      </c>
      <c r="G25" s="56" t="s">
        <v>34</v>
      </c>
      <c r="H25" s="53">
        <f t="shared" si="1"/>
        <v>140287</v>
      </c>
      <c r="I25" s="54">
        <f>I51</f>
        <v>140287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7640</v>
      </c>
      <c r="D27" s="61" t="s">
        <v>34</v>
      </c>
      <c r="E27" s="61" t="s">
        <v>34</v>
      </c>
      <c r="F27" s="65">
        <f>SUM(F28,F32,F34,F37)</f>
        <v>7640</v>
      </c>
      <c r="G27" s="62" t="s">
        <v>34</v>
      </c>
      <c r="H27" s="59">
        <f t="shared" si="1"/>
        <v>13500</v>
      </c>
      <c r="I27" s="61" t="s">
        <v>34</v>
      </c>
      <c r="J27" s="61" t="s">
        <v>34</v>
      </c>
      <c r="K27" s="65">
        <f>SUM(K28,K32,K34,K37)</f>
        <v>13500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7640</v>
      </c>
      <c r="D37" s="61" t="s">
        <v>34</v>
      </c>
      <c r="E37" s="61" t="s">
        <v>34</v>
      </c>
      <c r="F37" s="65">
        <f>SUM(F38:F41)</f>
        <v>7640</v>
      </c>
      <c r="G37" s="62" t="s">
        <v>34</v>
      </c>
      <c r="H37" s="59">
        <f t="shared" si="1"/>
        <v>13500</v>
      </c>
      <c r="I37" s="61" t="s">
        <v>34</v>
      </c>
      <c r="J37" s="61" t="s">
        <v>34</v>
      </c>
      <c r="K37" s="65">
        <f>SUM(K38:K41)</f>
        <v>13500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7640</v>
      </c>
      <c r="D41" s="75" t="s">
        <v>34</v>
      </c>
      <c r="E41" s="75" t="s">
        <v>34</v>
      </c>
      <c r="F41" s="76">
        <f>7640</f>
        <v>7640</v>
      </c>
      <c r="G41" s="77" t="s">
        <v>34</v>
      </c>
      <c r="H41" s="74">
        <f t="shared" si="1"/>
        <v>13500</v>
      </c>
      <c r="I41" s="75" t="s">
        <v>34</v>
      </c>
      <c r="J41" s="75" t="s">
        <v>34</v>
      </c>
      <c r="K41" s="76">
        <v>13500</v>
      </c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159206</v>
      </c>
      <c r="I50" s="122">
        <f>SUM(I51,I280)</f>
        <v>140287</v>
      </c>
      <c r="J50" s="122">
        <f>SUM(J51,J280)</f>
        <v>0</v>
      </c>
      <c r="K50" s="122">
        <f>SUM(K51,K280)</f>
        <v>18919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147927</v>
      </c>
      <c r="I51" s="128">
        <f>SUM(I52,I194)</f>
        <v>140287</v>
      </c>
      <c r="J51" s="128">
        <f>SUM(J52,J194)</f>
        <v>0</v>
      </c>
      <c r="K51" s="128">
        <f>SUM(K52,K194)</f>
        <v>7640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237975</v>
      </c>
      <c r="D52" s="133">
        <f>SUM(D53,D75,D173,D187)</f>
        <v>232371</v>
      </c>
      <c r="E52" s="133">
        <f>SUM(E53,E75,E173,E187)</f>
        <v>0</v>
      </c>
      <c r="F52" s="133">
        <f>SUM(F53,F75,F173,F187)</f>
        <v>5604</v>
      </c>
      <c r="G52" s="134">
        <f>SUM(G53,G75,G173,G187)</f>
        <v>0</v>
      </c>
      <c r="H52" s="132">
        <f t="shared" si="6"/>
        <v>141576</v>
      </c>
      <c r="I52" s="133">
        <f>SUM(I53,I75,I173,I187)</f>
        <v>135972</v>
      </c>
      <c r="J52" s="133">
        <f>SUM(J53,J75,J173,J187)</f>
        <v>0</v>
      </c>
      <c r="K52" s="133">
        <f>SUM(K53,K75,K173,K187)</f>
        <v>5604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237975</v>
      </c>
      <c r="D75" s="138">
        <f>SUM(D76,D83,D130,D164,D165,D172)</f>
        <v>232371</v>
      </c>
      <c r="E75" s="138">
        <f>SUM(E76,E83,E130,E164,E165,E172)</f>
        <v>0</v>
      </c>
      <c r="F75" s="138">
        <f>SUM(F76,F83,F130,F164,F165,F172)</f>
        <v>5604</v>
      </c>
      <c r="G75" s="139">
        <f>SUM(G76,G83,G130,G164,G165,G172)</f>
        <v>0</v>
      </c>
      <c r="H75" s="137">
        <f t="shared" si="6"/>
        <v>141576</v>
      </c>
      <c r="I75" s="138">
        <f>SUM(I76,I83,I130,I164,I165,I172)</f>
        <v>135972</v>
      </c>
      <c r="J75" s="138">
        <f>SUM(J76,J83,J130,J164,J165,J172)</f>
        <v>0</v>
      </c>
      <c r="K75" s="138">
        <f>SUM(K76,K83,K130,K164,K165,K172)</f>
        <v>5604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8637</v>
      </c>
      <c r="D76" s="65">
        <f>SUM(D77,D80)</f>
        <v>8637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8237</v>
      </c>
      <c r="I76" s="65">
        <f>SUM(I77,I80)</f>
        <v>8237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8637</v>
      </c>
      <c r="D80" s="153">
        <f>SUM(D81:D82)</f>
        <v>8637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8237</v>
      </c>
      <c r="I80" s="153">
        <f>SUM(I81:I82)</f>
        <v>8237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1337</v>
      </c>
      <c r="D81" s="76">
        <f>800+400+137</f>
        <v>1337</v>
      </c>
      <c r="E81" s="76"/>
      <c r="F81" s="76"/>
      <c r="G81" s="150"/>
      <c r="H81" s="74">
        <f t="shared" si="6"/>
        <v>1237</v>
      </c>
      <c r="I81" s="76">
        <f>[1]turisms_16.piel!$O$10</f>
        <v>1237</v>
      </c>
      <c r="J81" s="76"/>
      <c r="K81" s="76">
        <f>[1]turisms_16.piel!$P$10</f>
        <v>0</v>
      </c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7300</v>
      </c>
      <c r="D82" s="76">
        <f>5000+1500+800</f>
        <v>7300</v>
      </c>
      <c r="E82" s="76"/>
      <c r="F82" s="76"/>
      <c r="G82" s="150"/>
      <c r="H82" s="74">
        <f t="shared" si="6"/>
        <v>7000</v>
      </c>
      <c r="I82" s="76">
        <f>[1]turisms_16.piel!$O$11</f>
        <v>7000</v>
      </c>
      <c r="J82" s="76"/>
      <c r="K82" s="76">
        <f>[1]turisms_16.piel!$P$11</f>
        <v>0</v>
      </c>
      <c r="L82" s="151"/>
    </row>
    <row r="83" spans="1:12" x14ac:dyDescent="0.25">
      <c r="A83" s="58">
        <v>2200</v>
      </c>
      <c r="B83" s="141" t="s">
        <v>81</v>
      </c>
      <c r="C83" s="59">
        <f t="shared" si="5"/>
        <v>168404</v>
      </c>
      <c r="D83" s="65">
        <f>SUM(D84,D89,D95,D103,D112,D116,D122,D128)</f>
        <v>168404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78282</v>
      </c>
      <c r="I83" s="65">
        <f>SUM(I84,I89,I95,I103,I112,I116,I122,I128)</f>
        <v>75105</v>
      </c>
      <c r="J83" s="65">
        <f>SUM(J84,J89,J95,J103,J112,J116,J122,J128)</f>
        <v>0</v>
      </c>
      <c r="K83" s="65">
        <f>SUM(K84,K89,K95,K103,K112,K116,K122,K128)</f>
        <v>3177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164640</v>
      </c>
      <c r="D95" s="153">
        <f>SUM(D96:D102)</f>
        <v>164640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65628</v>
      </c>
      <c r="I95" s="153">
        <f>SUM(I96:I102)</f>
        <v>62451</v>
      </c>
      <c r="J95" s="153">
        <f>SUM(J96:J102)</f>
        <v>0</v>
      </c>
      <c r="K95" s="153">
        <f>SUM(K96:K102)</f>
        <v>3177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14408</v>
      </c>
      <c r="D96" s="76">
        <f>5000+8408+1000</f>
        <v>14408</v>
      </c>
      <c r="E96" s="76"/>
      <c r="F96" s="76"/>
      <c r="G96" s="150"/>
      <c r="H96" s="74">
        <f t="shared" si="6"/>
        <v>14408</v>
      </c>
      <c r="I96" s="76">
        <f>[1]turisms_16.piel!$O$12</f>
        <v>14408</v>
      </c>
      <c r="J96" s="76"/>
      <c r="K96" s="76">
        <f>[1]turisms_16.piel!$P$12</f>
        <v>0</v>
      </c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2200</v>
      </c>
      <c r="D97" s="76">
        <f>2200</f>
        <v>2200</v>
      </c>
      <c r="E97" s="76"/>
      <c r="F97" s="76"/>
      <c r="G97" s="150"/>
      <c r="H97" s="74">
        <f t="shared" si="6"/>
        <v>2200</v>
      </c>
      <c r="I97" s="76">
        <f>[1]turisms_16.piel!$O$13</f>
        <v>2200</v>
      </c>
      <c r="J97" s="76"/>
      <c r="K97" s="76">
        <f>[1]turisms_16.piel!$P$13</f>
        <v>0</v>
      </c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148032</v>
      </c>
      <c r="D102" s="76">
        <f>144189+2135+854+854</f>
        <v>148032</v>
      </c>
      <c r="E102" s="76"/>
      <c r="F102" s="76"/>
      <c r="G102" s="150"/>
      <c r="H102" s="74">
        <f t="shared" si="6"/>
        <v>49020</v>
      </c>
      <c r="I102" s="76">
        <f>[1]turisms_16.piel!$O$14</f>
        <v>45843</v>
      </c>
      <c r="J102" s="76"/>
      <c r="K102" s="76">
        <f>[1]turisms_16.piel!$P$14</f>
        <v>3177</v>
      </c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110</v>
      </c>
      <c r="D103" s="153">
        <f>SUM(D104:D111)</f>
        <v>110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300</v>
      </c>
      <c r="I103" s="153">
        <f>SUM(I104:I111)</f>
        <v>300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110</v>
      </c>
      <c r="D106" s="76">
        <f>110</f>
        <v>110</v>
      </c>
      <c r="E106" s="76"/>
      <c r="F106" s="76"/>
      <c r="G106" s="150"/>
      <c r="H106" s="74">
        <f t="shared" si="6"/>
        <v>300</v>
      </c>
      <c r="I106" s="76">
        <f>[1]turisms_16.piel!$O$15</f>
        <v>300</v>
      </c>
      <c r="J106" s="76"/>
      <c r="K106" s="76">
        <f>[1]turisms_16.piel!$P$15</f>
        <v>0</v>
      </c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3654</v>
      </c>
      <c r="D122" s="153">
        <f>SUM(D123:D127)</f>
        <v>3654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12354</v>
      </c>
      <c r="I122" s="153">
        <f>SUM(I123:I127)</f>
        <v>12354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3654</v>
      </c>
      <c r="D127" s="76">
        <f>2800+854</f>
        <v>3654</v>
      </c>
      <c r="E127" s="76"/>
      <c r="F127" s="76"/>
      <c r="G127" s="150"/>
      <c r="H127" s="74">
        <f t="shared" si="8"/>
        <v>12354</v>
      </c>
      <c r="I127" s="76">
        <f>[1]turisms_16.piel!$O$16+5000+2900+800</f>
        <v>12354</v>
      </c>
      <c r="J127" s="76"/>
      <c r="K127" s="76">
        <f>[1]turisms_16.piel!$P$16</f>
        <v>0</v>
      </c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58934</v>
      </c>
      <c r="D130" s="65">
        <f>SUM(D131,D136,D140,D141,D144,D151,D159,D160,D163)</f>
        <v>55330</v>
      </c>
      <c r="E130" s="65">
        <f>SUM(E131,E136,E140,E141,E144,E151,E159,E160,E163)</f>
        <v>0</v>
      </c>
      <c r="F130" s="65">
        <f>SUM(F131,F136,F140,F141,F144,F151,F159,F160,F163)</f>
        <v>3604</v>
      </c>
      <c r="G130" s="159">
        <f>SUM(G131,G136,G140,G141,G144,G151,G159,G160,G163)</f>
        <v>0</v>
      </c>
      <c r="H130" s="59">
        <f t="shared" si="8"/>
        <v>53057</v>
      </c>
      <c r="I130" s="65">
        <f>SUM(I131,I136,I140,I141,I144,I151,I159,I160,I163)</f>
        <v>52630</v>
      </c>
      <c r="J130" s="65">
        <f>SUM(J131,J136,J140,J141,J144,J151,J159,J160,J163)</f>
        <v>0</v>
      </c>
      <c r="K130" s="65">
        <f>SUM(K131,K136,K140,K141,K144,K151,K159,K160,K163)</f>
        <v>427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5000</v>
      </c>
      <c r="D131" s="162">
        <f>SUM(D132:D135)</f>
        <v>5000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52630</v>
      </c>
      <c r="I131" s="162">
        <f t="shared" si="10"/>
        <v>52630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5000</v>
      </c>
      <c r="D133" s="76">
        <f>5000</f>
        <v>5000</v>
      </c>
      <c r="E133" s="76"/>
      <c r="F133" s="76"/>
      <c r="G133" s="150"/>
      <c r="H133" s="74">
        <f t="shared" si="8"/>
        <v>5000</v>
      </c>
      <c r="I133" s="76">
        <f>[1]turisms_16.piel!$O$17</f>
        <v>5000</v>
      </c>
      <c r="J133" s="76"/>
      <c r="K133" s="76">
        <f>[1]turisms_16.piel!$P$17</f>
        <v>0</v>
      </c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47630</v>
      </c>
      <c r="I135" s="76">
        <v>47630</v>
      </c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53934</v>
      </c>
      <c r="D163" s="156">
        <f>30000+3800+2000+2100+5750+800+600+300+1000+1200+2750+30</f>
        <v>50330</v>
      </c>
      <c r="E163" s="156"/>
      <c r="F163" s="156">
        <f>427+3177</f>
        <v>3604</v>
      </c>
      <c r="G163" s="157"/>
      <c r="H163" s="110">
        <f t="shared" si="8"/>
        <v>427</v>
      </c>
      <c r="I163" s="156"/>
      <c r="J163" s="156"/>
      <c r="K163" s="156">
        <f>[1]turisms_16.piel!$P$18</f>
        <v>427</v>
      </c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2000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2000</v>
      </c>
      <c r="G165" s="65">
        <f t="shared" si="11"/>
        <v>0</v>
      </c>
      <c r="H165" s="59">
        <f t="shared" si="8"/>
        <v>2000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2000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2000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2000</v>
      </c>
      <c r="G166" s="162">
        <f t="shared" si="13"/>
        <v>0</v>
      </c>
      <c r="H166" s="68">
        <f t="shared" si="8"/>
        <v>2000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2000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2000</v>
      </c>
      <c r="D167" s="76"/>
      <c r="E167" s="76"/>
      <c r="F167" s="76">
        <f>2000</f>
        <v>2000</v>
      </c>
      <c r="G167" s="150"/>
      <c r="H167" s="74">
        <f t="shared" si="8"/>
        <v>2000</v>
      </c>
      <c r="I167" s="76">
        <f>[1]turisms_16.piel!$O$19</f>
        <v>0</v>
      </c>
      <c r="J167" s="76"/>
      <c r="K167" s="76">
        <f>[1]turisms_16.piel!$P$19</f>
        <v>2000</v>
      </c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6351</v>
      </c>
      <c r="I194" s="133">
        <f>SUM(I195,I230,I268)</f>
        <v>4315</v>
      </c>
      <c r="J194" s="133">
        <f>SUM(J195,J230,J268)</f>
        <v>0</v>
      </c>
      <c r="K194" s="133">
        <f>SUM(K195,K230,K268)</f>
        <v>2036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6351</v>
      </c>
      <c r="I195" s="138">
        <f>I196+I204</f>
        <v>4315</v>
      </c>
      <c r="J195" s="138">
        <f>J196+J204</f>
        <v>0</v>
      </c>
      <c r="K195" s="138">
        <f>K196+K204</f>
        <v>2036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6351</v>
      </c>
      <c r="D204" s="65">
        <f>D205+D215+D216+D225+D226+D227+D229</f>
        <v>4315</v>
      </c>
      <c r="E204" s="65">
        <f>E205+E215+E216+E225+E226+E227+E229</f>
        <v>0</v>
      </c>
      <c r="F204" s="65">
        <f>F205+F215+F216+F225+F226+F227+F229</f>
        <v>2036</v>
      </c>
      <c r="G204" s="159">
        <f>G205+G215+G216+G225+G226+G227+G229</f>
        <v>0</v>
      </c>
      <c r="H204" s="59">
        <f t="shared" si="24"/>
        <v>6351</v>
      </c>
      <c r="I204" s="65">
        <f>I205+I215+I216+I225+I226+I227+I229</f>
        <v>4315</v>
      </c>
      <c r="J204" s="65">
        <f>J205+J215+J216+J225+J226+J227+J229</f>
        <v>0</v>
      </c>
      <c r="K204" s="65">
        <f>K205+K215+K216+K225+K226+K227+K229</f>
        <v>2036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6351</v>
      </c>
      <c r="D216" s="153">
        <f>SUM(D217:D224)</f>
        <v>4315</v>
      </c>
      <c r="E216" s="153">
        <f>SUM(E217:E224)</f>
        <v>0</v>
      </c>
      <c r="F216" s="153">
        <f>SUM(F217:F224)</f>
        <v>2036</v>
      </c>
      <c r="G216" s="154">
        <f>SUM(G217:G224)</f>
        <v>0</v>
      </c>
      <c r="H216" s="74">
        <f t="shared" si="24"/>
        <v>6351</v>
      </c>
      <c r="I216" s="153">
        <f>SUM(I217:I224)</f>
        <v>4315</v>
      </c>
      <c r="J216" s="153">
        <f>SUM(J217:J224)</f>
        <v>0</v>
      </c>
      <c r="K216" s="153">
        <f>SUM(K217:K224)</f>
        <v>2036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6351</v>
      </c>
      <c r="D224" s="76">
        <f>4315</f>
        <v>4315</v>
      </c>
      <c r="E224" s="76"/>
      <c r="F224" s="76">
        <f>2036</f>
        <v>2036</v>
      </c>
      <c r="G224" s="150"/>
      <c r="H224" s="74">
        <f t="shared" si="24"/>
        <v>6351</v>
      </c>
      <c r="I224" s="76">
        <f>[1]turisms_16.piel!$O$20</f>
        <v>4315</v>
      </c>
      <c r="J224" s="76"/>
      <c r="K224" s="76">
        <f>[1]turisms_16.piel!$P$20</f>
        <v>2036</v>
      </c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11279</v>
      </c>
      <c r="I280" s="153">
        <f>SUM(I281:I282)</f>
        <v>0</v>
      </c>
      <c r="J280" s="153">
        <f>SUM(J281:J282)</f>
        <v>0</v>
      </c>
      <c r="K280" s="153">
        <f>SUM(K281:K282)</f>
        <v>11279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11279</v>
      </c>
      <c r="I281" s="76"/>
      <c r="J281" s="76"/>
      <c r="K281" s="76">
        <v>11279</v>
      </c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159206</v>
      </c>
      <c r="I283" s="219">
        <f>SUM(I280,I268,I230,I195,I187,I173,I75,I53)</f>
        <v>140287</v>
      </c>
      <c r="J283" s="219">
        <f>SUM(J280,J268,J230,J195,J187,J173,J75,J53)</f>
        <v>0</v>
      </c>
      <c r="K283" s="219">
        <f>SUM(K280,K268,K230,K195,K187,K173,K75,K53)</f>
        <v>18919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5860</v>
      </c>
      <c r="I285" s="225">
        <f>SUM(I25,I26,I42)-I51</f>
        <v>0</v>
      </c>
      <c r="J285" s="225">
        <f>SUM(J25,J26,J42)-J51</f>
        <v>0</v>
      </c>
      <c r="K285" s="225">
        <f>(K27+K43)-K51</f>
        <v>5860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-5860</v>
      </c>
      <c r="I287" s="225">
        <f t="shared" si="40"/>
        <v>0</v>
      </c>
      <c r="J287" s="225">
        <f t="shared" si="40"/>
        <v>0</v>
      </c>
      <c r="K287" s="225">
        <f t="shared" si="40"/>
        <v>-5860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-5860</v>
      </c>
      <c r="I288" s="225">
        <f t="shared" si="41"/>
        <v>0</v>
      </c>
      <c r="J288" s="225">
        <f t="shared" si="41"/>
        <v>0</v>
      </c>
      <c r="K288" s="225">
        <f t="shared" si="41"/>
        <v>-5860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FWEYZnkWonoPyjNyRU92P6K0682xAt2h+DVxokjnrokeSz5k1yIPy8GBx/pWSBCXYXMBi9lm7BQO1XbJANwL5g==" saltValue="a+049ja6hpmGfM34WDsrXg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04.1.7.&amp;"Cambria,Regular"
</oddHeader>
    <oddFooter>&amp;L&amp;"Times New Roman,Regular"&amp;10&amp;D&amp;T&amp;R&amp;"Times New Roman,Regular"&amp;10&amp;P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303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300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301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3216914</v>
      </c>
      <c r="D21" s="31">
        <f>SUM(D22,D25,D26,D42,D43)</f>
        <v>3216914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3148955</v>
      </c>
      <c r="I21" s="31">
        <f>SUM(I22,I25,I26,I42,I43)</f>
        <v>3148955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3216914</v>
      </c>
      <c r="D25" s="54">
        <f>1108260+1600+2107054</f>
        <v>3216914</v>
      </c>
      <c r="E25" s="54"/>
      <c r="F25" s="55" t="s">
        <v>34</v>
      </c>
      <c r="G25" s="56" t="s">
        <v>34</v>
      </c>
      <c r="H25" s="53">
        <f t="shared" si="1"/>
        <v>3148955</v>
      </c>
      <c r="I25" s="54">
        <f>I51</f>
        <v>3148955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3148955</v>
      </c>
      <c r="I50" s="122">
        <f>SUM(I51,I280)</f>
        <v>3148955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3148955</v>
      </c>
      <c r="I51" s="128">
        <f>SUM(I52,I194)</f>
        <v>3148955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2436394</v>
      </c>
      <c r="D52" s="133">
        <f>SUM(D53,D75,D173,D187)</f>
        <v>2436394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2895855</v>
      </c>
      <c r="I52" s="133">
        <f>SUM(I53,I75,I173,I187)</f>
        <v>2895855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2107054</v>
      </c>
      <c r="D53" s="138">
        <f>SUM(D54,D67)</f>
        <v>2107054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2843813</v>
      </c>
      <c r="I53" s="138">
        <f>SUM(I54,I67)</f>
        <v>2843813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1629963</v>
      </c>
      <c r="D54" s="65">
        <f>SUM(D55,D58,D66)</f>
        <v>1629963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2206236</v>
      </c>
      <c r="I54" s="65">
        <f>SUM(I55,I58,I66)</f>
        <v>2206236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1324747</v>
      </c>
      <c r="D55" s="145">
        <f>SUM(D56:D57)</f>
        <v>1324747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1909558</v>
      </c>
      <c r="I55" s="145">
        <f>SUM(I56:I57)</f>
        <v>1909558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1324747</v>
      </c>
      <c r="D57" s="76">
        <v>1324747</v>
      </c>
      <c r="E57" s="76"/>
      <c r="F57" s="76"/>
      <c r="G57" s="150"/>
      <c r="H57" s="74">
        <f t="shared" si="6"/>
        <v>1909558</v>
      </c>
      <c r="I57" s="76">
        <f>[2]Atalgojums!$E$64</f>
        <v>1909558</v>
      </c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222679</v>
      </c>
      <c r="D58" s="153">
        <f>SUM(D59:D65)</f>
        <v>222679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214141</v>
      </c>
      <c r="I58" s="153">
        <f>SUM(I59:I65)</f>
        <v>214141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36824</v>
      </c>
      <c r="D60" s="76">
        <v>36824</v>
      </c>
      <c r="E60" s="76"/>
      <c r="F60" s="76"/>
      <c r="G60" s="150"/>
      <c r="H60" s="74">
        <f t="shared" si="6"/>
        <v>36824</v>
      </c>
      <c r="I60" s="76">
        <f>[2]Atalgojums!$E$66</f>
        <v>36824</v>
      </c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85377</v>
      </c>
      <c r="D63" s="76">
        <v>85377</v>
      </c>
      <c r="E63" s="76"/>
      <c r="F63" s="76"/>
      <c r="G63" s="150"/>
      <c r="H63" s="74">
        <f t="shared" si="6"/>
        <v>85377</v>
      </c>
      <c r="I63" s="76">
        <f>[2]Atalgojums!$E$69</f>
        <v>85377</v>
      </c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100478</v>
      </c>
      <c r="D64" s="76">
        <v>100478</v>
      </c>
      <c r="E64" s="76"/>
      <c r="F64" s="76"/>
      <c r="G64" s="150"/>
      <c r="H64" s="74">
        <f t="shared" si="6"/>
        <v>91940</v>
      </c>
      <c r="I64" s="76">
        <f>[2]Atalgojums!$E$70</f>
        <v>91940</v>
      </c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82537</v>
      </c>
      <c r="D66" s="156">
        <v>82537</v>
      </c>
      <c r="E66" s="156"/>
      <c r="F66" s="156"/>
      <c r="G66" s="157"/>
      <c r="H66" s="110">
        <f t="shared" si="6"/>
        <v>82537</v>
      </c>
      <c r="I66" s="156">
        <f>[2]Atalgojums!$E$72</f>
        <v>82537</v>
      </c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477091</v>
      </c>
      <c r="D67" s="65">
        <f>SUM(D68:D69)</f>
        <v>477091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637577</v>
      </c>
      <c r="I67" s="65">
        <f>SUM(I68:I69)</f>
        <v>637577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377259</v>
      </c>
      <c r="D68" s="70">
        <v>377259</v>
      </c>
      <c r="E68" s="70"/>
      <c r="F68" s="70"/>
      <c r="G68" s="148"/>
      <c r="H68" s="68">
        <f t="shared" si="6"/>
        <v>539057</v>
      </c>
      <c r="I68" s="70">
        <f>[2]Atalgojums!$E$73</f>
        <v>539057</v>
      </c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99832</v>
      </c>
      <c r="D69" s="153">
        <f>SUM(D70:D74)</f>
        <v>99832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98520</v>
      </c>
      <c r="I69" s="153">
        <f>SUM(I70:I74)</f>
        <v>98520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78483</v>
      </c>
      <c r="D70" s="76">
        <v>78483</v>
      </c>
      <c r="E70" s="76"/>
      <c r="F70" s="76"/>
      <c r="G70" s="150"/>
      <c r="H70" s="74">
        <f t="shared" si="6"/>
        <v>77370</v>
      </c>
      <c r="I70" s="76">
        <f>[2]Atalgojums!$E$74</f>
        <v>77370</v>
      </c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1500</v>
      </c>
      <c r="D71" s="76">
        <v>1500</v>
      </c>
      <c r="E71" s="76"/>
      <c r="F71" s="76"/>
      <c r="G71" s="150"/>
      <c r="H71" s="74">
        <f t="shared" si="6"/>
        <v>1500</v>
      </c>
      <c r="I71" s="76">
        <f>[2]Atalgojums!$E$75</f>
        <v>1500</v>
      </c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19849</v>
      </c>
      <c r="D73" s="76">
        <v>19849</v>
      </c>
      <c r="E73" s="76"/>
      <c r="F73" s="76"/>
      <c r="G73" s="150"/>
      <c r="H73" s="74">
        <f t="shared" si="6"/>
        <v>19650</v>
      </c>
      <c r="I73" s="76">
        <f>[2]Atalgojums!$E$76</f>
        <v>19650</v>
      </c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329340</v>
      </c>
      <c r="D75" s="138">
        <f>SUM(D76,D83,D130,D164,D165,D172)</f>
        <v>329340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52042</v>
      </c>
      <c r="I75" s="138">
        <f>SUM(I76,I83,I130,I164,I165,I172)</f>
        <v>52042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288890</v>
      </c>
      <c r="D83" s="65">
        <f>SUM(D84,D89,D95,D103,D112,D116,D122,D128)</f>
        <v>288890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11592</v>
      </c>
      <c r="I83" s="65">
        <f>SUM(I84,I89,I95,I103,I112,I116,I122,I128)</f>
        <v>11592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28129</v>
      </c>
      <c r="D84" s="145">
        <f>SUM(D85:D88)</f>
        <v>28129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5142</v>
      </c>
      <c r="I84" s="145">
        <f>SUM(I85:I88)</f>
        <v>5142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4200</v>
      </c>
      <c r="D85" s="70">
        <f>4200</f>
        <v>4200</v>
      </c>
      <c r="E85" s="70"/>
      <c r="F85" s="70"/>
      <c r="G85" s="148"/>
      <c r="H85" s="68">
        <f t="shared" si="6"/>
        <v>4342</v>
      </c>
      <c r="I85" s="70">
        <f>[2]inform.nodala!$K$10</f>
        <v>4342</v>
      </c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23129</v>
      </c>
      <c r="D86" s="76">
        <f>23129</f>
        <v>23129</v>
      </c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800</v>
      </c>
      <c r="D88" s="76">
        <f>800</f>
        <v>800</v>
      </c>
      <c r="E88" s="76"/>
      <c r="F88" s="76"/>
      <c r="G88" s="150"/>
      <c r="H88" s="74">
        <f t="shared" si="6"/>
        <v>800</v>
      </c>
      <c r="I88" s="76">
        <f>[2]inform.nodala!$K$12</f>
        <v>800</v>
      </c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1600</v>
      </c>
      <c r="D95" s="153">
        <f>SUM(D96:D102)</f>
        <v>1600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1600</v>
      </c>
      <c r="D102" s="76">
        <f>1600</f>
        <v>1600</v>
      </c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200</v>
      </c>
      <c r="D103" s="153">
        <f>SUM(D104:D111)</f>
        <v>200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200</v>
      </c>
      <c r="D109" s="76">
        <f>200</f>
        <v>200</v>
      </c>
      <c r="E109" s="76"/>
      <c r="F109" s="76"/>
      <c r="G109" s="150"/>
      <c r="H109" s="74">
        <f t="shared" si="6"/>
        <v>0</v>
      </c>
      <c r="I109" s="76">
        <f>[2]inform.nodala!$K$13</f>
        <v>0</v>
      </c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258961</v>
      </c>
      <c r="D112" s="153">
        <f>SUM(D113:D115)</f>
        <v>258961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6450</v>
      </c>
      <c r="I112" s="153">
        <f>SUM(I113:I115)</f>
        <v>6450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73009</v>
      </c>
      <c r="D113" s="76">
        <f>73009</f>
        <v>73009</v>
      </c>
      <c r="E113" s="76"/>
      <c r="F113" s="76"/>
      <c r="G113" s="150"/>
      <c r="H113" s="74">
        <f t="shared" si="6"/>
        <v>121</v>
      </c>
      <c r="I113" s="76">
        <f>[2]inform.nodala!$K$14</f>
        <v>121</v>
      </c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95552</v>
      </c>
      <c r="D114" s="76">
        <f>95552</f>
        <v>95552</v>
      </c>
      <c r="E114" s="76"/>
      <c r="F114" s="76"/>
      <c r="G114" s="150"/>
      <c r="H114" s="74">
        <f>SUM(I114:L114)</f>
        <v>0</v>
      </c>
      <c r="I114" s="76">
        <f>[2]inform.nodala!$K$15</f>
        <v>0</v>
      </c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90400</v>
      </c>
      <c r="D115" s="76">
        <f>90400</f>
        <v>90400</v>
      </c>
      <c r="E115" s="76"/>
      <c r="F115" s="76"/>
      <c r="G115" s="150"/>
      <c r="H115" s="74">
        <f>SUM(I115:L115)</f>
        <v>6329</v>
      </c>
      <c r="I115" s="76">
        <f>[2]inform.nodala!$K$16+140+650+39</f>
        <v>6329</v>
      </c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40450</v>
      </c>
      <c r="D130" s="65">
        <f>SUM(D131,D136,D140,D141,D144,D151,D159,D160,D163)</f>
        <v>40450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40450</v>
      </c>
      <c r="I130" s="65">
        <f>SUM(I131,I136,I140,I141,I144,I151,I159,I160,I163)</f>
        <v>40450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30780</v>
      </c>
      <c r="D131" s="162">
        <f>SUM(D132:D135)</f>
        <v>30780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31830</v>
      </c>
      <c r="I131" s="162">
        <f t="shared" si="10"/>
        <v>31830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17000</v>
      </c>
      <c r="D132" s="76">
        <f>17000</f>
        <v>17000</v>
      </c>
      <c r="E132" s="76"/>
      <c r="F132" s="76"/>
      <c r="G132" s="150"/>
      <c r="H132" s="74">
        <f t="shared" si="8"/>
        <v>18050</v>
      </c>
      <c r="I132" s="76">
        <f>[2]inform.nodala!$K$17+800+250</f>
        <v>18050</v>
      </c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13780</v>
      </c>
      <c r="D133" s="76">
        <f>13780</f>
        <v>13780</v>
      </c>
      <c r="E133" s="76"/>
      <c r="F133" s="76"/>
      <c r="G133" s="150"/>
      <c r="H133" s="74">
        <f t="shared" si="8"/>
        <v>13780</v>
      </c>
      <c r="I133" s="76">
        <f>[2]inform.nodala!$K$18</f>
        <v>13780</v>
      </c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9670</v>
      </c>
      <c r="D144" s="145">
        <f>SUM(D145:D150)</f>
        <v>9670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8620</v>
      </c>
      <c r="I144" s="145">
        <f>SUM(I145:I150)</f>
        <v>8620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9670</v>
      </c>
      <c r="D149" s="76">
        <f>9670</f>
        <v>9670</v>
      </c>
      <c r="E149" s="76"/>
      <c r="F149" s="76"/>
      <c r="G149" s="150"/>
      <c r="H149" s="74">
        <f t="shared" si="8"/>
        <v>8620</v>
      </c>
      <c r="I149" s="76">
        <f>[2]inform.nodala!$K$19-800-250</f>
        <v>8620</v>
      </c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253100</v>
      </c>
      <c r="I194" s="133">
        <f>SUM(I195,I230,I268)</f>
        <v>253100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253100</v>
      </c>
      <c r="I195" s="138">
        <f>I196+I204</f>
        <v>253100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415620</v>
      </c>
      <c r="D196" s="65">
        <f>D197+D198+D201+D202+D203</f>
        <v>415620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1500</v>
      </c>
      <c r="I196" s="65">
        <f>I197+I198+I201+I202+I203</f>
        <v>1500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415620</v>
      </c>
      <c r="D198" s="153">
        <f>D199+D200</f>
        <v>415620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1500</v>
      </c>
      <c r="I198" s="153">
        <f>I199+I200</f>
        <v>1500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415620</v>
      </c>
      <c r="D199" s="76">
        <f>415620</f>
        <v>415620</v>
      </c>
      <c r="E199" s="76"/>
      <c r="F199" s="76"/>
      <c r="G199" s="150"/>
      <c r="H199" s="74">
        <f t="shared" si="24"/>
        <v>1500</v>
      </c>
      <c r="I199" s="76">
        <f>[2]inform.nodala!$K$20</f>
        <v>1500</v>
      </c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364900</v>
      </c>
      <c r="D204" s="65">
        <f>D205+D215+D216+D225+D226+D227+D229</f>
        <v>364900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251600</v>
      </c>
      <c r="I204" s="65">
        <f>I205+I215+I216+I225+I226+I227+I229</f>
        <v>251600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364900</v>
      </c>
      <c r="D216" s="153">
        <f>SUM(D217:D224)</f>
        <v>364900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251600</v>
      </c>
      <c r="I216" s="153">
        <f>SUM(I217:I224)</f>
        <v>251600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123800</v>
      </c>
      <c r="D223" s="76">
        <f>123800</f>
        <v>123800</v>
      </c>
      <c r="E223" s="76"/>
      <c r="F223" s="76"/>
      <c r="G223" s="150"/>
      <c r="H223" s="74">
        <f t="shared" si="24"/>
        <v>108600</v>
      </c>
      <c r="I223" s="76">
        <f>[2]inform.nodala!$K$21</f>
        <v>108600</v>
      </c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241100</v>
      </c>
      <c r="D224" s="76">
        <f>241100</f>
        <v>241100</v>
      </c>
      <c r="E224" s="76"/>
      <c r="F224" s="76"/>
      <c r="G224" s="150"/>
      <c r="H224" s="74">
        <f t="shared" si="24"/>
        <v>143000</v>
      </c>
      <c r="I224" s="76">
        <f>[2]inform.nodala!$K$22</f>
        <v>143000</v>
      </c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3148955</v>
      </c>
      <c r="I283" s="219">
        <f>SUM(I280,I268,I230,I195,I187,I173,I75,I53)</f>
        <v>3148955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ts1Sw84KqJ1O6qI7xdhuM1M/Q3ZAGqx91FmyrjG6Fx9kbsUMDgQ6QVPzY4ENl4Z+ssPEAbWo+ZWtmclIBJ/3Hw==" saltValue="2KtIg1zEeXcZ2vdqqLXFFw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04.1.8.&amp;"Cambria,Regular"
</oddHeader>
    <oddFooter>&amp;L&amp;"Times New Roman,Regular"&amp;10&amp;D&amp;T&amp;R&amp;"Times New Roman,Regular"&amp;10&amp;P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N13" sqref="N13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8" customHeight="1" x14ac:dyDescent="0.25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262"/>
      <c r="E4" s="262"/>
      <c r="F4" s="262"/>
      <c r="G4" s="262"/>
      <c r="H4" s="274" t="s">
        <v>2</v>
      </c>
      <c r="I4" s="275"/>
      <c r="J4" s="275"/>
      <c r="K4" s="275"/>
      <c r="L4" s="276"/>
    </row>
    <row r="5" spans="1:12" ht="12.75" customHeight="1" x14ac:dyDescent="0.25">
      <c r="A5" s="6" t="s">
        <v>3</v>
      </c>
      <c r="B5" s="7"/>
      <c r="D5" s="262"/>
      <c r="E5" s="262"/>
      <c r="F5" s="262"/>
      <c r="G5" s="262"/>
      <c r="H5" s="274" t="s">
        <v>4</v>
      </c>
      <c r="I5" s="275"/>
      <c r="J5" s="275"/>
      <c r="K5" s="275"/>
      <c r="L5" s="276"/>
    </row>
    <row r="6" spans="1:12" ht="12.75" customHeight="1" x14ac:dyDescent="0.25">
      <c r="A6" s="2" t="s">
        <v>5</v>
      </c>
      <c r="B6" s="3"/>
      <c r="D6" s="263"/>
      <c r="E6" s="263"/>
      <c r="F6" s="263"/>
      <c r="G6" s="263"/>
      <c r="H6" s="266" t="s">
        <v>6</v>
      </c>
      <c r="I6" s="267"/>
      <c r="J6" s="267"/>
      <c r="K6" s="267"/>
      <c r="L6" s="268"/>
    </row>
    <row r="7" spans="1:12" ht="12.75" customHeight="1" x14ac:dyDescent="0.25">
      <c r="A7" s="2" t="s">
        <v>7</v>
      </c>
      <c r="B7" s="3"/>
      <c r="D7" s="263"/>
      <c r="E7" s="263"/>
      <c r="F7" s="263"/>
      <c r="G7" s="263"/>
      <c r="H7" s="266" t="s">
        <v>303</v>
      </c>
      <c r="I7" s="267"/>
      <c r="J7" s="267"/>
      <c r="K7" s="267"/>
      <c r="L7" s="268"/>
    </row>
    <row r="8" spans="1:12" ht="24" customHeight="1" x14ac:dyDescent="0.25">
      <c r="A8" s="2" t="s">
        <v>9</v>
      </c>
      <c r="B8" s="3"/>
      <c r="D8" s="264"/>
      <c r="E8" s="264"/>
      <c r="F8" s="264"/>
      <c r="G8" s="264"/>
      <c r="H8" s="274" t="s">
        <v>304</v>
      </c>
      <c r="I8" s="275"/>
      <c r="J8" s="275"/>
      <c r="K8" s="275"/>
      <c r="L8" s="276"/>
    </row>
    <row r="9" spans="1:12" ht="12.75" customHeight="1" x14ac:dyDescent="0.25">
      <c r="A9" s="8" t="s">
        <v>11</v>
      </c>
      <c r="B9" s="3"/>
      <c r="D9" s="263"/>
      <c r="E9" s="263"/>
      <c r="F9" s="263"/>
      <c r="G9" s="263"/>
      <c r="H9" s="266"/>
      <c r="I9" s="267"/>
      <c r="J9" s="267"/>
      <c r="K9" s="267"/>
      <c r="L9" s="268"/>
    </row>
    <row r="10" spans="1:12" ht="12.75" customHeight="1" x14ac:dyDescent="0.25">
      <c r="A10" s="2"/>
      <c r="B10" s="3" t="s">
        <v>12</v>
      </c>
      <c r="D10" s="263"/>
      <c r="E10" s="263"/>
      <c r="F10" s="263"/>
      <c r="G10" s="263"/>
      <c r="H10" s="266" t="s">
        <v>301</v>
      </c>
      <c r="I10" s="267"/>
      <c r="J10" s="267"/>
      <c r="K10" s="267"/>
      <c r="L10" s="268"/>
    </row>
    <row r="11" spans="1:12" ht="12.75" customHeight="1" x14ac:dyDescent="0.25">
      <c r="A11" s="2"/>
      <c r="B11" s="3" t="s">
        <v>14</v>
      </c>
      <c r="D11" s="263"/>
      <c r="E11" s="263"/>
      <c r="F11" s="263"/>
      <c r="G11" s="263"/>
      <c r="H11" s="266"/>
      <c r="I11" s="267"/>
      <c r="J11" s="267"/>
      <c r="K11" s="267"/>
      <c r="L11" s="268"/>
    </row>
    <row r="12" spans="1:12" ht="12.75" customHeight="1" x14ac:dyDescent="0.25">
      <c r="A12" s="2"/>
      <c r="B12" s="3" t="s">
        <v>15</v>
      </c>
      <c r="D12" s="263"/>
      <c r="E12" s="263"/>
      <c r="F12" s="263"/>
      <c r="G12" s="263"/>
      <c r="H12" s="266"/>
      <c r="I12" s="267"/>
      <c r="J12" s="267"/>
      <c r="K12" s="267"/>
      <c r="L12" s="268"/>
    </row>
    <row r="13" spans="1:12" ht="12.75" customHeight="1" x14ac:dyDescent="0.25">
      <c r="A13" s="2"/>
      <c r="B13" s="3" t="s">
        <v>16</v>
      </c>
      <c r="D13" s="263"/>
      <c r="E13" s="263"/>
      <c r="F13" s="263"/>
      <c r="G13" s="263"/>
      <c r="H13" s="266"/>
      <c r="I13" s="267"/>
      <c r="J13" s="267"/>
      <c r="K13" s="267"/>
      <c r="L13" s="268"/>
    </row>
    <row r="14" spans="1:12" ht="12.75" customHeight="1" x14ac:dyDescent="0.25">
      <c r="A14" s="2"/>
      <c r="B14" s="3" t="s">
        <v>17</v>
      </c>
      <c r="D14" s="263"/>
      <c r="E14" s="263"/>
      <c r="F14" s="263"/>
      <c r="G14" s="263"/>
      <c r="H14" s="266"/>
      <c r="I14" s="267"/>
      <c r="J14" s="267"/>
      <c r="K14" s="267"/>
      <c r="L14" s="268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290" t="s">
        <v>18</v>
      </c>
      <c r="B16" s="293" t="s">
        <v>19</v>
      </c>
      <c r="C16" s="295" t="s">
        <v>20</v>
      </c>
      <c r="D16" s="296"/>
      <c r="E16" s="296"/>
      <c r="F16" s="296"/>
      <c r="G16" s="297"/>
      <c r="H16" s="295" t="s">
        <v>21</v>
      </c>
      <c r="I16" s="296"/>
      <c r="J16" s="296"/>
      <c r="K16" s="296"/>
      <c r="L16" s="298"/>
    </row>
    <row r="17" spans="1:12" s="14" customFormat="1" ht="12.75" customHeight="1" x14ac:dyDescent="0.25">
      <c r="A17" s="291"/>
      <c r="B17" s="294"/>
      <c r="C17" s="282" t="s">
        <v>22</v>
      </c>
      <c r="D17" s="284" t="s">
        <v>23</v>
      </c>
      <c r="E17" s="286" t="s">
        <v>24</v>
      </c>
      <c r="F17" s="277" t="s">
        <v>25</v>
      </c>
      <c r="G17" s="279" t="s">
        <v>26</v>
      </c>
      <c r="H17" s="282" t="s">
        <v>22</v>
      </c>
      <c r="I17" s="284" t="s">
        <v>23</v>
      </c>
      <c r="J17" s="286" t="s">
        <v>24</v>
      </c>
      <c r="K17" s="277" t="s">
        <v>25</v>
      </c>
      <c r="L17" s="288" t="s">
        <v>26</v>
      </c>
    </row>
    <row r="18" spans="1:12" s="15" customFormat="1" ht="61.5" customHeight="1" thickBot="1" x14ac:dyDescent="0.3">
      <c r="A18" s="292"/>
      <c r="B18" s="294"/>
      <c r="C18" s="282"/>
      <c r="D18" s="299"/>
      <c r="E18" s="300"/>
      <c r="F18" s="278"/>
      <c r="G18" s="279"/>
      <c r="H18" s="283"/>
      <c r="I18" s="285"/>
      <c r="J18" s="287"/>
      <c r="K18" s="278"/>
      <c r="L18" s="289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 t="e">
        <f t="shared" ref="C21:C47" si="0">SUM(D21:G21)</f>
        <v>#REF!</v>
      </c>
      <c r="D21" s="31" t="e">
        <f>SUM(D22,D25,D26,D42,D43)</f>
        <v>#REF!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595124</v>
      </c>
      <c r="I21" s="31">
        <f>SUM(I22,I25,I26,I42,I43)</f>
        <v>595124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 t="e">
        <f t="shared" si="0"/>
        <v>#REF!</v>
      </c>
      <c r="D25" s="54" t="e">
        <f>D51</f>
        <v>#REF!</v>
      </c>
      <c r="E25" s="54"/>
      <c r="F25" s="55" t="s">
        <v>34</v>
      </c>
      <c r="G25" s="56" t="s">
        <v>34</v>
      </c>
      <c r="H25" s="53">
        <f t="shared" si="1"/>
        <v>595124</v>
      </c>
      <c r="I25" s="54">
        <f>I51</f>
        <v>595124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595124</v>
      </c>
      <c r="I50" s="122">
        <f>SUM(I51,I280)</f>
        <v>595124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595124</v>
      </c>
      <c r="I51" s="128">
        <f>SUM(I52,I194)</f>
        <v>595124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0</v>
      </c>
      <c r="D52" s="133">
        <f>SUM(D53,D75,D173,D187)</f>
        <v>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216624</v>
      </c>
      <c r="I52" s="133">
        <f>SUM(I53,I75,I173,I187)</f>
        <v>216624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337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357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333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358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x14ac:dyDescent="0.25">
      <c r="A75" s="136">
        <v>2000</v>
      </c>
      <c r="B75" s="136" t="s">
        <v>79</v>
      </c>
      <c r="C75" s="137">
        <f t="shared" si="5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216624</v>
      </c>
      <c r="I75" s="138">
        <f>SUM(I76,I83,I130,I164,I165,I172)</f>
        <v>216624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338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339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340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341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340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216624</v>
      </c>
      <c r="I83" s="65">
        <f>SUM(I84,I89,I95,I103,I112,I116,I122,I128)</f>
        <v>216624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15400</v>
      </c>
      <c r="I84" s="145">
        <f>SUM(I85:I88)</f>
        <v>15400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15400</v>
      </c>
      <c r="I86" s="76">
        <f>[2]inform.nodala!$L$11</f>
        <v>15400</v>
      </c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342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7884</v>
      </c>
      <c r="I95" s="153">
        <f>SUM(I96:I102)</f>
        <v>7884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343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344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7884</v>
      </c>
      <c r="I102" s="76">
        <f>[2]iepirkumu.bir.!$G$10+[2]kdp.nod!$G$12</f>
        <v>7884</v>
      </c>
      <c r="J102" s="76"/>
      <c r="K102" s="76"/>
      <c r="L102" s="151"/>
    </row>
    <row r="103" spans="1:12" ht="36" x14ac:dyDescent="0.25">
      <c r="A103" s="152">
        <v>2240</v>
      </c>
      <c r="B103" s="73" t="s">
        <v>345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346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193340</v>
      </c>
      <c r="I112" s="153">
        <f>SUM(I113:I115)</f>
        <v>193340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72888</v>
      </c>
      <c r="I113" s="76">
        <f>[2]inform.nodala!$L$14</f>
        <v>72888</v>
      </c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95552</v>
      </c>
      <c r="I114" s="76">
        <f>[2]inform.nodala!$L$15</f>
        <v>95552</v>
      </c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24900</v>
      </c>
      <c r="I115" s="76">
        <f>[2]inform.nodala!$L$16</f>
        <v>24900</v>
      </c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347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348</v>
      </c>
      <c r="C131" s="68">
        <f t="shared" si="7"/>
        <v>0</v>
      </c>
      <c r="D131" s="162">
        <f>SUM(D132:D135)</f>
        <v>0</v>
      </c>
      <c r="E131" s="162">
        <f t="shared" ref="E131:L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si="10"/>
        <v>0</v>
      </c>
      <c r="K131" s="162">
        <f t="shared" si="10"/>
        <v>0</v>
      </c>
      <c r="L131" s="164">
        <f t="shared" si="10"/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334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1">SUM(E166,E171)</f>
        <v>0</v>
      </c>
      <c r="F165" s="65">
        <f t="shared" si="11"/>
        <v>0</v>
      </c>
      <c r="G165" s="65">
        <f t="shared" si="11"/>
        <v>0</v>
      </c>
      <c r="H165" s="59">
        <f t="shared" si="8"/>
        <v>0</v>
      </c>
      <c r="I165" s="65">
        <f>SUM(I166,I171)</f>
        <v>0</v>
      </c>
      <c r="J165" s="65">
        <f t="shared" ref="J165:L165" si="12">SUM(J166,J171)</f>
        <v>0</v>
      </c>
      <c r="K165" s="65">
        <f t="shared" si="12"/>
        <v>0</v>
      </c>
      <c r="L165" s="143">
        <f t="shared" si="12"/>
        <v>0</v>
      </c>
    </row>
    <row r="166" spans="1:12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3">SUM(E167:E170)</f>
        <v>0</v>
      </c>
      <c r="F166" s="162">
        <f t="shared" si="13"/>
        <v>0</v>
      </c>
      <c r="G166" s="162">
        <f t="shared" si="13"/>
        <v>0</v>
      </c>
      <c r="H166" s="68">
        <f t="shared" si="8"/>
        <v>0</v>
      </c>
      <c r="I166" s="162">
        <f>SUM(I167:I170)</f>
        <v>0</v>
      </c>
      <c r="J166" s="162">
        <f t="shared" ref="J166:L166" si="14">SUM(J167:J170)</f>
        <v>0</v>
      </c>
      <c r="K166" s="162">
        <f t="shared" si="14"/>
        <v>0</v>
      </c>
      <c r="L166" s="171">
        <f t="shared" si="14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349</v>
      </c>
      <c r="C174" s="174">
        <f t="shared" si="7"/>
        <v>0</v>
      </c>
      <c r="D174" s="65">
        <f>SUM(D175,D179)</f>
        <v>0</v>
      </c>
      <c r="E174" s="65">
        <f t="shared" ref="E174:G174" si="15">SUM(E175,E179)</f>
        <v>0</v>
      </c>
      <c r="F174" s="65">
        <f t="shared" si="15"/>
        <v>0</v>
      </c>
      <c r="G174" s="65">
        <f t="shared" si="15"/>
        <v>0</v>
      </c>
      <c r="H174" s="59">
        <f t="shared" si="8"/>
        <v>0</v>
      </c>
      <c r="I174" s="65">
        <f>SUM(I175,I179)</f>
        <v>0</v>
      </c>
      <c r="J174" s="65">
        <f t="shared" ref="J174:L174" si="16">SUM(J175,J179)</f>
        <v>0</v>
      </c>
      <c r="K174" s="65">
        <f t="shared" si="16"/>
        <v>0</v>
      </c>
      <c r="L174" s="143">
        <f t="shared" si="16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350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351</v>
      </c>
      <c r="C179" s="175">
        <f t="shared" ref="C179:C183" si="17">SUM(D179:G179)</f>
        <v>0</v>
      </c>
      <c r="D179" s="162">
        <f>SUM(D180:D183)</f>
        <v>0</v>
      </c>
      <c r="E179" s="162">
        <f t="shared" ref="E179:G179" si="18">SUM(E180:E183)</f>
        <v>0</v>
      </c>
      <c r="F179" s="162">
        <f t="shared" si="18"/>
        <v>0</v>
      </c>
      <c r="G179" s="162">
        <f t="shared" si="18"/>
        <v>0</v>
      </c>
      <c r="H179" s="175">
        <f t="shared" ref="H179:H183" si="19">SUM(I179:L179)</f>
        <v>0</v>
      </c>
      <c r="I179" s="162">
        <f>SUM(I180:I183)</f>
        <v>0</v>
      </c>
      <c r="J179" s="162">
        <f t="shared" ref="J179:L179" si="20">SUM(J180:J183)</f>
        <v>0</v>
      </c>
      <c r="K179" s="162">
        <f t="shared" si="20"/>
        <v>0</v>
      </c>
      <c r="L179" s="176">
        <f t="shared" si="20"/>
        <v>0</v>
      </c>
    </row>
    <row r="180" spans="1:12" ht="72" x14ac:dyDescent="0.25">
      <c r="A180" s="47">
        <v>3291</v>
      </c>
      <c r="B180" s="73" t="s">
        <v>167</v>
      </c>
      <c r="C180" s="74">
        <f t="shared" si="17"/>
        <v>0</v>
      </c>
      <c r="D180" s="76"/>
      <c r="E180" s="76"/>
      <c r="F180" s="76"/>
      <c r="G180" s="177"/>
      <c r="H180" s="74">
        <f t="shared" si="19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352</v>
      </c>
      <c r="C181" s="74">
        <f t="shared" si="17"/>
        <v>0</v>
      </c>
      <c r="D181" s="76"/>
      <c r="E181" s="76"/>
      <c r="F181" s="76"/>
      <c r="G181" s="177"/>
      <c r="H181" s="74">
        <f t="shared" si="19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353</v>
      </c>
      <c r="C182" s="74">
        <f t="shared" si="17"/>
        <v>0</v>
      </c>
      <c r="D182" s="76"/>
      <c r="E182" s="76"/>
      <c r="F182" s="76"/>
      <c r="G182" s="177"/>
      <c r="H182" s="74">
        <f t="shared" si="19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7"/>
        <v>0</v>
      </c>
      <c r="D183" s="179"/>
      <c r="E183" s="179"/>
      <c r="F183" s="179"/>
      <c r="G183" s="180"/>
      <c r="H183" s="175">
        <f t="shared" si="19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1">SUM(E185:E186)</f>
        <v>0</v>
      </c>
      <c r="F184" s="183">
        <f t="shared" si="21"/>
        <v>0</v>
      </c>
      <c r="G184" s="183">
        <f t="shared" si="21"/>
        <v>0</v>
      </c>
      <c r="H184" s="182">
        <f t="shared" si="8"/>
        <v>0</v>
      </c>
      <c r="I184" s="183">
        <f>SUM(I185:I186)</f>
        <v>0</v>
      </c>
      <c r="J184" s="183">
        <f t="shared" ref="J184:L184" si="22">SUM(J185:J186)</f>
        <v>0</v>
      </c>
      <c r="K184" s="183">
        <f t="shared" si="22"/>
        <v>0</v>
      </c>
      <c r="L184" s="143">
        <f t="shared" si="22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354</v>
      </c>
      <c r="C189" s="68">
        <f t="shared" ref="C189:C263" si="23">SUM(D189:G189)</f>
        <v>0</v>
      </c>
      <c r="D189" s="70"/>
      <c r="E189" s="70"/>
      <c r="F189" s="70"/>
      <c r="G189" s="148"/>
      <c r="H189" s="68">
        <f t="shared" ref="H189:H262" si="24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3"/>
        <v>0</v>
      </c>
      <c r="D190" s="76"/>
      <c r="E190" s="76"/>
      <c r="F190" s="76"/>
      <c r="G190" s="150"/>
      <c r="H190" s="74">
        <f t="shared" si="24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3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4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4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355</v>
      </c>
      <c r="C193" s="74">
        <f t="shared" si="23"/>
        <v>0</v>
      </c>
      <c r="D193" s="76"/>
      <c r="E193" s="76"/>
      <c r="F193" s="76"/>
      <c r="G193" s="150"/>
      <c r="H193" s="74">
        <f t="shared" si="24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3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4"/>
        <v>378500</v>
      </c>
      <c r="I194" s="133">
        <f>SUM(I195,I230,I268)</f>
        <v>378500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3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4"/>
        <v>378500</v>
      </c>
      <c r="I195" s="138">
        <f>I196+I204</f>
        <v>378500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3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4"/>
        <v>272500</v>
      </c>
      <c r="I196" s="65">
        <f>I197+I198+I201+I202+I203</f>
        <v>272500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3"/>
        <v>0</v>
      </c>
      <c r="D197" s="70"/>
      <c r="E197" s="70"/>
      <c r="F197" s="70"/>
      <c r="G197" s="148"/>
      <c r="H197" s="68">
        <f t="shared" si="24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3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4"/>
        <v>272500</v>
      </c>
      <c r="I198" s="153">
        <f>I199+I200</f>
        <v>272500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3"/>
        <v>0</v>
      </c>
      <c r="D199" s="76"/>
      <c r="E199" s="76"/>
      <c r="F199" s="76"/>
      <c r="G199" s="150"/>
      <c r="H199" s="74">
        <f t="shared" si="24"/>
        <v>272500</v>
      </c>
      <c r="I199" s="76">
        <f>[2]inform.nodala!$L$20</f>
        <v>272500</v>
      </c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3"/>
        <v>0</v>
      </c>
      <c r="D200" s="76"/>
      <c r="E200" s="76"/>
      <c r="F200" s="76"/>
      <c r="G200" s="150"/>
      <c r="H200" s="74">
        <f t="shared" si="24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3"/>
        <v>0</v>
      </c>
      <c r="D201" s="76"/>
      <c r="E201" s="76"/>
      <c r="F201" s="76"/>
      <c r="G201" s="150"/>
      <c r="H201" s="74">
        <f t="shared" si="24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3"/>
        <v>0</v>
      </c>
      <c r="D202" s="76"/>
      <c r="E202" s="76"/>
      <c r="F202" s="76"/>
      <c r="G202" s="150"/>
      <c r="H202" s="74">
        <f t="shared" si="24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3"/>
        <v>0</v>
      </c>
      <c r="D203" s="76"/>
      <c r="E203" s="76"/>
      <c r="F203" s="76"/>
      <c r="G203" s="150"/>
      <c r="H203" s="74">
        <f t="shared" si="24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3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4"/>
        <v>106000</v>
      </c>
      <c r="I204" s="65">
        <f>I205+I215+I216+I225+I226+I227+I229</f>
        <v>106000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3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4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3"/>
        <v>0</v>
      </c>
      <c r="D206" s="70"/>
      <c r="E206" s="70"/>
      <c r="F206" s="70"/>
      <c r="G206" s="148"/>
      <c r="H206" s="68">
        <f t="shared" si="24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3"/>
        <v>0</v>
      </c>
      <c r="D207" s="76"/>
      <c r="E207" s="76"/>
      <c r="F207" s="76"/>
      <c r="G207" s="150"/>
      <c r="H207" s="74">
        <f t="shared" si="24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3"/>
        <v>0</v>
      </c>
      <c r="D208" s="76"/>
      <c r="E208" s="76"/>
      <c r="F208" s="76"/>
      <c r="G208" s="150"/>
      <c r="H208" s="74">
        <f t="shared" si="24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3"/>
        <v>0</v>
      </c>
      <c r="D209" s="76"/>
      <c r="E209" s="76"/>
      <c r="F209" s="76"/>
      <c r="G209" s="150"/>
      <c r="H209" s="74">
        <f t="shared" si="24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3"/>
        <v>0</v>
      </c>
      <c r="D211" s="76"/>
      <c r="E211" s="76"/>
      <c r="F211" s="76"/>
      <c r="G211" s="150"/>
      <c r="H211" s="74">
        <f t="shared" si="24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3"/>
        <v>0</v>
      </c>
      <c r="D212" s="76"/>
      <c r="E212" s="76"/>
      <c r="F212" s="76"/>
      <c r="G212" s="150"/>
      <c r="H212" s="74">
        <f t="shared" si="24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3"/>
        <v>0</v>
      </c>
      <c r="D213" s="76"/>
      <c r="E213" s="76"/>
      <c r="F213" s="76"/>
      <c r="G213" s="150"/>
      <c r="H213" s="74">
        <f t="shared" si="24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3"/>
        <v>0</v>
      </c>
      <c r="D214" s="76"/>
      <c r="E214" s="76"/>
      <c r="F214" s="76"/>
      <c r="G214" s="150"/>
      <c r="H214" s="74">
        <f t="shared" si="24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3"/>
        <v>0</v>
      </c>
      <c r="D215" s="76"/>
      <c r="E215" s="76"/>
      <c r="F215" s="76"/>
      <c r="G215" s="150"/>
      <c r="H215" s="74">
        <f t="shared" si="24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3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4"/>
        <v>106000</v>
      </c>
      <c r="I216" s="153">
        <f>SUM(I217:I224)</f>
        <v>106000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3"/>
        <v>0</v>
      </c>
      <c r="D217" s="76"/>
      <c r="E217" s="76"/>
      <c r="F217" s="76"/>
      <c r="G217" s="150"/>
      <c r="H217" s="74">
        <f t="shared" si="24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3"/>
        <v>0</v>
      </c>
      <c r="D218" s="76"/>
      <c r="E218" s="76"/>
      <c r="F218" s="76"/>
      <c r="G218" s="150"/>
      <c r="H218" s="74">
        <f t="shared" si="24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3"/>
        <v>0</v>
      </c>
      <c r="D219" s="76"/>
      <c r="E219" s="76"/>
      <c r="F219" s="76"/>
      <c r="G219" s="150"/>
      <c r="H219" s="74">
        <f t="shared" si="24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3"/>
        <v>0</v>
      </c>
      <c r="D220" s="76"/>
      <c r="E220" s="76"/>
      <c r="F220" s="76"/>
      <c r="G220" s="150"/>
      <c r="H220" s="74">
        <f t="shared" si="24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3"/>
        <v>0</v>
      </c>
      <c r="D221" s="76"/>
      <c r="E221" s="76"/>
      <c r="F221" s="76"/>
      <c r="G221" s="150"/>
      <c r="H221" s="74">
        <f t="shared" si="24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3"/>
        <v>0</v>
      </c>
      <c r="D222" s="76"/>
      <c r="E222" s="76"/>
      <c r="F222" s="76"/>
      <c r="G222" s="150"/>
      <c r="H222" s="74">
        <f t="shared" si="24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3"/>
        <v>0</v>
      </c>
      <c r="D223" s="76"/>
      <c r="E223" s="76"/>
      <c r="F223" s="76"/>
      <c r="G223" s="150"/>
      <c r="H223" s="74">
        <f t="shared" si="24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3"/>
        <v>0</v>
      </c>
      <c r="D224" s="76"/>
      <c r="E224" s="76"/>
      <c r="F224" s="76"/>
      <c r="G224" s="150"/>
      <c r="H224" s="74">
        <f t="shared" si="24"/>
        <v>106000</v>
      </c>
      <c r="I224" s="76">
        <f>[2]inform.nodala!$L$22</f>
        <v>106000</v>
      </c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3"/>
        <v>0</v>
      </c>
      <c r="D225" s="76"/>
      <c r="E225" s="76"/>
      <c r="F225" s="76"/>
      <c r="G225" s="150"/>
      <c r="H225" s="74">
        <f t="shared" si="24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3"/>
        <v>0</v>
      </c>
      <c r="D226" s="76"/>
      <c r="E226" s="76"/>
      <c r="F226" s="76"/>
      <c r="G226" s="150"/>
      <c r="H226" s="74">
        <f t="shared" si="24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3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4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3"/>
        <v>0</v>
      </c>
      <c r="D228" s="76"/>
      <c r="E228" s="76"/>
      <c r="F228" s="76"/>
      <c r="G228" s="150"/>
      <c r="H228" s="74">
        <f t="shared" si="24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3"/>
        <v>0</v>
      </c>
      <c r="D229" s="156"/>
      <c r="E229" s="156"/>
      <c r="F229" s="156"/>
      <c r="G229" s="157"/>
      <c r="H229" s="110">
        <f t="shared" si="24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3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4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>SUM(E232,E233,E235,E238,E244,E245,E246)</f>
        <v>0</v>
      </c>
      <c r="F231" s="183">
        <f>SUM(F232,F233,F235,F238,F244,F245,F246)</f>
        <v>0</v>
      </c>
      <c r="G231" s="183">
        <f>SUM(G232,G233,G235,G238,G244,G245,G246)</f>
        <v>0</v>
      </c>
      <c r="H231" s="182">
        <f t="shared" si="24"/>
        <v>0</v>
      </c>
      <c r="I231" s="183">
        <f>SUM(I232,I233,I235,I238,I244,I245,I246)</f>
        <v>0</v>
      </c>
      <c r="J231" s="183">
        <f>SUM(J232,J233,J235,J238,J244,J245,J246)</f>
        <v>0</v>
      </c>
      <c r="K231" s="183">
        <f>SUM(K232,K233,K235,K238,K244,K245,K246)</f>
        <v>0</v>
      </c>
      <c r="L231" s="143">
        <f>SUM(L232,L233,L235,L238,L244,L245,L246)</f>
        <v>0</v>
      </c>
    </row>
    <row r="232" spans="1:12" ht="24" x14ac:dyDescent="0.25">
      <c r="A232" s="161">
        <v>6220</v>
      </c>
      <c r="B232" s="67" t="s">
        <v>215</v>
      </c>
      <c r="C232" s="194">
        <f t="shared" si="23"/>
        <v>0</v>
      </c>
      <c r="D232" s="70"/>
      <c r="E232" s="70"/>
      <c r="F232" s="70"/>
      <c r="G232" s="195"/>
      <c r="H232" s="196">
        <f t="shared" si="24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335</v>
      </c>
      <c r="C233" s="190">
        <f t="shared" si="23"/>
        <v>0</v>
      </c>
      <c r="D233" s="76">
        <f>SUM(D234)</f>
        <v>0</v>
      </c>
      <c r="E233" s="76">
        <f t="shared" ref="E233:L233" si="25">SUM(E234)</f>
        <v>0</v>
      </c>
      <c r="F233" s="76">
        <f t="shared" si="25"/>
        <v>0</v>
      </c>
      <c r="G233" s="150">
        <f t="shared" si="25"/>
        <v>0</v>
      </c>
      <c r="H233" s="197">
        <f t="shared" si="24"/>
        <v>0</v>
      </c>
      <c r="I233" s="76">
        <f t="shared" si="25"/>
        <v>0</v>
      </c>
      <c r="J233" s="76">
        <f t="shared" si="25"/>
        <v>0</v>
      </c>
      <c r="K233" s="76">
        <f t="shared" si="25"/>
        <v>0</v>
      </c>
      <c r="L233" s="151">
        <f t="shared" si="25"/>
        <v>0</v>
      </c>
    </row>
    <row r="234" spans="1:12" ht="24" x14ac:dyDescent="0.25">
      <c r="A234" s="102">
        <v>6239</v>
      </c>
      <c r="B234" s="67" t="s">
        <v>336</v>
      </c>
      <c r="C234" s="190">
        <f t="shared" si="23"/>
        <v>0</v>
      </c>
      <c r="D234" s="70"/>
      <c r="E234" s="70"/>
      <c r="F234" s="70"/>
      <c r="G234" s="148"/>
      <c r="H234" s="197">
        <f t="shared" si="24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4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4"/>
        <v>0</v>
      </c>
      <c r="I237" s="76"/>
      <c r="J237" s="76"/>
      <c r="K237" s="76"/>
      <c r="L237" s="151"/>
    </row>
    <row r="238" spans="1:12" ht="24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4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4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3"/>
        <v>0</v>
      </c>
      <c r="D240" s="76"/>
      <c r="E240" s="76"/>
      <c r="F240" s="76"/>
      <c r="G240" s="150"/>
      <c r="H240" s="197">
        <f t="shared" si="24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3"/>
        <v>0</v>
      </c>
      <c r="D241" s="76"/>
      <c r="E241" s="76"/>
      <c r="F241" s="76"/>
      <c r="G241" s="150"/>
      <c r="H241" s="197">
        <f t="shared" si="24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3"/>
        <v>0</v>
      </c>
      <c r="D242" s="76"/>
      <c r="E242" s="76"/>
      <c r="F242" s="76"/>
      <c r="G242" s="150"/>
      <c r="H242" s="197">
        <f t="shared" si="24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3"/>
        <v>0</v>
      </c>
      <c r="D243" s="76"/>
      <c r="E243" s="76"/>
      <c r="F243" s="76"/>
      <c r="G243" s="150"/>
      <c r="H243" s="197">
        <f t="shared" si="24"/>
        <v>0</v>
      </c>
      <c r="I243" s="76"/>
      <c r="J243" s="76"/>
      <c r="K243" s="76"/>
      <c r="L243" s="151"/>
    </row>
    <row r="244" spans="1:12" ht="37.5" customHeight="1" x14ac:dyDescent="0.25">
      <c r="A244" s="152">
        <v>6260</v>
      </c>
      <c r="B244" s="73" t="s">
        <v>225</v>
      </c>
      <c r="C244" s="190">
        <f t="shared" si="23"/>
        <v>0</v>
      </c>
      <c r="D244" s="76"/>
      <c r="E244" s="76"/>
      <c r="F244" s="76"/>
      <c r="G244" s="150"/>
      <c r="H244" s="197">
        <f t="shared" si="24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3"/>
        <v>0</v>
      </c>
      <c r="D245" s="76"/>
      <c r="E245" s="76"/>
      <c r="F245" s="76"/>
      <c r="G245" s="150"/>
      <c r="H245" s="197">
        <f t="shared" si="24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3"/>
        <v>0</v>
      </c>
      <c r="D246" s="162">
        <f>SUM(D247:D250)</f>
        <v>0</v>
      </c>
      <c r="E246" s="162">
        <f t="shared" ref="E246:G246" si="26">SUM(E247:E250)</f>
        <v>0</v>
      </c>
      <c r="F246" s="162">
        <f t="shared" si="26"/>
        <v>0</v>
      </c>
      <c r="G246" s="199">
        <f t="shared" si="26"/>
        <v>0</v>
      </c>
      <c r="H246" s="198">
        <f t="shared" si="24"/>
        <v>0</v>
      </c>
      <c r="I246" s="162">
        <f>SUM(I247:I250)</f>
        <v>0</v>
      </c>
      <c r="J246" s="162">
        <f t="shared" ref="J246:L246" si="27">SUM(J247:J250)</f>
        <v>0</v>
      </c>
      <c r="K246" s="162">
        <f t="shared" si="27"/>
        <v>0</v>
      </c>
      <c r="L246" s="176">
        <f t="shared" si="27"/>
        <v>0</v>
      </c>
    </row>
    <row r="247" spans="1:12" x14ac:dyDescent="0.25">
      <c r="A247" s="47">
        <v>6291</v>
      </c>
      <c r="B247" s="73" t="s">
        <v>228</v>
      </c>
      <c r="C247" s="190">
        <f t="shared" si="23"/>
        <v>0</v>
      </c>
      <c r="D247" s="76"/>
      <c r="E247" s="76"/>
      <c r="F247" s="76"/>
      <c r="G247" s="200"/>
      <c r="H247" s="190">
        <f t="shared" si="24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3"/>
        <v>0</v>
      </c>
      <c r="D248" s="76"/>
      <c r="E248" s="76"/>
      <c r="F248" s="76"/>
      <c r="G248" s="200"/>
      <c r="H248" s="190">
        <f t="shared" si="24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3"/>
        <v>0</v>
      </c>
      <c r="D249" s="76"/>
      <c r="E249" s="76"/>
      <c r="F249" s="76"/>
      <c r="G249" s="200"/>
      <c r="H249" s="190">
        <f t="shared" si="24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3"/>
        <v>0</v>
      </c>
      <c r="D250" s="76"/>
      <c r="E250" s="76"/>
      <c r="F250" s="76"/>
      <c r="G250" s="200"/>
      <c r="H250" s="190">
        <f t="shared" si="24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3"/>
        <v>0</v>
      </c>
      <c r="D251" s="65">
        <f>SUM(D252,D256,D257)</f>
        <v>0</v>
      </c>
      <c r="E251" s="65">
        <f t="shared" ref="E251:G251" si="28">SUM(E252,E256,E257)</f>
        <v>0</v>
      </c>
      <c r="F251" s="65">
        <f t="shared" si="28"/>
        <v>0</v>
      </c>
      <c r="G251" s="65">
        <f t="shared" si="28"/>
        <v>0</v>
      </c>
      <c r="H251" s="59">
        <f t="shared" si="24"/>
        <v>0</v>
      </c>
      <c r="I251" s="65">
        <f>SUM(I252,I256,I257)</f>
        <v>0</v>
      </c>
      <c r="J251" s="65">
        <f t="shared" ref="J251:L251" si="29">SUM(J252,J256,J257)</f>
        <v>0</v>
      </c>
      <c r="K251" s="65">
        <f t="shared" si="29"/>
        <v>0</v>
      </c>
      <c r="L251" s="165">
        <f t="shared" si="29"/>
        <v>0</v>
      </c>
    </row>
    <row r="252" spans="1:12" ht="24" x14ac:dyDescent="0.25">
      <c r="A252" s="161">
        <v>6320</v>
      </c>
      <c r="B252" s="67" t="s">
        <v>233</v>
      </c>
      <c r="C252" s="198">
        <f t="shared" si="23"/>
        <v>0</v>
      </c>
      <c r="D252" s="162">
        <f>SUM(D253:D255)</f>
        <v>0</v>
      </c>
      <c r="E252" s="162">
        <f t="shared" ref="E252:G252" si="30">SUM(E253:E255)</f>
        <v>0</v>
      </c>
      <c r="F252" s="162">
        <f t="shared" si="30"/>
        <v>0</v>
      </c>
      <c r="G252" s="201">
        <f t="shared" si="30"/>
        <v>0</v>
      </c>
      <c r="H252" s="198">
        <f t="shared" si="24"/>
        <v>0</v>
      </c>
      <c r="I252" s="162">
        <f>SUM(I253:I255)</f>
        <v>0</v>
      </c>
      <c r="J252" s="162">
        <f t="shared" ref="J252:L252" si="31">SUM(J253:J255)</f>
        <v>0</v>
      </c>
      <c r="K252" s="162">
        <f t="shared" si="31"/>
        <v>0</v>
      </c>
      <c r="L252" s="202">
        <f t="shared" si="31"/>
        <v>0</v>
      </c>
    </row>
    <row r="253" spans="1:12" x14ac:dyDescent="0.25">
      <c r="A253" s="47">
        <v>6322</v>
      </c>
      <c r="B253" s="73" t="s">
        <v>234</v>
      </c>
      <c r="C253" s="190">
        <f t="shared" si="23"/>
        <v>0</v>
      </c>
      <c r="D253" s="76"/>
      <c r="E253" s="76"/>
      <c r="F253" s="76"/>
      <c r="G253" s="200"/>
      <c r="H253" s="190">
        <f t="shared" si="24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3"/>
        <v>0</v>
      </c>
      <c r="D254" s="76"/>
      <c r="E254" s="76"/>
      <c r="F254" s="76"/>
      <c r="G254" s="200"/>
      <c r="H254" s="190">
        <f t="shared" si="24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3"/>
        <v>0</v>
      </c>
      <c r="D255" s="70"/>
      <c r="E255" s="70"/>
      <c r="F255" s="70"/>
      <c r="G255" s="203"/>
      <c r="H255" s="194">
        <f t="shared" si="24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3"/>
        <v>0</v>
      </c>
      <c r="D257" s="76"/>
      <c r="E257" s="76"/>
      <c r="F257" s="76"/>
      <c r="G257" s="150"/>
      <c r="H257" s="197">
        <f t="shared" si="24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2">SUM(E259,E263)</f>
        <v>0</v>
      </c>
      <c r="F258" s="65">
        <f t="shared" si="32"/>
        <v>0</v>
      </c>
      <c r="G258" s="65">
        <f t="shared" si="32"/>
        <v>0</v>
      </c>
      <c r="H258" s="59">
        <f>SUM(I258:L258)</f>
        <v>0</v>
      </c>
      <c r="I258" s="65">
        <f>SUM(I259,I263)</f>
        <v>0</v>
      </c>
      <c r="J258" s="65">
        <f t="shared" ref="J258:L258" si="33">SUM(J259,J263)</f>
        <v>0</v>
      </c>
      <c r="K258" s="65">
        <f t="shared" si="33"/>
        <v>0</v>
      </c>
      <c r="L258" s="165">
        <f t="shared" si="33"/>
        <v>0</v>
      </c>
    </row>
    <row r="259" spans="1:13" ht="24" x14ac:dyDescent="0.25">
      <c r="A259" s="161">
        <v>6410</v>
      </c>
      <c r="B259" s="67" t="s">
        <v>240</v>
      </c>
      <c r="C259" s="194">
        <f t="shared" si="23"/>
        <v>0</v>
      </c>
      <c r="D259" s="162">
        <f>SUM(D260:D262)</f>
        <v>0</v>
      </c>
      <c r="E259" s="162">
        <f t="shared" ref="E259:G259" si="34">SUM(E260:E262)</f>
        <v>0</v>
      </c>
      <c r="F259" s="162">
        <f t="shared" si="34"/>
        <v>0</v>
      </c>
      <c r="G259" s="206">
        <f t="shared" si="34"/>
        <v>0</v>
      </c>
      <c r="H259" s="194">
        <f t="shared" si="24"/>
        <v>0</v>
      </c>
      <c r="I259" s="162">
        <f>SUM(I260:I262)</f>
        <v>0</v>
      </c>
      <c r="J259" s="162">
        <f t="shared" ref="J259:L259" si="35">SUM(J260:J262)</f>
        <v>0</v>
      </c>
      <c r="K259" s="162">
        <f t="shared" si="35"/>
        <v>0</v>
      </c>
      <c r="L259" s="171">
        <f t="shared" si="35"/>
        <v>0</v>
      </c>
    </row>
    <row r="260" spans="1:13" x14ac:dyDescent="0.25">
      <c r="A260" s="47">
        <v>6411</v>
      </c>
      <c r="B260" s="207" t="s">
        <v>241</v>
      </c>
      <c r="C260" s="190">
        <f t="shared" si="23"/>
        <v>0</v>
      </c>
      <c r="D260" s="76"/>
      <c r="E260" s="76"/>
      <c r="F260" s="76"/>
      <c r="G260" s="150"/>
      <c r="H260" s="197">
        <f t="shared" si="24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3"/>
        <v>0</v>
      </c>
      <c r="D261" s="76"/>
      <c r="E261" s="76"/>
      <c r="F261" s="76"/>
      <c r="G261" s="150"/>
      <c r="H261" s="197">
        <f t="shared" si="24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3"/>
        <v>0</v>
      </c>
      <c r="D262" s="76"/>
      <c r="E262" s="76"/>
      <c r="F262" s="76"/>
      <c r="G262" s="150"/>
      <c r="H262" s="197">
        <f t="shared" si="24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3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36">SUM(D264:G264)</f>
        <v>0</v>
      </c>
      <c r="D264" s="76"/>
      <c r="E264" s="76"/>
      <c r="F264" s="76"/>
      <c r="G264" s="150"/>
      <c r="H264" s="197">
        <f t="shared" ref="H264:H282" si="37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36"/>
        <v>0</v>
      </c>
      <c r="D265" s="76"/>
      <c r="E265" s="76"/>
      <c r="F265" s="76"/>
      <c r="G265" s="150"/>
      <c r="H265" s="197">
        <f t="shared" si="37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36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37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36"/>
        <v>0</v>
      </c>
      <c r="D269" s="65">
        <f>SUM(D270,D271,D275,D276,D279)</f>
        <v>0</v>
      </c>
      <c r="E269" s="65">
        <f t="shared" ref="E269:G269" si="38">SUM(E270,E271,E275,E276,E279)</f>
        <v>0</v>
      </c>
      <c r="F269" s="65">
        <f t="shared" si="38"/>
        <v>0</v>
      </c>
      <c r="G269" s="65">
        <f t="shared" si="38"/>
        <v>0</v>
      </c>
      <c r="H269" s="59">
        <f t="shared" si="37"/>
        <v>0</v>
      </c>
      <c r="I269" s="65">
        <f>SUM(I270,I271,I275,I276,I279)</f>
        <v>0</v>
      </c>
      <c r="J269" s="65">
        <f t="shared" ref="J269:L269" si="39">SUM(J270,J271,J275,J276,J279)</f>
        <v>0</v>
      </c>
      <c r="K269" s="65">
        <f t="shared" si="39"/>
        <v>0</v>
      </c>
      <c r="L269" s="143">
        <f t="shared" si="39"/>
        <v>0</v>
      </c>
    </row>
    <row r="270" spans="1:13" ht="24" x14ac:dyDescent="0.25">
      <c r="A270" s="265">
        <v>7210</v>
      </c>
      <c r="B270" s="67" t="s">
        <v>251</v>
      </c>
      <c r="C270" s="194">
        <f t="shared" si="36"/>
        <v>0</v>
      </c>
      <c r="D270" s="70"/>
      <c r="E270" s="70"/>
      <c r="F270" s="70"/>
      <c r="G270" s="148"/>
      <c r="H270" s="68">
        <f t="shared" si="37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36"/>
        <v>0</v>
      </c>
      <c r="D272" s="76"/>
      <c r="E272" s="76"/>
      <c r="F272" s="76"/>
      <c r="G272" s="150"/>
      <c r="H272" s="74">
        <f t="shared" si="37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36"/>
        <v>0</v>
      </c>
      <c r="D273" s="76"/>
      <c r="E273" s="76"/>
      <c r="F273" s="76"/>
      <c r="G273" s="150"/>
      <c r="H273" s="74">
        <f t="shared" si="37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36"/>
        <v>0</v>
      </c>
      <c r="D274" s="70"/>
      <c r="E274" s="70"/>
      <c r="F274" s="70"/>
      <c r="G274" s="148"/>
      <c r="H274" s="68">
        <f t="shared" si="37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36"/>
        <v>0</v>
      </c>
      <c r="D275" s="76"/>
      <c r="E275" s="76"/>
      <c r="F275" s="76"/>
      <c r="G275" s="150"/>
      <c r="H275" s="74">
        <f t="shared" si="37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36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37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36"/>
        <v>0</v>
      </c>
      <c r="D277" s="76"/>
      <c r="E277" s="76"/>
      <c r="F277" s="76"/>
      <c r="G277" s="150"/>
      <c r="H277" s="74">
        <f t="shared" si="37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36"/>
        <v>0</v>
      </c>
      <c r="D278" s="76"/>
      <c r="E278" s="76"/>
      <c r="F278" s="76"/>
      <c r="G278" s="150"/>
      <c r="H278" s="74">
        <f t="shared" si="37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36"/>
        <v>0</v>
      </c>
      <c r="D279" s="70"/>
      <c r="E279" s="70"/>
      <c r="F279" s="70"/>
      <c r="G279" s="148"/>
      <c r="H279" s="68">
        <f t="shared" si="37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36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37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36"/>
        <v>0</v>
      </c>
      <c r="D281" s="76"/>
      <c r="E281" s="76"/>
      <c r="F281" s="76"/>
      <c r="G281" s="150"/>
      <c r="H281" s="74">
        <f t="shared" si="37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36"/>
        <v>0</v>
      </c>
      <c r="D282" s="70"/>
      <c r="E282" s="70"/>
      <c r="F282" s="70"/>
      <c r="G282" s="148"/>
      <c r="H282" s="68">
        <f t="shared" si="37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595124</v>
      </c>
      <c r="I283" s="219">
        <f>SUM(I280,I268,I230,I195,I187,I173,I75,I53)</f>
        <v>595124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280" t="s">
        <v>267</v>
      </c>
      <c r="B285" s="28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280" t="s">
        <v>268</v>
      </c>
      <c r="B287" s="281"/>
      <c r="C287" s="224">
        <f t="shared" ref="C287:L287" si="40">SUM(C288,C290)-C298+C300</f>
        <v>0</v>
      </c>
      <c r="D287" s="225">
        <f t="shared" si="40"/>
        <v>0</v>
      </c>
      <c r="E287" s="225">
        <f t="shared" si="40"/>
        <v>0</v>
      </c>
      <c r="F287" s="225">
        <f t="shared" si="40"/>
        <v>0</v>
      </c>
      <c r="G287" s="226">
        <f t="shared" si="40"/>
        <v>0</v>
      </c>
      <c r="H287" s="229">
        <f t="shared" si="40"/>
        <v>0</v>
      </c>
      <c r="I287" s="225">
        <f t="shared" si="40"/>
        <v>0</v>
      </c>
      <c r="J287" s="225">
        <f t="shared" si="40"/>
        <v>0</v>
      </c>
      <c r="K287" s="225">
        <f t="shared" si="40"/>
        <v>0</v>
      </c>
      <c r="L287" s="230">
        <f t="shared" si="40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1">C22-C280</f>
        <v>0</v>
      </c>
      <c r="D288" s="225">
        <f t="shared" si="41"/>
        <v>0</v>
      </c>
      <c r="E288" s="225">
        <f t="shared" si="41"/>
        <v>0</v>
      </c>
      <c r="F288" s="225">
        <f t="shared" si="41"/>
        <v>0</v>
      </c>
      <c r="G288" s="232">
        <f t="shared" si="41"/>
        <v>0</v>
      </c>
      <c r="H288" s="229">
        <f t="shared" si="41"/>
        <v>0</v>
      </c>
      <c r="I288" s="225">
        <f t="shared" si="41"/>
        <v>0</v>
      </c>
      <c r="J288" s="225">
        <f t="shared" si="41"/>
        <v>0</v>
      </c>
      <c r="K288" s="225">
        <f t="shared" si="41"/>
        <v>0</v>
      </c>
      <c r="L288" s="230">
        <f t="shared" si="41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2">SUM(C291,C293,C295)-SUM(C292,C294,C296)</f>
        <v>0</v>
      </c>
      <c r="D290" s="225">
        <f t="shared" si="42"/>
        <v>0</v>
      </c>
      <c r="E290" s="225">
        <f t="shared" si="42"/>
        <v>0</v>
      </c>
      <c r="F290" s="225">
        <f t="shared" si="42"/>
        <v>0</v>
      </c>
      <c r="G290" s="232">
        <f t="shared" si="42"/>
        <v>0</v>
      </c>
      <c r="H290" s="229">
        <f t="shared" si="42"/>
        <v>0</v>
      </c>
      <c r="I290" s="225">
        <f t="shared" si="42"/>
        <v>0</v>
      </c>
      <c r="J290" s="225">
        <f t="shared" si="42"/>
        <v>0</v>
      </c>
      <c r="K290" s="225">
        <f t="shared" si="42"/>
        <v>0</v>
      </c>
      <c r="L290" s="230">
        <f t="shared" si="42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3">SUM(D291:G291)</f>
        <v>0</v>
      </c>
      <c r="D291" s="83"/>
      <c r="E291" s="83"/>
      <c r="F291" s="83"/>
      <c r="G291" s="235"/>
      <c r="H291" s="81">
        <f t="shared" ref="H291:H296" si="44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3"/>
        <v>0</v>
      </c>
      <c r="D292" s="76"/>
      <c r="E292" s="76"/>
      <c r="F292" s="76"/>
      <c r="G292" s="150"/>
      <c r="H292" s="74">
        <f t="shared" si="44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3"/>
        <v>0</v>
      </c>
      <c r="D293" s="76"/>
      <c r="E293" s="76"/>
      <c r="F293" s="76"/>
      <c r="G293" s="150"/>
      <c r="H293" s="74">
        <f t="shared" si="44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3"/>
        <v>0</v>
      </c>
      <c r="D294" s="76"/>
      <c r="E294" s="76"/>
      <c r="F294" s="76"/>
      <c r="G294" s="150"/>
      <c r="H294" s="74">
        <f t="shared" si="44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3"/>
        <v>0</v>
      </c>
      <c r="D295" s="76"/>
      <c r="E295" s="76"/>
      <c r="F295" s="76"/>
      <c r="G295" s="150"/>
      <c r="H295" s="74">
        <f t="shared" si="44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3"/>
        <v>0</v>
      </c>
      <c r="D296" s="179"/>
      <c r="E296" s="179"/>
      <c r="F296" s="179"/>
      <c r="G296" s="215"/>
      <c r="H296" s="175">
        <f t="shared" si="44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doEpRVM6VZ9qbc6uZliMFv95rjYb1cM/yqTCKkqCw3BZihLl+cua6nmfOsaT6txoGMnkbT0cROFuLD08WhQIDg==" saltValue="uiz8eL/JWBG2r4IrkUJUUg==" spinCount="100000" sheet="1" objects="1" scenarios="1"/>
  <mergeCells count="29">
    <mergeCell ref="H8:L8"/>
    <mergeCell ref="H9:L9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10:L10"/>
    <mergeCell ref="H11:L11"/>
    <mergeCell ref="H12:L12"/>
    <mergeCell ref="H13:L13"/>
    <mergeCell ref="H14:L14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Roman,Regular"&amp;10Tāme Nr. 04.1.9.&amp;"Cambria,Regular"
</oddHeader>
    <oddFooter>&amp;L&amp;"Times New Roman,Regular"&amp;10&amp;D&amp;T&amp;R&amp;"Times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04.1.1.</vt:lpstr>
      <vt:lpstr>04.1.2.</vt:lpstr>
      <vt:lpstr>04.1.3.</vt:lpstr>
      <vt:lpstr>04.1.4.</vt:lpstr>
      <vt:lpstr>04.1.5.</vt:lpstr>
      <vt:lpstr>04.1.6.</vt:lpstr>
      <vt:lpstr>04.1.7.</vt:lpstr>
      <vt:lpstr>04.1.8.</vt:lpstr>
      <vt:lpstr>04.1.9.</vt:lpstr>
      <vt:lpstr>04.1.10.</vt:lpstr>
      <vt:lpstr>04.1.11.</vt:lpstr>
      <vt:lpstr>04.1.12.</vt:lpstr>
      <vt:lpstr>04.1.13.</vt:lpstr>
      <vt:lpstr>04.1.14.</vt:lpstr>
      <vt:lpstr>04.1.15.</vt:lpstr>
      <vt:lpstr>04.1.16.</vt:lpstr>
      <vt:lpstr>04.1.17.</vt:lpstr>
      <vt:lpstr>04.1.18.</vt:lpstr>
      <vt:lpstr>04.2.1.</vt:lpstr>
      <vt:lpstr>04.3.1.</vt:lpstr>
      <vt:lpstr>04.3.2.</vt:lpstr>
      <vt:lpstr>04.3.3.</vt:lpstr>
      <vt:lpstr>'04.1.1.'!Print_Titles</vt:lpstr>
      <vt:lpstr>'04.1.10.'!Print_Titles</vt:lpstr>
      <vt:lpstr>'04.1.11.'!Print_Titles</vt:lpstr>
      <vt:lpstr>'04.1.12.'!Print_Titles</vt:lpstr>
      <vt:lpstr>'04.1.13.'!Print_Titles</vt:lpstr>
      <vt:lpstr>'04.1.14.'!Print_Titles</vt:lpstr>
      <vt:lpstr>'04.1.15.'!Print_Titles</vt:lpstr>
      <vt:lpstr>'04.1.16.'!Print_Titles</vt:lpstr>
      <vt:lpstr>'04.1.17.'!Print_Titles</vt:lpstr>
      <vt:lpstr>'04.1.18.'!Print_Titles</vt:lpstr>
      <vt:lpstr>'04.1.2.'!Print_Titles</vt:lpstr>
      <vt:lpstr>'04.1.3.'!Print_Titles</vt:lpstr>
      <vt:lpstr>'04.1.4.'!Print_Titles</vt:lpstr>
      <vt:lpstr>'04.1.5.'!Print_Titles</vt:lpstr>
      <vt:lpstr>'04.1.6.'!Print_Titles</vt:lpstr>
      <vt:lpstr>'04.1.7.'!Print_Titles</vt:lpstr>
      <vt:lpstr>'04.1.8.'!Print_Titles</vt:lpstr>
      <vt:lpstr>'04.1.9.'!Print_Titles</vt:lpstr>
      <vt:lpstr>'04.2.1.'!Print_Titles</vt:lpstr>
      <vt:lpstr>'04.3.1.'!Print_Titles</vt:lpstr>
      <vt:lpstr>'04.3.2.'!Print_Titles</vt:lpstr>
      <vt:lpstr>'04.3.3.'!Print_Titles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Linda Rimša</cp:lastModifiedBy>
  <cp:lastPrinted>2014-12-29T08:43:29Z</cp:lastPrinted>
  <dcterms:created xsi:type="dcterms:W3CDTF">2014-12-15T11:02:21Z</dcterms:created>
  <dcterms:modified xsi:type="dcterms:W3CDTF">2015-01-09T08:11:12Z</dcterms:modified>
</cp:coreProperties>
</file>