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200" windowHeight="10485"/>
  </bookViews>
  <sheets>
    <sheet name="3.gadi" sheetId="4" r:id="rId1"/>
  </sheets>
  <definedNames>
    <definedName name="_xlnm.Print_Area" localSheetId="0">'3.gadi'!$A$1:$P$56</definedName>
    <definedName name="_xlnm.Print_Titles" localSheetId="0">'3.gadi'!$4:$7</definedName>
  </definedNames>
  <calcPr calcId="145621"/>
</workbook>
</file>

<file path=xl/calcChain.xml><?xml version="1.0" encoding="utf-8"?>
<calcChain xmlns="http://schemas.openxmlformats.org/spreadsheetml/2006/main">
  <c r="B35" i="4" l="1"/>
  <c r="B34" i="4"/>
  <c r="B33" i="4"/>
  <c r="M49" i="4" l="1"/>
  <c r="N49" i="4"/>
  <c r="L49" i="4"/>
  <c r="H49" i="4"/>
  <c r="I49" i="4"/>
  <c r="J49" i="4"/>
  <c r="G49" i="4"/>
  <c r="C49" i="4"/>
  <c r="D49" i="4"/>
  <c r="E49" i="4"/>
  <c r="B49" i="4"/>
  <c r="O50" i="4"/>
  <c r="O49" i="4" l="1"/>
  <c r="O38" i="4"/>
  <c r="M38" i="4"/>
  <c r="O37" i="4"/>
  <c r="M37" i="4"/>
  <c r="J37" i="4"/>
  <c r="H37" i="4"/>
  <c r="E39" i="4"/>
  <c r="C39" i="4"/>
  <c r="E21" i="4"/>
  <c r="J17" i="4" l="1"/>
  <c r="O21" i="4" l="1"/>
  <c r="M21" i="4"/>
  <c r="J21" i="4"/>
  <c r="I21" i="4"/>
  <c r="H21" i="4"/>
  <c r="G21" i="4"/>
  <c r="D21" i="4"/>
  <c r="B21" i="4"/>
  <c r="C27" i="4"/>
  <c r="C21" i="4" s="1"/>
  <c r="E36" i="4" l="1"/>
  <c r="E10" i="4" l="1"/>
  <c r="P33" i="4" l="1"/>
  <c r="O29" i="4"/>
  <c r="N29" i="4"/>
  <c r="M29" i="4"/>
  <c r="L29" i="4"/>
  <c r="J29" i="4"/>
  <c r="I29" i="4"/>
  <c r="H29" i="4"/>
  <c r="G29" i="4"/>
  <c r="D29" i="4"/>
  <c r="C29" i="4"/>
  <c r="B29" i="4"/>
  <c r="E29" i="4"/>
  <c r="E15" i="4" l="1"/>
  <c r="O15" i="4"/>
  <c r="N15" i="4"/>
  <c r="M15" i="4"/>
  <c r="L15" i="4"/>
  <c r="J15" i="4"/>
  <c r="I15" i="4"/>
  <c r="H15" i="4"/>
  <c r="G15" i="4"/>
  <c r="D15" i="4"/>
  <c r="C15" i="4"/>
  <c r="B15" i="4"/>
  <c r="C36" i="4" l="1"/>
  <c r="L21" i="4" l="1"/>
  <c r="P24" i="4"/>
  <c r="N21" i="4"/>
  <c r="P23" i="4"/>
  <c r="P34" i="4"/>
  <c r="D32" i="4" l="1"/>
  <c r="O32" i="4"/>
  <c r="N32" i="4"/>
  <c r="M32" i="4"/>
  <c r="L32" i="4"/>
  <c r="J32" i="4"/>
  <c r="I32" i="4"/>
  <c r="H32" i="4"/>
  <c r="G32" i="4"/>
  <c r="E32" i="4"/>
  <c r="C32" i="4"/>
  <c r="B32" i="4"/>
  <c r="N36" i="4"/>
  <c r="O36" i="4"/>
  <c r="M36" i="4"/>
  <c r="L36" i="4"/>
  <c r="J36" i="4"/>
  <c r="I36" i="4"/>
  <c r="H36" i="4"/>
  <c r="G36" i="4"/>
  <c r="D36" i="4"/>
  <c r="B36" i="4"/>
  <c r="E9" i="4" l="1"/>
  <c r="E56" i="4" s="1"/>
  <c r="O9" i="4"/>
  <c r="O56" i="4" s="1"/>
  <c r="N9" i="4"/>
  <c r="N56" i="4" s="1"/>
  <c r="M9" i="4"/>
  <c r="M56" i="4" s="1"/>
  <c r="L9" i="4"/>
  <c r="L56" i="4" s="1"/>
  <c r="J9" i="4"/>
  <c r="J56" i="4" s="1"/>
  <c r="I9" i="4"/>
  <c r="I56" i="4" s="1"/>
  <c r="H9" i="4"/>
  <c r="H56" i="4" s="1"/>
  <c r="G9" i="4"/>
  <c r="G56" i="4" s="1"/>
  <c r="D9" i="4"/>
  <c r="D56" i="4" s="1"/>
  <c r="C9" i="4"/>
  <c r="C56" i="4" s="1"/>
  <c r="B9" i="4"/>
  <c r="B56" i="4" s="1"/>
</calcChain>
</file>

<file path=xl/comments1.xml><?xml version="1.0" encoding="utf-8"?>
<comments xmlns="http://schemas.openxmlformats.org/spreadsheetml/2006/main">
  <authors>
    <author>Author</author>
  </authors>
  <commentList>
    <comment ref="C27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charset val="1"/>
          </rPr>
          <t xml:space="preserve">
IP pieprasījumā 25 400 EUR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pašu ieņēmumi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IP pieprasījumā 291 000 euro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IP = 812 000 EUR (iespējams dēļ uzrādītajiem skaitļiem tūkst.euro)</t>
        </r>
      </text>
    </comment>
    <comment ref="C46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IP pieprasījumā = 3 984 000 euro</t>
        </r>
      </text>
    </comment>
  </commentList>
</comments>
</file>

<file path=xl/sharedStrings.xml><?xml version="1.0" encoding="utf-8"?>
<sst xmlns="http://schemas.openxmlformats.org/spreadsheetml/2006/main" count="118" uniqueCount="74">
  <si>
    <t>2015.gads</t>
  </si>
  <si>
    <t>2016.gads</t>
  </si>
  <si>
    <t>KOPĀ</t>
  </si>
  <si>
    <t>mērķis</t>
  </si>
  <si>
    <t>pašvaldības dotācija, ieguldījums</t>
  </si>
  <si>
    <t>kapsētu teritoriju apsaimniekošana</t>
  </si>
  <si>
    <t>kapitālsabiedrība</t>
  </si>
  <si>
    <t>t.sk.</t>
  </si>
  <si>
    <t xml:space="preserve"> priekšlikums</t>
  </si>
  <si>
    <t xml:space="preserve"> pieprasījums</t>
  </si>
  <si>
    <t>Kopsavilkums par kapitālsabiedrību finansiālās darbības ietekmi uz pašvaldības budžeta izdevumiem</t>
  </si>
  <si>
    <t>SIA"Jūrmalas slimnīca"</t>
  </si>
  <si>
    <t>SIA"Dzintaru koncertzāle"</t>
  </si>
  <si>
    <t>PSIA"Jūrmalas attīstības projekti"</t>
  </si>
  <si>
    <t>SIA"Jūrmalas gaisma"</t>
  </si>
  <si>
    <t>PSIA"Jūrmalas kapi"</t>
  </si>
  <si>
    <t>SIA"Jūrmalas siltums"</t>
  </si>
  <si>
    <t>SIA"Jūrmalas ūdens"</t>
  </si>
  <si>
    <t>PSIA"Veselības un sociālās aprūpes centrs "Sloka""</t>
  </si>
  <si>
    <t>EUR</t>
  </si>
  <si>
    <t>kapitālsab. aizņēmums</t>
  </si>
  <si>
    <t>2017.gads</t>
  </si>
  <si>
    <t>Telpu rekonstrukcija ēkas B korpusa 4.stāvā un 5.stāvā, Slimnīcas B korpusa inženiertīklu (ventilācijas, ūdensapgādes, apkures) rekonstrukcija</t>
  </si>
  <si>
    <t>Rehabilitācijas pakalpojumu sniegšana Jūrmalā, Bauskas 5a</t>
  </si>
  <si>
    <t>Apgaismojuma attīstība pludmalē</t>
  </si>
  <si>
    <t>Jūrmalas pilsētas satiksmes drošības uzlabošana</t>
  </si>
  <si>
    <t>Centralizētās Kauguru rajona katlu mājas ar biomasas (šķeldas) kurināmo jaunbūve</t>
  </si>
  <si>
    <t>Dubultu katlu mājas rekonstrukcija</t>
  </si>
  <si>
    <t>Saistvada izbūve starp Dubultu un J.Pliekšāna katlu mājām</t>
  </si>
  <si>
    <t>Ielu apgaismošanas elektriskā tīkla renovācija</t>
  </si>
  <si>
    <t>Ielu apgaismojuma ierīkošana Jūrmalas pilsētas neapgaismotajās ielās</t>
  </si>
  <si>
    <t>Ielu apgaismošanas elektrisko tīklu renovācija saskarā ar AS ''Latvenergo'' veikto rekonstrukciju</t>
  </si>
  <si>
    <t>Apgaismošanas elektrisko tīklu renovācija - kabeļu savienojumu skapju iznešana no privātas teritorijas un nomaiņa</t>
  </si>
  <si>
    <t>Pludmales apgaismojuma pilotprojekta īstenošana (Dzintari)</t>
  </si>
  <si>
    <t>Civilās aizsardzības pasākumi</t>
  </si>
  <si>
    <t>Pamatkapitāla palielināšana: Augļa kardiotohogrāfa iegāde Dzemdību nodaļā</t>
  </si>
  <si>
    <t>Atbalstāmie pasākumi Dzintaru koncertzālē</t>
  </si>
  <si>
    <t>Kapitālsabiedrības organizēto pasākumu pieejamības veicināšana</t>
  </si>
  <si>
    <t>Pamatkapitāla palielināšana</t>
  </si>
  <si>
    <t>Iepriekšējo gadu pamatkapitāla palielināšana</t>
  </si>
  <si>
    <t>Notekūdeņu apsaimniekošana (meliorācijas sistēmu apsaimniekošana)</t>
  </si>
  <si>
    <t>Projekta "Sociālās rehabilitācijas programmas izstrāde un ieviešana dienas centrā Jūrmalas pilsētā dzīvojošo Romu tautības iedzīvotājiem" ilgtspējas nodrošināšana</t>
  </si>
  <si>
    <t>2015.gada pašvaldības finansējums apstiprināts ar 2014.gada 18. decembra Jūrmalas pilsētas domes saistošajiem noteikumiem Nr.37 "Par Jūrmalas pilsētas pašvaldības 2015.gada budžetu"</t>
  </si>
  <si>
    <t>Pamatkapitāla palielināšana: Primārās veselības aprūpes infrakstruktūras uzlabošana. Papildus tam, ES finansējums 32 000 EUR.</t>
  </si>
  <si>
    <t>Pilsētas ielu apgaismojuma nodrošināšana</t>
  </si>
  <si>
    <t>Ūdensapgādes un kanalizācijas tīklu attīstība Jūrmalas pašvaldībā (pamatkapitāla palielināšana)</t>
  </si>
  <si>
    <t>Ielu apgaismojuma ierīkošana Jūrmalas pilsētas neapgaismotajās ielās (IP 35 000 EUR)</t>
  </si>
  <si>
    <t>Kapitālsabiedrībai nav apstiprināta stratēģija, kā rezultātā nav iesniegts 3 gadu naudas plūsmas plāns, līdz ar to prognoze atstāta 2015.gada līmenī</t>
  </si>
  <si>
    <t>Pamatkapitāla palielināšana, Ūdensvada un kanalizācijas izbūve Buļluciemā; Priekšlikums - nepieciešamība sgadījumā ņemt aizņēmumu un izbūvēt infrastruktūru</t>
  </si>
  <si>
    <t>Lietus ūdens kanalizācijas kolektora izbūve M.Nometņu ielā posmā no Tallinas ielas līdz Zemes ielai</t>
  </si>
  <si>
    <t>Lietus kanalizācijas izbūve Piestātnes, Kr. Barona ielu, Dzintaru un Edinburgas prospektu rajonā</t>
  </si>
  <si>
    <t>Lietus ūdens kanalizācijas rekonstrukcija Pumpuru rajonā - Sesavas, Svētes, Līgatnes ielās, Dubultu un Strēlnieku prospektā</t>
  </si>
  <si>
    <t xml:space="preserve">Notekūdeņu apsaimniekošana (lietus ūdens kanalizācija) </t>
  </si>
  <si>
    <t xml:space="preserve">Notekūdeņu apsaimniekošana (meliorācijas sistēmu apsaimniekošana) </t>
  </si>
  <si>
    <t>Sociālās aprūpes un sociālās rehabilitācijas nodaļai</t>
  </si>
  <si>
    <t>Veselības un sociālās aprūpes nodaļai</t>
  </si>
  <si>
    <t>Sociālās aprūpes nodaļai</t>
  </si>
  <si>
    <t>Pamatkapitāla palielināšana, projekts "Jūrmalas ūdenssaimniecības attīstība II kārta". Papildus tam, ES finansējums 1 718 000 EUR</t>
  </si>
  <si>
    <t>Pamatkapitāla palielināšana ūdenssaimniecības attīstības projekta III kārta. Papildus tam, ES finansējums 6 306 000 EUR</t>
  </si>
  <si>
    <t>Centralizētās Kauguru rajona katlu mājas ar biomasas (šķeldas) kurināmo jaunbūve (+ ES finansējums   1 316 160 EUR)</t>
  </si>
  <si>
    <t>Dubultu katlu mājas rekonstrukcija ( + finansējums 284 570 EUR)</t>
  </si>
  <si>
    <t>Siltumtīklu jaunbūve un rekonstrukcija (Kauguri/Kauguri-2) ( + ES finansējums 557 770 EUR)</t>
  </si>
  <si>
    <t>t.sk. (informācija no Investīciju plāna)</t>
  </si>
  <si>
    <t>bērnu rotaļu lauk.izbūve Jūrmalā, Līču ielā 3 (atlikums no 2012.g.) Uzsākts likvidācijas process</t>
  </si>
  <si>
    <t xml:space="preserve">Pamatkapitāla palielināšana </t>
  </si>
  <si>
    <t xml:space="preserve">Pamatkapitāla palielināšana - ēka bēniņu izbūve </t>
  </si>
  <si>
    <t>pansionāta ēkas bēniņu izbūve, terapijas ēkas kapitālais remonts, pansionāta ēkas pagrabstāva rekonstrukcija, teritorijas asfalta seguma nomaiņa</t>
  </si>
  <si>
    <t>Projekta "Sociālās rehabilitācijas programmas izstrāde un ieviešana dienas centrā Jūrmalas pilsētā dzīvojošo Romu tautības iedzīvotājiem" ilgtspējas nodrošināšana (līdz 31.03.2015.)</t>
  </si>
  <si>
    <t>Jaunas pansionāta ēkas piebūve</t>
  </si>
  <si>
    <t>PSIA "Kauguru veselības centrs</t>
  </si>
  <si>
    <t>Jaunbūve</t>
  </si>
  <si>
    <t>Pamatkapitāla palielināšana - Ķemeru kapličas kapitālais remonts un atkritumu konteineru iegāde, atlikums no minitraktora KOBOTA iegādes</t>
  </si>
  <si>
    <t>Iepriekšējos gados neizlietotais pamatkapitālas atlikums ; Kanalizācijas izbūve Asaru prospektā 16 085 EUR, Ūdensapgādes uz inženierkomunikāciju izbūve Spīdolas, Pededzes, Olgas un Ārijas ielās</t>
  </si>
  <si>
    <t xml:space="preserve"> Atlikums no 2014.gadā palielinātā pamatkapitāla Infrastruktūras uzlabošanas darbiem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</si>
</sst>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  <charset val="186"/>
    </font>
    <font>
      <sz val="9"/>
      <color indexed="81"/>
      <name val="Tahoma"/>
      <charset val="1"/>
    </font>
    <font>
      <sz val="9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left" vertical="center"/>
    </xf>
    <xf numFmtId="3" fontId="7" fillId="2" borderId="9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0" fillId="0" borderId="0" xfId="0" applyNumberFormat="1"/>
    <xf numFmtId="3" fontId="1" fillId="0" borderId="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" fillId="0" borderId="9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12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left" vertical="center" wrapText="1"/>
    </xf>
    <xf numFmtId="3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3" fontId="7" fillId="2" borderId="8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3" fillId="0" borderId="9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wrapText="1"/>
    </xf>
    <xf numFmtId="3" fontId="11" fillId="0" borderId="9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left" wrapText="1"/>
    </xf>
    <xf numFmtId="3" fontId="2" fillId="0" borderId="5" xfId="0" applyNumberFormat="1" applyFont="1" applyFill="1" applyBorder="1" applyAlignment="1">
      <alignment horizontal="left" wrapText="1"/>
    </xf>
    <xf numFmtId="3" fontId="5" fillId="0" borderId="0" xfId="0" applyNumberFormat="1" applyFont="1"/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3" fontId="15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/>
    </xf>
    <xf numFmtId="0" fontId="0" fillId="0" borderId="9" xfId="0" applyBorder="1" applyAlignment="1">
      <alignment vertical="center"/>
    </xf>
    <xf numFmtId="3" fontId="1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5" fillId="0" borderId="5" xfId="0" applyFont="1" applyBorder="1" applyAlignment="1">
      <alignment horizontal="left" wrapText="1"/>
    </xf>
    <xf numFmtId="0" fontId="10" fillId="0" borderId="27" xfId="0" applyFont="1" applyBorder="1" applyAlignment="1">
      <alignment horizontal="center" vertical="top" wrapText="1"/>
    </xf>
    <xf numFmtId="3" fontId="7" fillId="2" borderId="22" xfId="0" applyNumberFormat="1" applyFont="1" applyFill="1" applyBorder="1" applyAlignment="1">
      <alignment horizontal="center"/>
    </xf>
    <xf numFmtId="3" fontId="7" fillId="2" borderId="26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top" wrapText="1"/>
    </xf>
    <xf numFmtId="3" fontId="7" fillId="0" borderId="22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3" fontId="2" fillId="2" borderId="5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7"/>
  <sheetViews>
    <sheetView tabSelected="1" view="pageLayout" topLeftCell="A28" zoomScaleNormal="100" workbookViewId="0">
      <selection activeCell="P1" sqref="P1"/>
    </sheetView>
  </sheetViews>
  <sheetFormatPr defaultRowHeight="15" x14ac:dyDescent="0.25"/>
  <cols>
    <col min="1" max="1" width="24.7109375" style="15" customWidth="1"/>
    <col min="2" max="2" width="11.42578125" style="8" customWidth="1"/>
    <col min="3" max="3" width="12" style="8" customWidth="1"/>
    <col min="4" max="4" width="11.7109375" style="8" customWidth="1"/>
    <col min="5" max="5" width="11.28515625" style="8" customWidth="1"/>
    <col min="6" max="6" width="35.42578125" style="8" customWidth="1"/>
    <col min="7" max="7" width="10.7109375" style="8" customWidth="1"/>
    <col min="8" max="9" width="10.28515625" style="8" bestFit="1" customWidth="1"/>
    <col min="10" max="10" width="10.42578125" style="8" customWidth="1"/>
    <col min="11" max="11" width="27" style="8" customWidth="1"/>
    <col min="12" max="12" width="10" style="8" customWidth="1"/>
    <col min="13" max="13" width="10.42578125" style="8" customWidth="1"/>
    <col min="14" max="14" width="9.85546875" style="8" customWidth="1"/>
    <col min="15" max="15" width="11" style="8" customWidth="1"/>
    <col min="16" max="16" width="22.7109375" style="8" customWidth="1"/>
  </cols>
  <sheetData>
    <row r="1" spans="1:16" s="1" customFormat="1" ht="24.75" customHeight="1" x14ac:dyDescent="0.25">
      <c r="A1" s="1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5" customFormat="1" ht="18.75" x14ac:dyDescent="0.3">
      <c r="A2" s="174" t="s">
        <v>10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5" customFormat="1" ht="15.75" customHeight="1" thickBot="1" x14ac:dyDescent="0.3">
      <c r="A3" s="102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6" t="s">
        <v>19</v>
      </c>
    </row>
    <row r="4" spans="1:16" s="12" customFormat="1" ht="22.5" customHeight="1" x14ac:dyDescent="0.25">
      <c r="A4" s="175" t="s">
        <v>6</v>
      </c>
      <c r="B4" s="183" t="s">
        <v>0</v>
      </c>
      <c r="C4" s="184"/>
      <c r="D4" s="184"/>
      <c r="E4" s="184"/>
      <c r="F4" s="185"/>
      <c r="G4" s="156" t="s">
        <v>1</v>
      </c>
      <c r="H4" s="157"/>
      <c r="I4" s="157"/>
      <c r="J4" s="157"/>
      <c r="K4" s="158"/>
      <c r="L4" s="177" t="s">
        <v>21</v>
      </c>
      <c r="M4" s="157"/>
      <c r="N4" s="157"/>
      <c r="O4" s="157"/>
      <c r="P4" s="158"/>
    </row>
    <row r="5" spans="1:16" s="11" customFormat="1" ht="12" x14ac:dyDescent="0.2">
      <c r="A5" s="176"/>
      <c r="B5" s="178" t="s">
        <v>9</v>
      </c>
      <c r="C5" s="179"/>
      <c r="D5" s="180" t="s">
        <v>8</v>
      </c>
      <c r="E5" s="179"/>
      <c r="F5" s="22"/>
      <c r="G5" s="181" t="s">
        <v>9</v>
      </c>
      <c r="H5" s="182"/>
      <c r="I5" s="182" t="s">
        <v>8</v>
      </c>
      <c r="J5" s="182"/>
      <c r="K5" s="22"/>
      <c r="L5" s="179" t="s">
        <v>9</v>
      </c>
      <c r="M5" s="182"/>
      <c r="N5" s="182" t="s">
        <v>8</v>
      </c>
      <c r="O5" s="182"/>
      <c r="P5" s="22"/>
    </row>
    <row r="6" spans="1:16" s="7" customFormat="1" ht="38.25" customHeight="1" x14ac:dyDescent="0.25">
      <c r="A6" s="176"/>
      <c r="B6" s="37" t="s">
        <v>20</v>
      </c>
      <c r="C6" s="3" t="s">
        <v>4</v>
      </c>
      <c r="D6" s="3" t="s">
        <v>20</v>
      </c>
      <c r="E6" s="3" t="s">
        <v>4</v>
      </c>
      <c r="F6" s="23" t="s">
        <v>3</v>
      </c>
      <c r="G6" s="37" t="s">
        <v>20</v>
      </c>
      <c r="H6" s="3" t="s">
        <v>4</v>
      </c>
      <c r="I6" s="3" t="s">
        <v>20</v>
      </c>
      <c r="J6" s="3" t="s">
        <v>4</v>
      </c>
      <c r="K6" s="23" t="s">
        <v>3</v>
      </c>
      <c r="L6" s="32" t="s">
        <v>20</v>
      </c>
      <c r="M6" s="3" t="s">
        <v>4</v>
      </c>
      <c r="N6" s="3" t="s">
        <v>20</v>
      </c>
      <c r="O6" s="3" t="s">
        <v>4</v>
      </c>
      <c r="P6" s="23" t="s">
        <v>3</v>
      </c>
    </row>
    <row r="7" spans="1:16" s="2" customFormat="1" ht="1.5" customHeight="1" x14ac:dyDescent="0.25">
      <c r="A7" s="176"/>
      <c r="B7" s="38"/>
      <c r="C7" s="18"/>
      <c r="D7" s="17"/>
      <c r="E7" s="18"/>
      <c r="F7" s="24"/>
      <c r="G7" s="38"/>
      <c r="H7" s="18"/>
      <c r="I7" s="17"/>
      <c r="J7" s="18"/>
      <c r="K7" s="24"/>
      <c r="L7" s="33"/>
      <c r="M7" s="18"/>
      <c r="N7" s="17"/>
      <c r="O7" s="18"/>
      <c r="P7" s="24"/>
    </row>
    <row r="8" spans="1:16" s="6" customFormat="1" ht="10.5" customHeight="1" x14ac:dyDescent="0.25">
      <c r="A8" s="30"/>
      <c r="B8" s="25"/>
      <c r="C8" s="20"/>
      <c r="D8" s="40"/>
      <c r="E8" s="20"/>
      <c r="F8" s="26"/>
      <c r="G8" s="25"/>
      <c r="H8" s="20"/>
      <c r="I8" s="19"/>
      <c r="J8" s="20"/>
      <c r="K8" s="26"/>
      <c r="L8" s="34"/>
      <c r="M8" s="20"/>
      <c r="N8" s="19"/>
      <c r="O8" s="20"/>
      <c r="P8" s="26"/>
    </row>
    <row r="9" spans="1:16" s="2" customFormat="1" x14ac:dyDescent="0.2">
      <c r="A9" s="171" t="s">
        <v>11</v>
      </c>
      <c r="B9" s="50">
        <f>SUM(B10:B14)</f>
        <v>744683</v>
      </c>
      <c r="C9" s="52">
        <f>SUM(C10:C14)</f>
        <v>151000</v>
      </c>
      <c r="D9" s="52">
        <f>SUM(D10:D15)</f>
        <v>744683</v>
      </c>
      <c r="E9" s="51">
        <f>SUM(E10:E14)</f>
        <v>94000</v>
      </c>
      <c r="F9" s="27" t="s">
        <v>7</v>
      </c>
      <c r="G9" s="49">
        <f>SUM(G10:G14)</f>
        <v>3590000</v>
      </c>
      <c r="H9" s="21">
        <f>SUM(H10:H14)</f>
        <v>0</v>
      </c>
      <c r="I9" s="53">
        <f>SUM(I10:I14)</f>
        <v>0</v>
      </c>
      <c r="J9" s="21">
        <f>SUM(J10:J14)</f>
        <v>0</v>
      </c>
      <c r="K9" s="27" t="s">
        <v>7</v>
      </c>
      <c r="L9" s="35">
        <f>SUM(L10:L14)</f>
        <v>0</v>
      </c>
      <c r="M9" s="4">
        <f>SUM(M10:M14)</f>
        <v>0</v>
      </c>
      <c r="N9" s="4">
        <f>SUM(N10:N14)</f>
        <v>0</v>
      </c>
      <c r="O9" s="4">
        <f>SUM(O10:O14)</f>
        <v>0</v>
      </c>
      <c r="P9" s="24"/>
    </row>
    <row r="10" spans="1:16" s="6" customFormat="1" ht="36" x14ac:dyDescent="0.25">
      <c r="A10" s="172"/>
      <c r="B10" s="48"/>
      <c r="C10" s="42">
        <v>51000</v>
      </c>
      <c r="D10" s="48"/>
      <c r="E10" s="42">
        <f>51000</f>
        <v>51000</v>
      </c>
      <c r="F10" s="103" t="s">
        <v>43</v>
      </c>
      <c r="G10" s="160">
        <v>3321000</v>
      </c>
      <c r="H10" s="161"/>
      <c r="I10" s="44"/>
      <c r="J10" s="44"/>
      <c r="K10" s="43" t="s">
        <v>70</v>
      </c>
      <c r="L10" s="46"/>
      <c r="M10" s="42"/>
      <c r="N10" s="42"/>
      <c r="O10" s="42"/>
      <c r="P10" s="47"/>
    </row>
    <row r="11" spans="1:16" s="6" customFormat="1" ht="24" x14ac:dyDescent="0.25">
      <c r="A11" s="172"/>
      <c r="B11" s="41"/>
      <c r="C11" s="42">
        <v>43000</v>
      </c>
      <c r="D11" s="42"/>
      <c r="E11" s="42">
        <v>43000</v>
      </c>
      <c r="F11" s="43" t="s">
        <v>35</v>
      </c>
      <c r="G11" s="160">
        <v>269000</v>
      </c>
      <c r="H11" s="161"/>
      <c r="I11" s="44"/>
      <c r="J11" s="44"/>
      <c r="K11" s="43" t="s">
        <v>23</v>
      </c>
      <c r="L11" s="46"/>
      <c r="M11" s="42"/>
      <c r="N11" s="42"/>
      <c r="O11" s="42"/>
      <c r="P11" s="47"/>
    </row>
    <row r="12" spans="1:16" s="6" customFormat="1" ht="48" customHeight="1" x14ac:dyDescent="0.25">
      <c r="A12" s="172"/>
      <c r="B12" s="162">
        <v>744683</v>
      </c>
      <c r="C12" s="168"/>
      <c r="D12" s="166">
        <v>744683</v>
      </c>
      <c r="E12" s="168"/>
      <c r="F12" s="164" t="s">
        <v>22</v>
      </c>
      <c r="G12" s="41"/>
      <c r="H12" s="44"/>
      <c r="I12" s="44"/>
      <c r="J12" s="44"/>
      <c r="K12" s="45"/>
      <c r="L12" s="46"/>
      <c r="M12" s="42"/>
      <c r="N12" s="42"/>
      <c r="O12" s="42"/>
      <c r="P12" s="47"/>
    </row>
    <row r="13" spans="1:16" s="6" customFormat="1" ht="24" customHeight="1" x14ac:dyDescent="0.25">
      <c r="A13" s="172"/>
      <c r="B13" s="163"/>
      <c r="C13" s="169"/>
      <c r="D13" s="167"/>
      <c r="E13" s="169"/>
      <c r="F13" s="165"/>
      <c r="G13" s="41"/>
      <c r="H13" s="44"/>
      <c r="I13" s="44"/>
      <c r="J13" s="44"/>
      <c r="K13" s="45"/>
      <c r="L13" s="46"/>
      <c r="M13" s="42"/>
      <c r="N13" s="42"/>
      <c r="O13" s="42"/>
      <c r="P13" s="47"/>
    </row>
    <row r="14" spans="1:16" s="6" customFormat="1" x14ac:dyDescent="0.25">
      <c r="A14" s="172"/>
      <c r="B14" s="41"/>
      <c r="C14" s="42">
        <v>57000</v>
      </c>
      <c r="D14" s="48"/>
      <c r="E14" s="42">
        <v>0</v>
      </c>
      <c r="F14" s="43" t="s">
        <v>34</v>
      </c>
      <c r="G14" s="41"/>
      <c r="H14" s="44"/>
      <c r="I14" s="44"/>
      <c r="J14" s="44"/>
      <c r="K14" s="45"/>
      <c r="L14" s="46"/>
      <c r="M14" s="42"/>
      <c r="N14" s="42"/>
      <c r="O14" s="42"/>
      <c r="P14" s="47"/>
    </row>
    <row r="15" spans="1:16" ht="18" customHeight="1" x14ac:dyDescent="0.25">
      <c r="A15" s="159" t="s">
        <v>12</v>
      </c>
      <c r="B15" s="56">
        <f>SUM(B16:B19)</f>
        <v>0</v>
      </c>
      <c r="C15" s="57">
        <f t="shared" ref="C15:D15" si="0">SUM(C16:C19)</f>
        <v>1493530</v>
      </c>
      <c r="D15" s="57">
        <f t="shared" si="0"/>
        <v>0</v>
      </c>
      <c r="E15" s="57">
        <f>SUM(E16:E19)</f>
        <v>997682</v>
      </c>
      <c r="F15" s="27" t="s">
        <v>7</v>
      </c>
      <c r="G15" s="56">
        <f t="shared" ref="G15:J15" si="1">SUM(G16:G19)</f>
        <v>0</v>
      </c>
      <c r="H15" s="57">
        <f t="shared" si="1"/>
        <v>751182</v>
      </c>
      <c r="I15" s="57">
        <f t="shared" si="1"/>
        <v>0</v>
      </c>
      <c r="J15" s="57">
        <f t="shared" si="1"/>
        <v>721182</v>
      </c>
      <c r="K15" s="27"/>
      <c r="L15" s="59">
        <f t="shared" ref="L15:O15" si="2">SUM(L16:L19)</f>
        <v>0</v>
      </c>
      <c r="M15" s="57">
        <f t="shared" si="2"/>
        <v>751182</v>
      </c>
      <c r="N15" s="57">
        <f t="shared" si="2"/>
        <v>0</v>
      </c>
      <c r="O15" s="57">
        <f t="shared" si="2"/>
        <v>721182</v>
      </c>
      <c r="P15" s="27"/>
    </row>
    <row r="16" spans="1:16" s="61" customFormat="1" x14ac:dyDescent="0.25">
      <c r="A16" s="159"/>
      <c r="B16" s="67"/>
      <c r="C16" s="68">
        <v>69095</v>
      </c>
      <c r="D16" s="68"/>
      <c r="E16" s="68">
        <v>49062</v>
      </c>
      <c r="F16" s="77" t="s">
        <v>36</v>
      </c>
      <c r="G16" s="67"/>
      <c r="H16" s="90"/>
      <c r="I16" s="68"/>
      <c r="J16" s="91"/>
      <c r="K16" s="92"/>
      <c r="L16" s="70"/>
      <c r="M16" s="90"/>
      <c r="N16" s="68"/>
      <c r="O16" s="93"/>
      <c r="P16" s="92"/>
    </row>
    <row r="17" spans="1:17" s="61" customFormat="1" ht="72.75" x14ac:dyDescent="0.25">
      <c r="A17" s="159"/>
      <c r="B17" s="67"/>
      <c r="C17" s="68">
        <v>1137035</v>
      </c>
      <c r="D17" s="68"/>
      <c r="E17" s="68">
        <v>672120</v>
      </c>
      <c r="F17" s="77" t="s">
        <v>37</v>
      </c>
      <c r="G17" s="67"/>
      <c r="H17" s="42">
        <v>721182</v>
      </c>
      <c r="I17" s="68"/>
      <c r="J17" s="91">
        <f>672120+49062</f>
        <v>721182</v>
      </c>
      <c r="K17" s="92" t="s">
        <v>47</v>
      </c>
      <c r="L17" s="70"/>
      <c r="M17" s="42">
        <v>721182</v>
      </c>
      <c r="N17" s="68"/>
      <c r="O17" s="93">
        <v>721182</v>
      </c>
      <c r="P17" s="92" t="s">
        <v>47</v>
      </c>
    </row>
    <row r="18" spans="1:17" s="61" customFormat="1" x14ac:dyDescent="0.25">
      <c r="A18" s="159"/>
      <c r="B18" s="67"/>
      <c r="C18" s="68">
        <v>253900</v>
      </c>
      <c r="D18" s="68"/>
      <c r="E18" s="68">
        <v>243000</v>
      </c>
      <c r="F18" s="77" t="s">
        <v>38</v>
      </c>
      <c r="G18" s="67"/>
      <c r="H18" s="90">
        <v>30000</v>
      </c>
      <c r="I18" s="68"/>
      <c r="J18" s="91"/>
      <c r="K18" s="77" t="s">
        <v>64</v>
      </c>
      <c r="L18" s="70"/>
      <c r="M18" s="90">
        <v>30000</v>
      </c>
      <c r="N18" s="68"/>
      <c r="O18" s="93"/>
      <c r="P18" s="69" t="s">
        <v>38</v>
      </c>
    </row>
    <row r="19" spans="1:17" s="61" customFormat="1" x14ac:dyDescent="0.25">
      <c r="A19" s="159"/>
      <c r="B19" s="67"/>
      <c r="C19" s="68">
        <v>33500</v>
      </c>
      <c r="D19" s="68"/>
      <c r="E19" s="68">
        <v>33500</v>
      </c>
      <c r="F19" s="77" t="s">
        <v>39</v>
      </c>
      <c r="G19" s="67"/>
      <c r="H19" s="90"/>
      <c r="I19" s="68"/>
      <c r="J19" s="91"/>
      <c r="K19" s="69"/>
      <c r="L19" s="70"/>
      <c r="M19" s="90"/>
      <c r="N19" s="68"/>
      <c r="O19" s="93"/>
      <c r="P19" s="69"/>
    </row>
    <row r="20" spans="1:17" ht="36.75" x14ac:dyDescent="0.25">
      <c r="A20" s="125" t="s">
        <v>13</v>
      </c>
      <c r="B20" s="39">
        <v>0</v>
      </c>
      <c r="C20" s="4">
        <v>498</v>
      </c>
      <c r="D20" s="4">
        <v>0</v>
      </c>
      <c r="E20" s="4">
        <v>498</v>
      </c>
      <c r="F20" s="94" t="s">
        <v>63</v>
      </c>
      <c r="G20" s="39">
        <v>0</v>
      </c>
      <c r="H20" s="4">
        <v>0</v>
      </c>
      <c r="I20" s="4">
        <v>0</v>
      </c>
      <c r="J20" s="4">
        <v>0</v>
      </c>
      <c r="K20" s="24"/>
      <c r="L20" s="35">
        <v>0</v>
      </c>
      <c r="M20" s="4">
        <v>0</v>
      </c>
      <c r="N20" s="4">
        <v>0</v>
      </c>
      <c r="O20" s="4">
        <v>0</v>
      </c>
      <c r="P20" s="28"/>
    </row>
    <row r="21" spans="1:17" s="2" customFormat="1" ht="18" customHeight="1" x14ac:dyDescent="0.2">
      <c r="A21" s="171" t="s">
        <v>14</v>
      </c>
      <c r="B21" s="49">
        <f>SUM(B22:B28)</f>
        <v>0</v>
      </c>
      <c r="C21" s="53">
        <f t="shared" ref="C21:D21" si="3">SUM(C22:C28)</f>
        <v>1680239</v>
      </c>
      <c r="D21" s="52">
        <f t="shared" si="3"/>
        <v>0</v>
      </c>
      <c r="E21" s="53">
        <f>SUM(E22:E28)</f>
        <v>1328934</v>
      </c>
      <c r="F21" s="27" t="s">
        <v>7</v>
      </c>
      <c r="G21" s="49">
        <f t="shared" ref="G21:J21" si="4">SUM(G22:G28)</f>
        <v>0</v>
      </c>
      <c r="H21" s="4">
        <f t="shared" si="4"/>
        <v>1916009</v>
      </c>
      <c r="I21" s="53">
        <f t="shared" si="4"/>
        <v>0</v>
      </c>
      <c r="J21" s="52">
        <f t="shared" si="4"/>
        <v>1376765</v>
      </c>
      <c r="K21" s="27" t="s">
        <v>7</v>
      </c>
      <c r="L21" s="51">
        <f t="shared" ref="L21:O21" si="5">SUM(L22:L28)</f>
        <v>0</v>
      </c>
      <c r="M21" s="52">
        <f t="shared" si="5"/>
        <v>1710276</v>
      </c>
      <c r="N21" s="52">
        <f t="shared" si="5"/>
        <v>0</v>
      </c>
      <c r="O21" s="52">
        <f t="shared" si="5"/>
        <v>1426329</v>
      </c>
      <c r="P21" s="27" t="s">
        <v>7</v>
      </c>
    </row>
    <row r="22" spans="1:17" s="6" customFormat="1" ht="24" x14ac:dyDescent="0.2">
      <c r="A22" s="172"/>
      <c r="B22" s="95"/>
      <c r="C22" s="44">
        <v>1119939</v>
      </c>
      <c r="D22" s="44"/>
      <c r="E22" s="44">
        <v>1144034</v>
      </c>
      <c r="F22" s="104" t="s">
        <v>44</v>
      </c>
      <c r="G22" s="95"/>
      <c r="H22" s="44">
        <v>1185209</v>
      </c>
      <c r="I22" s="44"/>
      <c r="J22" s="42">
        <v>1185209</v>
      </c>
      <c r="K22" s="101" t="s">
        <v>44</v>
      </c>
      <c r="L22" s="44"/>
      <c r="M22" s="44">
        <v>1227876</v>
      </c>
      <c r="N22" s="44"/>
      <c r="O22" s="42">
        <v>1227876</v>
      </c>
      <c r="P22" s="101" t="s">
        <v>44</v>
      </c>
    </row>
    <row r="23" spans="1:17" s="2" customFormat="1" ht="24" x14ac:dyDescent="0.25">
      <c r="A23" s="172"/>
      <c r="B23" s="41"/>
      <c r="C23" s="42">
        <v>57900</v>
      </c>
      <c r="D23" s="42"/>
      <c r="E23" s="42">
        <v>20000</v>
      </c>
      <c r="F23" s="43" t="s">
        <v>25</v>
      </c>
      <c r="G23" s="44"/>
      <c r="H23" s="44">
        <v>71100</v>
      </c>
      <c r="I23" s="44"/>
      <c r="J23" s="42">
        <v>40000</v>
      </c>
      <c r="K23" s="43" t="s">
        <v>25</v>
      </c>
      <c r="L23" s="44"/>
      <c r="M23" s="44">
        <v>238400</v>
      </c>
      <c r="N23" s="44"/>
      <c r="O23" s="42">
        <v>118053</v>
      </c>
      <c r="P23" s="43" t="str">
        <f>K24</f>
        <v>Ielu apgaismošanas elektriskā tīkla renovācija</v>
      </c>
      <c r="Q23" s="75"/>
    </row>
    <row r="24" spans="1:17" s="2" customFormat="1" ht="36" x14ac:dyDescent="0.25">
      <c r="A24" s="172"/>
      <c r="B24" s="41"/>
      <c r="C24" s="42">
        <v>52300</v>
      </c>
      <c r="D24" s="42"/>
      <c r="E24" s="42">
        <v>52300</v>
      </c>
      <c r="F24" s="43" t="s">
        <v>31</v>
      </c>
      <c r="G24" s="44"/>
      <c r="H24" s="44">
        <v>312100</v>
      </c>
      <c r="I24" s="44"/>
      <c r="J24" s="42">
        <v>52300</v>
      </c>
      <c r="K24" s="43" t="s">
        <v>29</v>
      </c>
      <c r="L24" s="44"/>
      <c r="M24" s="44">
        <v>174800</v>
      </c>
      <c r="N24" s="44"/>
      <c r="O24" s="42">
        <v>35400</v>
      </c>
      <c r="P24" s="43" t="str">
        <f>K25</f>
        <v>Ielu apgaismojuma ierīkošana Jūrmalas pilsētas neapgaismotajās ielās</v>
      </c>
    </row>
    <row r="25" spans="1:17" s="2" customFormat="1" ht="36" x14ac:dyDescent="0.25">
      <c r="A25" s="172"/>
      <c r="B25" s="41"/>
      <c r="C25" s="42">
        <v>12200</v>
      </c>
      <c r="D25" s="42"/>
      <c r="E25" s="42">
        <v>12200</v>
      </c>
      <c r="F25" s="43" t="s">
        <v>32</v>
      </c>
      <c r="G25" s="44"/>
      <c r="H25" s="44">
        <v>347600</v>
      </c>
      <c r="I25" s="44"/>
      <c r="J25" s="42">
        <v>77956</v>
      </c>
      <c r="K25" s="43" t="s">
        <v>30</v>
      </c>
      <c r="L25" s="105"/>
      <c r="M25" s="63">
        <v>69200</v>
      </c>
      <c r="N25" s="81"/>
      <c r="O25" s="63">
        <v>45000</v>
      </c>
      <c r="P25" s="101" t="s">
        <v>25</v>
      </c>
    </row>
    <row r="26" spans="1:17" s="2" customFormat="1" ht="24" x14ac:dyDescent="0.25">
      <c r="A26" s="172"/>
      <c r="B26" s="41"/>
      <c r="C26" s="42"/>
      <c r="D26" s="42"/>
      <c r="E26" s="42">
        <v>65000</v>
      </c>
      <c r="F26" s="43" t="s">
        <v>33</v>
      </c>
      <c r="G26" s="105"/>
      <c r="H26" s="81"/>
      <c r="I26" s="81"/>
      <c r="J26" s="63">
        <v>21300</v>
      </c>
      <c r="K26" s="43" t="s">
        <v>24</v>
      </c>
      <c r="L26" s="46"/>
      <c r="M26" s="42"/>
      <c r="N26" s="42"/>
      <c r="O26" s="42"/>
      <c r="P26" s="54"/>
    </row>
    <row r="27" spans="1:17" s="2" customFormat="1" ht="24" x14ac:dyDescent="0.25">
      <c r="A27" s="172"/>
      <c r="B27" s="41"/>
      <c r="C27" s="42">
        <f>25400+412500</f>
        <v>437900</v>
      </c>
      <c r="D27" s="42"/>
      <c r="E27" s="42">
        <v>35400</v>
      </c>
      <c r="F27" s="43" t="s">
        <v>46</v>
      </c>
      <c r="G27" s="41"/>
      <c r="H27" s="42"/>
      <c r="I27" s="48"/>
      <c r="J27" s="42"/>
      <c r="K27" s="55"/>
      <c r="L27" s="46"/>
      <c r="M27" s="42"/>
      <c r="N27" s="42"/>
      <c r="O27" s="42"/>
      <c r="P27" s="54"/>
    </row>
    <row r="28" spans="1:17" s="2" customFormat="1" x14ac:dyDescent="0.25">
      <c r="A28" s="173"/>
      <c r="B28" s="41"/>
      <c r="C28" s="42"/>
      <c r="D28" s="42"/>
      <c r="E28" s="42"/>
      <c r="F28" s="45"/>
      <c r="G28" s="41"/>
      <c r="H28" s="42"/>
      <c r="I28" s="81"/>
      <c r="J28" s="81"/>
      <c r="K28" s="82"/>
      <c r="L28" s="46"/>
      <c r="M28" s="42"/>
      <c r="N28" s="42"/>
      <c r="O28" s="42"/>
      <c r="P28" s="83"/>
    </row>
    <row r="29" spans="1:17" s="61" customFormat="1" ht="19.5" customHeight="1" x14ac:dyDescent="0.25">
      <c r="A29" s="170" t="s">
        <v>15</v>
      </c>
      <c r="B29" s="56">
        <f>SUM(B30:B31)</f>
        <v>0</v>
      </c>
      <c r="C29" s="57">
        <f>SUM(C30:C31)</f>
        <v>189788</v>
      </c>
      <c r="D29" s="57">
        <f>SUM(D30:D31)</f>
        <v>0</v>
      </c>
      <c r="E29" s="57">
        <f>SUM(E30:E31)</f>
        <v>200794</v>
      </c>
      <c r="F29" s="58" t="s">
        <v>7</v>
      </c>
      <c r="G29" s="56">
        <f>SUM(G30:G31)</f>
        <v>0</v>
      </c>
      <c r="H29" s="57">
        <f>SUM(H30:H31)</f>
        <v>175393</v>
      </c>
      <c r="I29" s="57">
        <f>SUM(I30:I31)</f>
        <v>0</v>
      </c>
      <c r="J29" s="57">
        <f>SUM(J30:J31)</f>
        <v>175393</v>
      </c>
      <c r="K29" s="58"/>
      <c r="L29" s="59">
        <f>SUM(L30:L31)</f>
        <v>0</v>
      </c>
      <c r="M29" s="57">
        <f>SUM(M30:M31)</f>
        <v>175393</v>
      </c>
      <c r="N29" s="57">
        <f>SUM(N30:N31)</f>
        <v>0</v>
      </c>
      <c r="O29" s="57">
        <f>SUM(O30:O31)</f>
        <v>175393</v>
      </c>
      <c r="P29" s="58"/>
    </row>
    <row r="30" spans="1:17" s="71" customFormat="1" ht="24.75" x14ac:dyDescent="0.25">
      <c r="A30" s="170"/>
      <c r="B30" s="108"/>
      <c r="C30" s="63">
        <v>164387</v>
      </c>
      <c r="D30" s="68"/>
      <c r="E30" s="63">
        <v>175393</v>
      </c>
      <c r="F30" s="77" t="s">
        <v>5</v>
      </c>
      <c r="G30" s="67"/>
      <c r="H30" s="68">
        <v>175393</v>
      </c>
      <c r="I30" s="68"/>
      <c r="J30" s="68">
        <v>175393</v>
      </c>
      <c r="K30" s="77" t="s">
        <v>5</v>
      </c>
      <c r="L30" s="70"/>
      <c r="M30" s="68">
        <v>175393</v>
      </c>
      <c r="N30" s="68"/>
      <c r="O30" s="68">
        <v>175393</v>
      </c>
      <c r="P30" s="77" t="s">
        <v>5</v>
      </c>
    </row>
    <row r="31" spans="1:17" s="66" customFormat="1" ht="48" x14ac:dyDescent="0.25">
      <c r="A31" s="170"/>
      <c r="B31" s="62"/>
      <c r="C31" s="63">
        <v>25401</v>
      </c>
      <c r="D31" s="63"/>
      <c r="E31" s="63">
        <v>25401</v>
      </c>
      <c r="F31" s="79" t="s">
        <v>71</v>
      </c>
      <c r="G31" s="62"/>
      <c r="H31" s="63"/>
      <c r="I31" s="63"/>
      <c r="J31" s="63"/>
      <c r="K31" s="64"/>
      <c r="L31" s="65"/>
      <c r="M31" s="63"/>
      <c r="N31" s="63"/>
      <c r="O31" s="63"/>
      <c r="P31" s="64"/>
    </row>
    <row r="32" spans="1:17" s="75" customFormat="1" ht="24" x14ac:dyDescent="0.25">
      <c r="A32" s="170" t="s">
        <v>16</v>
      </c>
      <c r="B32" s="49">
        <f>SUM(B33:B35)</f>
        <v>2437380</v>
      </c>
      <c r="C32" s="73">
        <f>SUM(C33:C35)</f>
        <v>0</v>
      </c>
      <c r="D32" s="52">
        <f>SUM(D33:D35)</f>
        <v>2437380</v>
      </c>
      <c r="E32" s="73">
        <f>SUM(E33:E35)</f>
        <v>0</v>
      </c>
      <c r="F32" s="74" t="s">
        <v>62</v>
      </c>
      <c r="G32" s="49">
        <f>SUM(G33:G35)</f>
        <v>1963560</v>
      </c>
      <c r="H32" s="52">
        <f>SUM(H33:H35)</f>
        <v>0</v>
      </c>
      <c r="I32" s="52">
        <f>SUM(I33:I35)</f>
        <v>1963560</v>
      </c>
      <c r="J32" s="52">
        <f>SUM(J33:J35)</f>
        <v>0</v>
      </c>
      <c r="K32" s="74" t="s">
        <v>62</v>
      </c>
      <c r="L32" s="51">
        <f>SUM(L33:L35)</f>
        <v>1778590</v>
      </c>
      <c r="M32" s="52">
        <f>SUM(M33:M35)</f>
        <v>0</v>
      </c>
      <c r="N32" s="52">
        <f>SUM(N33:N34)</f>
        <v>1778590</v>
      </c>
      <c r="O32" s="52">
        <f>SUM(O33:O34)</f>
        <v>0</v>
      </c>
      <c r="P32" s="144" t="s">
        <v>62</v>
      </c>
    </row>
    <row r="33" spans="1:16" s="61" customFormat="1" ht="36.75" x14ac:dyDescent="0.25">
      <c r="A33" s="170"/>
      <c r="B33" s="109">
        <f>1316160</f>
        <v>1316160</v>
      </c>
      <c r="C33" s="122"/>
      <c r="D33" s="106">
        <v>1316160</v>
      </c>
      <c r="E33" s="122"/>
      <c r="F33" s="77" t="s">
        <v>59</v>
      </c>
      <c r="G33" s="106">
        <v>184970</v>
      </c>
      <c r="H33" s="68"/>
      <c r="I33" s="106">
        <v>184970</v>
      </c>
      <c r="J33" s="68"/>
      <c r="K33" s="77" t="s">
        <v>26</v>
      </c>
      <c r="L33" s="106">
        <v>1138300</v>
      </c>
      <c r="M33" s="90"/>
      <c r="N33" s="106">
        <v>1138300</v>
      </c>
      <c r="O33" s="90"/>
      <c r="P33" s="77" t="str">
        <f>K34</f>
        <v>Dubultu katlu mājas rekonstrukcija</v>
      </c>
    </row>
    <row r="34" spans="1:16" s="61" customFormat="1" ht="36" x14ac:dyDescent="0.25">
      <c r="A34" s="170"/>
      <c r="B34" s="109">
        <f>284570</f>
        <v>284570</v>
      </c>
      <c r="C34" s="122"/>
      <c r="D34" s="106">
        <v>284570</v>
      </c>
      <c r="E34" s="76"/>
      <c r="F34" s="77" t="s">
        <v>60</v>
      </c>
      <c r="G34" s="106">
        <v>1138300</v>
      </c>
      <c r="H34" s="68"/>
      <c r="I34" s="106">
        <v>1138300</v>
      </c>
      <c r="J34" s="68"/>
      <c r="K34" s="77" t="s">
        <v>27</v>
      </c>
      <c r="L34" s="44">
        <v>640290</v>
      </c>
      <c r="M34" s="90"/>
      <c r="N34" s="44">
        <v>640290</v>
      </c>
      <c r="O34" s="42"/>
      <c r="P34" s="79" t="str">
        <f>K35</f>
        <v>Saistvada izbūve starp Dubultu un J.Pliekšāna katlu mājām</v>
      </c>
    </row>
    <row r="35" spans="1:16" s="75" customFormat="1" ht="36" x14ac:dyDescent="0.2">
      <c r="A35" s="170"/>
      <c r="B35" s="95">
        <f>836650</f>
        <v>836650</v>
      </c>
      <c r="C35" s="123"/>
      <c r="D35" s="44">
        <v>836650</v>
      </c>
      <c r="E35" s="78"/>
      <c r="F35" s="77" t="s">
        <v>61</v>
      </c>
      <c r="G35" s="44">
        <v>640290</v>
      </c>
      <c r="H35" s="63"/>
      <c r="I35" s="44">
        <v>640290</v>
      </c>
      <c r="J35" s="63"/>
      <c r="K35" s="79" t="s">
        <v>28</v>
      </c>
      <c r="L35" s="46"/>
      <c r="M35" s="42"/>
      <c r="N35" s="124"/>
      <c r="O35" s="124"/>
      <c r="P35" s="80"/>
    </row>
    <row r="36" spans="1:16" s="61" customFormat="1" ht="18" customHeight="1" x14ac:dyDescent="0.25">
      <c r="A36" s="170" t="s">
        <v>17</v>
      </c>
      <c r="B36" s="56">
        <f>SUM(B37:B46)</f>
        <v>500000</v>
      </c>
      <c r="C36" s="57">
        <f>SUM(C37:C46)</f>
        <v>12427032</v>
      </c>
      <c r="D36" s="57">
        <f>SUM(D37:D46)</f>
        <v>2812459</v>
      </c>
      <c r="E36" s="57">
        <f>SUM(E37:E46)</f>
        <v>9634992</v>
      </c>
      <c r="F36" s="58" t="s">
        <v>7</v>
      </c>
      <c r="G36" s="56">
        <f>SUM(G37:G46)</f>
        <v>0</v>
      </c>
      <c r="H36" s="57">
        <f>SUM(H37:H46)</f>
        <v>792995</v>
      </c>
      <c r="I36" s="57">
        <f>SUM(I37:I46)</f>
        <v>0</v>
      </c>
      <c r="J36" s="57">
        <f>SUM(J37:J46)</f>
        <v>792995</v>
      </c>
      <c r="K36" s="58" t="s">
        <v>7</v>
      </c>
      <c r="L36" s="59">
        <f t="shared" ref="L36:M36" si="6">SUM(L37:L46)</f>
        <v>0</v>
      </c>
      <c r="M36" s="57">
        <f t="shared" si="6"/>
        <v>792995</v>
      </c>
      <c r="N36" s="57">
        <f>SUM(N37:N46)</f>
        <v>0</v>
      </c>
      <c r="O36" s="57">
        <f>SUM(O37:O46)</f>
        <v>792995</v>
      </c>
      <c r="P36" s="60"/>
    </row>
    <row r="37" spans="1:16" s="66" customFormat="1" ht="48" x14ac:dyDescent="0.25">
      <c r="A37" s="170"/>
      <c r="B37" s="95"/>
      <c r="C37" s="42">
        <v>2312459</v>
      </c>
      <c r="D37" s="44">
        <v>2312459</v>
      </c>
      <c r="E37" s="72"/>
      <c r="F37" s="79" t="s">
        <v>48</v>
      </c>
      <c r="G37" s="62"/>
      <c r="H37" s="96">
        <f>466360-41502</f>
        <v>424858</v>
      </c>
      <c r="I37" s="63"/>
      <c r="J37" s="96">
        <f>466360-41502</f>
        <v>424858</v>
      </c>
      <c r="K37" s="79" t="s">
        <v>40</v>
      </c>
      <c r="L37" s="65"/>
      <c r="M37" s="63">
        <f>424858+200751-100000</f>
        <v>525609</v>
      </c>
      <c r="N37" s="63"/>
      <c r="O37" s="63">
        <f>424858+200751-100000</f>
        <v>525609</v>
      </c>
      <c r="P37" s="79" t="s">
        <v>40</v>
      </c>
    </row>
    <row r="38" spans="1:16" s="71" customFormat="1" ht="24.75" x14ac:dyDescent="0.25">
      <c r="A38" s="170"/>
      <c r="B38" s="109"/>
      <c r="C38" s="90">
        <v>457061</v>
      </c>
      <c r="D38" s="68"/>
      <c r="E38" s="90">
        <v>466360</v>
      </c>
      <c r="F38" s="99" t="s">
        <v>53</v>
      </c>
      <c r="G38" s="67"/>
      <c r="H38" s="97">
        <v>167386</v>
      </c>
      <c r="I38" s="68"/>
      <c r="J38" s="97">
        <v>167386</v>
      </c>
      <c r="K38" s="99" t="s">
        <v>52</v>
      </c>
      <c r="L38" s="70"/>
      <c r="M38" s="68">
        <f>167386+100000</f>
        <v>267386</v>
      </c>
      <c r="N38" s="68"/>
      <c r="O38" s="68">
        <f>167386+100000</f>
        <v>267386</v>
      </c>
      <c r="P38" s="99" t="s">
        <v>52</v>
      </c>
    </row>
    <row r="39" spans="1:16" s="71" customFormat="1" ht="24.75" x14ac:dyDescent="0.25">
      <c r="A39" s="170"/>
      <c r="B39" s="86"/>
      <c r="C39" s="107">
        <f>815515-150000-151780-360000</f>
        <v>153735</v>
      </c>
      <c r="D39" s="68"/>
      <c r="E39" s="90">
        <f>326635-159249</f>
        <v>167386</v>
      </c>
      <c r="F39" s="99" t="s">
        <v>52</v>
      </c>
      <c r="G39" s="67"/>
      <c r="H39" s="97"/>
      <c r="I39" s="68"/>
      <c r="J39" s="68"/>
      <c r="K39" s="77"/>
      <c r="L39" s="70"/>
      <c r="M39" s="68"/>
      <c r="N39" s="68"/>
      <c r="O39" s="68"/>
      <c r="P39" s="69"/>
    </row>
    <row r="40" spans="1:16" s="71" customFormat="1" ht="36.75" x14ac:dyDescent="0.25">
      <c r="A40" s="170"/>
      <c r="B40" s="86"/>
      <c r="C40" s="107">
        <v>150000</v>
      </c>
      <c r="D40" s="68"/>
      <c r="E40" s="90"/>
      <c r="F40" s="99" t="s">
        <v>49</v>
      </c>
      <c r="G40" s="67"/>
      <c r="H40" s="97"/>
      <c r="I40" s="68"/>
      <c r="J40" s="68"/>
      <c r="K40" s="77"/>
      <c r="L40" s="70"/>
      <c r="M40" s="68"/>
      <c r="N40" s="68"/>
      <c r="O40" s="68"/>
      <c r="P40" s="69"/>
    </row>
    <row r="41" spans="1:16" s="71" customFormat="1" ht="36.75" x14ac:dyDescent="0.25">
      <c r="A41" s="170"/>
      <c r="B41" s="86"/>
      <c r="C41" s="107">
        <v>151780</v>
      </c>
      <c r="D41" s="68"/>
      <c r="E41" s="90"/>
      <c r="F41" s="99" t="s">
        <v>50</v>
      </c>
      <c r="G41" s="67"/>
      <c r="H41" s="97"/>
      <c r="I41" s="68"/>
      <c r="J41" s="68"/>
      <c r="K41" s="77"/>
      <c r="L41" s="70"/>
      <c r="M41" s="68"/>
      <c r="N41" s="68"/>
      <c r="O41" s="68"/>
      <c r="P41" s="69"/>
    </row>
    <row r="42" spans="1:16" s="71" customFormat="1" ht="48.75" x14ac:dyDescent="0.25">
      <c r="A42" s="170"/>
      <c r="B42" s="86"/>
      <c r="C42" s="107">
        <v>360000</v>
      </c>
      <c r="D42" s="68"/>
      <c r="E42" s="90">
        <v>159249</v>
      </c>
      <c r="F42" s="99" t="s">
        <v>51</v>
      </c>
      <c r="G42" s="67"/>
      <c r="H42" s="97">
        <v>200751</v>
      </c>
      <c r="I42" s="68"/>
      <c r="J42" s="68">
        <v>200751</v>
      </c>
      <c r="K42" s="99" t="s">
        <v>51</v>
      </c>
      <c r="L42" s="70"/>
      <c r="M42" s="68"/>
      <c r="N42" s="68"/>
      <c r="O42" s="68"/>
      <c r="P42" s="69"/>
    </row>
    <row r="43" spans="1:16" s="71" customFormat="1" ht="60.75" x14ac:dyDescent="0.25">
      <c r="A43" s="170"/>
      <c r="B43" s="86"/>
      <c r="C43" s="107">
        <v>35051</v>
      </c>
      <c r="D43" s="68"/>
      <c r="E43" s="90">
        <v>35051</v>
      </c>
      <c r="F43" s="99" t="s">
        <v>72</v>
      </c>
      <c r="G43" s="67"/>
      <c r="H43" s="97"/>
      <c r="I43" s="68"/>
      <c r="J43" s="68"/>
      <c r="K43" s="99"/>
      <c r="L43" s="70"/>
      <c r="M43" s="68"/>
      <c r="N43" s="68"/>
      <c r="O43" s="68"/>
      <c r="P43" s="69"/>
    </row>
    <row r="44" spans="1:16" s="71" customFormat="1" ht="36.75" x14ac:dyDescent="0.25">
      <c r="A44" s="170"/>
      <c r="B44" s="89"/>
      <c r="C44" s="90">
        <v>76178</v>
      </c>
      <c r="D44" s="68"/>
      <c r="E44" s="90">
        <v>76178</v>
      </c>
      <c r="F44" s="77" t="s">
        <v>45</v>
      </c>
      <c r="G44" s="67"/>
      <c r="H44" s="68"/>
      <c r="I44" s="68"/>
      <c r="J44" s="68"/>
      <c r="K44" s="69"/>
      <c r="L44" s="70"/>
      <c r="M44" s="68"/>
      <c r="N44" s="68"/>
      <c r="O44" s="68"/>
      <c r="P44" s="69"/>
    </row>
    <row r="45" spans="1:16" s="71" customFormat="1" ht="42" customHeight="1" x14ac:dyDescent="0.25">
      <c r="A45" s="170"/>
      <c r="B45" s="154">
        <v>500000</v>
      </c>
      <c r="C45" s="106">
        <v>2320876</v>
      </c>
      <c r="D45" s="145">
        <v>500000</v>
      </c>
      <c r="E45" s="106">
        <v>2320876</v>
      </c>
      <c r="F45" s="77" t="s">
        <v>57</v>
      </c>
      <c r="G45" s="67"/>
      <c r="H45" s="68"/>
      <c r="I45" s="68"/>
      <c r="J45" s="68"/>
      <c r="K45" s="69"/>
      <c r="L45" s="70"/>
      <c r="M45" s="68"/>
      <c r="N45" s="68"/>
      <c r="O45" s="68"/>
      <c r="P45" s="69"/>
    </row>
    <row r="46" spans="1:16" s="71" customFormat="1" ht="40.5" customHeight="1" x14ac:dyDescent="0.25">
      <c r="A46" s="170"/>
      <c r="B46" s="155"/>
      <c r="C46" s="106">
        <v>6409892</v>
      </c>
      <c r="D46" s="147"/>
      <c r="E46" s="106">
        <v>6409892</v>
      </c>
      <c r="F46" s="77" t="s">
        <v>58</v>
      </c>
      <c r="G46" s="67"/>
      <c r="H46" s="68"/>
      <c r="I46" s="68"/>
      <c r="J46" s="68"/>
      <c r="K46" s="69"/>
      <c r="L46" s="70"/>
      <c r="M46" s="68"/>
      <c r="N46" s="68"/>
      <c r="O46" s="68"/>
      <c r="P46" s="69"/>
    </row>
    <row r="47" spans="1:16" s="100" customFormat="1" ht="36.75" x14ac:dyDescent="0.25">
      <c r="A47" s="132" t="s">
        <v>69</v>
      </c>
      <c r="B47" s="133">
        <v>0</v>
      </c>
      <c r="C47" s="57">
        <v>78744</v>
      </c>
      <c r="D47" s="134">
        <v>0</v>
      </c>
      <c r="E47" s="57">
        <v>78744</v>
      </c>
      <c r="F47" s="98" t="s">
        <v>73</v>
      </c>
      <c r="G47" s="56">
        <v>0</v>
      </c>
      <c r="H47" s="57">
        <v>0</v>
      </c>
      <c r="I47" s="57">
        <v>0</v>
      </c>
      <c r="J47" s="57">
        <v>0</v>
      </c>
      <c r="K47" s="58"/>
      <c r="L47" s="59">
        <v>0</v>
      </c>
      <c r="M47" s="57">
        <v>0</v>
      </c>
      <c r="N47" s="57">
        <v>0</v>
      </c>
      <c r="O47" s="57">
        <v>0</v>
      </c>
      <c r="P47" s="60"/>
    </row>
    <row r="48" spans="1:16" s="143" customFormat="1" x14ac:dyDescent="0.25">
      <c r="A48" s="135"/>
      <c r="B48" s="136"/>
      <c r="C48" s="137"/>
      <c r="D48" s="138"/>
      <c r="E48" s="137"/>
      <c r="F48" s="99"/>
      <c r="G48" s="139"/>
      <c r="H48" s="137"/>
      <c r="I48" s="137"/>
      <c r="J48" s="137"/>
      <c r="K48" s="140"/>
      <c r="L48" s="141"/>
      <c r="M48" s="137"/>
      <c r="N48" s="137"/>
      <c r="O48" s="137"/>
      <c r="P48" s="142"/>
    </row>
    <row r="49" spans="1:16" s="100" customFormat="1" ht="48.75" x14ac:dyDescent="0.25">
      <c r="A49" s="151" t="s">
        <v>18</v>
      </c>
      <c r="B49" s="56">
        <f>SUM(B50:B55)</f>
        <v>0</v>
      </c>
      <c r="C49" s="57">
        <f t="shared" ref="C49:E49" si="7">SUM(C50:C55)</f>
        <v>746248</v>
      </c>
      <c r="D49" s="57">
        <f t="shared" si="7"/>
        <v>0</v>
      </c>
      <c r="E49" s="57">
        <f t="shared" si="7"/>
        <v>395756</v>
      </c>
      <c r="F49" s="98" t="s">
        <v>41</v>
      </c>
      <c r="G49" s="56">
        <f>SUM(G50:G55)</f>
        <v>0</v>
      </c>
      <c r="H49" s="57">
        <f t="shared" ref="H49:J49" si="8">SUM(H50:H55)</f>
        <v>958198</v>
      </c>
      <c r="I49" s="57">
        <f t="shared" si="8"/>
        <v>0</v>
      </c>
      <c r="J49" s="57">
        <f t="shared" si="8"/>
        <v>384375</v>
      </c>
      <c r="K49" s="58"/>
      <c r="L49" s="56">
        <f>SUM(L50:L55)</f>
        <v>0</v>
      </c>
      <c r="M49" s="57">
        <f t="shared" ref="M49:O49" si="9">SUM(M50:M55)</f>
        <v>4436638</v>
      </c>
      <c r="N49" s="57">
        <f t="shared" si="9"/>
        <v>0</v>
      </c>
      <c r="O49" s="57">
        <f t="shared" si="9"/>
        <v>395906</v>
      </c>
      <c r="P49" s="60"/>
    </row>
    <row r="50" spans="1:16" ht="62.25" customHeight="1" x14ac:dyDescent="0.25">
      <c r="A50" s="152"/>
      <c r="B50" s="114"/>
      <c r="C50" s="96">
        <v>348803</v>
      </c>
      <c r="D50" s="126"/>
      <c r="E50" s="126">
        <v>0</v>
      </c>
      <c r="F50" s="127" t="s">
        <v>65</v>
      </c>
      <c r="G50" s="110"/>
      <c r="H50" s="96">
        <v>528202</v>
      </c>
      <c r="I50" s="126"/>
      <c r="J50" s="126">
        <v>0</v>
      </c>
      <c r="K50" s="128" t="s">
        <v>66</v>
      </c>
      <c r="L50" s="119"/>
      <c r="M50" s="96">
        <v>4000000</v>
      </c>
      <c r="N50" s="126"/>
      <c r="O50" s="126">
        <f>J50</f>
        <v>0</v>
      </c>
      <c r="P50" s="128" t="s">
        <v>68</v>
      </c>
    </row>
    <row r="51" spans="1:16" ht="52.5" customHeight="1" x14ac:dyDescent="0.25">
      <c r="A51" s="152"/>
      <c r="B51" s="114"/>
      <c r="C51" s="90">
        <v>13070</v>
      </c>
      <c r="D51" s="90">
        <v>0</v>
      </c>
      <c r="E51" s="90">
        <v>15839</v>
      </c>
      <c r="F51" s="99" t="s">
        <v>67</v>
      </c>
      <c r="G51" s="110"/>
      <c r="H51" s="145">
        <v>429996</v>
      </c>
      <c r="I51" s="126"/>
      <c r="J51" s="145">
        <v>384375</v>
      </c>
      <c r="K51" s="129" t="s">
        <v>56</v>
      </c>
      <c r="L51" s="119"/>
      <c r="M51" s="148">
        <v>436638</v>
      </c>
      <c r="N51" s="126"/>
      <c r="O51" s="145">
        <v>395906</v>
      </c>
      <c r="P51" s="129" t="s">
        <v>56</v>
      </c>
    </row>
    <row r="52" spans="1:16" ht="24.75" x14ac:dyDescent="0.25">
      <c r="A52" s="152"/>
      <c r="B52" s="114"/>
      <c r="C52" s="97">
        <v>137522</v>
      </c>
      <c r="D52" s="112"/>
      <c r="E52" s="68">
        <v>138863</v>
      </c>
      <c r="F52" s="118" t="s">
        <v>56</v>
      </c>
      <c r="G52" s="111"/>
      <c r="H52" s="146"/>
      <c r="I52" s="130"/>
      <c r="J52" s="146"/>
      <c r="K52" s="131" t="s">
        <v>54</v>
      </c>
      <c r="L52" s="121"/>
      <c r="M52" s="149"/>
      <c r="N52" s="130"/>
      <c r="O52" s="146"/>
      <c r="P52" s="131" t="s">
        <v>54</v>
      </c>
    </row>
    <row r="53" spans="1:16" ht="24.75" x14ac:dyDescent="0.25">
      <c r="A53" s="152"/>
      <c r="B53" s="114"/>
      <c r="C53" s="97">
        <v>115220</v>
      </c>
      <c r="D53" s="112"/>
      <c r="E53" s="68">
        <v>114828</v>
      </c>
      <c r="F53" s="118" t="s">
        <v>54</v>
      </c>
      <c r="G53" s="111"/>
      <c r="H53" s="147"/>
      <c r="I53" s="130"/>
      <c r="J53" s="147"/>
      <c r="K53" s="129" t="s">
        <v>55</v>
      </c>
      <c r="L53" s="121"/>
      <c r="M53" s="150"/>
      <c r="N53" s="130"/>
      <c r="O53" s="147"/>
      <c r="P53" s="131" t="s">
        <v>55</v>
      </c>
    </row>
    <row r="54" spans="1:16" x14ac:dyDescent="0.25">
      <c r="A54" s="152"/>
      <c r="B54" s="114"/>
      <c r="C54" s="97">
        <v>131633</v>
      </c>
      <c r="D54" s="112"/>
      <c r="E54" s="68">
        <v>126226</v>
      </c>
      <c r="F54" s="118" t="s">
        <v>55</v>
      </c>
      <c r="G54" s="111"/>
      <c r="H54" s="113"/>
      <c r="I54" s="117"/>
      <c r="J54" s="113"/>
      <c r="K54" s="120"/>
      <c r="L54" s="121"/>
      <c r="M54" s="113"/>
      <c r="N54" s="117"/>
      <c r="O54" s="113"/>
      <c r="P54" s="120"/>
    </row>
    <row r="55" spans="1:16" x14ac:dyDescent="0.25">
      <c r="A55" s="153"/>
      <c r="B55" s="116"/>
      <c r="C55" s="36"/>
      <c r="D55" s="13"/>
      <c r="E55" s="13"/>
      <c r="F55" s="115"/>
      <c r="G55" s="116"/>
      <c r="H55" s="36"/>
      <c r="I55" s="13"/>
      <c r="J55" s="13"/>
      <c r="K55" s="115"/>
      <c r="L55" s="116"/>
      <c r="M55" s="36"/>
      <c r="N55" s="13"/>
      <c r="O55" s="13"/>
      <c r="P55" s="13"/>
    </row>
    <row r="56" spans="1:16" ht="15.75" thickBot="1" x14ac:dyDescent="0.3">
      <c r="A56" s="31" t="s">
        <v>2</v>
      </c>
      <c r="B56" s="84">
        <f>B9+B15+B20+B21+B29+B32+B36+B49+B47</f>
        <v>3682063</v>
      </c>
      <c r="C56" s="84">
        <f>C9+C15+C20+C21+C29+C32+C36+C49+C47</f>
        <v>16767079</v>
      </c>
      <c r="D56" s="84">
        <f>D9+D15+D20+D21+D29+D32+D36+D49+D47</f>
        <v>5994522</v>
      </c>
      <c r="E56" s="84">
        <f>E9+E15+E20+E21+E29+E32+E36+E49+E47</f>
        <v>12731400</v>
      </c>
      <c r="F56" s="29"/>
      <c r="G56" s="84">
        <f>G9+G15+G20+G21+G29+G32+G36+G49+G47</f>
        <v>5553560</v>
      </c>
      <c r="H56" s="84">
        <f>H9+H15+H20+H21+H29+H32+H36+H49+H47</f>
        <v>4593777</v>
      </c>
      <c r="I56" s="84">
        <f>I9+I15+I20+I21+I29+I32+I36+I49+I47</f>
        <v>1963560</v>
      </c>
      <c r="J56" s="84">
        <f>J9+J15+J20+J21+J29+J32+J36+J49+J47</f>
        <v>3450710</v>
      </c>
      <c r="K56" s="29"/>
      <c r="L56" s="85">
        <f>L9+L15+L20+L21+L29+L32+L36+L49+L47</f>
        <v>1778590</v>
      </c>
      <c r="M56" s="85">
        <f>M9+M15+M20+M21+M29+M32+M36+M49+M47</f>
        <v>7866484</v>
      </c>
      <c r="N56" s="85">
        <f>N9+N15+N20+N21+N29+N32+N36+N49+N47</f>
        <v>1778590</v>
      </c>
      <c r="O56" s="85">
        <f>O9+O15+O20+O21+O29+O32+O36+O49+O47</f>
        <v>3511805</v>
      </c>
    </row>
    <row r="57" spans="1:16" x14ac:dyDescent="0.25">
      <c r="A57" s="87"/>
      <c r="B57" s="88"/>
      <c r="C57" s="88"/>
      <c r="D57" s="88"/>
      <c r="E57" s="88"/>
      <c r="F57" s="88"/>
      <c r="G57" s="88"/>
      <c r="H57" s="88"/>
      <c r="I57" s="88"/>
      <c r="J57" s="88"/>
    </row>
  </sheetData>
  <mergeCells count="31">
    <mergeCell ref="A32:A35"/>
    <mergeCell ref="A21:A28"/>
    <mergeCell ref="A9:A14"/>
    <mergeCell ref="H51:H53"/>
    <mergeCell ref="A2:P2"/>
    <mergeCell ref="A4:A7"/>
    <mergeCell ref="A36:A46"/>
    <mergeCell ref="L4:P4"/>
    <mergeCell ref="A29:A31"/>
    <mergeCell ref="B5:C5"/>
    <mergeCell ref="D5:E5"/>
    <mergeCell ref="G5:H5"/>
    <mergeCell ref="I5:J5"/>
    <mergeCell ref="L5:M5"/>
    <mergeCell ref="N5:O5"/>
    <mergeCell ref="B4:F4"/>
    <mergeCell ref="G4:K4"/>
    <mergeCell ref="A15:A19"/>
    <mergeCell ref="G10:H10"/>
    <mergeCell ref="G11:H11"/>
    <mergeCell ref="B12:B13"/>
    <mergeCell ref="F12:F13"/>
    <mergeCell ref="D12:D13"/>
    <mergeCell ref="E12:E13"/>
    <mergeCell ref="C12:C13"/>
    <mergeCell ref="J51:J53"/>
    <mergeCell ref="M51:M53"/>
    <mergeCell ref="O51:O53"/>
    <mergeCell ref="A49:A55"/>
    <mergeCell ref="B45:B46"/>
    <mergeCell ref="D45:D46"/>
  </mergeCells>
  <pageMargins left="0.11811023622047245" right="0.11811023622047245" top="0.35433070866141736" bottom="0.19685039370078741" header="0.23622047244094491" footer="0.31496062992125984"/>
  <pageSetup paperSize="9" scale="60" orientation="landscape" r:id="rId1"/>
  <headerFooter differentFirst="1">
    <oddHeader xml:space="preserve">&amp;R&amp;"Times New Roman,Regular"
</oddHeader>
    <oddFooter>&amp;R&amp;P</oddFooter>
    <firstHeader xml:space="preserve">&amp;R&amp;"Times New Roman,Regular"&amp;9Pielikums Jūrmalas pilsētas domes 2015.gada 7.maija lēmumam Nr.191
(protokols Nr.10,  10.punkts) 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3.gadi</vt:lpstr>
      <vt:lpstr>'3.gadi'!Print_Area</vt:lpstr>
      <vt:lpstr>'3.gadi'!Print_Titles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2015-05-11T08:46:09Z</dcterms:modified>
</cp:coreProperties>
</file>