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200" windowHeight="1198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H20" i="1" l="1"/>
  <c r="F30" i="1"/>
  <c r="H21" i="1"/>
  <c r="I22" i="1"/>
  <c r="H28" i="1"/>
  <c r="E30" i="1" l="1"/>
  <c r="E29" i="1"/>
  <c r="E27" i="1" s="1"/>
  <c r="E13" i="1"/>
  <c r="E14" i="1"/>
  <c r="D30" i="1" l="1"/>
  <c r="C30" i="1"/>
  <c r="F29" i="1"/>
  <c r="D29" i="1"/>
  <c r="C29" i="1"/>
  <c r="C27" i="1" s="1"/>
  <c r="J28" i="1"/>
  <c r="D28" i="1"/>
  <c r="D27" i="1"/>
  <c r="K26" i="1"/>
  <c r="J26" i="1"/>
  <c r="K25" i="1"/>
  <c r="J25" i="1"/>
  <c r="K24" i="1"/>
  <c r="J24" i="1"/>
  <c r="J23" i="1"/>
  <c r="K23" i="1" s="1"/>
  <c r="J22" i="1"/>
  <c r="D22" i="1"/>
  <c r="D13" i="1" s="1"/>
  <c r="C22" i="1"/>
  <c r="J21" i="1"/>
  <c r="J20" i="1"/>
  <c r="C20" i="1"/>
  <c r="J19" i="1"/>
  <c r="K14" i="1"/>
  <c r="K29" i="1" s="1"/>
  <c r="K27" i="1" s="1"/>
  <c r="F14" i="1"/>
  <c r="J14" i="1" s="1"/>
  <c r="D14" i="1"/>
  <c r="C13" i="1"/>
  <c r="F27" i="1" l="1"/>
  <c r="G14" i="1"/>
  <c r="J31" i="1"/>
  <c r="J29" i="1" s="1"/>
  <c r="F13" i="1"/>
  <c r="J13" i="1"/>
  <c r="K13" i="1"/>
  <c r="G13" i="1" l="1"/>
  <c r="G30" i="1"/>
  <c r="G29" i="1" s="1"/>
  <c r="H14" i="1" s="1"/>
  <c r="G27" i="1" l="1"/>
  <c r="H13" i="1"/>
  <c r="H31" i="1"/>
  <c r="H29" i="1" l="1"/>
  <c r="H27" i="1" s="1"/>
  <c r="I14" i="1" l="1"/>
  <c r="I31" i="1" s="1"/>
  <c r="I29" i="1" s="1"/>
  <c r="I27" i="1" s="1"/>
  <c r="I13" i="1" l="1"/>
</calcChain>
</file>

<file path=xl/sharedStrings.xml><?xml version="1.0" encoding="utf-8"?>
<sst xmlns="http://schemas.openxmlformats.org/spreadsheetml/2006/main" count="40" uniqueCount="40">
  <si>
    <t>Projekta</t>
  </si>
  <si>
    <t>"Jūrmalas pilsētas tranzītielas P128 (Talsu šoseja/Kolkas iela) izbūve"</t>
  </si>
  <si>
    <t>finansēšanas plāns</t>
  </si>
  <si>
    <t>Projekta īstenotājs: Jūrmalas pilsētas dome</t>
  </si>
  <si>
    <t>Projekta nosaukums: "Jūrmalas pilsētas tranzītielas P128 (Talsu šoseja/Kolkas iela) izbūve"</t>
  </si>
  <si>
    <t>Funkcionālās klasifikācijas kods: 04.510.</t>
  </si>
  <si>
    <t>Pozīcija / gads</t>
  </si>
  <si>
    <t>2012.gads</t>
  </si>
  <si>
    <t>2013.gads</t>
  </si>
  <si>
    <t>2014.gads</t>
  </si>
  <si>
    <t>2015.gads</t>
  </si>
  <si>
    <t>1.ceturksnis</t>
  </si>
  <si>
    <t>2.ceturksnis</t>
  </si>
  <si>
    <t>3.ceturksnis</t>
  </si>
  <si>
    <t>4.ceturksnis</t>
  </si>
  <si>
    <t>Kopā</t>
  </si>
  <si>
    <t>IEŅĒMUMI kopā, t.sk.:</t>
  </si>
  <si>
    <t>Atlikums perioda sākumā, t.sk.</t>
  </si>
  <si>
    <t>no pašvaldības budžeta</t>
  </si>
  <si>
    <t>no valsts budžeta</t>
  </si>
  <si>
    <t>no ERAF</t>
  </si>
  <si>
    <t>cits finansējuma avots</t>
  </si>
  <si>
    <t>Priekšfinansējums no pašvaldības budžeta</t>
  </si>
  <si>
    <t>Līdzfinansējums no pašvaldības budžeta</t>
  </si>
  <si>
    <r>
      <t xml:space="preserve">Pašvaldības budžeta līdzekļi </t>
    </r>
    <r>
      <rPr>
        <u/>
        <sz val="9"/>
        <color theme="1"/>
        <rFont val="Times New Roman"/>
        <family val="1"/>
        <charset val="186"/>
      </rPr>
      <t>neattiecināmo</t>
    </r>
    <r>
      <rPr>
        <sz val="9"/>
        <color theme="1"/>
        <rFont val="Times New Roman"/>
        <family val="1"/>
        <charset val="186"/>
      </rPr>
      <t xml:space="preserve"> izmaksu veikšanai </t>
    </r>
  </si>
  <si>
    <t>Pašvaldību no valsts budžeta iestādēm saņemtie transferti ERAF līdzfinansētajiem projektiem (pasākumiem) (18.6.3.0.)</t>
  </si>
  <si>
    <t>Pārējie pašvaldību saņemtie valsts budžeta iestāžu transferti (18.6.9.0.)</t>
  </si>
  <si>
    <t>Pašvaldību saņemtie transferti no citām pašvaldībām (19.2.0.0.)</t>
  </si>
  <si>
    <t>Ieņēmumi no citu valstu finanšu palīdzības programmu īstenošanas (21.1.9.2.)</t>
  </si>
  <si>
    <t>Pārējie šajā klasifikācijā iepriekš neklasificētie ieņēmumi (21.4.2.0.)</t>
  </si>
  <si>
    <t>IZDEVUMI kopā, t.sk.:</t>
  </si>
  <si>
    <t>IZDEVUMI projekta aktivitāšu īstenošanai</t>
  </si>
  <si>
    <t>Atlikums perioda beigās, t.sk:</t>
  </si>
  <si>
    <t> atlikums projekta turpmākai īstenošanai F22010000 bankā</t>
  </si>
  <si>
    <t>pašvaldības līdzekļi F22010000 bankā</t>
  </si>
  <si>
    <t>2016.gads</t>
  </si>
  <si>
    <t>Kopējais projekta finansējums saskaņā ar apstiprināto projekta pieteikumu: 6 283 828.49 EUR, t.sk. projekta attiecināmās izmaksas 4 654 438,65 EUR, kas sastāv no ERAF finansējuma 3 444 284,60 EUR (74%), Valsts budžeta dotācijas 104 724,87 EUR (2.25%) un pašvaldības līdzfinansējums 1 105 429,18 EUR (23.75%). Projekta neattiecināmās izmaksas 1 629 389.84 EUR tiek finansētas no pašvaldības budžeta.  Papildus projekta īstenošanai ir nepieciešams priekšfinansējums 1 721 962,94  EUR apmērā.</t>
  </si>
  <si>
    <t>2015.gada 27.augusta lēmumam Nr.358</t>
  </si>
  <si>
    <t>(Protokols Nr.15, 1.punkts)</t>
  </si>
  <si>
    <t xml:space="preserve">                                                                                                                                         Pielikums Jūrmalas pilsētas domes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</si>
</sst>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i/>
      <sz val="13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u/>
      <sz val="9"/>
      <color theme="1"/>
      <name val="Times New Roman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" fontId="5" fillId="2" borderId="18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14" xfId="0" applyNumberFormat="1" applyFont="1" applyFill="1" applyBorder="1" applyAlignment="1">
      <alignment horizontal="right" vertical="center"/>
    </xf>
    <xf numFmtId="3" fontId="5" fillId="2" borderId="15" xfId="0" applyNumberFormat="1" applyFont="1" applyFill="1" applyBorder="1" applyAlignment="1">
      <alignment horizontal="right" vertical="center"/>
    </xf>
    <xf numFmtId="3" fontId="5" fillId="2" borderId="10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3" fontId="4" fillId="0" borderId="27" xfId="0" applyNumberFormat="1" applyFont="1" applyBorder="1" applyAlignment="1">
      <alignment horizontal="right" vertical="center"/>
    </xf>
    <xf numFmtId="3" fontId="4" fillId="0" borderId="28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30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right" vertical="center"/>
    </xf>
    <xf numFmtId="3" fontId="4" fillId="0" borderId="32" xfId="0" applyNumberFormat="1" applyFont="1" applyBorder="1" applyAlignment="1">
      <alignment horizontal="right" vertical="center"/>
    </xf>
    <xf numFmtId="3" fontId="0" fillId="0" borderId="0" xfId="0" applyNumberFormat="1"/>
    <xf numFmtId="3" fontId="4" fillId="0" borderId="8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29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 wrapText="1"/>
    </xf>
    <xf numFmtId="3" fontId="4" fillId="0" borderId="26" xfId="0" applyNumberFormat="1" applyFont="1" applyBorder="1" applyAlignment="1">
      <alignment vertical="center" wrapText="1"/>
    </xf>
    <xf numFmtId="3" fontId="4" fillId="0" borderId="21" xfId="0" applyNumberFormat="1" applyFont="1" applyBorder="1" applyAlignment="1">
      <alignment vertical="center" wrapText="1"/>
    </xf>
    <xf numFmtId="3" fontId="4" fillId="0" borderId="22" xfId="0" applyNumberFormat="1" applyFont="1" applyBorder="1" applyAlignment="1">
      <alignment vertical="center" wrapText="1"/>
    </xf>
    <xf numFmtId="3" fontId="4" fillId="0" borderId="21" xfId="0" applyNumberFormat="1" applyFont="1" applyBorder="1" applyAlignment="1">
      <alignment horizontal="left" vertical="center" wrapText="1"/>
    </xf>
    <xf numFmtId="3" fontId="4" fillId="0" borderId="22" xfId="0" applyNumberFormat="1" applyFont="1" applyBorder="1" applyAlignment="1">
      <alignment horizontal="left" vertical="center" wrapText="1"/>
    </xf>
    <xf numFmtId="3" fontId="4" fillId="0" borderId="19" xfId="0" applyNumberFormat="1" applyFont="1" applyBorder="1" applyAlignment="1">
      <alignment vertical="center" wrapText="1"/>
    </xf>
    <xf numFmtId="3" fontId="4" fillId="0" borderId="20" xfId="0" applyNumberFormat="1" applyFont="1" applyBorder="1" applyAlignment="1">
      <alignment vertical="center" wrapText="1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right" vertical="center"/>
    </xf>
    <xf numFmtId="3" fontId="4" fillId="0" borderId="33" xfId="0" applyNumberFormat="1" applyFont="1" applyBorder="1" applyAlignment="1">
      <alignment horizontal="right" vertical="center"/>
    </xf>
    <xf numFmtId="4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N3" sqref="N3"/>
    </sheetView>
  </sheetViews>
  <sheetFormatPr defaultRowHeight="15" x14ac:dyDescent="0.25"/>
  <cols>
    <col min="2" max="2" width="43.5703125" customWidth="1"/>
    <col min="3" max="6" width="10.5703125" customWidth="1"/>
    <col min="7" max="7" width="9.85546875" customWidth="1"/>
    <col min="8" max="8" width="10" customWidth="1"/>
    <col min="9" max="10" width="10.28515625" customWidth="1"/>
    <col min="12" max="13" width="11.42578125" bestFit="1" customWidth="1"/>
    <col min="15" max="15" width="10.7109375" bestFit="1" customWidth="1"/>
  </cols>
  <sheetData>
    <row r="1" spans="1:11" ht="15.75" x14ac:dyDescent="0.25">
      <c r="A1" s="62" t="s">
        <v>39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.75" x14ac:dyDescent="0.25">
      <c r="A2" s="62" t="s">
        <v>37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 x14ac:dyDescent="0.25">
      <c r="A3" s="62" t="s">
        <v>38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15.75" x14ac:dyDescent="0.25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17.25" x14ac:dyDescent="0.25">
      <c r="A5" s="64" t="s">
        <v>1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5.75" x14ac:dyDescent="0.25">
      <c r="A6" s="61" t="s">
        <v>2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x14ac:dyDescent="0.25">
      <c r="A7" s="67" t="s">
        <v>3</v>
      </c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x14ac:dyDescent="0.25">
      <c r="A8" s="68" t="s">
        <v>4</v>
      </c>
      <c r="B8" s="69"/>
      <c r="C8" s="69"/>
      <c r="D8" s="69"/>
      <c r="E8" s="69"/>
      <c r="F8" s="69"/>
      <c r="G8" s="69"/>
      <c r="H8" s="69"/>
      <c r="I8" s="69"/>
      <c r="J8" s="69"/>
      <c r="K8" s="70"/>
    </row>
    <row r="9" spans="1:11" x14ac:dyDescent="0.25">
      <c r="A9" s="68" t="s">
        <v>5</v>
      </c>
      <c r="B9" s="69"/>
      <c r="C9" s="69"/>
      <c r="D9" s="69"/>
      <c r="E9" s="69"/>
      <c r="F9" s="69"/>
      <c r="G9" s="69"/>
      <c r="H9" s="69"/>
      <c r="I9" s="69"/>
      <c r="J9" s="69"/>
      <c r="K9" s="70"/>
    </row>
    <row r="10" spans="1:11" ht="37.5" customHeight="1" x14ac:dyDescent="0.25">
      <c r="A10" s="71" t="s">
        <v>36</v>
      </c>
      <c r="B10" s="72"/>
      <c r="C10" s="73"/>
      <c r="D10" s="73"/>
      <c r="E10" s="73"/>
      <c r="F10" s="72"/>
      <c r="G10" s="72"/>
      <c r="H10" s="72"/>
      <c r="I10" s="72"/>
      <c r="J10" s="72"/>
      <c r="K10" s="74"/>
    </row>
    <row r="11" spans="1:11" x14ac:dyDescent="0.25">
      <c r="A11" s="75" t="s">
        <v>6</v>
      </c>
      <c r="B11" s="76"/>
      <c r="C11" s="79" t="s">
        <v>7</v>
      </c>
      <c r="D11" s="79" t="s">
        <v>8</v>
      </c>
      <c r="E11" s="79" t="s">
        <v>9</v>
      </c>
      <c r="F11" s="80" t="s">
        <v>10</v>
      </c>
      <c r="G11" s="81"/>
      <c r="H11" s="81"/>
      <c r="I11" s="81"/>
      <c r="J11" s="82"/>
      <c r="K11" s="79" t="s">
        <v>35</v>
      </c>
    </row>
    <row r="12" spans="1:11" x14ac:dyDescent="0.25">
      <c r="A12" s="77"/>
      <c r="B12" s="78"/>
      <c r="C12" s="79"/>
      <c r="D12" s="79"/>
      <c r="E12" s="79"/>
      <c r="F12" s="1" t="s">
        <v>11</v>
      </c>
      <c r="G12" s="2" t="s">
        <v>12</v>
      </c>
      <c r="H12" s="2" t="s">
        <v>13</v>
      </c>
      <c r="I12" s="2" t="s">
        <v>14</v>
      </c>
      <c r="J12" s="3" t="s">
        <v>15</v>
      </c>
      <c r="K12" s="79"/>
    </row>
    <row r="13" spans="1:11" x14ac:dyDescent="0.25">
      <c r="A13" s="83" t="s">
        <v>16</v>
      </c>
      <c r="B13" s="84"/>
      <c r="C13" s="4">
        <f>SUM(C14,C19:C26)</f>
        <v>6477</v>
      </c>
      <c r="D13" s="4">
        <f>SUM(D14,D19:D26)</f>
        <v>31361</v>
      </c>
      <c r="E13" s="4">
        <f>SUM(E14,E19:E26)</f>
        <v>1703545</v>
      </c>
      <c r="F13" s="5">
        <f>SUM(F14,F19,F20,F21,F22,F23,F24,F25,F26)</f>
        <v>1570439</v>
      </c>
      <c r="G13" s="6">
        <f>SUM(G14,G19:G26)</f>
        <v>1546650</v>
      </c>
      <c r="H13" s="6">
        <f>SUM(H14,H19:H26)</f>
        <v>3060428</v>
      </c>
      <c r="I13" s="6">
        <f>SUM(I14,I19:I26)</f>
        <v>1721963</v>
      </c>
      <c r="J13" s="7">
        <f>SUM(J19:J23)+J14</f>
        <v>7483085</v>
      </c>
      <c r="K13" s="8">
        <f>SUM(K14,K19:K26)</f>
        <v>0</v>
      </c>
    </row>
    <row r="14" spans="1:11" x14ac:dyDescent="0.25">
      <c r="A14" s="85" t="s">
        <v>17</v>
      </c>
      <c r="B14" s="86"/>
      <c r="C14" s="37"/>
      <c r="D14" s="38">
        <f>SUM(D15:D18)</f>
        <v>2803</v>
      </c>
      <c r="E14" s="38">
        <f>SUM(E15:E18)</f>
        <v>3021</v>
      </c>
      <c r="F14" s="9">
        <f>SUM(F15:F18)</f>
        <v>1212851</v>
      </c>
      <c r="G14" s="10">
        <f>F29</f>
        <v>282748</v>
      </c>
      <c r="H14" s="10">
        <f>G29</f>
        <v>133647</v>
      </c>
      <c r="I14" s="10">
        <f>H29</f>
        <v>0</v>
      </c>
      <c r="J14" s="11">
        <f>F14</f>
        <v>1212851</v>
      </c>
      <c r="K14" s="12">
        <f>SUM(K15:K17)</f>
        <v>0</v>
      </c>
    </row>
    <row r="15" spans="1:11" x14ac:dyDescent="0.25">
      <c r="A15" s="13"/>
      <c r="B15" s="14" t="s">
        <v>18</v>
      </c>
      <c r="C15" s="37"/>
      <c r="D15" s="38">
        <v>2803</v>
      </c>
      <c r="E15" s="38">
        <v>-271</v>
      </c>
      <c r="F15" s="9">
        <v>373883</v>
      </c>
      <c r="G15" s="9">
        <v>425645</v>
      </c>
      <c r="H15" s="9">
        <v>671175</v>
      </c>
      <c r="I15" s="9"/>
      <c r="J15" s="11">
        <v>373883</v>
      </c>
      <c r="K15" s="12">
        <v>0</v>
      </c>
    </row>
    <row r="16" spans="1:11" x14ac:dyDescent="0.25">
      <c r="A16" s="13"/>
      <c r="B16" s="14" t="s">
        <v>19</v>
      </c>
      <c r="C16" s="37"/>
      <c r="D16" s="38"/>
      <c r="E16" s="38">
        <v>97</v>
      </c>
      <c r="F16" s="9">
        <v>24757</v>
      </c>
      <c r="G16" s="9">
        <v>-4217</v>
      </c>
      <c r="H16" s="9">
        <v>-15861</v>
      </c>
      <c r="I16" s="9"/>
      <c r="J16" s="11">
        <v>24757</v>
      </c>
      <c r="K16" s="12">
        <v>0</v>
      </c>
    </row>
    <row r="17" spans="1:15" x14ac:dyDescent="0.25">
      <c r="A17" s="15"/>
      <c r="B17" s="16" t="s">
        <v>20</v>
      </c>
      <c r="C17" s="39"/>
      <c r="D17" s="40"/>
      <c r="E17" s="40">
        <v>3195</v>
      </c>
      <c r="F17" s="9">
        <v>814211</v>
      </c>
      <c r="G17" s="9">
        <v>-138680</v>
      </c>
      <c r="H17" s="9">
        <v>-521667</v>
      </c>
      <c r="I17" s="9"/>
      <c r="J17" s="11">
        <v>814211</v>
      </c>
      <c r="K17" s="12">
        <v>0</v>
      </c>
    </row>
    <row r="18" spans="1:15" x14ac:dyDescent="0.25">
      <c r="A18" s="17"/>
      <c r="B18" s="18" t="s">
        <v>21</v>
      </c>
      <c r="C18" s="41"/>
      <c r="D18" s="42"/>
      <c r="E18" s="42"/>
      <c r="F18" s="19"/>
      <c r="G18" s="20"/>
      <c r="H18" s="20"/>
      <c r="I18" s="20"/>
      <c r="J18" s="21"/>
      <c r="K18" s="58"/>
      <c r="L18" s="25"/>
    </row>
    <row r="19" spans="1:15" x14ac:dyDescent="0.25">
      <c r="A19" s="87" t="s">
        <v>22</v>
      </c>
      <c r="B19" s="88"/>
      <c r="C19" s="39"/>
      <c r="D19" s="40"/>
      <c r="E19" s="40">
        <v>374154</v>
      </c>
      <c r="F19" s="22">
        <v>51761</v>
      </c>
      <c r="G19" s="23">
        <v>396960</v>
      </c>
      <c r="H19" s="23">
        <v>899088</v>
      </c>
      <c r="I19" s="23">
        <v>0</v>
      </c>
      <c r="J19" s="24">
        <f>SUM(F19:I19)</f>
        <v>1347809</v>
      </c>
      <c r="K19" s="59">
        <v>0</v>
      </c>
      <c r="L19" s="25"/>
      <c r="N19" s="25"/>
      <c r="O19" s="60"/>
    </row>
    <row r="20" spans="1:15" x14ac:dyDescent="0.25">
      <c r="A20" s="85" t="s">
        <v>23</v>
      </c>
      <c r="B20" s="86"/>
      <c r="C20" s="37">
        <f>873+2802</f>
        <v>3675</v>
      </c>
      <c r="D20" s="38">
        <v>5166</v>
      </c>
      <c r="E20" s="38">
        <v>116540</v>
      </c>
      <c r="F20" s="9">
        <v>305827</v>
      </c>
      <c r="G20" s="10">
        <v>158500</v>
      </c>
      <c r="H20" s="10">
        <f>1105430-C20-D20-E20-F20-G20</f>
        <v>515722</v>
      </c>
      <c r="I20" s="10">
        <v>0</v>
      </c>
      <c r="J20" s="11">
        <f>SUM(F20:I20)</f>
        <v>980049</v>
      </c>
      <c r="K20" s="11">
        <v>0</v>
      </c>
      <c r="L20" s="25"/>
    </row>
    <row r="21" spans="1:15" x14ac:dyDescent="0.25">
      <c r="A21" s="89" t="s">
        <v>24</v>
      </c>
      <c r="B21" s="90"/>
      <c r="C21" s="43"/>
      <c r="D21" s="44">
        <v>9383</v>
      </c>
      <c r="E21" s="44">
        <v>0</v>
      </c>
      <c r="F21" s="19">
        <v>0</v>
      </c>
      <c r="G21" s="20">
        <v>108036</v>
      </c>
      <c r="H21" s="20">
        <f>1629390-D21-F21-G21</f>
        <v>1511971</v>
      </c>
      <c r="I21" s="20">
        <v>0</v>
      </c>
      <c r="J21" s="21">
        <f>SUM(F21:I21)</f>
        <v>1620007</v>
      </c>
      <c r="K21" s="21">
        <v>0</v>
      </c>
      <c r="L21" s="25"/>
    </row>
    <row r="22" spans="1:15" ht="23.25" customHeight="1" x14ac:dyDescent="0.25">
      <c r="A22" s="65" t="s">
        <v>25</v>
      </c>
      <c r="B22" s="66"/>
      <c r="C22" s="45">
        <f>83+2719</f>
        <v>2802</v>
      </c>
      <c r="D22" s="46">
        <f>2802+11207</f>
        <v>14009</v>
      </c>
      <c r="E22" s="46">
        <v>1209830</v>
      </c>
      <c r="F22" s="26"/>
      <c r="G22" s="27">
        <v>600406</v>
      </c>
      <c r="H22" s="27"/>
      <c r="I22" s="27">
        <f>50812+1671151</f>
        <v>1721963</v>
      </c>
      <c r="J22" s="28">
        <f>SUM(F22:I22)</f>
        <v>2322369</v>
      </c>
      <c r="K22" s="28">
        <v>0</v>
      </c>
      <c r="L22" s="25"/>
      <c r="M22" s="60"/>
    </row>
    <row r="23" spans="1:15" ht="23.25" customHeight="1" x14ac:dyDescent="0.25">
      <c r="A23" s="97" t="s">
        <v>26</v>
      </c>
      <c r="B23" s="98"/>
      <c r="C23" s="47"/>
      <c r="D23" s="48"/>
      <c r="E23" s="48"/>
      <c r="F23" s="26"/>
      <c r="G23" s="27"/>
      <c r="H23" s="27"/>
      <c r="I23" s="27"/>
      <c r="J23" s="28">
        <f t="shared" ref="J23:K26" si="0">SUM(F23:I23)</f>
        <v>0</v>
      </c>
      <c r="K23" s="28">
        <f t="shared" si="0"/>
        <v>0</v>
      </c>
      <c r="L23" s="25"/>
    </row>
    <row r="24" spans="1:15" ht="23.25" customHeight="1" x14ac:dyDescent="0.25">
      <c r="A24" s="99" t="s">
        <v>27</v>
      </c>
      <c r="B24" s="100"/>
      <c r="C24" s="49"/>
      <c r="D24" s="50"/>
      <c r="E24" s="50"/>
      <c r="F24" s="9"/>
      <c r="G24" s="10"/>
      <c r="H24" s="10"/>
      <c r="I24" s="10"/>
      <c r="J24" s="11">
        <f t="shared" si="0"/>
        <v>0</v>
      </c>
      <c r="K24" s="11">
        <f t="shared" si="0"/>
        <v>0</v>
      </c>
      <c r="L24" s="25"/>
    </row>
    <row r="25" spans="1:15" ht="23.25" customHeight="1" x14ac:dyDescent="0.25">
      <c r="A25" s="99" t="s">
        <v>28</v>
      </c>
      <c r="B25" s="100"/>
      <c r="C25" s="49"/>
      <c r="D25" s="50"/>
      <c r="E25" s="50"/>
      <c r="F25" s="9"/>
      <c r="G25" s="10"/>
      <c r="H25" s="10"/>
      <c r="I25" s="10"/>
      <c r="J25" s="11">
        <f t="shared" si="0"/>
        <v>0</v>
      </c>
      <c r="K25" s="11">
        <f t="shared" si="0"/>
        <v>0</v>
      </c>
      <c r="L25" s="25"/>
    </row>
    <row r="26" spans="1:15" ht="23.25" customHeight="1" x14ac:dyDescent="0.25">
      <c r="A26" s="89" t="s">
        <v>29</v>
      </c>
      <c r="B26" s="90"/>
      <c r="C26" s="43"/>
      <c r="D26" s="44"/>
      <c r="E26" s="44"/>
      <c r="F26" s="19"/>
      <c r="G26" s="20"/>
      <c r="H26" s="20"/>
      <c r="I26" s="20"/>
      <c r="J26" s="21">
        <f t="shared" si="0"/>
        <v>0</v>
      </c>
      <c r="K26" s="21">
        <f t="shared" si="0"/>
        <v>0</v>
      </c>
      <c r="L26" s="25"/>
    </row>
    <row r="27" spans="1:15" x14ac:dyDescent="0.25">
      <c r="A27" s="101" t="s">
        <v>30</v>
      </c>
      <c r="B27" s="102"/>
      <c r="C27" s="4">
        <f>SUM(C28:C29)</f>
        <v>6477</v>
      </c>
      <c r="D27" s="7">
        <f>SUM(D28:D29)</f>
        <v>31361</v>
      </c>
      <c r="E27" s="7">
        <f>SUM(E28:E29)</f>
        <v>1703545</v>
      </c>
      <c r="F27" s="5">
        <f>SUM(F28:F29)</f>
        <v>1570439</v>
      </c>
      <c r="G27" s="6">
        <f t="shared" ref="G27:I27" si="1">SUM(G28:G29)</f>
        <v>1546650</v>
      </c>
      <c r="H27" s="6">
        <f t="shared" si="1"/>
        <v>3060428</v>
      </c>
      <c r="I27" s="6">
        <f t="shared" si="1"/>
        <v>1721963</v>
      </c>
      <c r="J27" s="7">
        <f>SUM(J28:J29)</f>
        <v>7483085</v>
      </c>
      <c r="K27" s="7">
        <f>SUM(K28:K29)</f>
        <v>0</v>
      </c>
      <c r="L27" s="25"/>
    </row>
    <row r="28" spans="1:15" x14ac:dyDescent="0.25">
      <c r="A28" s="103" t="s">
        <v>31</v>
      </c>
      <c r="B28" s="104"/>
      <c r="C28" s="51">
        <v>3674</v>
      </c>
      <c r="D28" s="52">
        <f>28339+1</f>
        <v>28340</v>
      </c>
      <c r="E28" s="52">
        <v>490694</v>
      </c>
      <c r="F28" s="29">
        <v>1287691</v>
      </c>
      <c r="G28" s="30">
        <v>1413003</v>
      </c>
      <c r="H28" s="30">
        <f>5761122-F28-G28</f>
        <v>3060428</v>
      </c>
      <c r="I28" s="30">
        <v>0</v>
      </c>
      <c r="J28" s="31">
        <f>SUM(F28:I28)</f>
        <v>5761122</v>
      </c>
      <c r="K28" s="31">
        <v>0</v>
      </c>
      <c r="L28" s="25"/>
      <c r="M28" s="25"/>
    </row>
    <row r="29" spans="1:15" x14ac:dyDescent="0.25">
      <c r="A29" s="91" t="s">
        <v>32</v>
      </c>
      <c r="B29" s="92"/>
      <c r="C29" s="53">
        <f>SUM(C30:C31)</f>
        <v>2803</v>
      </c>
      <c r="D29" s="53">
        <f>SUM(D30:D31)</f>
        <v>3021</v>
      </c>
      <c r="E29" s="53">
        <f>SUM(E30:E31)</f>
        <v>1212851</v>
      </c>
      <c r="F29" s="32">
        <f>SUM(F30:F31)</f>
        <v>282748</v>
      </c>
      <c r="G29" s="33">
        <f>SUM(G30:G31)</f>
        <v>133647</v>
      </c>
      <c r="H29" s="33">
        <f t="shared" ref="H29:I29" si="2">SUM(H30:H31)</f>
        <v>0</v>
      </c>
      <c r="I29" s="33">
        <f t="shared" si="2"/>
        <v>1721963</v>
      </c>
      <c r="J29" s="34">
        <f>SUM(J30:J31)</f>
        <v>1721963</v>
      </c>
      <c r="K29" s="34">
        <f>SUM(K30:K31)</f>
        <v>0</v>
      </c>
      <c r="L29" s="25"/>
    </row>
    <row r="30" spans="1:15" x14ac:dyDescent="0.25">
      <c r="A30" s="93" t="s">
        <v>33</v>
      </c>
      <c r="B30" s="94"/>
      <c r="C30" s="54">
        <f>2802+1</f>
        <v>2803</v>
      </c>
      <c r="D30" s="55">
        <f>3021</f>
        <v>3021</v>
      </c>
      <c r="E30" s="55">
        <f>E14+E19+E20+E22-E28</f>
        <v>1212851</v>
      </c>
      <c r="F30" s="9">
        <f>F14+F20+F21-F28+F19</f>
        <v>282748</v>
      </c>
      <c r="G30" s="10">
        <f>G14+G20+G21+G22-G28+G19</f>
        <v>133647</v>
      </c>
      <c r="H30" s="10">
        <v>0</v>
      </c>
      <c r="I30" s="10">
        <v>0</v>
      </c>
      <c r="J30" s="35">
        <v>0</v>
      </c>
      <c r="K30" s="35">
        <v>0</v>
      </c>
    </row>
    <row r="31" spans="1:15" x14ac:dyDescent="0.25">
      <c r="A31" s="95" t="s">
        <v>34</v>
      </c>
      <c r="B31" s="96"/>
      <c r="C31" s="56">
        <v>0</v>
      </c>
      <c r="D31" s="57">
        <v>0</v>
      </c>
      <c r="E31" s="57">
        <v>0</v>
      </c>
      <c r="F31" s="19">
        <v>0</v>
      </c>
      <c r="G31" s="20">
        <v>0</v>
      </c>
      <c r="H31" s="20">
        <f>H14+H19+H20+H21-H28+H22</f>
        <v>0</v>
      </c>
      <c r="I31" s="20">
        <f>I14+I22-I28</f>
        <v>1721963</v>
      </c>
      <c r="J31" s="36">
        <f>J14+J19+J20+J21+J22-J28</f>
        <v>1721963</v>
      </c>
      <c r="K31" s="36">
        <v>0</v>
      </c>
    </row>
  </sheetData>
  <mergeCells count="31">
    <mergeCell ref="A29:B29"/>
    <mergeCell ref="A30:B30"/>
    <mergeCell ref="A31:B31"/>
    <mergeCell ref="A23:B23"/>
    <mergeCell ref="A24:B24"/>
    <mergeCell ref="A25:B25"/>
    <mergeCell ref="A26:B26"/>
    <mergeCell ref="A27:B27"/>
    <mergeCell ref="A28:B28"/>
    <mergeCell ref="A22:B22"/>
    <mergeCell ref="A7:K7"/>
    <mergeCell ref="A8:K8"/>
    <mergeCell ref="A9:K9"/>
    <mergeCell ref="A10:K10"/>
    <mergeCell ref="A11:B12"/>
    <mergeCell ref="C11:C12"/>
    <mergeCell ref="D11:D12"/>
    <mergeCell ref="F11:J11"/>
    <mergeCell ref="K11:K12"/>
    <mergeCell ref="A13:B13"/>
    <mergeCell ref="A14:B14"/>
    <mergeCell ref="A19:B19"/>
    <mergeCell ref="A20:B20"/>
    <mergeCell ref="A21:B21"/>
    <mergeCell ref="E11:E12"/>
    <mergeCell ref="A6:K6"/>
    <mergeCell ref="A1:K1"/>
    <mergeCell ref="A2:K2"/>
    <mergeCell ref="A3:K3"/>
    <mergeCell ref="A4:K4"/>
    <mergeCell ref="A5:K5"/>
  </mergeCells>
  <printOptions horizontalCentered="1"/>
  <pageMargins left="0.23622047244094491" right="0.15748031496062992" top="0.31496062992125984" bottom="0.19685039370078741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Baiba Birzniece</dc:creator>
  <cp:lastModifiedBy>Arnita Liepina</cp:lastModifiedBy>
  <cp:lastPrinted>2015-08-26T09:07:16Z</cp:lastPrinted>
  <dcterms:created xsi:type="dcterms:W3CDTF">2014-08-19T13:23:44Z</dcterms:created>
  <dcterms:modified xsi:type="dcterms:W3CDTF">2015-08-26T09:08:08Z</dcterms:modified>
</cp:coreProperties>
</file>