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 tabRatio="873" activeTab="6"/>
  </bookViews>
  <sheets>
    <sheet name="01.1.8." sheetId="7" r:id="rId1"/>
    <sheet name="04.1.10." sheetId="8" r:id="rId2"/>
    <sheet name="04.3.1." sheetId="9" r:id="rId3"/>
    <sheet name="09.1.7." sheetId="1" r:id="rId4"/>
    <sheet name="09.2.1." sheetId="6" r:id="rId5"/>
    <sheet name="4.pielikums" sheetId="10" r:id="rId6"/>
    <sheet name="18.pielikums" sheetId="4" r:id="rId7"/>
  </sheets>
  <definedNames>
    <definedName name="_xlnm._FilterDatabase" localSheetId="1" hidden="1">'04.1.10.'!$D$19:$O$286</definedName>
    <definedName name="_xlnm._FilterDatabase" localSheetId="2" hidden="1">'04.3.1.'!$D$17:$AG$302</definedName>
    <definedName name="_xlnm._FilterDatabase" localSheetId="3" hidden="1">'09.1.7.'!$A$20:$P$303</definedName>
    <definedName name="_xlnm._FilterDatabase" localSheetId="4" hidden="1">'09.2.1.'!$A$20:$P$303</definedName>
    <definedName name="_xlnm._FilterDatabase" localSheetId="5" hidden="1">'4.pielikums'!$A$13:$F$25</definedName>
    <definedName name="_xlnm.Print_Area" localSheetId="5">'4.pielikums'!$A$1:$F$27</definedName>
    <definedName name="_xlnm.Print_Titles" localSheetId="1">'04.1.10.'!$20:$20</definedName>
    <definedName name="_xlnm.Print_Titles" localSheetId="2">'04.3.1.'!$19:$19</definedName>
    <definedName name="_xlnm.Print_Titles" localSheetId="3">'09.1.7.'!$20:$20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0" l="1"/>
  <c r="F24" i="10"/>
  <c r="F23" i="10"/>
  <c r="F22" i="10"/>
  <c r="F21" i="10"/>
  <c r="F20" i="10"/>
  <c r="F19" i="10"/>
  <c r="F18" i="10"/>
  <c r="F16" i="10" s="1"/>
  <c r="F17" i="10"/>
  <c r="E16" i="10"/>
  <c r="D16" i="10"/>
  <c r="AA302" i="9"/>
  <c r="S302" i="9"/>
  <c r="C302" i="9" s="1"/>
  <c r="E302" i="9"/>
  <c r="D302" i="9"/>
  <c r="D289" i="9" s="1"/>
  <c r="AA300" i="9"/>
  <c r="S300" i="9"/>
  <c r="E300" i="9"/>
  <c r="D300" i="9"/>
  <c r="AA298" i="9"/>
  <c r="S298" i="9"/>
  <c r="E298" i="9"/>
  <c r="C298" i="9" s="1"/>
  <c r="D298" i="9"/>
  <c r="AA297" i="9"/>
  <c r="S297" i="9"/>
  <c r="E297" i="9"/>
  <c r="D297" i="9"/>
  <c r="C297" i="9"/>
  <c r="AA296" i="9"/>
  <c r="S296" i="9"/>
  <c r="C296" i="9" s="1"/>
  <c r="E296" i="9"/>
  <c r="D296" i="9"/>
  <c r="D292" i="9" s="1"/>
  <c r="AA295" i="9"/>
  <c r="S295" i="9"/>
  <c r="E295" i="9"/>
  <c r="C295" i="9" s="1"/>
  <c r="D295" i="9"/>
  <c r="AA294" i="9"/>
  <c r="S294" i="9"/>
  <c r="S292" i="9" s="1"/>
  <c r="E294" i="9"/>
  <c r="C294" i="9" s="1"/>
  <c r="D294" i="9"/>
  <c r="AA293" i="9"/>
  <c r="S293" i="9"/>
  <c r="E293" i="9"/>
  <c r="E292" i="9" s="1"/>
  <c r="D293" i="9"/>
  <c r="C293" i="9"/>
  <c r="AG292" i="9"/>
  <c r="AF292" i="9"/>
  <c r="AE292" i="9"/>
  <c r="AD292" i="9"/>
  <c r="AC292" i="9"/>
  <c r="AB292" i="9"/>
  <c r="Z292" i="9"/>
  <c r="Y292" i="9"/>
  <c r="X292" i="9"/>
  <c r="W292" i="9"/>
  <c r="V292" i="9"/>
  <c r="U292" i="9"/>
  <c r="T292" i="9"/>
  <c r="R292" i="9"/>
  <c r="Q292" i="9"/>
  <c r="P292" i="9"/>
  <c r="O292" i="9"/>
  <c r="N292" i="9"/>
  <c r="M292" i="9"/>
  <c r="L292" i="9"/>
  <c r="K292" i="9"/>
  <c r="J292" i="9"/>
  <c r="I292" i="9"/>
  <c r="H292" i="9"/>
  <c r="G292" i="9"/>
  <c r="F292" i="9"/>
  <c r="AA284" i="9"/>
  <c r="AA282" i="9" s="1"/>
  <c r="S284" i="9"/>
  <c r="E284" i="9"/>
  <c r="D284" i="9"/>
  <c r="C284" i="9"/>
  <c r="C282" i="9" s="1"/>
  <c r="AA283" i="9"/>
  <c r="S283" i="9"/>
  <c r="C283" i="9" s="1"/>
  <c r="E283" i="9"/>
  <c r="D283" i="9"/>
  <c r="D282" i="9" s="1"/>
  <c r="AG282" i="9"/>
  <c r="AF282" i="9"/>
  <c r="AE282" i="9"/>
  <c r="AD282" i="9"/>
  <c r="AC282" i="9"/>
  <c r="AB282" i="9"/>
  <c r="Z282" i="9"/>
  <c r="Y282" i="9"/>
  <c r="X282" i="9"/>
  <c r="W282" i="9"/>
  <c r="V282" i="9"/>
  <c r="U282" i="9"/>
  <c r="T282" i="9"/>
  <c r="S282" i="9"/>
  <c r="R282" i="9"/>
  <c r="Q282" i="9"/>
  <c r="P282" i="9"/>
  <c r="O282" i="9"/>
  <c r="N282" i="9"/>
  <c r="M282" i="9"/>
  <c r="L282" i="9"/>
  <c r="K282" i="9"/>
  <c r="J282" i="9"/>
  <c r="I282" i="9"/>
  <c r="H282" i="9"/>
  <c r="G282" i="9"/>
  <c r="F282" i="9"/>
  <c r="E282" i="9"/>
  <c r="AA281" i="9"/>
  <c r="S281" i="9"/>
  <c r="S280" i="9" s="1"/>
  <c r="E281" i="9"/>
  <c r="D281" i="9"/>
  <c r="D280" i="9" s="1"/>
  <c r="AG280" i="9"/>
  <c r="AF280" i="9"/>
  <c r="AE280" i="9"/>
  <c r="AD280" i="9"/>
  <c r="AC280" i="9"/>
  <c r="AB280" i="9"/>
  <c r="AA280" i="9"/>
  <c r="Z280" i="9"/>
  <c r="Y280" i="9"/>
  <c r="X280" i="9"/>
  <c r="W280" i="9"/>
  <c r="V280" i="9"/>
  <c r="U280" i="9"/>
  <c r="T280" i="9"/>
  <c r="R280" i="9"/>
  <c r="Q280" i="9"/>
  <c r="P280" i="9"/>
  <c r="O280" i="9"/>
  <c r="N280" i="9"/>
  <c r="M280" i="9"/>
  <c r="L280" i="9"/>
  <c r="K280" i="9"/>
  <c r="J280" i="9"/>
  <c r="J268" i="9" s="1"/>
  <c r="I280" i="9"/>
  <c r="H280" i="9"/>
  <c r="G280" i="9"/>
  <c r="F280" i="9"/>
  <c r="F268" i="9" s="1"/>
  <c r="E280" i="9"/>
  <c r="C280" i="9"/>
  <c r="AA279" i="9"/>
  <c r="S279" i="9"/>
  <c r="E279" i="9"/>
  <c r="D279" i="9"/>
  <c r="C279" i="9"/>
  <c r="AA278" i="9"/>
  <c r="S278" i="9"/>
  <c r="S276" i="9" s="1"/>
  <c r="E278" i="9"/>
  <c r="C278" i="9" s="1"/>
  <c r="D278" i="9"/>
  <c r="D276" i="9" s="1"/>
  <c r="AA277" i="9"/>
  <c r="AA276" i="9" s="1"/>
  <c r="S277" i="9"/>
  <c r="E277" i="9"/>
  <c r="D277" i="9"/>
  <c r="AG276" i="9"/>
  <c r="AF276" i="9"/>
  <c r="AF269" i="9" s="1"/>
  <c r="AF268" i="9" s="1"/>
  <c r="AE276" i="9"/>
  <c r="AD276" i="9"/>
  <c r="AC276" i="9"/>
  <c r="AB276" i="9"/>
  <c r="AB269" i="9" s="1"/>
  <c r="AB268" i="9" s="1"/>
  <c r="Z276" i="9"/>
  <c r="Y276" i="9"/>
  <c r="X276" i="9"/>
  <c r="X269" i="9" s="1"/>
  <c r="X268" i="9" s="1"/>
  <c r="W276" i="9"/>
  <c r="V276" i="9"/>
  <c r="U276" i="9"/>
  <c r="T276" i="9"/>
  <c r="T269" i="9" s="1"/>
  <c r="T268" i="9" s="1"/>
  <c r="R276" i="9"/>
  <c r="Q276" i="9"/>
  <c r="P276" i="9"/>
  <c r="P269" i="9" s="1"/>
  <c r="P268" i="9" s="1"/>
  <c r="O276" i="9"/>
  <c r="N276" i="9"/>
  <c r="M276" i="9"/>
  <c r="L276" i="9"/>
  <c r="L269" i="9" s="1"/>
  <c r="L268" i="9" s="1"/>
  <c r="K276" i="9"/>
  <c r="J276" i="9"/>
  <c r="I276" i="9"/>
  <c r="H276" i="9"/>
  <c r="H269" i="9" s="1"/>
  <c r="H268" i="9" s="1"/>
  <c r="G276" i="9"/>
  <c r="F276" i="9"/>
  <c r="AA275" i="9"/>
  <c r="S275" i="9"/>
  <c r="E275" i="9"/>
  <c r="D275" i="9"/>
  <c r="AA274" i="9"/>
  <c r="S274" i="9"/>
  <c r="S271" i="9" s="1"/>
  <c r="S269" i="9" s="1"/>
  <c r="S268" i="9" s="1"/>
  <c r="E274" i="9"/>
  <c r="D274" i="9"/>
  <c r="AA273" i="9"/>
  <c r="AA271" i="9" s="1"/>
  <c r="AA269" i="9" s="1"/>
  <c r="AA268" i="9" s="1"/>
  <c r="S273" i="9"/>
  <c r="E273" i="9"/>
  <c r="D273" i="9"/>
  <c r="C273" i="9"/>
  <c r="AA272" i="9"/>
  <c r="S272" i="9"/>
  <c r="C272" i="9" s="1"/>
  <c r="E272" i="9"/>
  <c r="D272" i="9"/>
  <c r="D271" i="9" s="1"/>
  <c r="AG271" i="9"/>
  <c r="AF271" i="9"/>
  <c r="AE271" i="9"/>
  <c r="AD271" i="9"/>
  <c r="AC271" i="9"/>
  <c r="AB271" i="9"/>
  <c r="Z271" i="9"/>
  <c r="Y271" i="9"/>
  <c r="X271" i="9"/>
  <c r="W271" i="9"/>
  <c r="V271" i="9"/>
  <c r="U271" i="9"/>
  <c r="T271" i="9"/>
  <c r="R271" i="9"/>
  <c r="Q271" i="9"/>
  <c r="P271" i="9"/>
  <c r="O271" i="9"/>
  <c r="N271" i="9"/>
  <c r="M271" i="9"/>
  <c r="L271" i="9"/>
  <c r="K271" i="9"/>
  <c r="J271" i="9"/>
  <c r="I271" i="9"/>
  <c r="H271" i="9"/>
  <c r="G271" i="9"/>
  <c r="F271" i="9"/>
  <c r="E271" i="9"/>
  <c r="AA270" i="9"/>
  <c r="S270" i="9"/>
  <c r="C270" i="9" s="1"/>
  <c r="E270" i="9"/>
  <c r="D270" i="9"/>
  <c r="AG269" i="9"/>
  <c r="AG268" i="9" s="1"/>
  <c r="AE269" i="9"/>
  <c r="AE268" i="9" s="1"/>
  <c r="AD269" i="9"/>
  <c r="AC269" i="9"/>
  <c r="AC268" i="9" s="1"/>
  <c r="Z269" i="9"/>
  <c r="Y269" i="9"/>
  <c r="Y268" i="9" s="1"/>
  <c r="W269" i="9"/>
  <c r="W268" i="9" s="1"/>
  <c r="V269" i="9"/>
  <c r="U269" i="9"/>
  <c r="U268" i="9" s="1"/>
  <c r="R269" i="9"/>
  <c r="Q269" i="9"/>
  <c r="Q268" i="9" s="1"/>
  <c r="O269" i="9"/>
  <c r="O268" i="9" s="1"/>
  <c r="N269" i="9"/>
  <c r="M269" i="9"/>
  <c r="M268" i="9" s="1"/>
  <c r="K269" i="9"/>
  <c r="K268" i="9" s="1"/>
  <c r="J269" i="9"/>
  <c r="I269" i="9"/>
  <c r="I268" i="9" s="1"/>
  <c r="G269" i="9"/>
  <c r="G268" i="9" s="1"/>
  <c r="F269" i="9"/>
  <c r="AD268" i="9"/>
  <c r="Z268" i="9"/>
  <c r="V268" i="9"/>
  <c r="R268" i="9"/>
  <c r="N268" i="9"/>
  <c r="AA267" i="9"/>
  <c r="AA263" i="9" s="1"/>
  <c r="S267" i="9"/>
  <c r="E267" i="9"/>
  <c r="D267" i="9"/>
  <c r="C267" i="9"/>
  <c r="AA266" i="9"/>
  <c r="S266" i="9"/>
  <c r="C266" i="9" s="1"/>
  <c r="E266" i="9"/>
  <c r="D266" i="9"/>
  <c r="AA265" i="9"/>
  <c r="S265" i="9"/>
  <c r="E265" i="9"/>
  <c r="C265" i="9" s="1"/>
  <c r="D265" i="9"/>
  <c r="AA264" i="9"/>
  <c r="S264" i="9"/>
  <c r="E264" i="9"/>
  <c r="D264" i="9"/>
  <c r="D263" i="9" s="1"/>
  <c r="AG263" i="9"/>
  <c r="AF263" i="9"/>
  <c r="AE263" i="9"/>
  <c r="AD263" i="9"/>
  <c r="AC263" i="9"/>
  <c r="AB263" i="9"/>
  <c r="Z263" i="9"/>
  <c r="Y263" i="9"/>
  <c r="X263" i="9"/>
  <c r="W263" i="9"/>
  <c r="V263" i="9"/>
  <c r="U263" i="9"/>
  <c r="T263" i="9"/>
  <c r="R263" i="9"/>
  <c r="Q263" i="9"/>
  <c r="P263" i="9"/>
  <c r="O263" i="9"/>
  <c r="N263" i="9"/>
  <c r="M263" i="9"/>
  <c r="L263" i="9"/>
  <c r="K263" i="9"/>
  <c r="J263" i="9"/>
  <c r="I263" i="9"/>
  <c r="H263" i="9"/>
  <c r="G263" i="9"/>
  <c r="F263" i="9"/>
  <c r="E263" i="9"/>
  <c r="AA262" i="9"/>
  <c r="S262" i="9"/>
  <c r="C262" i="9" s="1"/>
  <c r="E262" i="9"/>
  <c r="D262" i="9"/>
  <c r="AA261" i="9"/>
  <c r="AA259" i="9" s="1"/>
  <c r="AA258" i="9" s="1"/>
  <c r="S261" i="9"/>
  <c r="E261" i="9"/>
  <c r="D261" i="9"/>
  <c r="C261" i="9"/>
  <c r="C259" i="9" s="1"/>
  <c r="AA260" i="9"/>
  <c r="S260" i="9"/>
  <c r="E260" i="9"/>
  <c r="C260" i="9" s="1"/>
  <c r="D260" i="9"/>
  <c r="D259" i="9" s="1"/>
  <c r="D258" i="9" s="1"/>
  <c r="AG259" i="9"/>
  <c r="AG258" i="9" s="1"/>
  <c r="AF259" i="9"/>
  <c r="AE259" i="9"/>
  <c r="AE258" i="9" s="1"/>
  <c r="AD259" i="9"/>
  <c r="AC259" i="9"/>
  <c r="AC258" i="9" s="1"/>
  <c r="AB259" i="9"/>
  <c r="Z259" i="9"/>
  <c r="Y259" i="9"/>
  <c r="X259" i="9"/>
  <c r="W259" i="9"/>
  <c r="W258" i="9" s="1"/>
  <c r="V259" i="9"/>
  <c r="U259" i="9"/>
  <c r="T259" i="9"/>
  <c r="R259" i="9"/>
  <c r="Q259" i="9"/>
  <c r="Q258" i="9" s="1"/>
  <c r="P259" i="9"/>
  <c r="O259" i="9"/>
  <c r="O258" i="9" s="1"/>
  <c r="N259" i="9"/>
  <c r="M259" i="9"/>
  <c r="M258" i="9" s="1"/>
  <c r="L259" i="9"/>
  <c r="K259" i="9"/>
  <c r="K258" i="9" s="1"/>
  <c r="J259" i="9"/>
  <c r="I259" i="9"/>
  <c r="I258" i="9" s="1"/>
  <c r="H259" i="9"/>
  <c r="G259" i="9"/>
  <c r="G258" i="9" s="1"/>
  <c r="F259" i="9"/>
  <c r="E259" i="9"/>
  <c r="E258" i="9" s="1"/>
  <c r="AF258" i="9"/>
  <c r="AD258" i="9"/>
  <c r="AD230" i="9" s="1"/>
  <c r="AB258" i="9"/>
  <c r="Z258" i="9"/>
  <c r="X258" i="9"/>
  <c r="V258" i="9"/>
  <c r="V230" i="9" s="1"/>
  <c r="T258" i="9"/>
  <c r="R258" i="9"/>
  <c r="P258" i="9"/>
  <c r="N258" i="9"/>
  <c r="L258" i="9"/>
  <c r="J258" i="9"/>
  <c r="H258" i="9"/>
  <c r="F258" i="9"/>
  <c r="AA257" i="9"/>
  <c r="S257" i="9"/>
  <c r="E257" i="9"/>
  <c r="D257" i="9"/>
  <c r="C257" i="9"/>
  <c r="AA256" i="9"/>
  <c r="S256" i="9"/>
  <c r="E256" i="9"/>
  <c r="C256" i="9" s="1"/>
  <c r="D256" i="9"/>
  <c r="D251" i="9" s="1"/>
  <c r="AA255" i="9"/>
  <c r="S255" i="9"/>
  <c r="E255" i="9"/>
  <c r="D255" i="9"/>
  <c r="AA254" i="9"/>
  <c r="S254" i="9"/>
  <c r="E254" i="9"/>
  <c r="D254" i="9"/>
  <c r="AA253" i="9"/>
  <c r="AA252" i="9" s="1"/>
  <c r="S253" i="9"/>
  <c r="E253" i="9"/>
  <c r="D253" i="9"/>
  <c r="C253" i="9"/>
  <c r="AG252" i="9"/>
  <c r="AF252" i="9"/>
  <c r="AE252" i="9"/>
  <c r="AD252" i="9"/>
  <c r="AD251" i="9" s="1"/>
  <c r="AC252" i="9"/>
  <c r="AB252" i="9"/>
  <c r="Z252" i="9"/>
  <c r="Z251" i="9" s="1"/>
  <c r="Y252" i="9"/>
  <c r="X252" i="9"/>
  <c r="W252" i="9"/>
  <c r="V252" i="9"/>
  <c r="V251" i="9" s="1"/>
  <c r="U252" i="9"/>
  <c r="T252" i="9"/>
  <c r="R252" i="9"/>
  <c r="R251" i="9" s="1"/>
  <c r="Q252" i="9"/>
  <c r="P252" i="9"/>
  <c r="O252" i="9"/>
  <c r="N252" i="9"/>
  <c r="N251" i="9" s="1"/>
  <c r="M252" i="9"/>
  <c r="L252" i="9"/>
  <c r="K252" i="9"/>
  <c r="J252" i="9"/>
  <c r="J251" i="9" s="1"/>
  <c r="I252" i="9"/>
  <c r="H252" i="9"/>
  <c r="G252" i="9"/>
  <c r="F252" i="9"/>
  <c r="F251" i="9" s="1"/>
  <c r="D252" i="9"/>
  <c r="AG251" i="9"/>
  <c r="AF251" i="9"/>
  <c r="AE251" i="9"/>
  <c r="AC251" i="9"/>
  <c r="AB251" i="9"/>
  <c r="Y251" i="9"/>
  <c r="X251" i="9"/>
  <c r="W251" i="9"/>
  <c r="U251" i="9"/>
  <c r="T251" i="9"/>
  <c r="Q251" i="9"/>
  <c r="Q230" i="9" s="1"/>
  <c r="P251" i="9"/>
  <c r="O251" i="9"/>
  <c r="M251" i="9"/>
  <c r="L251" i="9"/>
  <c r="K251" i="9"/>
  <c r="I251" i="9"/>
  <c r="H251" i="9"/>
  <c r="G251" i="9"/>
  <c r="AA250" i="9"/>
  <c r="S250" i="9"/>
  <c r="S246" i="9" s="1"/>
  <c r="E250" i="9"/>
  <c r="C250" i="9" s="1"/>
  <c r="D250" i="9"/>
  <c r="AA249" i="9"/>
  <c r="AA246" i="9" s="1"/>
  <c r="S249" i="9"/>
  <c r="E249" i="9"/>
  <c r="D249" i="9"/>
  <c r="C249" i="9"/>
  <c r="AA248" i="9"/>
  <c r="S248" i="9"/>
  <c r="C248" i="9" s="1"/>
  <c r="E248" i="9"/>
  <c r="D248" i="9"/>
  <c r="AA247" i="9"/>
  <c r="S247" i="9"/>
  <c r="E247" i="9"/>
  <c r="D247" i="9"/>
  <c r="AG246" i="9"/>
  <c r="AF246" i="9"/>
  <c r="AE246" i="9"/>
  <c r="AD246" i="9"/>
  <c r="AC246" i="9"/>
  <c r="AB246" i="9"/>
  <c r="Z246" i="9"/>
  <c r="Y246" i="9"/>
  <c r="X246" i="9"/>
  <c r="W246" i="9"/>
  <c r="V246" i="9"/>
  <c r="U246" i="9"/>
  <c r="T246" i="9"/>
  <c r="R246" i="9"/>
  <c r="Q246" i="9"/>
  <c r="P246" i="9"/>
  <c r="O246" i="9"/>
  <c r="N246" i="9"/>
  <c r="M246" i="9"/>
  <c r="L246" i="9"/>
  <c r="K246" i="9"/>
  <c r="J246" i="9"/>
  <c r="I246" i="9"/>
  <c r="H246" i="9"/>
  <c r="G246" i="9"/>
  <c r="F246" i="9"/>
  <c r="D246" i="9"/>
  <c r="AA245" i="9"/>
  <c r="S245" i="9"/>
  <c r="E245" i="9"/>
  <c r="C245" i="9" s="1"/>
  <c r="D245" i="9"/>
  <c r="AA244" i="9"/>
  <c r="S244" i="9"/>
  <c r="E244" i="9"/>
  <c r="C244" i="9" s="1"/>
  <c r="D244" i="9"/>
  <c r="AA243" i="9"/>
  <c r="S243" i="9"/>
  <c r="E243" i="9"/>
  <c r="D243" i="9"/>
  <c r="C243" i="9"/>
  <c r="AA242" i="9"/>
  <c r="S242" i="9"/>
  <c r="C242" i="9" s="1"/>
  <c r="E242" i="9"/>
  <c r="D242" i="9"/>
  <c r="D238" i="9" s="1"/>
  <c r="AA241" i="9"/>
  <c r="S241" i="9"/>
  <c r="E241" i="9"/>
  <c r="C241" i="9" s="1"/>
  <c r="D241" i="9"/>
  <c r="AA240" i="9"/>
  <c r="S240" i="9"/>
  <c r="S238" i="9" s="1"/>
  <c r="S231" i="9" s="1"/>
  <c r="E240" i="9"/>
  <c r="D240" i="9"/>
  <c r="AA239" i="9"/>
  <c r="S239" i="9"/>
  <c r="E239" i="9"/>
  <c r="D239" i="9"/>
  <c r="C239" i="9"/>
  <c r="AG238" i="9"/>
  <c r="AF238" i="9"/>
  <c r="AE238" i="9"/>
  <c r="AD238" i="9"/>
  <c r="AC238" i="9"/>
  <c r="AB238" i="9"/>
  <c r="Z238" i="9"/>
  <c r="Y238" i="9"/>
  <c r="X238" i="9"/>
  <c r="W238" i="9"/>
  <c r="V238" i="9"/>
  <c r="U238" i="9"/>
  <c r="T238" i="9"/>
  <c r="R238" i="9"/>
  <c r="R231" i="9" s="1"/>
  <c r="R230" i="9" s="1"/>
  <c r="Q238" i="9"/>
  <c r="P238" i="9"/>
  <c r="O238" i="9"/>
  <c r="O231" i="9" s="1"/>
  <c r="O230" i="9" s="1"/>
  <c r="O194" i="9" s="1"/>
  <c r="N238" i="9"/>
  <c r="N231" i="9" s="1"/>
  <c r="N230" i="9" s="1"/>
  <c r="M238" i="9"/>
  <c r="L238" i="9"/>
  <c r="K238" i="9"/>
  <c r="K231" i="9" s="1"/>
  <c r="K230" i="9" s="1"/>
  <c r="K194" i="9" s="1"/>
  <c r="J238" i="9"/>
  <c r="J231" i="9" s="1"/>
  <c r="J230" i="9" s="1"/>
  <c r="I238" i="9"/>
  <c r="H238" i="9"/>
  <c r="G238" i="9"/>
  <c r="G231" i="9" s="1"/>
  <c r="G230" i="9" s="1"/>
  <c r="G194" i="9" s="1"/>
  <c r="F238" i="9"/>
  <c r="F231" i="9" s="1"/>
  <c r="F230" i="9" s="1"/>
  <c r="AA237" i="9"/>
  <c r="S237" i="9"/>
  <c r="E237" i="9"/>
  <c r="D237" i="9"/>
  <c r="D235" i="9" s="1"/>
  <c r="D231" i="9" s="1"/>
  <c r="D230" i="9" s="1"/>
  <c r="C237" i="9"/>
  <c r="AA236" i="9"/>
  <c r="S236" i="9"/>
  <c r="E236" i="9"/>
  <c r="D236" i="9"/>
  <c r="AG235" i="9"/>
  <c r="AF235" i="9"/>
  <c r="AE235" i="9"/>
  <c r="AD235" i="9"/>
  <c r="AC235" i="9"/>
  <c r="AB235" i="9"/>
  <c r="AA235" i="9"/>
  <c r="Z235" i="9"/>
  <c r="Y235" i="9"/>
  <c r="X235" i="9"/>
  <c r="W235" i="9"/>
  <c r="V235" i="9"/>
  <c r="U235" i="9"/>
  <c r="T235" i="9"/>
  <c r="S235" i="9"/>
  <c r="R235" i="9"/>
  <c r="Q235" i="9"/>
  <c r="P235" i="9"/>
  <c r="O235" i="9"/>
  <c r="N235" i="9"/>
  <c r="M235" i="9"/>
  <c r="L235" i="9"/>
  <c r="K235" i="9"/>
  <c r="J235" i="9"/>
  <c r="I235" i="9"/>
  <c r="H235" i="9"/>
  <c r="G235" i="9"/>
  <c r="F235" i="9"/>
  <c r="AA234" i="9"/>
  <c r="S234" i="9"/>
  <c r="E234" i="9"/>
  <c r="D234" i="9"/>
  <c r="AG233" i="9"/>
  <c r="AF233" i="9"/>
  <c r="AF231" i="9" s="1"/>
  <c r="AF230" i="9" s="1"/>
  <c r="AE233" i="9"/>
  <c r="AD233" i="9"/>
  <c r="AC233" i="9"/>
  <c r="AB233" i="9"/>
  <c r="AB231" i="9" s="1"/>
  <c r="AB230" i="9" s="1"/>
  <c r="AA233" i="9"/>
  <c r="Z233" i="9"/>
  <c r="Y233" i="9"/>
  <c r="X233" i="9"/>
  <c r="X231" i="9" s="1"/>
  <c r="X230" i="9" s="1"/>
  <c r="W233" i="9"/>
  <c r="V233" i="9"/>
  <c r="U233" i="9"/>
  <c r="T233" i="9"/>
  <c r="T231" i="9" s="1"/>
  <c r="T230" i="9" s="1"/>
  <c r="S233" i="9"/>
  <c r="R233" i="9"/>
  <c r="Q233" i="9"/>
  <c r="P233" i="9"/>
  <c r="P231" i="9" s="1"/>
  <c r="P230" i="9" s="1"/>
  <c r="O233" i="9"/>
  <c r="N233" i="9"/>
  <c r="M233" i="9"/>
  <c r="L233" i="9"/>
  <c r="L231" i="9" s="1"/>
  <c r="L230" i="9" s="1"/>
  <c r="K233" i="9"/>
  <c r="J233" i="9"/>
  <c r="I233" i="9"/>
  <c r="H233" i="9"/>
  <c r="H231" i="9" s="1"/>
  <c r="H230" i="9" s="1"/>
  <c r="G233" i="9"/>
  <c r="F233" i="9"/>
  <c r="D233" i="9"/>
  <c r="AA232" i="9"/>
  <c r="S232" i="9"/>
  <c r="E232" i="9"/>
  <c r="D232" i="9"/>
  <c r="AG231" i="9"/>
  <c r="AE231" i="9"/>
  <c r="AD231" i="9"/>
  <c r="AC231" i="9"/>
  <c r="Z231" i="9"/>
  <c r="Y231" i="9"/>
  <c r="W231" i="9"/>
  <c r="V231" i="9"/>
  <c r="U231" i="9"/>
  <c r="Q231" i="9"/>
  <c r="M231" i="9"/>
  <c r="I231" i="9"/>
  <c r="AG230" i="9"/>
  <c r="AE230" i="9"/>
  <c r="AC230" i="9"/>
  <c r="Z230" i="9"/>
  <c r="W230" i="9"/>
  <c r="M230" i="9"/>
  <c r="I230" i="9"/>
  <c r="AA229" i="9"/>
  <c r="S229" i="9"/>
  <c r="E229" i="9"/>
  <c r="D229" i="9"/>
  <c r="C229" i="9"/>
  <c r="AA228" i="9"/>
  <c r="S228" i="9"/>
  <c r="E228" i="9"/>
  <c r="D228" i="9"/>
  <c r="AG227" i="9"/>
  <c r="AF227" i="9"/>
  <c r="AF204" i="9" s="1"/>
  <c r="AE227" i="9"/>
  <c r="AE204" i="9" s="1"/>
  <c r="AE195" i="9" s="1"/>
  <c r="AE194" i="9" s="1"/>
  <c r="AD227" i="9"/>
  <c r="AC227" i="9"/>
  <c r="AB227" i="9"/>
  <c r="AB204" i="9" s="1"/>
  <c r="AA227" i="9"/>
  <c r="Z227" i="9"/>
  <c r="Y227" i="9"/>
  <c r="X227" i="9"/>
  <c r="X204" i="9" s="1"/>
  <c r="W227" i="9"/>
  <c r="W204" i="9" s="1"/>
  <c r="W195" i="9" s="1"/>
  <c r="W194" i="9" s="1"/>
  <c r="V227" i="9"/>
  <c r="U227" i="9"/>
  <c r="T227" i="9"/>
  <c r="T204" i="9" s="1"/>
  <c r="S227" i="9"/>
  <c r="R227" i="9"/>
  <c r="Q227" i="9"/>
  <c r="P227" i="9"/>
  <c r="P204" i="9" s="1"/>
  <c r="O227" i="9"/>
  <c r="N227" i="9"/>
  <c r="M227" i="9"/>
  <c r="L227" i="9"/>
  <c r="L204" i="9" s="1"/>
  <c r="K227" i="9"/>
  <c r="J227" i="9"/>
  <c r="I227" i="9"/>
  <c r="H227" i="9"/>
  <c r="H204" i="9" s="1"/>
  <c r="G227" i="9"/>
  <c r="F227" i="9"/>
  <c r="D227" i="9"/>
  <c r="AA226" i="9"/>
  <c r="S226" i="9"/>
  <c r="E226" i="9"/>
  <c r="C226" i="9" s="1"/>
  <c r="D226" i="9"/>
  <c r="AA225" i="9"/>
  <c r="S225" i="9"/>
  <c r="E225" i="9"/>
  <c r="D225" i="9"/>
  <c r="AA224" i="9"/>
  <c r="S224" i="9"/>
  <c r="E224" i="9"/>
  <c r="D224" i="9"/>
  <c r="C224" i="9"/>
  <c r="AA223" i="9"/>
  <c r="S223" i="9"/>
  <c r="E223" i="9"/>
  <c r="D223" i="9"/>
  <c r="C223" i="9"/>
  <c r="AA222" i="9"/>
  <c r="S222" i="9"/>
  <c r="E222" i="9"/>
  <c r="C222" i="9" s="1"/>
  <c r="D222" i="9"/>
  <c r="AA221" i="9"/>
  <c r="S221" i="9"/>
  <c r="E221" i="9"/>
  <c r="D221" i="9"/>
  <c r="AA220" i="9"/>
  <c r="S220" i="9"/>
  <c r="E220" i="9"/>
  <c r="D220" i="9"/>
  <c r="C220" i="9"/>
  <c r="AA219" i="9"/>
  <c r="AA216" i="9" s="1"/>
  <c r="S219" i="9"/>
  <c r="E219" i="9"/>
  <c r="D219" i="9"/>
  <c r="D216" i="9" s="1"/>
  <c r="C219" i="9"/>
  <c r="AA218" i="9"/>
  <c r="S218" i="9"/>
  <c r="E218" i="9"/>
  <c r="C218" i="9" s="1"/>
  <c r="D218" i="9"/>
  <c r="AA217" i="9"/>
  <c r="S217" i="9"/>
  <c r="S216" i="9" s="1"/>
  <c r="E217" i="9"/>
  <c r="D217" i="9"/>
  <c r="AG216" i="9"/>
  <c r="AF216" i="9"/>
  <c r="AE216" i="9"/>
  <c r="AD216" i="9"/>
  <c r="AC216" i="9"/>
  <c r="AB216" i="9"/>
  <c r="Z216" i="9"/>
  <c r="Y216" i="9"/>
  <c r="Y204" i="9" s="1"/>
  <c r="X216" i="9"/>
  <c r="W216" i="9"/>
  <c r="V216" i="9"/>
  <c r="U216" i="9"/>
  <c r="T216" i="9"/>
  <c r="R216" i="9"/>
  <c r="Q216" i="9"/>
  <c r="P216" i="9"/>
  <c r="O216" i="9"/>
  <c r="N216" i="9"/>
  <c r="M216" i="9"/>
  <c r="M204" i="9" s="1"/>
  <c r="L216" i="9"/>
  <c r="K216" i="9"/>
  <c r="J216" i="9"/>
  <c r="I216" i="9"/>
  <c r="H216" i="9"/>
  <c r="G216" i="9"/>
  <c r="F216" i="9"/>
  <c r="E216" i="9"/>
  <c r="AA215" i="9"/>
  <c r="S215" i="9"/>
  <c r="E215" i="9"/>
  <c r="C215" i="9" s="1"/>
  <c r="D215" i="9"/>
  <c r="AA214" i="9"/>
  <c r="S214" i="9"/>
  <c r="E214" i="9"/>
  <c r="D214" i="9"/>
  <c r="C214" i="9"/>
  <c r="AA213" i="9"/>
  <c r="S213" i="9"/>
  <c r="E213" i="9"/>
  <c r="D213" i="9"/>
  <c r="C213" i="9"/>
  <c r="AA212" i="9"/>
  <c r="S212" i="9"/>
  <c r="E212" i="9"/>
  <c r="C212" i="9" s="1"/>
  <c r="D212" i="9"/>
  <c r="AA211" i="9"/>
  <c r="S211" i="9"/>
  <c r="E211" i="9"/>
  <c r="C211" i="9" s="1"/>
  <c r="D211" i="9"/>
  <c r="AA210" i="9"/>
  <c r="S210" i="9"/>
  <c r="E210" i="9"/>
  <c r="D210" i="9"/>
  <c r="C210" i="9"/>
  <c r="AA209" i="9"/>
  <c r="S209" i="9"/>
  <c r="E209" i="9"/>
  <c r="D209" i="9"/>
  <c r="C209" i="9"/>
  <c r="AA208" i="9"/>
  <c r="S208" i="9"/>
  <c r="E208" i="9"/>
  <c r="D208" i="9"/>
  <c r="AA207" i="9"/>
  <c r="S207" i="9"/>
  <c r="E207" i="9"/>
  <c r="C207" i="9" s="1"/>
  <c r="D207" i="9"/>
  <c r="AA206" i="9"/>
  <c r="S206" i="9"/>
  <c r="E206" i="9"/>
  <c r="D206" i="9"/>
  <c r="C206" i="9"/>
  <c r="AG205" i="9"/>
  <c r="AF205" i="9"/>
  <c r="AE205" i="9"/>
  <c r="AD205" i="9"/>
  <c r="AD204" i="9" s="1"/>
  <c r="AD195" i="9" s="1"/>
  <c r="AD194" i="9" s="1"/>
  <c r="AC205" i="9"/>
  <c r="AB205" i="9"/>
  <c r="Z205" i="9"/>
  <c r="Z204" i="9" s="1"/>
  <c r="Z195" i="9" s="1"/>
  <c r="Z194" i="9" s="1"/>
  <c r="Y205" i="9"/>
  <c r="X205" i="9"/>
  <c r="W205" i="9"/>
  <c r="V205" i="9"/>
  <c r="V204" i="9" s="1"/>
  <c r="V195" i="9" s="1"/>
  <c r="V194" i="9" s="1"/>
  <c r="U205" i="9"/>
  <c r="T205" i="9"/>
  <c r="R205" i="9"/>
  <c r="R204" i="9" s="1"/>
  <c r="R195" i="9" s="1"/>
  <c r="R194" i="9" s="1"/>
  <c r="Q205" i="9"/>
  <c r="P205" i="9"/>
  <c r="O205" i="9"/>
  <c r="N205" i="9"/>
  <c r="N204" i="9" s="1"/>
  <c r="N195" i="9" s="1"/>
  <c r="N194" i="9" s="1"/>
  <c r="M205" i="9"/>
  <c r="L205" i="9"/>
  <c r="K205" i="9"/>
  <c r="J205" i="9"/>
  <c r="J204" i="9" s="1"/>
  <c r="J195" i="9" s="1"/>
  <c r="J194" i="9" s="1"/>
  <c r="I205" i="9"/>
  <c r="H205" i="9"/>
  <c r="G205" i="9"/>
  <c r="F205" i="9"/>
  <c r="F204" i="9" s="1"/>
  <c r="F195" i="9" s="1"/>
  <c r="F194" i="9" s="1"/>
  <c r="AG204" i="9"/>
  <c r="AC204" i="9"/>
  <c r="U204" i="9"/>
  <c r="Q204" i="9"/>
  <c r="O204" i="9"/>
  <c r="K204" i="9"/>
  <c r="I204" i="9"/>
  <c r="G204" i="9"/>
  <c r="AA203" i="9"/>
  <c r="S203" i="9"/>
  <c r="E203" i="9"/>
  <c r="C203" i="9" s="1"/>
  <c r="D203" i="9"/>
  <c r="AA202" i="9"/>
  <c r="S202" i="9"/>
  <c r="E202" i="9"/>
  <c r="D202" i="9"/>
  <c r="C202" i="9"/>
  <c r="AA201" i="9"/>
  <c r="S201" i="9"/>
  <c r="E201" i="9"/>
  <c r="D201" i="9"/>
  <c r="D196" i="9" s="1"/>
  <c r="C201" i="9"/>
  <c r="AA200" i="9"/>
  <c r="S200" i="9"/>
  <c r="E200" i="9"/>
  <c r="D200" i="9"/>
  <c r="AA199" i="9"/>
  <c r="S199" i="9"/>
  <c r="S198" i="9" s="1"/>
  <c r="E199" i="9"/>
  <c r="C199" i="9" s="1"/>
  <c r="D199" i="9"/>
  <c r="AG198" i="9"/>
  <c r="AG196" i="9" s="1"/>
  <c r="AG195" i="9" s="1"/>
  <c r="AG194" i="9" s="1"/>
  <c r="AF198" i="9"/>
  <c r="AE198" i="9"/>
  <c r="AD198" i="9"/>
  <c r="AC198" i="9"/>
  <c r="AC196" i="9" s="1"/>
  <c r="AC195" i="9" s="1"/>
  <c r="AC194" i="9" s="1"/>
  <c r="AB198" i="9"/>
  <c r="AA198" i="9"/>
  <c r="Z198" i="9"/>
  <c r="Y198" i="9"/>
  <c r="X198" i="9"/>
  <c r="W198" i="9"/>
  <c r="V198" i="9"/>
  <c r="U198" i="9"/>
  <c r="T198" i="9"/>
  <c r="R198" i="9"/>
  <c r="Q198" i="9"/>
  <c r="P198" i="9"/>
  <c r="O198" i="9"/>
  <c r="N198" i="9"/>
  <c r="M198" i="9"/>
  <c r="L198" i="9"/>
  <c r="K198" i="9"/>
  <c r="J198" i="9"/>
  <c r="I198" i="9"/>
  <c r="H198" i="9"/>
  <c r="G198" i="9"/>
  <c r="F198" i="9"/>
  <c r="D198" i="9"/>
  <c r="AA197" i="9"/>
  <c r="S197" i="9"/>
  <c r="S196" i="9" s="1"/>
  <c r="E197" i="9"/>
  <c r="D197" i="9"/>
  <c r="AF196" i="9"/>
  <c r="AE196" i="9"/>
  <c r="AD196" i="9"/>
  <c r="AB196" i="9"/>
  <c r="Z196" i="9"/>
  <c r="Y196" i="9"/>
  <c r="X196" i="9"/>
  <c r="W196" i="9"/>
  <c r="V196" i="9"/>
  <c r="U196" i="9"/>
  <c r="T196" i="9"/>
  <c r="R196" i="9"/>
  <c r="Q196" i="9"/>
  <c r="Q195" i="9" s="1"/>
  <c r="Q194" i="9" s="1"/>
  <c r="P196" i="9"/>
  <c r="O196" i="9"/>
  <c r="N196" i="9"/>
  <c r="M196" i="9"/>
  <c r="L196" i="9"/>
  <c r="K196" i="9"/>
  <c r="J196" i="9"/>
  <c r="I196" i="9"/>
  <c r="I195" i="9" s="1"/>
  <c r="I194" i="9" s="1"/>
  <c r="H196" i="9"/>
  <c r="G196" i="9"/>
  <c r="F196" i="9"/>
  <c r="AF195" i="9"/>
  <c r="AB195" i="9"/>
  <c r="X195" i="9"/>
  <c r="T195" i="9"/>
  <c r="P195" i="9"/>
  <c r="O195" i="9"/>
  <c r="L195" i="9"/>
  <c r="K195" i="9"/>
  <c r="H195" i="9"/>
  <c r="G195" i="9"/>
  <c r="AA193" i="9"/>
  <c r="S193" i="9"/>
  <c r="E193" i="9"/>
  <c r="D193" i="9"/>
  <c r="D192" i="9" s="1"/>
  <c r="D191" i="9" s="1"/>
  <c r="C193" i="9"/>
  <c r="AG192" i="9"/>
  <c r="AF192" i="9"/>
  <c r="AE192" i="9"/>
  <c r="AE191" i="9" s="1"/>
  <c r="AD192" i="9"/>
  <c r="AC192" i="9"/>
  <c r="AB192" i="9"/>
  <c r="AA192" i="9"/>
  <c r="AA191" i="9" s="1"/>
  <c r="Z192" i="9"/>
  <c r="Y192" i="9"/>
  <c r="X192" i="9"/>
  <c r="W192" i="9"/>
  <c r="W191" i="9" s="1"/>
  <c r="V192" i="9"/>
  <c r="U192" i="9"/>
  <c r="T192" i="9"/>
  <c r="S192" i="9"/>
  <c r="S191" i="9" s="1"/>
  <c r="R192" i="9"/>
  <c r="Q192" i="9"/>
  <c r="P192" i="9"/>
  <c r="O192" i="9"/>
  <c r="O191" i="9" s="1"/>
  <c r="N192" i="9"/>
  <c r="M192" i="9"/>
  <c r="L192" i="9"/>
  <c r="K192" i="9"/>
  <c r="K191" i="9" s="1"/>
  <c r="J192" i="9"/>
  <c r="I192" i="9"/>
  <c r="H192" i="9"/>
  <c r="G192" i="9"/>
  <c r="G191" i="9" s="1"/>
  <c r="F192" i="9"/>
  <c r="E192" i="9"/>
  <c r="C192" i="9"/>
  <c r="C191" i="9" s="1"/>
  <c r="AG191" i="9"/>
  <c r="AF191" i="9"/>
  <c r="AD191" i="9"/>
  <c r="AC191" i="9"/>
  <c r="AB191" i="9"/>
  <c r="Z191" i="9"/>
  <c r="Z187" i="9" s="1"/>
  <c r="Y191" i="9"/>
  <c r="X191" i="9"/>
  <c r="V191" i="9"/>
  <c r="V187" i="9" s="1"/>
  <c r="U191" i="9"/>
  <c r="T191" i="9"/>
  <c r="R191" i="9"/>
  <c r="Q191" i="9"/>
  <c r="P191" i="9"/>
  <c r="N191" i="9"/>
  <c r="M191" i="9"/>
  <c r="L191" i="9"/>
  <c r="J191" i="9"/>
  <c r="J187" i="9" s="1"/>
  <c r="I191" i="9"/>
  <c r="H191" i="9"/>
  <c r="F191" i="9"/>
  <c r="F187" i="9" s="1"/>
  <c r="E191" i="9"/>
  <c r="AA190" i="9"/>
  <c r="S190" i="9"/>
  <c r="E190" i="9"/>
  <c r="D190" i="9"/>
  <c r="C190" i="9"/>
  <c r="C188" i="9" s="1"/>
  <c r="C187" i="9" s="1"/>
  <c r="AA189" i="9"/>
  <c r="S189" i="9"/>
  <c r="E189" i="9"/>
  <c r="D189" i="9"/>
  <c r="D188" i="9" s="1"/>
  <c r="C189" i="9"/>
  <c r="AG188" i="9"/>
  <c r="AF188" i="9"/>
  <c r="AE188" i="9"/>
  <c r="AD188" i="9"/>
  <c r="AC188" i="9"/>
  <c r="AB188" i="9"/>
  <c r="AA188" i="9"/>
  <c r="Z188" i="9"/>
  <c r="Y188" i="9"/>
  <c r="X188" i="9"/>
  <c r="W188" i="9"/>
  <c r="V188" i="9"/>
  <c r="U188" i="9"/>
  <c r="T188" i="9"/>
  <c r="S188" i="9"/>
  <c r="R188" i="9"/>
  <c r="Q188" i="9"/>
  <c r="P188" i="9"/>
  <c r="O188" i="9"/>
  <c r="N188" i="9"/>
  <c r="M188" i="9"/>
  <c r="L188" i="9"/>
  <c r="K188" i="9"/>
  <c r="J188" i="9"/>
  <c r="I188" i="9"/>
  <c r="H188" i="9"/>
  <c r="G188" i="9"/>
  <c r="F188" i="9"/>
  <c r="E188" i="9"/>
  <c r="AG187" i="9"/>
  <c r="AF187" i="9"/>
  <c r="AD187" i="9"/>
  <c r="AC187" i="9"/>
  <c r="AB187" i="9"/>
  <c r="Y187" i="9"/>
  <c r="X187" i="9"/>
  <c r="U187" i="9"/>
  <c r="T187" i="9"/>
  <c r="R187" i="9"/>
  <c r="Q187" i="9"/>
  <c r="P187" i="9"/>
  <c r="N187" i="9"/>
  <c r="M187" i="9"/>
  <c r="L187" i="9"/>
  <c r="I187" i="9"/>
  <c r="H187" i="9"/>
  <c r="E187" i="9"/>
  <c r="AA186" i="9"/>
  <c r="S186" i="9"/>
  <c r="E186" i="9"/>
  <c r="D186" i="9"/>
  <c r="C186" i="9"/>
  <c r="C184" i="9" s="1"/>
  <c r="AA185" i="9"/>
  <c r="S185" i="9"/>
  <c r="E185" i="9"/>
  <c r="D185" i="9"/>
  <c r="D184" i="9" s="1"/>
  <c r="C185" i="9"/>
  <c r="AG184" i="9"/>
  <c r="AF184" i="9"/>
  <c r="AE184" i="9"/>
  <c r="AD184" i="9"/>
  <c r="AC184" i="9"/>
  <c r="AB184" i="9"/>
  <c r="AA184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G173" i="9" s="1"/>
  <c r="F184" i="9"/>
  <c r="E184" i="9"/>
  <c r="AA183" i="9"/>
  <c r="S183" i="9"/>
  <c r="E183" i="9"/>
  <c r="D183" i="9"/>
  <c r="C183" i="9"/>
  <c r="AA182" i="9"/>
  <c r="S182" i="9"/>
  <c r="E182" i="9"/>
  <c r="C182" i="9" s="1"/>
  <c r="D182" i="9"/>
  <c r="D179" i="9" s="1"/>
  <c r="AA181" i="9"/>
  <c r="S181" i="9"/>
  <c r="E181" i="9"/>
  <c r="D181" i="9"/>
  <c r="AA180" i="9"/>
  <c r="AA179" i="9" s="1"/>
  <c r="S180" i="9"/>
  <c r="S179" i="9" s="1"/>
  <c r="E180" i="9"/>
  <c r="D180" i="9"/>
  <c r="C180" i="9"/>
  <c r="AG179" i="9"/>
  <c r="AG174" i="9" s="1"/>
  <c r="AF179" i="9"/>
  <c r="AE179" i="9"/>
  <c r="AD179" i="9"/>
  <c r="AC179" i="9"/>
  <c r="AC174" i="9" s="1"/>
  <c r="AB179" i="9"/>
  <c r="Z179" i="9"/>
  <c r="Z174" i="9" s="1"/>
  <c r="Z173" i="9" s="1"/>
  <c r="Y179" i="9"/>
  <c r="Y174" i="9" s="1"/>
  <c r="X179" i="9"/>
  <c r="W179" i="9"/>
  <c r="V179" i="9"/>
  <c r="V174" i="9" s="1"/>
  <c r="V173" i="9" s="1"/>
  <c r="U179" i="9"/>
  <c r="U174" i="9" s="1"/>
  <c r="T179" i="9"/>
  <c r="R179" i="9"/>
  <c r="Q179" i="9"/>
  <c r="Q174" i="9" s="1"/>
  <c r="Q173" i="9" s="1"/>
  <c r="P179" i="9"/>
  <c r="O179" i="9"/>
  <c r="N179" i="9"/>
  <c r="M179" i="9"/>
  <c r="M174" i="9" s="1"/>
  <c r="L179" i="9"/>
  <c r="K179" i="9"/>
  <c r="J179" i="9"/>
  <c r="I179" i="9"/>
  <c r="I174" i="9" s="1"/>
  <c r="I173" i="9" s="1"/>
  <c r="H179" i="9"/>
  <c r="G179" i="9"/>
  <c r="F179" i="9"/>
  <c r="E179" i="9"/>
  <c r="AA178" i="9"/>
  <c r="S178" i="9"/>
  <c r="C178" i="9" s="1"/>
  <c r="E178" i="9"/>
  <c r="D178" i="9"/>
  <c r="AA177" i="9"/>
  <c r="AA175" i="9" s="1"/>
  <c r="AA174" i="9" s="1"/>
  <c r="AA173" i="9" s="1"/>
  <c r="S177" i="9"/>
  <c r="E177" i="9"/>
  <c r="D177" i="9"/>
  <c r="C177" i="9"/>
  <c r="AA176" i="9"/>
  <c r="S176" i="9"/>
  <c r="E176" i="9"/>
  <c r="D176" i="9"/>
  <c r="D175" i="9" s="1"/>
  <c r="AG175" i="9"/>
  <c r="AF175" i="9"/>
  <c r="AF174" i="9" s="1"/>
  <c r="AF173" i="9" s="1"/>
  <c r="AE175" i="9"/>
  <c r="AD175" i="9"/>
  <c r="AC175" i="9"/>
  <c r="AB175" i="9"/>
  <c r="AB174" i="9" s="1"/>
  <c r="AB173" i="9" s="1"/>
  <c r="Z175" i="9"/>
  <c r="Y175" i="9"/>
  <c r="X175" i="9"/>
  <c r="X174" i="9" s="1"/>
  <c r="X173" i="9" s="1"/>
  <c r="W175" i="9"/>
  <c r="V175" i="9"/>
  <c r="U175" i="9"/>
  <c r="T175" i="9"/>
  <c r="T174" i="9" s="1"/>
  <c r="T173" i="9" s="1"/>
  <c r="R175" i="9"/>
  <c r="Q175" i="9"/>
  <c r="P175" i="9"/>
  <c r="P174" i="9" s="1"/>
  <c r="P173" i="9" s="1"/>
  <c r="O175" i="9"/>
  <c r="N175" i="9"/>
  <c r="M175" i="9"/>
  <c r="L175" i="9"/>
  <c r="L174" i="9" s="1"/>
  <c r="L173" i="9" s="1"/>
  <c r="K175" i="9"/>
  <c r="K174" i="9" s="1"/>
  <c r="J175" i="9"/>
  <c r="I175" i="9"/>
  <c r="H175" i="9"/>
  <c r="H174" i="9" s="1"/>
  <c r="H173" i="9" s="1"/>
  <c r="G175" i="9"/>
  <c r="F175" i="9"/>
  <c r="AE174" i="9"/>
  <c r="AD174" i="9"/>
  <c r="AD173" i="9" s="1"/>
  <c r="W174" i="9"/>
  <c r="R174" i="9"/>
  <c r="R173" i="9" s="1"/>
  <c r="O174" i="9"/>
  <c r="N174" i="9"/>
  <c r="N173" i="9" s="1"/>
  <c r="J174" i="9"/>
  <c r="J173" i="9" s="1"/>
  <c r="G174" i="9"/>
  <c r="F174" i="9"/>
  <c r="F173" i="9" s="1"/>
  <c r="AG173" i="9"/>
  <c r="AC173" i="9"/>
  <c r="Y173" i="9"/>
  <c r="U173" i="9"/>
  <c r="M173" i="9"/>
  <c r="AA172" i="9"/>
  <c r="S172" i="9"/>
  <c r="E172" i="9"/>
  <c r="D172" i="9"/>
  <c r="AA171" i="9"/>
  <c r="S171" i="9"/>
  <c r="E171" i="9"/>
  <c r="D171" i="9"/>
  <c r="C171" i="9"/>
  <c r="AA170" i="9"/>
  <c r="S170" i="9"/>
  <c r="C170" i="9" s="1"/>
  <c r="E170" i="9"/>
  <c r="D170" i="9"/>
  <c r="D166" i="9" s="1"/>
  <c r="D165" i="9" s="1"/>
  <c r="AA169" i="9"/>
  <c r="S169" i="9"/>
  <c r="E169" i="9"/>
  <c r="C169" i="9" s="1"/>
  <c r="D169" i="9"/>
  <c r="AA168" i="9"/>
  <c r="S168" i="9"/>
  <c r="E168" i="9"/>
  <c r="D168" i="9"/>
  <c r="AA167" i="9"/>
  <c r="AA166" i="9" s="1"/>
  <c r="AA165" i="9" s="1"/>
  <c r="S167" i="9"/>
  <c r="S166" i="9" s="1"/>
  <c r="S165" i="9" s="1"/>
  <c r="E167" i="9"/>
  <c r="E166" i="9" s="1"/>
  <c r="E165" i="9" s="1"/>
  <c r="D167" i="9"/>
  <c r="C167" i="9"/>
  <c r="AG166" i="9"/>
  <c r="AF166" i="9"/>
  <c r="AF165" i="9" s="1"/>
  <c r="AE166" i="9"/>
  <c r="AD166" i="9"/>
  <c r="AD165" i="9" s="1"/>
  <c r="AC166" i="9"/>
  <c r="AB166" i="9"/>
  <c r="AB165" i="9" s="1"/>
  <c r="Z166" i="9"/>
  <c r="Z165" i="9" s="1"/>
  <c r="Y166" i="9"/>
  <c r="X166" i="9"/>
  <c r="X165" i="9" s="1"/>
  <c r="W166" i="9"/>
  <c r="V166" i="9"/>
  <c r="V165" i="9" s="1"/>
  <c r="U166" i="9"/>
  <c r="T166" i="9"/>
  <c r="T165" i="9" s="1"/>
  <c r="R166" i="9"/>
  <c r="R165" i="9" s="1"/>
  <c r="Q166" i="9"/>
  <c r="P166" i="9"/>
  <c r="P165" i="9" s="1"/>
  <c r="O166" i="9"/>
  <c r="N166" i="9"/>
  <c r="N165" i="9" s="1"/>
  <c r="M166" i="9"/>
  <c r="L166" i="9"/>
  <c r="L165" i="9" s="1"/>
  <c r="K166" i="9"/>
  <c r="J166" i="9"/>
  <c r="J165" i="9" s="1"/>
  <c r="I166" i="9"/>
  <c r="H166" i="9"/>
  <c r="H165" i="9" s="1"/>
  <c r="G166" i="9"/>
  <c r="F166" i="9"/>
  <c r="F165" i="9" s="1"/>
  <c r="AG165" i="9"/>
  <c r="AE165" i="9"/>
  <c r="AC165" i="9"/>
  <c r="Y165" i="9"/>
  <c r="W165" i="9"/>
  <c r="U165" i="9"/>
  <c r="Q165" i="9"/>
  <c r="O165" i="9"/>
  <c r="M165" i="9"/>
  <c r="K165" i="9"/>
  <c r="I165" i="9"/>
  <c r="G165" i="9"/>
  <c r="AA164" i="9"/>
  <c r="S164" i="9"/>
  <c r="E164" i="9"/>
  <c r="D164" i="9"/>
  <c r="AA163" i="9"/>
  <c r="S163" i="9"/>
  <c r="E163" i="9"/>
  <c r="D163" i="9"/>
  <c r="C163" i="9"/>
  <c r="AA162" i="9"/>
  <c r="S162" i="9"/>
  <c r="C162" i="9" s="1"/>
  <c r="E162" i="9"/>
  <c r="D162" i="9"/>
  <c r="D160" i="9" s="1"/>
  <c r="AA161" i="9"/>
  <c r="AA160" i="9" s="1"/>
  <c r="S161" i="9"/>
  <c r="E161" i="9"/>
  <c r="D161" i="9"/>
  <c r="AG160" i="9"/>
  <c r="AF160" i="9"/>
  <c r="AE160" i="9"/>
  <c r="AD160" i="9"/>
  <c r="AC160" i="9"/>
  <c r="AB160" i="9"/>
  <c r="Z160" i="9"/>
  <c r="Y160" i="9"/>
  <c r="X160" i="9"/>
  <c r="W160" i="9"/>
  <c r="V160" i="9"/>
  <c r="U160" i="9"/>
  <c r="T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AA159" i="9"/>
  <c r="S159" i="9"/>
  <c r="E159" i="9"/>
  <c r="C159" i="9" s="1"/>
  <c r="D159" i="9"/>
  <c r="AA158" i="9"/>
  <c r="S158" i="9"/>
  <c r="E158" i="9"/>
  <c r="D158" i="9"/>
  <c r="AA157" i="9"/>
  <c r="S157" i="9"/>
  <c r="E157" i="9"/>
  <c r="D157" i="9"/>
  <c r="C157" i="9"/>
  <c r="AA156" i="9"/>
  <c r="S156" i="9"/>
  <c r="C156" i="9" s="1"/>
  <c r="E156" i="9"/>
  <c r="D156" i="9"/>
  <c r="AA155" i="9"/>
  <c r="S155" i="9"/>
  <c r="E155" i="9"/>
  <c r="D155" i="9"/>
  <c r="AA154" i="9"/>
  <c r="S154" i="9"/>
  <c r="E154" i="9"/>
  <c r="D154" i="9"/>
  <c r="AA153" i="9"/>
  <c r="S153" i="9"/>
  <c r="E153" i="9"/>
  <c r="D153" i="9"/>
  <c r="C153" i="9"/>
  <c r="AA152" i="9"/>
  <c r="S152" i="9"/>
  <c r="C152" i="9" s="1"/>
  <c r="E152" i="9"/>
  <c r="D152" i="9"/>
  <c r="AG151" i="9"/>
  <c r="AF151" i="9"/>
  <c r="AE151" i="9"/>
  <c r="AD151" i="9"/>
  <c r="AC151" i="9"/>
  <c r="AB151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AA150" i="9"/>
  <c r="S150" i="9"/>
  <c r="C150" i="9" s="1"/>
  <c r="E150" i="9"/>
  <c r="D150" i="9"/>
  <c r="AA149" i="9"/>
  <c r="S149" i="9"/>
  <c r="E149" i="9"/>
  <c r="C149" i="9" s="1"/>
  <c r="D149" i="9"/>
  <c r="AA148" i="9"/>
  <c r="S148" i="9"/>
  <c r="E148" i="9"/>
  <c r="D148" i="9"/>
  <c r="AA147" i="9"/>
  <c r="S147" i="9"/>
  <c r="E147" i="9"/>
  <c r="D147" i="9"/>
  <c r="C147" i="9"/>
  <c r="AA146" i="9"/>
  <c r="S146" i="9"/>
  <c r="C146" i="9" s="1"/>
  <c r="E146" i="9"/>
  <c r="D146" i="9"/>
  <c r="AA145" i="9"/>
  <c r="AA144" i="9" s="1"/>
  <c r="S145" i="9"/>
  <c r="E145" i="9"/>
  <c r="D145" i="9"/>
  <c r="AG144" i="9"/>
  <c r="AF144" i="9"/>
  <c r="AE144" i="9"/>
  <c r="AD144" i="9"/>
  <c r="AC144" i="9"/>
  <c r="AB144" i="9"/>
  <c r="Z144" i="9"/>
  <c r="Y144" i="9"/>
  <c r="X144" i="9"/>
  <c r="W144" i="9"/>
  <c r="V144" i="9"/>
  <c r="U144" i="9"/>
  <c r="T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D144" i="9"/>
  <c r="AA143" i="9"/>
  <c r="S143" i="9"/>
  <c r="E143" i="9"/>
  <c r="C143" i="9" s="1"/>
  <c r="D143" i="9"/>
  <c r="AA142" i="9"/>
  <c r="S142" i="9"/>
  <c r="S141" i="9" s="1"/>
  <c r="E142" i="9"/>
  <c r="D142" i="9"/>
  <c r="D141" i="9" s="1"/>
  <c r="AG141" i="9"/>
  <c r="AF141" i="9"/>
  <c r="AE141" i="9"/>
  <c r="AD141" i="9"/>
  <c r="AC141" i="9"/>
  <c r="AB141" i="9"/>
  <c r="AA141" i="9"/>
  <c r="Z141" i="9"/>
  <c r="Y141" i="9"/>
  <c r="X141" i="9"/>
  <c r="W141" i="9"/>
  <c r="V141" i="9"/>
  <c r="U141" i="9"/>
  <c r="T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AA140" i="9"/>
  <c r="S140" i="9"/>
  <c r="E140" i="9"/>
  <c r="D140" i="9"/>
  <c r="AA139" i="9"/>
  <c r="S139" i="9"/>
  <c r="E139" i="9"/>
  <c r="D139" i="9"/>
  <c r="C139" i="9"/>
  <c r="AA138" i="9"/>
  <c r="S138" i="9"/>
  <c r="C138" i="9" s="1"/>
  <c r="E138" i="9"/>
  <c r="D138" i="9"/>
  <c r="AA137" i="9"/>
  <c r="AA136" i="9" s="1"/>
  <c r="S137" i="9"/>
  <c r="E137" i="9"/>
  <c r="D137" i="9"/>
  <c r="AG136" i="9"/>
  <c r="AF136" i="9"/>
  <c r="AF130" i="9" s="1"/>
  <c r="AE136" i="9"/>
  <c r="AD136" i="9"/>
  <c r="AC136" i="9"/>
  <c r="AB136" i="9"/>
  <c r="AB130" i="9" s="1"/>
  <c r="Z136" i="9"/>
  <c r="Y136" i="9"/>
  <c r="X136" i="9"/>
  <c r="X130" i="9" s="1"/>
  <c r="W136" i="9"/>
  <c r="V136" i="9"/>
  <c r="U136" i="9"/>
  <c r="T136" i="9"/>
  <c r="T130" i="9" s="1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D136" i="9"/>
  <c r="AA135" i="9"/>
  <c r="S135" i="9"/>
  <c r="E135" i="9"/>
  <c r="D135" i="9"/>
  <c r="AA134" i="9"/>
  <c r="S134" i="9"/>
  <c r="S131" i="9" s="1"/>
  <c r="E134" i="9"/>
  <c r="D134" i="9"/>
  <c r="AA133" i="9"/>
  <c r="S133" i="9"/>
  <c r="E133" i="9"/>
  <c r="D133" i="9"/>
  <c r="C133" i="9"/>
  <c r="AA132" i="9"/>
  <c r="S132" i="9"/>
  <c r="C132" i="9" s="1"/>
  <c r="E132" i="9"/>
  <c r="D132" i="9"/>
  <c r="D131" i="9" s="1"/>
  <c r="AG131" i="9"/>
  <c r="AG130" i="9" s="1"/>
  <c r="AF131" i="9"/>
  <c r="AE131" i="9"/>
  <c r="AD131" i="9"/>
  <c r="AC131" i="9"/>
  <c r="AC130" i="9" s="1"/>
  <c r="AB131" i="9"/>
  <c r="AA131" i="9"/>
  <c r="Z131" i="9"/>
  <c r="Y131" i="9"/>
  <c r="Y130" i="9" s="1"/>
  <c r="X131" i="9"/>
  <c r="W131" i="9"/>
  <c r="V131" i="9"/>
  <c r="U131" i="9"/>
  <c r="U130" i="9" s="1"/>
  <c r="T131" i="9"/>
  <c r="R131" i="9"/>
  <c r="Q131" i="9"/>
  <c r="Q130" i="9" s="1"/>
  <c r="P131" i="9"/>
  <c r="O131" i="9"/>
  <c r="N131" i="9"/>
  <c r="M131" i="9"/>
  <c r="M130" i="9" s="1"/>
  <c r="L131" i="9"/>
  <c r="K131" i="9"/>
  <c r="J131" i="9"/>
  <c r="I131" i="9"/>
  <c r="I130" i="9" s="1"/>
  <c r="H131" i="9"/>
  <c r="G131" i="9"/>
  <c r="F131" i="9"/>
  <c r="AD130" i="9"/>
  <c r="Z130" i="9"/>
  <c r="V130" i="9"/>
  <c r="R130" i="9"/>
  <c r="N130" i="9"/>
  <c r="J130" i="9"/>
  <c r="F130" i="9"/>
  <c r="AA129" i="9"/>
  <c r="AA128" i="9" s="1"/>
  <c r="S129" i="9"/>
  <c r="S128" i="9" s="1"/>
  <c r="E129" i="9"/>
  <c r="E128" i="9" s="1"/>
  <c r="D129" i="9"/>
  <c r="C129" i="9"/>
  <c r="C128" i="9" s="1"/>
  <c r="AG128" i="9"/>
  <c r="AF128" i="9"/>
  <c r="AE128" i="9"/>
  <c r="AD128" i="9"/>
  <c r="AC128" i="9"/>
  <c r="AB128" i="9"/>
  <c r="Z128" i="9"/>
  <c r="Y128" i="9"/>
  <c r="X128" i="9"/>
  <c r="W128" i="9"/>
  <c r="V128" i="9"/>
  <c r="U128" i="9"/>
  <c r="T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D128" i="9"/>
  <c r="AA127" i="9"/>
  <c r="AA122" i="9" s="1"/>
  <c r="S127" i="9"/>
  <c r="E127" i="9"/>
  <c r="D127" i="9"/>
  <c r="C127" i="9"/>
  <c r="AA126" i="9"/>
  <c r="S126" i="9"/>
  <c r="C126" i="9" s="1"/>
  <c r="E126" i="9"/>
  <c r="D126" i="9"/>
  <c r="AA125" i="9"/>
  <c r="S125" i="9"/>
  <c r="E125" i="9"/>
  <c r="D125" i="9"/>
  <c r="AA124" i="9"/>
  <c r="S124" i="9"/>
  <c r="H124" i="9"/>
  <c r="H122" i="9" s="1"/>
  <c r="E124" i="9"/>
  <c r="D124" i="9"/>
  <c r="C124" i="9"/>
  <c r="AA123" i="9"/>
  <c r="S123" i="9"/>
  <c r="C123" i="9" s="1"/>
  <c r="E123" i="9"/>
  <c r="D123" i="9"/>
  <c r="AG122" i="9"/>
  <c r="AF122" i="9"/>
  <c r="AE122" i="9"/>
  <c r="AD122" i="9"/>
  <c r="AC122" i="9"/>
  <c r="AB122" i="9"/>
  <c r="Z122" i="9"/>
  <c r="Y122" i="9"/>
  <c r="X122" i="9"/>
  <c r="W122" i="9"/>
  <c r="W83" i="9" s="1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G122" i="9"/>
  <c r="G83" i="9" s="1"/>
  <c r="F122" i="9"/>
  <c r="AA121" i="9"/>
  <c r="S121" i="9"/>
  <c r="C121" i="9" s="1"/>
  <c r="E121" i="9"/>
  <c r="D121" i="9"/>
  <c r="AA120" i="9"/>
  <c r="S120" i="9"/>
  <c r="E120" i="9"/>
  <c r="D120" i="9"/>
  <c r="AA119" i="9"/>
  <c r="S119" i="9"/>
  <c r="S116" i="9" s="1"/>
  <c r="E119" i="9"/>
  <c r="D119" i="9"/>
  <c r="AA118" i="9"/>
  <c r="S118" i="9"/>
  <c r="E118" i="9"/>
  <c r="D118" i="9"/>
  <c r="C118" i="9"/>
  <c r="AA117" i="9"/>
  <c r="S117" i="9"/>
  <c r="C117" i="9" s="1"/>
  <c r="E117" i="9"/>
  <c r="D117" i="9"/>
  <c r="AG116" i="9"/>
  <c r="AF116" i="9"/>
  <c r="AE116" i="9"/>
  <c r="AD116" i="9"/>
  <c r="AC116" i="9"/>
  <c r="AB116" i="9"/>
  <c r="AA116" i="9"/>
  <c r="Z116" i="9"/>
  <c r="Y116" i="9"/>
  <c r="X116" i="9"/>
  <c r="W116" i="9"/>
  <c r="V116" i="9"/>
  <c r="U116" i="9"/>
  <c r="T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AA115" i="9"/>
  <c r="S115" i="9"/>
  <c r="C115" i="9" s="1"/>
  <c r="E115" i="9"/>
  <c r="D115" i="9"/>
  <c r="AA114" i="9"/>
  <c r="S114" i="9"/>
  <c r="E114" i="9"/>
  <c r="C114" i="9" s="1"/>
  <c r="D114" i="9"/>
  <c r="AA113" i="9"/>
  <c r="S113" i="9"/>
  <c r="S112" i="9" s="1"/>
  <c r="E113" i="9"/>
  <c r="D113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AA111" i="9"/>
  <c r="S111" i="9"/>
  <c r="E111" i="9"/>
  <c r="D111" i="9"/>
  <c r="AA110" i="9"/>
  <c r="S110" i="9"/>
  <c r="E110" i="9"/>
  <c r="D110" i="9"/>
  <c r="C110" i="9"/>
  <c r="AA109" i="9"/>
  <c r="S109" i="9"/>
  <c r="C109" i="9" s="1"/>
  <c r="E109" i="9"/>
  <c r="D109" i="9"/>
  <c r="AA108" i="9"/>
  <c r="S108" i="9"/>
  <c r="E108" i="9"/>
  <c r="C108" i="9" s="1"/>
  <c r="D108" i="9"/>
  <c r="AA107" i="9"/>
  <c r="S107" i="9"/>
  <c r="E107" i="9"/>
  <c r="D107" i="9"/>
  <c r="D103" i="9" s="1"/>
  <c r="AA106" i="9"/>
  <c r="S106" i="9"/>
  <c r="E106" i="9"/>
  <c r="C106" i="9" s="1"/>
  <c r="D106" i="9"/>
  <c r="AA105" i="9"/>
  <c r="S105" i="9"/>
  <c r="E105" i="9"/>
  <c r="D105" i="9"/>
  <c r="AA104" i="9"/>
  <c r="AA103" i="9" s="1"/>
  <c r="S104" i="9"/>
  <c r="E104" i="9"/>
  <c r="D104" i="9"/>
  <c r="C104" i="9"/>
  <c r="AG103" i="9"/>
  <c r="AF103" i="9"/>
  <c r="AE103" i="9"/>
  <c r="AD103" i="9"/>
  <c r="AD83" i="9" s="1"/>
  <c r="AD75" i="9" s="1"/>
  <c r="AC103" i="9"/>
  <c r="AB103" i="9"/>
  <c r="Z103" i="9"/>
  <c r="Y103" i="9"/>
  <c r="X103" i="9"/>
  <c r="W103" i="9"/>
  <c r="V103" i="9"/>
  <c r="U103" i="9"/>
  <c r="T103" i="9"/>
  <c r="R103" i="9"/>
  <c r="Q103" i="9"/>
  <c r="P103" i="9"/>
  <c r="O103" i="9"/>
  <c r="N103" i="9"/>
  <c r="M103" i="9"/>
  <c r="L103" i="9"/>
  <c r="K103" i="9"/>
  <c r="J103" i="9"/>
  <c r="I103" i="9"/>
  <c r="H103" i="9"/>
  <c r="H83" i="9" s="1"/>
  <c r="G103" i="9"/>
  <c r="F103" i="9"/>
  <c r="AA102" i="9"/>
  <c r="S102" i="9"/>
  <c r="E102" i="9"/>
  <c r="D102" i="9"/>
  <c r="C102" i="9"/>
  <c r="AA101" i="9"/>
  <c r="S101" i="9"/>
  <c r="E101" i="9"/>
  <c r="D101" i="9"/>
  <c r="AA100" i="9"/>
  <c r="S100" i="9"/>
  <c r="E100" i="9"/>
  <c r="D100" i="9"/>
  <c r="C100" i="9"/>
  <c r="AA99" i="9"/>
  <c r="S99" i="9"/>
  <c r="C99" i="9" s="1"/>
  <c r="E99" i="9"/>
  <c r="D99" i="9"/>
  <c r="D95" i="9" s="1"/>
  <c r="AA98" i="9"/>
  <c r="S98" i="9"/>
  <c r="E98" i="9"/>
  <c r="C98" i="9" s="1"/>
  <c r="D98" i="9"/>
  <c r="AA97" i="9"/>
  <c r="S97" i="9"/>
  <c r="E97" i="9"/>
  <c r="D97" i="9"/>
  <c r="AA96" i="9"/>
  <c r="S96" i="9"/>
  <c r="S95" i="9" s="1"/>
  <c r="E96" i="9"/>
  <c r="C96" i="9" s="1"/>
  <c r="D96" i="9"/>
  <c r="AG95" i="9"/>
  <c r="AF95" i="9"/>
  <c r="AE95" i="9"/>
  <c r="AD95" i="9"/>
  <c r="AC95" i="9"/>
  <c r="AB95" i="9"/>
  <c r="Z95" i="9"/>
  <c r="Y95" i="9"/>
  <c r="X95" i="9"/>
  <c r="X83" i="9" s="1"/>
  <c r="W95" i="9"/>
  <c r="V95" i="9"/>
  <c r="U95" i="9"/>
  <c r="T95" i="9"/>
  <c r="R95" i="9"/>
  <c r="R83" i="9" s="1"/>
  <c r="Q95" i="9"/>
  <c r="P95" i="9"/>
  <c r="O95" i="9"/>
  <c r="N95" i="9"/>
  <c r="M95" i="9"/>
  <c r="L95" i="9"/>
  <c r="K95" i="9"/>
  <c r="J95" i="9"/>
  <c r="I95" i="9"/>
  <c r="H95" i="9"/>
  <c r="G95" i="9"/>
  <c r="F95" i="9"/>
  <c r="F83" i="9" s="1"/>
  <c r="AA94" i="9"/>
  <c r="S94" i="9"/>
  <c r="E94" i="9"/>
  <c r="C94" i="9" s="1"/>
  <c r="D94" i="9"/>
  <c r="AA93" i="9"/>
  <c r="S93" i="9"/>
  <c r="C93" i="9" s="1"/>
  <c r="E93" i="9"/>
  <c r="D93" i="9"/>
  <c r="AA92" i="9"/>
  <c r="S92" i="9"/>
  <c r="E92" i="9"/>
  <c r="D92" i="9"/>
  <c r="C92" i="9"/>
  <c r="AA91" i="9"/>
  <c r="S91" i="9"/>
  <c r="E91" i="9"/>
  <c r="D91" i="9"/>
  <c r="AA90" i="9"/>
  <c r="S90" i="9"/>
  <c r="E90" i="9"/>
  <c r="D90" i="9"/>
  <c r="C90" i="9"/>
  <c r="AG89" i="9"/>
  <c r="AF89" i="9"/>
  <c r="AE89" i="9"/>
  <c r="AD89" i="9"/>
  <c r="AC89" i="9"/>
  <c r="AB89" i="9"/>
  <c r="Z89" i="9"/>
  <c r="Y89" i="9"/>
  <c r="X89" i="9"/>
  <c r="W89" i="9"/>
  <c r="V89" i="9"/>
  <c r="V83" i="9" s="1"/>
  <c r="U89" i="9"/>
  <c r="T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D89" i="9"/>
  <c r="AA88" i="9"/>
  <c r="AA84" i="9" s="1"/>
  <c r="S88" i="9"/>
  <c r="E88" i="9"/>
  <c r="D88" i="9"/>
  <c r="C88" i="9"/>
  <c r="AA87" i="9"/>
  <c r="S87" i="9"/>
  <c r="E87" i="9"/>
  <c r="D87" i="9"/>
  <c r="C87" i="9"/>
  <c r="AA86" i="9"/>
  <c r="S86" i="9"/>
  <c r="E86" i="9"/>
  <c r="C86" i="9" s="1"/>
  <c r="D86" i="9"/>
  <c r="AA85" i="9"/>
  <c r="S85" i="9"/>
  <c r="S84" i="9" s="1"/>
  <c r="E85" i="9"/>
  <c r="D85" i="9"/>
  <c r="AG84" i="9"/>
  <c r="AG83" i="9" s="1"/>
  <c r="AF84" i="9"/>
  <c r="AF83" i="9" s="1"/>
  <c r="AE84" i="9"/>
  <c r="AD84" i="9"/>
  <c r="AC84" i="9"/>
  <c r="AC83" i="9" s="1"/>
  <c r="AB84" i="9"/>
  <c r="AB83" i="9" s="1"/>
  <c r="Z84" i="9"/>
  <c r="Y84" i="9"/>
  <c r="Y83" i="9" s="1"/>
  <c r="X84" i="9"/>
  <c r="W84" i="9"/>
  <c r="V84" i="9"/>
  <c r="U84" i="9"/>
  <c r="U83" i="9" s="1"/>
  <c r="T84" i="9"/>
  <c r="R84" i="9"/>
  <c r="Q84" i="9"/>
  <c r="Q83" i="9" s="1"/>
  <c r="P84" i="9"/>
  <c r="P83" i="9" s="1"/>
  <c r="O84" i="9"/>
  <c r="N84" i="9"/>
  <c r="M84" i="9"/>
  <c r="M83" i="9" s="1"/>
  <c r="L84" i="9"/>
  <c r="L83" i="9" s="1"/>
  <c r="K84" i="9"/>
  <c r="K83" i="9" s="1"/>
  <c r="J84" i="9"/>
  <c r="I84" i="9"/>
  <c r="I83" i="9" s="1"/>
  <c r="H84" i="9"/>
  <c r="G84" i="9"/>
  <c r="F84" i="9"/>
  <c r="E84" i="9"/>
  <c r="D84" i="9"/>
  <c r="AE83" i="9"/>
  <c r="Z83" i="9"/>
  <c r="T83" i="9"/>
  <c r="O83" i="9"/>
  <c r="N83" i="9"/>
  <c r="J83" i="9"/>
  <c r="AA82" i="9"/>
  <c r="S82" i="9"/>
  <c r="E82" i="9"/>
  <c r="C82" i="9" s="1"/>
  <c r="D82" i="9"/>
  <c r="AA81" i="9"/>
  <c r="S81" i="9"/>
  <c r="S80" i="9" s="1"/>
  <c r="S76" i="9" s="1"/>
  <c r="E81" i="9"/>
  <c r="E80" i="9" s="1"/>
  <c r="D81" i="9"/>
  <c r="AG80" i="9"/>
  <c r="AF80" i="9"/>
  <c r="AE80" i="9"/>
  <c r="AD80" i="9"/>
  <c r="AC80" i="9"/>
  <c r="AB80" i="9"/>
  <c r="AA80" i="9"/>
  <c r="Z80" i="9"/>
  <c r="Y80" i="9"/>
  <c r="X80" i="9"/>
  <c r="X76" i="9" s="1"/>
  <c r="X75" i="9" s="1"/>
  <c r="X52" i="9" s="1"/>
  <c r="W80" i="9"/>
  <c r="W76" i="9" s="1"/>
  <c r="V80" i="9"/>
  <c r="U80" i="9"/>
  <c r="T80" i="9"/>
  <c r="T76" i="9" s="1"/>
  <c r="T75" i="9" s="1"/>
  <c r="T52" i="9" s="1"/>
  <c r="R80" i="9"/>
  <c r="Q80" i="9"/>
  <c r="P80" i="9"/>
  <c r="O80" i="9"/>
  <c r="N80" i="9"/>
  <c r="M80" i="9"/>
  <c r="L80" i="9"/>
  <c r="K80" i="9"/>
  <c r="J80" i="9"/>
  <c r="I80" i="9"/>
  <c r="H80" i="9"/>
  <c r="H76" i="9" s="1"/>
  <c r="G80" i="9"/>
  <c r="G76" i="9" s="1"/>
  <c r="F80" i="9"/>
  <c r="D80" i="9"/>
  <c r="AA79" i="9"/>
  <c r="S79" i="9"/>
  <c r="E79" i="9"/>
  <c r="C79" i="9" s="1"/>
  <c r="D79" i="9"/>
  <c r="D77" i="9" s="1"/>
  <c r="D76" i="9" s="1"/>
  <c r="AA78" i="9"/>
  <c r="AA77" i="9" s="1"/>
  <c r="S78" i="9"/>
  <c r="S77" i="9" s="1"/>
  <c r="E78" i="9"/>
  <c r="E77" i="9" s="1"/>
  <c r="E76" i="9" s="1"/>
  <c r="D78" i="9"/>
  <c r="AG77" i="9"/>
  <c r="AF77" i="9"/>
  <c r="AE77" i="9"/>
  <c r="AD77" i="9"/>
  <c r="AD76" i="9" s="1"/>
  <c r="AC77" i="9"/>
  <c r="AB77" i="9"/>
  <c r="AB76" i="9" s="1"/>
  <c r="Z77" i="9"/>
  <c r="Z76" i="9" s="1"/>
  <c r="Y77" i="9"/>
  <c r="X77" i="9"/>
  <c r="W77" i="9"/>
  <c r="V77" i="9"/>
  <c r="V76" i="9" s="1"/>
  <c r="U77" i="9"/>
  <c r="T77" i="9"/>
  <c r="R77" i="9"/>
  <c r="R76" i="9" s="1"/>
  <c r="R75" i="9" s="1"/>
  <c r="Q77" i="9"/>
  <c r="Q76" i="9" s="1"/>
  <c r="Q75" i="9" s="1"/>
  <c r="P77" i="9"/>
  <c r="O77" i="9"/>
  <c r="N77" i="9"/>
  <c r="N76" i="9" s="1"/>
  <c r="N75" i="9" s="1"/>
  <c r="M77" i="9"/>
  <c r="M76" i="9" s="1"/>
  <c r="M75" i="9" s="1"/>
  <c r="L77" i="9"/>
  <c r="L76" i="9" s="1"/>
  <c r="K77" i="9"/>
  <c r="J77" i="9"/>
  <c r="J76" i="9" s="1"/>
  <c r="I77" i="9"/>
  <c r="H77" i="9"/>
  <c r="G77" i="9"/>
  <c r="F77" i="9"/>
  <c r="F76" i="9" s="1"/>
  <c r="F75" i="9" s="1"/>
  <c r="AG76" i="9"/>
  <c r="AF76" i="9"/>
  <c r="AF75" i="9" s="1"/>
  <c r="AF52" i="9" s="1"/>
  <c r="AE76" i="9"/>
  <c r="AC76" i="9"/>
  <c r="AA76" i="9"/>
  <c r="Y76" i="9"/>
  <c r="U76" i="9"/>
  <c r="U75" i="9" s="1"/>
  <c r="P76" i="9"/>
  <c r="O76" i="9"/>
  <c r="K76" i="9"/>
  <c r="I76" i="9"/>
  <c r="Z75" i="9"/>
  <c r="J75" i="9"/>
  <c r="AA74" i="9"/>
  <c r="S74" i="9"/>
  <c r="E74" i="9"/>
  <c r="C74" i="9" s="1"/>
  <c r="D74" i="9"/>
  <c r="AA73" i="9"/>
  <c r="S73" i="9"/>
  <c r="E73" i="9"/>
  <c r="D73" i="9"/>
  <c r="AA72" i="9"/>
  <c r="S72" i="9"/>
  <c r="E72" i="9"/>
  <c r="C72" i="9" s="1"/>
  <c r="D72" i="9"/>
  <c r="AA71" i="9"/>
  <c r="S71" i="9"/>
  <c r="E71" i="9"/>
  <c r="D71" i="9"/>
  <c r="C71" i="9"/>
  <c r="AA70" i="9"/>
  <c r="S70" i="9"/>
  <c r="E70" i="9"/>
  <c r="D70" i="9"/>
  <c r="D69" i="9" s="1"/>
  <c r="D67" i="9" s="1"/>
  <c r="C70" i="9"/>
  <c r="AG69" i="9"/>
  <c r="AF69" i="9"/>
  <c r="AE69" i="9"/>
  <c r="AE67" i="9" s="1"/>
  <c r="AD69" i="9"/>
  <c r="AC69" i="9"/>
  <c r="AB69" i="9"/>
  <c r="AA69" i="9"/>
  <c r="Z69" i="9"/>
  <c r="Y69" i="9"/>
  <c r="X69" i="9"/>
  <c r="W69" i="9"/>
  <c r="W67" i="9" s="1"/>
  <c r="V69" i="9"/>
  <c r="U69" i="9"/>
  <c r="T69" i="9"/>
  <c r="S69" i="9"/>
  <c r="S67" i="9" s="1"/>
  <c r="R69" i="9"/>
  <c r="Q69" i="9"/>
  <c r="P69" i="9"/>
  <c r="O69" i="9"/>
  <c r="O67" i="9" s="1"/>
  <c r="N69" i="9"/>
  <c r="M69" i="9"/>
  <c r="L69" i="9"/>
  <c r="K69" i="9"/>
  <c r="K67" i="9" s="1"/>
  <c r="J69" i="9"/>
  <c r="I69" i="9"/>
  <c r="H69" i="9"/>
  <c r="G69" i="9"/>
  <c r="G67" i="9" s="1"/>
  <c r="F69" i="9"/>
  <c r="AA68" i="9"/>
  <c r="AA67" i="9" s="1"/>
  <c r="S68" i="9"/>
  <c r="E68" i="9"/>
  <c r="D68" i="9"/>
  <c r="C68" i="9"/>
  <c r="AG67" i="9"/>
  <c r="AF67" i="9"/>
  <c r="AD67" i="9"/>
  <c r="AC67" i="9"/>
  <c r="AB67" i="9"/>
  <c r="Z67" i="9"/>
  <c r="Y67" i="9"/>
  <c r="X67" i="9"/>
  <c r="V67" i="9"/>
  <c r="U67" i="9"/>
  <c r="T67" i="9"/>
  <c r="R67" i="9"/>
  <c r="Q67" i="9"/>
  <c r="P67" i="9"/>
  <c r="N67" i="9"/>
  <c r="M67" i="9"/>
  <c r="L67" i="9"/>
  <c r="J67" i="9"/>
  <c r="I67" i="9"/>
  <c r="H67" i="9"/>
  <c r="F67" i="9"/>
  <c r="AA66" i="9"/>
  <c r="S66" i="9"/>
  <c r="E66" i="9"/>
  <c r="C66" i="9" s="1"/>
  <c r="D66" i="9"/>
  <c r="AA65" i="9"/>
  <c r="S65" i="9"/>
  <c r="E65" i="9"/>
  <c r="D65" i="9"/>
  <c r="AA64" i="9"/>
  <c r="C64" i="9" s="1"/>
  <c r="S64" i="9"/>
  <c r="E64" i="9"/>
  <c r="D64" i="9"/>
  <c r="AA63" i="9"/>
  <c r="S63" i="9"/>
  <c r="E63" i="9"/>
  <c r="D63" i="9"/>
  <c r="C63" i="9"/>
  <c r="AA62" i="9"/>
  <c r="S62" i="9"/>
  <c r="E62" i="9"/>
  <c r="E58" i="9" s="1"/>
  <c r="E54" i="9" s="1"/>
  <c r="D62" i="9"/>
  <c r="D58" i="9" s="1"/>
  <c r="AA61" i="9"/>
  <c r="S61" i="9"/>
  <c r="E61" i="9"/>
  <c r="D61" i="9"/>
  <c r="AA60" i="9"/>
  <c r="S60" i="9"/>
  <c r="E60" i="9"/>
  <c r="C60" i="9" s="1"/>
  <c r="D60" i="9"/>
  <c r="AA59" i="9"/>
  <c r="AA58" i="9" s="1"/>
  <c r="S59" i="9"/>
  <c r="S58" i="9" s="1"/>
  <c r="E59" i="9"/>
  <c r="D59" i="9"/>
  <c r="C59" i="9"/>
  <c r="AG58" i="9"/>
  <c r="AF58" i="9"/>
  <c r="AE58" i="9"/>
  <c r="AD58" i="9"/>
  <c r="AC58" i="9"/>
  <c r="AB58" i="9"/>
  <c r="Z58" i="9"/>
  <c r="Y58" i="9"/>
  <c r="X58" i="9"/>
  <c r="W58" i="9"/>
  <c r="V58" i="9"/>
  <c r="U58" i="9"/>
  <c r="T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AA57" i="9"/>
  <c r="S57" i="9"/>
  <c r="E57" i="9"/>
  <c r="D57" i="9"/>
  <c r="C57" i="9"/>
  <c r="AA56" i="9"/>
  <c r="S56" i="9"/>
  <c r="E56" i="9"/>
  <c r="D56" i="9"/>
  <c r="D55" i="9" s="1"/>
  <c r="D54" i="9" s="1"/>
  <c r="D53" i="9" s="1"/>
  <c r="C56" i="9"/>
  <c r="AG55" i="9"/>
  <c r="AF55" i="9"/>
  <c r="AE55" i="9"/>
  <c r="AE54" i="9" s="1"/>
  <c r="AE53" i="9" s="1"/>
  <c r="AD55" i="9"/>
  <c r="AC55" i="9"/>
  <c r="AB55" i="9"/>
  <c r="AA55" i="9"/>
  <c r="AA54" i="9" s="1"/>
  <c r="AA53" i="9" s="1"/>
  <c r="Z55" i="9"/>
  <c r="Y55" i="9"/>
  <c r="X55" i="9"/>
  <c r="W55" i="9"/>
  <c r="W54" i="9" s="1"/>
  <c r="W53" i="9" s="1"/>
  <c r="V55" i="9"/>
  <c r="U55" i="9"/>
  <c r="T55" i="9"/>
  <c r="S55" i="9"/>
  <c r="S54" i="9" s="1"/>
  <c r="S53" i="9" s="1"/>
  <c r="R55" i="9"/>
  <c r="Q55" i="9"/>
  <c r="P55" i="9"/>
  <c r="O55" i="9"/>
  <c r="O54" i="9" s="1"/>
  <c r="O53" i="9" s="1"/>
  <c r="N55" i="9"/>
  <c r="M55" i="9"/>
  <c r="L55" i="9"/>
  <c r="K55" i="9"/>
  <c r="K54" i="9" s="1"/>
  <c r="K53" i="9" s="1"/>
  <c r="J55" i="9"/>
  <c r="I55" i="9"/>
  <c r="H55" i="9"/>
  <c r="G55" i="9"/>
  <c r="G54" i="9" s="1"/>
  <c r="G53" i="9" s="1"/>
  <c r="F55" i="9"/>
  <c r="E55" i="9"/>
  <c r="C55" i="9"/>
  <c r="AG54" i="9"/>
  <c r="AF54" i="9"/>
  <c r="AD54" i="9"/>
  <c r="AD53" i="9" s="1"/>
  <c r="AD52" i="9" s="1"/>
  <c r="AD51" i="9" s="1"/>
  <c r="AC54" i="9"/>
  <c r="AB54" i="9"/>
  <c r="Z54" i="9"/>
  <c r="Z53" i="9" s="1"/>
  <c r="Z52" i="9" s="1"/>
  <c r="Z51" i="9" s="1"/>
  <c r="Y54" i="9"/>
  <c r="X54" i="9"/>
  <c r="V54" i="9"/>
  <c r="V53" i="9" s="1"/>
  <c r="U54" i="9"/>
  <c r="T54" i="9"/>
  <c r="R54" i="9"/>
  <c r="R53" i="9" s="1"/>
  <c r="Q54" i="9"/>
  <c r="P54" i="9"/>
  <c r="N54" i="9"/>
  <c r="N53" i="9" s="1"/>
  <c r="N52" i="9" s="1"/>
  <c r="N51" i="9" s="1"/>
  <c r="M54" i="9"/>
  <c r="L54" i="9"/>
  <c r="J54" i="9"/>
  <c r="J53" i="9" s="1"/>
  <c r="J52" i="9" s="1"/>
  <c r="J51" i="9" s="1"/>
  <c r="I54" i="9"/>
  <c r="H54" i="9"/>
  <c r="F54" i="9"/>
  <c r="F53" i="9" s="1"/>
  <c r="F52" i="9" s="1"/>
  <c r="F51" i="9" s="1"/>
  <c r="AG53" i="9"/>
  <c r="AF53" i="9"/>
  <c r="AC53" i="9"/>
  <c r="AB53" i="9"/>
  <c r="Y53" i="9"/>
  <c r="X53" i="9"/>
  <c r="U53" i="9"/>
  <c r="U52" i="9" s="1"/>
  <c r="T53" i="9"/>
  <c r="Q53" i="9"/>
  <c r="Q52" i="9" s="1"/>
  <c r="Q51" i="9" s="1"/>
  <c r="P53" i="9"/>
  <c r="M53" i="9"/>
  <c r="M52" i="9" s="1"/>
  <c r="L53" i="9"/>
  <c r="I53" i="9"/>
  <c r="H53" i="9"/>
  <c r="AG45" i="9"/>
  <c r="AA44" i="9"/>
  <c r="AA43" i="9" s="1"/>
  <c r="S44" i="9"/>
  <c r="S43" i="9" s="1"/>
  <c r="E44" i="9"/>
  <c r="D44" i="9"/>
  <c r="D43" i="9" s="1"/>
  <c r="C44" i="9"/>
  <c r="C43" i="9" s="1"/>
  <c r="AF43" i="9"/>
  <c r="AE43" i="9"/>
  <c r="AD43" i="9"/>
  <c r="AD21" i="9" s="1"/>
  <c r="AC43" i="9"/>
  <c r="AB43" i="9"/>
  <c r="Z43" i="9"/>
  <c r="Z21" i="9" s="1"/>
  <c r="Y43" i="9"/>
  <c r="X43" i="9"/>
  <c r="W43" i="9"/>
  <c r="V43" i="9"/>
  <c r="V21" i="9" s="1"/>
  <c r="U43" i="9"/>
  <c r="T43" i="9"/>
  <c r="R43" i="9"/>
  <c r="R21" i="9" s="1"/>
  <c r="Q43" i="9"/>
  <c r="P43" i="9"/>
  <c r="O43" i="9"/>
  <c r="N43" i="9"/>
  <c r="N21" i="9" s="1"/>
  <c r="M43" i="9"/>
  <c r="L43" i="9"/>
  <c r="K43" i="9"/>
  <c r="J43" i="9"/>
  <c r="J21" i="9" s="1"/>
  <c r="I43" i="9"/>
  <c r="H43" i="9"/>
  <c r="G43" i="9"/>
  <c r="F43" i="9"/>
  <c r="E43" i="9"/>
  <c r="E42" i="9"/>
  <c r="C42" i="9" s="1"/>
  <c r="D42" i="9"/>
  <c r="AA41" i="9"/>
  <c r="D41" i="9"/>
  <c r="D37" i="9" s="1"/>
  <c r="C41" i="9"/>
  <c r="AA40" i="9"/>
  <c r="D40" i="9"/>
  <c r="C40" i="9"/>
  <c r="AA39" i="9"/>
  <c r="C39" i="9" s="1"/>
  <c r="D39" i="9"/>
  <c r="AA38" i="9"/>
  <c r="C38" i="9" s="1"/>
  <c r="C37" i="9" s="1"/>
  <c r="D38" i="9"/>
  <c r="AF37" i="9"/>
  <c r="AE37" i="9"/>
  <c r="AD37" i="9"/>
  <c r="AC37" i="9"/>
  <c r="AB37" i="9"/>
  <c r="AA37" i="9"/>
  <c r="AA36" i="9"/>
  <c r="D36" i="9"/>
  <c r="D34" i="9" s="1"/>
  <c r="C36" i="9"/>
  <c r="AA35" i="9"/>
  <c r="D35" i="9"/>
  <c r="C35" i="9"/>
  <c r="AF34" i="9"/>
  <c r="AE34" i="9"/>
  <c r="AD34" i="9"/>
  <c r="AC34" i="9"/>
  <c r="AB34" i="9"/>
  <c r="AA34" i="9"/>
  <c r="C34" i="9"/>
  <c r="AA33" i="9"/>
  <c r="C33" i="9" s="1"/>
  <c r="C32" i="9" s="1"/>
  <c r="D33" i="9"/>
  <c r="AF32" i="9"/>
  <c r="AF27" i="9" s="1"/>
  <c r="AE32" i="9"/>
  <c r="AE27" i="9" s="1"/>
  <c r="AD32" i="9"/>
  <c r="AD27" i="9" s="1"/>
  <c r="AC32" i="9"/>
  <c r="AB32" i="9"/>
  <c r="AB27" i="9" s="1"/>
  <c r="AA32" i="9"/>
  <c r="D32" i="9"/>
  <c r="AA31" i="9"/>
  <c r="C31" i="9" s="1"/>
  <c r="C28" i="9" s="1"/>
  <c r="D31" i="9"/>
  <c r="AA30" i="9"/>
  <c r="D30" i="9"/>
  <c r="D28" i="9" s="1"/>
  <c r="D27" i="9" s="1"/>
  <c r="C30" i="9"/>
  <c r="AA29" i="9"/>
  <c r="D29" i="9"/>
  <c r="C29" i="9"/>
  <c r="AF28" i="9"/>
  <c r="AE28" i="9"/>
  <c r="AD28" i="9"/>
  <c r="AC28" i="9"/>
  <c r="AB28" i="9"/>
  <c r="AC27" i="9"/>
  <c r="E26" i="9"/>
  <c r="C26" i="9" s="1"/>
  <c r="D26" i="9"/>
  <c r="S25" i="9"/>
  <c r="H25" i="9"/>
  <c r="AA24" i="9"/>
  <c r="S24" i="9"/>
  <c r="E24" i="9"/>
  <c r="C24" i="9" s="1"/>
  <c r="D24" i="9"/>
  <c r="AA23" i="9"/>
  <c r="S23" i="9"/>
  <c r="S22" i="9" s="1"/>
  <c r="E23" i="9"/>
  <c r="C23" i="9" s="1"/>
  <c r="C22" i="9" s="1"/>
  <c r="D23" i="9"/>
  <c r="AG22" i="9"/>
  <c r="AG290" i="9" s="1"/>
  <c r="AG289" i="9" s="1"/>
  <c r="AF22" i="9"/>
  <c r="AF290" i="9" s="1"/>
  <c r="AF289" i="9" s="1"/>
  <c r="AE22" i="9"/>
  <c r="AE290" i="9" s="1"/>
  <c r="AE289" i="9" s="1"/>
  <c r="AD22" i="9"/>
  <c r="AD290" i="9" s="1"/>
  <c r="AD289" i="9" s="1"/>
  <c r="AC22" i="9"/>
  <c r="AC290" i="9" s="1"/>
  <c r="AC289" i="9" s="1"/>
  <c r="AB22" i="9"/>
  <c r="AB290" i="9" s="1"/>
  <c r="AB289" i="9" s="1"/>
  <c r="AA22" i="9"/>
  <c r="AA290" i="9" s="1"/>
  <c r="Z22" i="9"/>
  <c r="Z290" i="9" s="1"/>
  <c r="Z289" i="9" s="1"/>
  <c r="Y22" i="9"/>
  <c r="Y290" i="9" s="1"/>
  <c r="Y289" i="9" s="1"/>
  <c r="X22" i="9"/>
  <c r="X290" i="9" s="1"/>
  <c r="X289" i="9" s="1"/>
  <c r="W22" i="9"/>
  <c r="W290" i="9" s="1"/>
  <c r="W289" i="9" s="1"/>
  <c r="V22" i="9"/>
  <c r="V290" i="9" s="1"/>
  <c r="V289" i="9" s="1"/>
  <c r="U22" i="9"/>
  <c r="U290" i="9" s="1"/>
  <c r="U289" i="9" s="1"/>
  <c r="T22" i="9"/>
  <c r="T290" i="9" s="1"/>
  <c r="T289" i="9" s="1"/>
  <c r="R22" i="9"/>
  <c r="R290" i="9" s="1"/>
  <c r="Q22" i="9"/>
  <c r="Q290" i="9" s="1"/>
  <c r="Q289" i="9" s="1"/>
  <c r="P22" i="9"/>
  <c r="P290" i="9" s="1"/>
  <c r="P289" i="9" s="1"/>
  <c r="O22" i="9"/>
  <c r="O290" i="9" s="1"/>
  <c r="O289" i="9" s="1"/>
  <c r="N22" i="9"/>
  <c r="N290" i="9" s="1"/>
  <c r="M22" i="9"/>
  <c r="M290" i="9" s="1"/>
  <c r="M289" i="9" s="1"/>
  <c r="L22" i="9"/>
  <c r="L290" i="9" s="1"/>
  <c r="L289" i="9" s="1"/>
  <c r="K22" i="9"/>
  <c r="K290" i="9" s="1"/>
  <c r="K289" i="9" s="1"/>
  <c r="J22" i="9"/>
  <c r="J290" i="9" s="1"/>
  <c r="I22" i="9"/>
  <c r="I290" i="9" s="1"/>
  <c r="I289" i="9" s="1"/>
  <c r="H22" i="9"/>
  <c r="H290" i="9" s="1"/>
  <c r="H289" i="9" s="1"/>
  <c r="G22" i="9"/>
  <c r="G290" i="9" s="1"/>
  <c r="G289" i="9" s="1"/>
  <c r="F22" i="9"/>
  <c r="F290" i="9" s="1"/>
  <c r="E22" i="9"/>
  <c r="E290" i="9" s="1"/>
  <c r="D22" i="9"/>
  <c r="D290" i="9" s="1"/>
  <c r="AF21" i="9"/>
  <c r="AE21" i="9"/>
  <c r="X21" i="9"/>
  <c r="W21" i="9"/>
  <c r="T21" i="9"/>
  <c r="P21" i="9"/>
  <c r="O21" i="9"/>
  <c r="L21" i="9"/>
  <c r="K21" i="9"/>
  <c r="H21" i="9"/>
  <c r="G21" i="9"/>
  <c r="O303" i="8"/>
  <c r="L303" i="8"/>
  <c r="I303" i="8"/>
  <c r="F303" i="8"/>
  <c r="C303" i="8" s="1"/>
  <c r="O301" i="8"/>
  <c r="L301" i="8"/>
  <c r="I301" i="8"/>
  <c r="C301" i="8" s="1"/>
  <c r="F301" i="8"/>
  <c r="O299" i="8"/>
  <c r="L299" i="8"/>
  <c r="I299" i="8"/>
  <c r="F299" i="8"/>
  <c r="C299" i="8" s="1"/>
  <c r="O298" i="8"/>
  <c r="L298" i="8"/>
  <c r="I298" i="8"/>
  <c r="F298" i="8"/>
  <c r="C298" i="8"/>
  <c r="O297" i="8"/>
  <c r="L297" i="8"/>
  <c r="I297" i="8"/>
  <c r="F297" i="8"/>
  <c r="C297" i="8" s="1"/>
  <c r="O296" i="8"/>
  <c r="L296" i="8"/>
  <c r="I296" i="8"/>
  <c r="C296" i="8" s="1"/>
  <c r="F296" i="8"/>
  <c r="O295" i="8"/>
  <c r="L295" i="8"/>
  <c r="I295" i="8"/>
  <c r="F295" i="8"/>
  <c r="O294" i="8"/>
  <c r="L294" i="8"/>
  <c r="I294" i="8"/>
  <c r="F294" i="8"/>
  <c r="C294" i="8"/>
  <c r="N293" i="8"/>
  <c r="M293" i="8"/>
  <c r="O293" i="8" s="1"/>
  <c r="L293" i="8"/>
  <c r="K293" i="8"/>
  <c r="J293" i="8"/>
  <c r="H293" i="8"/>
  <c r="G293" i="8"/>
  <c r="E293" i="8"/>
  <c r="D293" i="8"/>
  <c r="F293" i="8" s="1"/>
  <c r="O285" i="8"/>
  <c r="L285" i="8"/>
  <c r="I285" i="8"/>
  <c r="C285" i="8" s="1"/>
  <c r="F285" i="8"/>
  <c r="O284" i="8"/>
  <c r="L284" i="8"/>
  <c r="I284" i="8"/>
  <c r="F284" i="8"/>
  <c r="C284" i="8" s="1"/>
  <c r="O283" i="8"/>
  <c r="N283" i="8"/>
  <c r="M283" i="8"/>
  <c r="K283" i="8"/>
  <c r="J283" i="8"/>
  <c r="H283" i="8"/>
  <c r="G283" i="8"/>
  <c r="E283" i="8"/>
  <c r="D283" i="8"/>
  <c r="F283" i="8" s="1"/>
  <c r="O282" i="8"/>
  <c r="L282" i="8"/>
  <c r="I282" i="8"/>
  <c r="F282" i="8"/>
  <c r="C282" i="8" s="1"/>
  <c r="N281" i="8"/>
  <c r="M281" i="8"/>
  <c r="K281" i="8"/>
  <c r="J281" i="8"/>
  <c r="L281" i="8" s="1"/>
  <c r="I281" i="8"/>
  <c r="H281" i="8"/>
  <c r="G281" i="8"/>
  <c r="E281" i="8"/>
  <c r="D281" i="8"/>
  <c r="F281" i="8" s="1"/>
  <c r="O280" i="8"/>
  <c r="L280" i="8"/>
  <c r="I280" i="8"/>
  <c r="F280" i="8"/>
  <c r="C280" i="8" s="1"/>
  <c r="O279" i="8"/>
  <c r="O277" i="8" s="1"/>
  <c r="L279" i="8"/>
  <c r="I279" i="8"/>
  <c r="F279" i="8"/>
  <c r="C279" i="8"/>
  <c r="O278" i="8"/>
  <c r="L278" i="8"/>
  <c r="I278" i="8"/>
  <c r="F278" i="8"/>
  <c r="C278" i="8" s="1"/>
  <c r="N277" i="8"/>
  <c r="M277" i="8"/>
  <c r="M270" i="8" s="1"/>
  <c r="K277" i="8"/>
  <c r="J277" i="8"/>
  <c r="L277" i="8" s="1"/>
  <c r="I277" i="8"/>
  <c r="H277" i="8"/>
  <c r="G277" i="8"/>
  <c r="E277" i="8"/>
  <c r="D277" i="8"/>
  <c r="O276" i="8"/>
  <c r="L276" i="8"/>
  <c r="I276" i="8"/>
  <c r="F276" i="8"/>
  <c r="O275" i="8"/>
  <c r="L275" i="8"/>
  <c r="I275" i="8"/>
  <c r="F275" i="8"/>
  <c r="C275" i="8"/>
  <c r="O274" i="8"/>
  <c r="L274" i="8"/>
  <c r="I274" i="8"/>
  <c r="F274" i="8"/>
  <c r="C274" i="8" s="1"/>
  <c r="O273" i="8"/>
  <c r="L273" i="8"/>
  <c r="I273" i="8"/>
  <c r="C273" i="8" s="1"/>
  <c r="F273" i="8"/>
  <c r="N272" i="8"/>
  <c r="M272" i="8"/>
  <c r="K272" i="8"/>
  <c r="J272" i="8"/>
  <c r="H272" i="8"/>
  <c r="G272" i="8"/>
  <c r="I272" i="8" s="1"/>
  <c r="F272" i="8"/>
  <c r="E272" i="8"/>
  <c r="D272" i="8"/>
  <c r="O271" i="8"/>
  <c r="L271" i="8"/>
  <c r="I271" i="8"/>
  <c r="F271" i="8"/>
  <c r="C271" i="8"/>
  <c r="K270" i="8"/>
  <c r="H270" i="8"/>
  <c r="H269" i="8" s="1"/>
  <c r="G270" i="8"/>
  <c r="I270" i="8" s="1"/>
  <c r="D270" i="8"/>
  <c r="K269" i="8"/>
  <c r="I269" i="8"/>
  <c r="G269" i="8"/>
  <c r="O268" i="8"/>
  <c r="L268" i="8"/>
  <c r="I268" i="8"/>
  <c r="F268" i="8"/>
  <c r="O267" i="8"/>
  <c r="L267" i="8"/>
  <c r="I267" i="8"/>
  <c r="F267" i="8"/>
  <c r="C267" i="8"/>
  <c r="O266" i="8"/>
  <c r="L266" i="8"/>
  <c r="I266" i="8"/>
  <c r="F266" i="8"/>
  <c r="C266" i="8" s="1"/>
  <c r="O265" i="8"/>
  <c r="L265" i="8"/>
  <c r="I265" i="8"/>
  <c r="C265" i="8" s="1"/>
  <c r="F265" i="8"/>
  <c r="N264" i="8"/>
  <c r="M264" i="8"/>
  <c r="K264" i="8"/>
  <c r="J264" i="8"/>
  <c r="L264" i="8" s="1"/>
  <c r="H264" i="8"/>
  <c r="G264" i="8"/>
  <c r="I264" i="8" s="1"/>
  <c r="F264" i="8"/>
  <c r="E264" i="8"/>
  <c r="D264" i="8"/>
  <c r="O263" i="8"/>
  <c r="L263" i="8"/>
  <c r="I263" i="8"/>
  <c r="F263" i="8"/>
  <c r="C263" i="8"/>
  <c r="O262" i="8"/>
  <c r="L262" i="8"/>
  <c r="I262" i="8"/>
  <c r="F262" i="8"/>
  <c r="C262" i="8" s="1"/>
  <c r="O261" i="8"/>
  <c r="L261" i="8"/>
  <c r="I261" i="8"/>
  <c r="C261" i="8" s="1"/>
  <c r="F261" i="8"/>
  <c r="N260" i="8"/>
  <c r="M260" i="8"/>
  <c r="O260" i="8" s="1"/>
  <c r="K260" i="8"/>
  <c r="J260" i="8"/>
  <c r="H260" i="8"/>
  <c r="I260" i="8" s="1"/>
  <c r="G260" i="8"/>
  <c r="F260" i="8"/>
  <c r="E260" i="8"/>
  <c r="D260" i="8"/>
  <c r="M259" i="8"/>
  <c r="K259" i="8"/>
  <c r="G259" i="8"/>
  <c r="E259" i="8"/>
  <c r="D259" i="8"/>
  <c r="F259" i="8" s="1"/>
  <c r="O258" i="8"/>
  <c r="L258" i="8"/>
  <c r="I258" i="8"/>
  <c r="F258" i="8"/>
  <c r="C258" i="8" s="1"/>
  <c r="O257" i="8"/>
  <c r="L257" i="8"/>
  <c r="I257" i="8"/>
  <c r="C257" i="8" s="1"/>
  <c r="F257" i="8"/>
  <c r="O256" i="8"/>
  <c r="L256" i="8"/>
  <c r="C256" i="8" s="1"/>
  <c r="I256" i="8"/>
  <c r="F256" i="8"/>
  <c r="O255" i="8"/>
  <c r="L255" i="8"/>
  <c r="I255" i="8"/>
  <c r="F255" i="8"/>
  <c r="C255" i="8"/>
  <c r="O254" i="8"/>
  <c r="L254" i="8"/>
  <c r="I254" i="8"/>
  <c r="F254" i="8"/>
  <c r="C254" i="8" s="1"/>
  <c r="N253" i="8"/>
  <c r="M253" i="8"/>
  <c r="K253" i="8"/>
  <c r="J253" i="8"/>
  <c r="L253" i="8" s="1"/>
  <c r="I253" i="8"/>
  <c r="H253" i="8"/>
  <c r="G253" i="8"/>
  <c r="E253" i="8"/>
  <c r="E252" i="8" s="1"/>
  <c r="E231" i="8" s="1"/>
  <c r="D253" i="8"/>
  <c r="N252" i="8"/>
  <c r="K252" i="8"/>
  <c r="J252" i="8"/>
  <c r="L252" i="8" s="1"/>
  <c r="H252" i="8"/>
  <c r="G252" i="8"/>
  <c r="I252" i="8" s="1"/>
  <c r="D252" i="8"/>
  <c r="O251" i="8"/>
  <c r="L251" i="8"/>
  <c r="I251" i="8"/>
  <c r="F251" i="8"/>
  <c r="C251" i="8"/>
  <c r="O250" i="8"/>
  <c r="L250" i="8"/>
  <c r="I250" i="8"/>
  <c r="F250" i="8"/>
  <c r="C250" i="8" s="1"/>
  <c r="O249" i="8"/>
  <c r="L249" i="8"/>
  <c r="I249" i="8"/>
  <c r="C249" i="8" s="1"/>
  <c r="F249" i="8"/>
  <c r="O248" i="8"/>
  <c r="L248" i="8"/>
  <c r="C248" i="8" s="1"/>
  <c r="I248" i="8"/>
  <c r="F248" i="8"/>
  <c r="O247" i="8"/>
  <c r="N247" i="8"/>
  <c r="M247" i="8"/>
  <c r="K247" i="8"/>
  <c r="J247" i="8"/>
  <c r="L247" i="8" s="1"/>
  <c r="H247" i="8"/>
  <c r="G247" i="8"/>
  <c r="I247" i="8" s="1"/>
  <c r="E247" i="8"/>
  <c r="D247" i="8"/>
  <c r="F247" i="8" s="1"/>
  <c r="C247" i="8" s="1"/>
  <c r="O246" i="8"/>
  <c r="L246" i="8"/>
  <c r="I246" i="8"/>
  <c r="F246" i="8"/>
  <c r="C246" i="8" s="1"/>
  <c r="O245" i="8"/>
  <c r="L245" i="8"/>
  <c r="I245" i="8"/>
  <c r="C245" i="8" s="1"/>
  <c r="F245" i="8"/>
  <c r="O244" i="8"/>
  <c r="L244" i="8"/>
  <c r="I244" i="8"/>
  <c r="F244" i="8"/>
  <c r="O243" i="8"/>
  <c r="L243" i="8"/>
  <c r="I243" i="8"/>
  <c r="F243" i="8"/>
  <c r="C243" i="8"/>
  <c r="O242" i="8"/>
  <c r="L242" i="8"/>
  <c r="I242" i="8"/>
  <c r="F242" i="8"/>
  <c r="C242" i="8" s="1"/>
  <c r="O241" i="8"/>
  <c r="L241" i="8"/>
  <c r="I241" i="8"/>
  <c r="F241" i="8"/>
  <c r="C241" i="8" s="1"/>
  <c r="O240" i="8"/>
  <c r="L240" i="8"/>
  <c r="I240" i="8"/>
  <c r="F240" i="8"/>
  <c r="O239" i="8"/>
  <c r="N239" i="8"/>
  <c r="M239" i="8"/>
  <c r="K239" i="8"/>
  <c r="K232" i="8" s="1"/>
  <c r="J239" i="8"/>
  <c r="H239" i="8"/>
  <c r="G239" i="8"/>
  <c r="E239" i="8"/>
  <c r="D239" i="8"/>
  <c r="F239" i="8" s="1"/>
  <c r="O238" i="8"/>
  <c r="L238" i="8"/>
  <c r="I238" i="8"/>
  <c r="F238" i="8"/>
  <c r="C238" i="8" s="1"/>
  <c r="O237" i="8"/>
  <c r="L237" i="8"/>
  <c r="I237" i="8"/>
  <c r="C237" i="8" s="1"/>
  <c r="F237" i="8"/>
  <c r="N236" i="8"/>
  <c r="O236" i="8" s="1"/>
  <c r="M236" i="8"/>
  <c r="K236" i="8"/>
  <c r="J236" i="8"/>
  <c r="H236" i="8"/>
  <c r="G236" i="8"/>
  <c r="I236" i="8" s="1"/>
  <c r="F236" i="8"/>
  <c r="E236" i="8"/>
  <c r="D236" i="8"/>
  <c r="O235" i="8"/>
  <c r="L235" i="8"/>
  <c r="I235" i="8"/>
  <c r="F235" i="8"/>
  <c r="C235" i="8"/>
  <c r="N234" i="8"/>
  <c r="M234" i="8"/>
  <c r="O234" i="8" s="1"/>
  <c r="L234" i="8"/>
  <c r="K234" i="8"/>
  <c r="J234" i="8"/>
  <c r="H234" i="8"/>
  <c r="G234" i="8"/>
  <c r="E234" i="8"/>
  <c r="D234" i="8"/>
  <c r="O233" i="8"/>
  <c r="L233" i="8"/>
  <c r="I233" i="8"/>
  <c r="C233" i="8" s="1"/>
  <c r="F233" i="8"/>
  <c r="N232" i="8"/>
  <c r="M232" i="8"/>
  <c r="E232" i="8"/>
  <c r="K231" i="8"/>
  <c r="O230" i="8"/>
  <c r="L230" i="8"/>
  <c r="I230" i="8"/>
  <c r="F230" i="8"/>
  <c r="C230" i="8" s="1"/>
  <c r="O229" i="8"/>
  <c r="L229" i="8"/>
  <c r="I229" i="8"/>
  <c r="F229" i="8"/>
  <c r="C229" i="8" s="1"/>
  <c r="N228" i="8"/>
  <c r="N205" i="8" s="1"/>
  <c r="M228" i="8"/>
  <c r="O228" i="8" s="1"/>
  <c r="K228" i="8"/>
  <c r="J228" i="8"/>
  <c r="H228" i="8"/>
  <c r="G228" i="8"/>
  <c r="I228" i="8" s="1"/>
  <c r="F228" i="8"/>
  <c r="E228" i="8"/>
  <c r="D228" i="8"/>
  <c r="O227" i="8"/>
  <c r="L227" i="8"/>
  <c r="I227" i="8"/>
  <c r="F227" i="8"/>
  <c r="C227" i="8"/>
  <c r="O226" i="8"/>
  <c r="L226" i="8"/>
  <c r="I226" i="8"/>
  <c r="F226" i="8"/>
  <c r="C226" i="8" s="1"/>
  <c r="O225" i="8"/>
  <c r="L225" i="8"/>
  <c r="I225" i="8"/>
  <c r="C225" i="8" s="1"/>
  <c r="F225" i="8"/>
  <c r="O224" i="8"/>
  <c r="L224" i="8"/>
  <c r="C224" i="8" s="1"/>
  <c r="I224" i="8"/>
  <c r="F224" i="8"/>
  <c r="O223" i="8"/>
  <c r="L223" i="8"/>
  <c r="I223" i="8"/>
  <c r="F223" i="8"/>
  <c r="C223" i="8"/>
  <c r="O222" i="8"/>
  <c r="L222" i="8"/>
  <c r="I222" i="8"/>
  <c r="F222" i="8"/>
  <c r="C222" i="8" s="1"/>
  <c r="O221" i="8"/>
  <c r="L221" i="8"/>
  <c r="I221" i="8"/>
  <c r="F221" i="8"/>
  <c r="O220" i="8"/>
  <c r="L220" i="8"/>
  <c r="C220" i="8" s="1"/>
  <c r="I220" i="8"/>
  <c r="F220" i="8"/>
  <c r="O219" i="8"/>
  <c r="L219" i="8"/>
  <c r="I219" i="8"/>
  <c r="F219" i="8"/>
  <c r="C219" i="8"/>
  <c r="O218" i="8"/>
  <c r="L218" i="8"/>
  <c r="I218" i="8"/>
  <c r="F218" i="8"/>
  <c r="C218" i="8" s="1"/>
  <c r="N217" i="8"/>
  <c r="M217" i="8"/>
  <c r="O217" i="8" s="1"/>
  <c r="K217" i="8"/>
  <c r="J217" i="8"/>
  <c r="L217" i="8" s="1"/>
  <c r="I217" i="8"/>
  <c r="H217" i="8"/>
  <c r="G217" i="8"/>
  <c r="E217" i="8"/>
  <c r="E205" i="8" s="1"/>
  <c r="D217" i="8"/>
  <c r="O216" i="8"/>
  <c r="L216" i="8"/>
  <c r="I216" i="8"/>
  <c r="F216" i="8"/>
  <c r="O215" i="8"/>
  <c r="L215" i="8"/>
  <c r="I215" i="8"/>
  <c r="F215" i="8"/>
  <c r="C215" i="8"/>
  <c r="O214" i="8"/>
  <c r="L214" i="8"/>
  <c r="I214" i="8"/>
  <c r="F214" i="8"/>
  <c r="C214" i="8" s="1"/>
  <c r="O213" i="8"/>
  <c r="L213" i="8"/>
  <c r="I213" i="8"/>
  <c r="F213" i="8"/>
  <c r="C213" i="8" s="1"/>
  <c r="O212" i="8"/>
  <c r="L212" i="8"/>
  <c r="I212" i="8"/>
  <c r="F212" i="8"/>
  <c r="O211" i="8"/>
  <c r="L211" i="8"/>
  <c r="I211" i="8"/>
  <c r="F211" i="8"/>
  <c r="C211" i="8"/>
  <c r="O210" i="8"/>
  <c r="L210" i="8"/>
  <c r="I210" i="8"/>
  <c r="F210" i="8"/>
  <c r="C210" i="8" s="1"/>
  <c r="O209" i="8"/>
  <c r="L209" i="8"/>
  <c r="I209" i="8"/>
  <c r="C209" i="8" s="1"/>
  <c r="F209" i="8"/>
  <c r="O208" i="8"/>
  <c r="L208" i="8"/>
  <c r="I208" i="8"/>
  <c r="F208" i="8"/>
  <c r="C208" i="8" s="1"/>
  <c r="O207" i="8"/>
  <c r="L207" i="8"/>
  <c r="I207" i="8"/>
  <c r="F207" i="8"/>
  <c r="C207" i="8"/>
  <c r="N206" i="8"/>
  <c r="M206" i="8"/>
  <c r="O206" i="8" s="1"/>
  <c r="L206" i="8"/>
  <c r="K206" i="8"/>
  <c r="J206" i="8"/>
  <c r="H206" i="8"/>
  <c r="G206" i="8"/>
  <c r="E206" i="8"/>
  <c r="D206" i="8"/>
  <c r="M205" i="8"/>
  <c r="O205" i="8" s="1"/>
  <c r="K205" i="8"/>
  <c r="G205" i="8"/>
  <c r="O204" i="8"/>
  <c r="L204" i="8"/>
  <c r="I204" i="8"/>
  <c r="F204" i="8"/>
  <c r="O203" i="8"/>
  <c r="L203" i="8"/>
  <c r="I203" i="8"/>
  <c r="F203" i="8"/>
  <c r="C203" i="8"/>
  <c r="O202" i="8"/>
  <c r="L202" i="8"/>
  <c r="I202" i="8"/>
  <c r="F202" i="8"/>
  <c r="C202" i="8" s="1"/>
  <c r="O201" i="8"/>
  <c r="L201" i="8"/>
  <c r="I201" i="8"/>
  <c r="C201" i="8" s="1"/>
  <c r="F201" i="8"/>
  <c r="O200" i="8"/>
  <c r="L200" i="8"/>
  <c r="I200" i="8"/>
  <c r="F200" i="8"/>
  <c r="C200" i="8" s="1"/>
  <c r="O199" i="8"/>
  <c r="N199" i="8"/>
  <c r="M199" i="8"/>
  <c r="K199" i="8"/>
  <c r="J199" i="8"/>
  <c r="H199" i="8"/>
  <c r="G199" i="8"/>
  <c r="E199" i="8"/>
  <c r="D199" i="8"/>
  <c r="F199" i="8" s="1"/>
  <c r="O198" i="8"/>
  <c r="L198" i="8"/>
  <c r="I198" i="8"/>
  <c r="F198" i="8"/>
  <c r="C198" i="8" s="1"/>
  <c r="N197" i="8"/>
  <c r="M197" i="8"/>
  <c r="J197" i="8"/>
  <c r="H197" i="8"/>
  <c r="E197" i="8"/>
  <c r="D197" i="8"/>
  <c r="N196" i="8"/>
  <c r="O194" i="8"/>
  <c r="L194" i="8"/>
  <c r="I194" i="8"/>
  <c r="F194" i="8"/>
  <c r="C194" i="8" s="1"/>
  <c r="N193" i="8"/>
  <c r="M193" i="8"/>
  <c r="K193" i="8"/>
  <c r="J193" i="8"/>
  <c r="L193" i="8" s="1"/>
  <c r="I193" i="8"/>
  <c r="H193" i="8"/>
  <c r="G193" i="8"/>
  <c r="E193" i="8"/>
  <c r="E192" i="8" s="1"/>
  <c r="D193" i="8"/>
  <c r="F193" i="8" s="1"/>
  <c r="N192" i="8"/>
  <c r="K192" i="8"/>
  <c r="J192" i="8"/>
  <c r="L192" i="8" s="1"/>
  <c r="H192" i="8"/>
  <c r="G192" i="8"/>
  <c r="I192" i="8" s="1"/>
  <c r="F192" i="8"/>
  <c r="D192" i="8"/>
  <c r="O191" i="8"/>
  <c r="L191" i="8"/>
  <c r="I191" i="8"/>
  <c r="F191" i="8"/>
  <c r="C191" i="8"/>
  <c r="O190" i="8"/>
  <c r="L190" i="8"/>
  <c r="I190" i="8"/>
  <c r="F190" i="8"/>
  <c r="C190" i="8" s="1"/>
  <c r="N189" i="8"/>
  <c r="M189" i="8"/>
  <c r="O189" i="8" s="1"/>
  <c r="K189" i="8"/>
  <c r="K188" i="8" s="1"/>
  <c r="J189" i="8"/>
  <c r="H189" i="8"/>
  <c r="G189" i="8"/>
  <c r="E189" i="8"/>
  <c r="E188" i="8" s="1"/>
  <c r="D189" i="8"/>
  <c r="F189" i="8" s="1"/>
  <c r="N188" i="8"/>
  <c r="L188" i="8"/>
  <c r="J188" i="8"/>
  <c r="H188" i="8"/>
  <c r="D188" i="8"/>
  <c r="O187" i="8"/>
  <c r="L187" i="8"/>
  <c r="I187" i="8"/>
  <c r="C187" i="8" s="1"/>
  <c r="F187" i="8"/>
  <c r="O186" i="8"/>
  <c r="L186" i="8"/>
  <c r="I186" i="8"/>
  <c r="F186" i="8"/>
  <c r="O185" i="8"/>
  <c r="N185" i="8"/>
  <c r="M185" i="8"/>
  <c r="K185" i="8"/>
  <c r="L185" i="8" s="1"/>
  <c r="J185" i="8"/>
  <c r="H185" i="8"/>
  <c r="G185" i="8"/>
  <c r="I185" i="8" s="1"/>
  <c r="E185" i="8"/>
  <c r="D185" i="8"/>
  <c r="F185" i="8" s="1"/>
  <c r="C185" i="8" s="1"/>
  <c r="O184" i="8"/>
  <c r="L184" i="8"/>
  <c r="I184" i="8"/>
  <c r="F184" i="8"/>
  <c r="C184" i="8" s="1"/>
  <c r="O183" i="8"/>
  <c r="L183" i="8"/>
  <c r="I183" i="8"/>
  <c r="C183" i="8" s="1"/>
  <c r="F183" i="8"/>
  <c r="O182" i="8"/>
  <c r="L182" i="8"/>
  <c r="I182" i="8"/>
  <c r="F182" i="8"/>
  <c r="C182" i="8" s="1"/>
  <c r="O181" i="8"/>
  <c r="L181" i="8"/>
  <c r="I181" i="8"/>
  <c r="F181" i="8"/>
  <c r="C181" i="8"/>
  <c r="N180" i="8"/>
  <c r="M180" i="8"/>
  <c r="O180" i="8" s="1"/>
  <c r="L180" i="8"/>
  <c r="K180" i="8"/>
  <c r="J180" i="8"/>
  <c r="H180" i="8"/>
  <c r="I180" i="8" s="1"/>
  <c r="G180" i="8"/>
  <c r="E180" i="8"/>
  <c r="D180" i="8"/>
  <c r="F180" i="8" s="1"/>
  <c r="O179" i="8"/>
  <c r="L179" i="8"/>
  <c r="I179" i="8"/>
  <c r="C179" i="8" s="1"/>
  <c r="F179" i="8"/>
  <c r="O178" i="8"/>
  <c r="L178" i="8"/>
  <c r="I178" i="8"/>
  <c r="F178" i="8"/>
  <c r="O177" i="8"/>
  <c r="L177" i="8"/>
  <c r="I177" i="8"/>
  <c r="F177" i="8"/>
  <c r="C177" i="8"/>
  <c r="N176" i="8"/>
  <c r="N175" i="8" s="1"/>
  <c r="N174" i="8" s="1"/>
  <c r="M176" i="8"/>
  <c r="O176" i="8" s="1"/>
  <c r="L176" i="8"/>
  <c r="K176" i="8"/>
  <c r="J176" i="8"/>
  <c r="J175" i="8" s="1"/>
  <c r="L175" i="8" s="1"/>
  <c r="H176" i="8"/>
  <c r="G176" i="8"/>
  <c r="E176" i="8"/>
  <c r="D176" i="8"/>
  <c r="M175" i="8"/>
  <c r="K175" i="8"/>
  <c r="K174" i="8" s="1"/>
  <c r="G175" i="8"/>
  <c r="E175" i="8"/>
  <c r="E174" i="8" s="1"/>
  <c r="J174" i="8"/>
  <c r="L174" i="8" s="1"/>
  <c r="O173" i="8"/>
  <c r="L173" i="8"/>
  <c r="I173" i="8"/>
  <c r="F173" i="8"/>
  <c r="C173" i="8"/>
  <c r="O172" i="8"/>
  <c r="L172" i="8"/>
  <c r="I172" i="8"/>
  <c r="F172" i="8"/>
  <c r="C172" i="8" s="1"/>
  <c r="O171" i="8"/>
  <c r="L171" i="8"/>
  <c r="I171" i="8"/>
  <c r="C171" i="8" s="1"/>
  <c r="F171" i="8"/>
  <c r="O170" i="8"/>
  <c r="L170" i="8"/>
  <c r="I170" i="8"/>
  <c r="F170" i="8"/>
  <c r="C170" i="8" s="1"/>
  <c r="O169" i="8"/>
  <c r="L169" i="8"/>
  <c r="I169" i="8"/>
  <c r="F169" i="8"/>
  <c r="C169" i="8"/>
  <c r="O168" i="8"/>
  <c r="L168" i="8"/>
  <c r="I168" i="8"/>
  <c r="F168" i="8"/>
  <c r="C168" i="8" s="1"/>
  <c r="N167" i="8"/>
  <c r="M167" i="8"/>
  <c r="K167" i="8"/>
  <c r="K166" i="8" s="1"/>
  <c r="J167" i="8"/>
  <c r="L167" i="8" s="1"/>
  <c r="I167" i="8"/>
  <c r="H167" i="8"/>
  <c r="G167" i="8"/>
  <c r="G166" i="8" s="1"/>
  <c r="I166" i="8" s="1"/>
  <c r="E167" i="8"/>
  <c r="D167" i="8"/>
  <c r="N166" i="8"/>
  <c r="J166" i="8"/>
  <c r="L166" i="8" s="1"/>
  <c r="H166" i="8"/>
  <c r="D166" i="8"/>
  <c r="O165" i="8"/>
  <c r="L165" i="8"/>
  <c r="I165" i="8"/>
  <c r="F165" i="8"/>
  <c r="C165" i="8"/>
  <c r="O164" i="8"/>
  <c r="L164" i="8"/>
  <c r="I164" i="8"/>
  <c r="F164" i="8"/>
  <c r="C164" i="8" s="1"/>
  <c r="O163" i="8"/>
  <c r="L163" i="8"/>
  <c r="I163" i="8"/>
  <c r="C163" i="8" s="1"/>
  <c r="F163" i="8"/>
  <c r="O162" i="8"/>
  <c r="L162" i="8"/>
  <c r="I162" i="8"/>
  <c r="F162" i="8"/>
  <c r="C162" i="8" s="1"/>
  <c r="O161" i="8"/>
  <c r="N161" i="8"/>
  <c r="M161" i="8"/>
  <c r="K161" i="8"/>
  <c r="L161" i="8" s="1"/>
  <c r="C161" i="8" s="1"/>
  <c r="J161" i="8"/>
  <c r="H161" i="8"/>
  <c r="G161" i="8"/>
  <c r="I161" i="8" s="1"/>
  <c r="E161" i="8"/>
  <c r="D161" i="8"/>
  <c r="F161" i="8" s="1"/>
  <c r="O160" i="8"/>
  <c r="L160" i="8"/>
  <c r="I160" i="8"/>
  <c r="F160" i="8"/>
  <c r="C160" i="8" s="1"/>
  <c r="O159" i="8"/>
  <c r="L159" i="8"/>
  <c r="I159" i="8"/>
  <c r="C159" i="8" s="1"/>
  <c r="F159" i="8"/>
  <c r="O158" i="8"/>
  <c r="L158" i="8"/>
  <c r="I158" i="8"/>
  <c r="F158" i="8"/>
  <c r="O157" i="8"/>
  <c r="L157" i="8"/>
  <c r="I157" i="8"/>
  <c r="F157" i="8"/>
  <c r="C157" i="8"/>
  <c r="O156" i="8"/>
  <c r="L156" i="8"/>
  <c r="I156" i="8"/>
  <c r="F156" i="8"/>
  <c r="C156" i="8" s="1"/>
  <c r="O155" i="8"/>
  <c r="L155" i="8"/>
  <c r="I155" i="8"/>
  <c r="C155" i="8" s="1"/>
  <c r="F155" i="8"/>
  <c r="O154" i="8"/>
  <c r="L154" i="8"/>
  <c r="I154" i="8"/>
  <c r="F154" i="8"/>
  <c r="C154" i="8" s="1"/>
  <c r="O153" i="8"/>
  <c r="L153" i="8"/>
  <c r="I153" i="8"/>
  <c r="F153" i="8"/>
  <c r="C153" i="8"/>
  <c r="N152" i="8"/>
  <c r="M152" i="8"/>
  <c r="O152" i="8" s="1"/>
  <c r="L152" i="8"/>
  <c r="K152" i="8"/>
  <c r="J152" i="8"/>
  <c r="H152" i="8"/>
  <c r="I152" i="8" s="1"/>
  <c r="G152" i="8"/>
  <c r="E152" i="8"/>
  <c r="D152" i="8"/>
  <c r="F152" i="8" s="1"/>
  <c r="O151" i="8"/>
  <c r="L151" i="8"/>
  <c r="I151" i="8"/>
  <c r="C151" i="8" s="1"/>
  <c r="F151" i="8"/>
  <c r="O150" i="8"/>
  <c r="L150" i="8"/>
  <c r="I150" i="8"/>
  <c r="F150" i="8"/>
  <c r="O149" i="8"/>
  <c r="L149" i="8"/>
  <c r="I149" i="8"/>
  <c r="F149" i="8"/>
  <c r="C149" i="8"/>
  <c r="O148" i="8"/>
  <c r="L148" i="8"/>
  <c r="I148" i="8"/>
  <c r="F148" i="8"/>
  <c r="C148" i="8" s="1"/>
  <c r="O147" i="8"/>
  <c r="L147" i="8"/>
  <c r="I147" i="8"/>
  <c r="C147" i="8" s="1"/>
  <c r="F147" i="8"/>
  <c r="O146" i="8"/>
  <c r="L146" i="8"/>
  <c r="I146" i="8"/>
  <c r="F146" i="8"/>
  <c r="O145" i="8"/>
  <c r="N145" i="8"/>
  <c r="M145" i="8"/>
  <c r="K145" i="8"/>
  <c r="L145" i="8" s="1"/>
  <c r="J145" i="8"/>
  <c r="H145" i="8"/>
  <c r="G145" i="8"/>
  <c r="I145" i="8" s="1"/>
  <c r="E145" i="8"/>
  <c r="D145" i="8"/>
  <c r="F145" i="8" s="1"/>
  <c r="C145" i="8"/>
  <c r="O144" i="8"/>
  <c r="L144" i="8"/>
  <c r="I144" i="8"/>
  <c r="F144" i="8"/>
  <c r="C144" i="8" s="1"/>
  <c r="O143" i="8"/>
  <c r="L143" i="8"/>
  <c r="I143" i="8"/>
  <c r="C143" i="8" s="1"/>
  <c r="F143" i="8"/>
  <c r="N142" i="8"/>
  <c r="O142" i="8" s="1"/>
  <c r="M142" i="8"/>
  <c r="K142" i="8"/>
  <c r="J142" i="8"/>
  <c r="L142" i="8" s="1"/>
  <c r="H142" i="8"/>
  <c r="G142" i="8"/>
  <c r="I142" i="8" s="1"/>
  <c r="F142" i="8"/>
  <c r="E142" i="8"/>
  <c r="D142" i="8"/>
  <c r="O141" i="8"/>
  <c r="L141" i="8"/>
  <c r="I141" i="8"/>
  <c r="F141" i="8"/>
  <c r="C141" i="8"/>
  <c r="O140" i="8"/>
  <c r="L140" i="8"/>
  <c r="I140" i="8"/>
  <c r="F140" i="8"/>
  <c r="C140" i="8" s="1"/>
  <c r="O139" i="8"/>
  <c r="L139" i="8"/>
  <c r="I139" i="8"/>
  <c r="C139" i="8" s="1"/>
  <c r="F139" i="8"/>
  <c r="O138" i="8"/>
  <c r="L138" i="8"/>
  <c r="I138" i="8"/>
  <c r="F138" i="8"/>
  <c r="O137" i="8"/>
  <c r="N137" i="8"/>
  <c r="M137" i="8"/>
  <c r="K137" i="8"/>
  <c r="J137" i="8"/>
  <c r="H137" i="8"/>
  <c r="G137" i="8"/>
  <c r="E137" i="8"/>
  <c r="D137" i="8"/>
  <c r="F137" i="8" s="1"/>
  <c r="O136" i="8"/>
  <c r="L136" i="8"/>
  <c r="I136" i="8"/>
  <c r="F136" i="8"/>
  <c r="C136" i="8" s="1"/>
  <c r="O135" i="8"/>
  <c r="L135" i="8"/>
  <c r="I135" i="8"/>
  <c r="C135" i="8" s="1"/>
  <c r="F135" i="8"/>
  <c r="O134" i="8"/>
  <c r="L134" i="8"/>
  <c r="I134" i="8"/>
  <c r="F134" i="8"/>
  <c r="C134" i="8" s="1"/>
  <c r="O133" i="8"/>
  <c r="L133" i="8"/>
  <c r="I133" i="8"/>
  <c r="F133" i="8"/>
  <c r="C133" i="8"/>
  <c r="N132" i="8"/>
  <c r="N131" i="8" s="1"/>
  <c r="M132" i="8"/>
  <c r="O132" i="8" s="1"/>
  <c r="L132" i="8"/>
  <c r="K132" i="8"/>
  <c r="J132" i="8"/>
  <c r="H132" i="8"/>
  <c r="G132" i="8"/>
  <c r="E132" i="8"/>
  <c r="D132" i="8"/>
  <c r="M131" i="8"/>
  <c r="E131" i="8"/>
  <c r="O130" i="8"/>
  <c r="L130" i="8"/>
  <c r="I130" i="8"/>
  <c r="F130" i="8"/>
  <c r="O129" i="8"/>
  <c r="N129" i="8"/>
  <c r="M129" i="8"/>
  <c r="K129" i="8"/>
  <c r="J129" i="8"/>
  <c r="L129" i="8" s="1"/>
  <c r="H129" i="8"/>
  <c r="G129" i="8"/>
  <c r="I129" i="8" s="1"/>
  <c r="C129" i="8" s="1"/>
  <c r="E129" i="8"/>
  <c r="F129" i="8" s="1"/>
  <c r="D129" i="8"/>
  <c r="O128" i="8"/>
  <c r="L128" i="8"/>
  <c r="I128" i="8"/>
  <c r="F128" i="8"/>
  <c r="C128" i="8" s="1"/>
  <c r="O127" i="8"/>
  <c r="L127" i="8"/>
  <c r="I127" i="8"/>
  <c r="C127" i="8" s="1"/>
  <c r="F127" i="8"/>
  <c r="O126" i="8"/>
  <c r="L126" i="8"/>
  <c r="I126" i="8"/>
  <c r="F126" i="8"/>
  <c r="C126" i="8" s="1"/>
  <c r="O125" i="8"/>
  <c r="L125" i="8"/>
  <c r="I125" i="8"/>
  <c r="F125" i="8"/>
  <c r="C125" i="8"/>
  <c r="O124" i="8"/>
  <c r="L124" i="8"/>
  <c r="I124" i="8"/>
  <c r="F124" i="8"/>
  <c r="C124" i="8" s="1"/>
  <c r="N123" i="8"/>
  <c r="M123" i="8"/>
  <c r="K123" i="8"/>
  <c r="J123" i="8"/>
  <c r="L123" i="8" s="1"/>
  <c r="I123" i="8"/>
  <c r="H123" i="8"/>
  <c r="G123" i="8"/>
  <c r="E123" i="8"/>
  <c r="D123" i="8"/>
  <c r="O122" i="8"/>
  <c r="L122" i="8"/>
  <c r="I122" i="8"/>
  <c r="F122" i="8"/>
  <c r="O121" i="8"/>
  <c r="L121" i="8"/>
  <c r="I121" i="8"/>
  <c r="F121" i="8"/>
  <c r="C121" i="8"/>
  <c r="O120" i="8"/>
  <c r="L120" i="8"/>
  <c r="I120" i="8"/>
  <c r="F120" i="8"/>
  <c r="C120" i="8" s="1"/>
  <c r="O119" i="8"/>
  <c r="L119" i="8"/>
  <c r="I119" i="8"/>
  <c r="C119" i="8" s="1"/>
  <c r="F119" i="8"/>
  <c r="O118" i="8"/>
  <c r="L118" i="8"/>
  <c r="I118" i="8"/>
  <c r="F118" i="8"/>
  <c r="O117" i="8"/>
  <c r="N117" i="8"/>
  <c r="M117" i="8"/>
  <c r="K117" i="8"/>
  <c r="L117" i="8" s="1"/>
  <c r="J117" i="8"/>
  <c r="H117" i="8"/>
  <c r="G117" i="8"/>
  <c r="I117" i="8" s="1"/>
  <c r="E117" i="8"/>
  <c r="D117" i="8"/>
  <c r="F117" i="8" s="1"/>
  <c r="C117" i="8"/>
  <c r="O116" i="8"/>
  <c r="L116" i="8"/>
  <c r="I116" i="8"/>
  <c r="F116" i="8"/>
  <c r="C116" i="8" s="1"/>
  <c r="O115" i="8"/>
  <c r="L115" i="8"/>
  <c r="I115" i="8"/>
  <c r="C115" i="8" s="1"/>
  <c r="F115" i="8"/>
  <c r="O114" i="8"/>
  <c r="L114" i="8"/>
  <c r="I114" i="8"/>
  <c r="F114" i="8"/>
  <c r="C114" i="8" s="1"/>
  <c r="O113" i="8"/>
  <c r="N113" i="8"/>
  <c r="M113" i="8"/>
  <c r="K113" i="8"/>
  <c r="L113" i="8" s="1"/>
  <c r="C113" i="8" s="1"/>
  <c r="J113" i="8"/>
  <c r="H113" i="8"/>
  <c r="G113" i="8"/>
  <c r="I113" i="8" s="1"/>
  <c r="E113" i="8"/>
  <c r="D113" i="8"/>
  <c r="F113" i="8" s="1"/>
  <c r="O112" i="8"/>
  <c r="L112" i="8"/>
  <c r="I112" i="8"/>
  <c r="F112" i="8"/>
  <c r="C112" i="8" s="1"/>
  <c r="O111" i="8"/>
  <c r="L111" i="8"/>
  <c r="I111" i="8"/>
  <c r="C111" i="8" s="1"/>
  <c r="F111" i="8"/>
  <c r="O110" i="8"/>
  <c r="L110" i="8"/>
  <c r="C110" i="8" s="1"/>
  <c r="I110" i="8"/>
  <c r="F110" i="8"/>
  <c r="O109" i="8"/>
  <c r="L109" i="8"/>
  <c r="I109" i="8"/>
  <c r="F109" i="8"/>
  <c r="C109" i="8"/>
  <c r="O108" i="8"/>
  <c r="L108" i="8"/>
  <c r="I108" i="8"/>
  <c r="F108" i="8"/>
  <c r="C108" i="8" s="1"/>
  <c r="O107" i="8"/>
  <c r="L107" i="8"/>
  <c r="I107" i="8"/>
  <c r="C107" i="8" s="1"/>
  <c r="F107" i="8"/>
  <c r="O106" i="8"/>
  <c r="L106" i="8"/>
  <c r="C106" i="8" s="1"/>
  <c r="I106" i="8"/>
  <c r="F106" i="8"/>
  <c r="O105" i="8"/>
  <c r="L105" i="8"/>
  <c r="I105" i="8"/>
  <c r="F105" i="8"/>
  <c r="C105" i="8"/>
  <c r="N104" i="8"/>
  <c r="M104" i="8"/>
  <c r="O104" i="8" s="1"/>
  <c r="L104" i="8"/>
  <c r="K104" i="8"/>
  <c r="J104" i="8"/>
  <c r="H104" i="8"/>
  <c r="I104" i="8" s="1"/>
  <c r="G104" i="8"/>
  <c r="E104" i="8"/>
  <c r="D104" i="8"/>
  <c r="F104" i="8" s="1"/>
  <c r="O103" i="8"/>
  <c r="L103" i="8"/>
  <c r="I103" i="8"/>
  <c r="C103" i="8" s="1"/>
  <c r="F103" i="8"/>
  <c r="O102" i="8"/>
  <c r="L102" i="8"/>
  <c r="C102" i="8" s="1"/>
  <c r="I102" i="8"/>
  <c r="F102" i="8"/>
  <c r="O101" i="8"/>
  <c r="L101" i="8"/>
  <c r="I101" i="8"/>
  <c r="F101" i="8"/>
  <c r="C101" i="8"/>
  <c r="O100" i="8"/>
  <c r="L100" i="8"/>
  <c r="I100" i="8"/>
  <c r="F100" i="8"/>
  <c r="C100" i="8" s="1"/>
  <c r="O99" i="8"/>
  <c r="L99" i="8"/>
  <c r="I99" i="8"/>
  <c r="C99" i="8" s="1"/>
  <c r="F99" i="8"/>
  <c r="O98" i="8"/>
  <c r="L98" i="8"/>
  <c r="I98" i="8"/>
  <c r="F98" i="8"/>
  <c r="O97" i="8"/>
  <c r="L97" i="8"/>
  <c r="I97" i="8"/>
  <c r="F97" i="8"/>
  <c r="C97" i="8"/>
  <c r="N96" i="8"/>
  <c r="M96" i="8"/>
  <c r="O96" i="8" s="1"/>
  <c r="L96" i="8"/>
  <c r="K96" i="8"/>
  <c r="J96" i="8"/>
  <c r="H96" i="8"/>
  <c r="I96" i="8" s="1"/>
  <c r="G96" i="8"/>
  <c r="E96" i="8"/>
  <c r="D96" i="8"/>
  <c r="F96" i="8" s="1"/>
  <c r="C96" i="8" s="1"/>
  <c r="O95" i="8"/>
  <c r="L95" i="8"/>
  <c r="I95" i="8"/>
  <c r="C95" i="8" s="1"/>
  <c r="F95" i="8"/>
  <c r="O94" i="8"/>
  <c r="L94" i="8"/>
  <c r="C94" i="8" s="1"/>
  <c r="I94" i="8"/>
  <c r="F94" i="8"/>
  <c r="O93" i="8"/>
  <c r="L93" i="8"/>
  <c r="I93" i="8"/>
  <c r="F93" i="8"/>
  <c r="C93" i="8"/>
  <c r="O92" i="8"/>
  <c r="L92" i="8"/>
  <c r="I92" i="8"/>
  <c r="F92" i="8"/>
  <c r="C92" i="8" s="1"/>
  <c r="O91" i="8"/>
  <c r="L91" i="8"/>
  <c r="I91" i="8"/>
  <c r="C91" i="8" s="1"/>
  <c r="F91" i="8"/>
  <c r="N90" i="8"/>
  <c r="M90" i="8"/>
  <c r="K90" i="8"/>
  <c r="J90" i="8"/>
  <c r="H90" i="8"/>
  <c r="G90" i="8"/>
  <c r="I90" i="8" s="1"/>
  <c r="F90" i="8"/>
  <c r="E90" i="8"/>
  <c r="D90" i="8"/>
  <c r="O89" i="8"/>
  <c r="L89" i="8"/>
  <c r="I89" i="8"/>
  <c r="F89" i="8"/>
  <c r="C89" i="8"/>
  <c r="O88" i="8"/>
  <c r="L88" i="8"/>
  <c r="I88" i="8"/>
  <c r="F88" i="8"/>
  <c r="C88" i="8" s="1"/>
  <c r="O87" i="8"/>
  <c r="L87" i="8"/>
  <c r="I87" i="8"/>
  <c r="C87" i="8" s="1"/>
  <c r="F87" i="8"/>
  <c r="O86" i="8"/>
  <c r="L86" i="8"/>
  <c r="I86" i="8"/>
  <c r="F86" i="8"/>
  <c r="C86" i="8" s="1"/>
  <c r="O85" i="8"/>
  <c r="N85" i="8"/>
  <c r="M85" i="8"/>
  <c r="K85" i="8"/>
  <c r="J85" i="8"/>
  <c r="H85" i="8"/>
  <c r="G85" i="8"/>
  <c r="E85" i="8"/>
  <c r="D85" i="8"/>
  <c r="F85" i="8" s="1"/>
  <c r="D84" i="8"/>
  <c r="O83" i="8"/>
  <c r="L83" i="8"/>
  <c r="I83" i="8"/>
  <c r="F83" i="8"/>
  <c r="C83" i="8" s="1"/>
  <c r="O82" i="8"/>
  <c r="L82" i="8"/>
  <c r="C82" i="8" s="1"/>
  <c r="I82" i="8"/>
  <c r="F82" i="8"/>
  <c r="O81" i="8"/>
  <c r="N81" i="8"/>
  <c r="M81" i="8"/>
  <c r="K81" i="8"/>
  <c r="L81" i="8" s="1"/>
  <c r="C81" i="8" s="1"/>
  <c r="J81" i="8"/>
  <c r="H81" i="8"/>
  <c r="G81" i="8"/>
  <c r="I81" i="8" s="1"/>
  <c r="E81" i="8"/>
  <c r="D81" i="8"/>
  <c r="F81" i="8" s="1"/>
  <c r="O80" i="8"/>
  <c r="L80" i="8"/>
  <c r="I80" i="8"/>
  <c r="F80" i="8"/>
  <c r="C80" i="8" s="1"/>
  <c r="O79" i="8"/>
  <c r="L79" i="8"/>
  <c r="I79" i="8"/>
  <c r="F79" i="8"/>
  <c r="C79" i="8" s="1"/>
  <c r="N78" i="8"/>
  <c r="M78" i="8"/>
  <c r="K78" i="8"/>
  <c r="J78" i="8"/>
  <c r="H78" i="8"/>
  <c r="G78" i="8"/>
  <c r="I78" i="8" s="1"/>
  <c r="F78" i="8"/>
  <c r="E78" i="8"/>
  <c r="D78" i="8"/>
  <c r="M77" i="8"/>
  <c r="H77" i="8"/>
  <c r="G77" i="8"/>
  <c r="I77" i="8" s="1"/>
  <c r="E77" i="8"/>
  <c r="D77" i="8"/>
  <c r="F77" i="8" s="1"/>
  <c r="O75" i="8"/>
  <c r="L75" i="8"/>
  <c r="I75" i="8"/>
  <c r="C75" i="8" s="1"/>
  <c r="F75" i="8"/>
  <c r="O74" i="8"/>
  <c r="L74" i="8"/>
  <c r="I74" i="8"/>
  <c r="F74" i="8"/>
  <c r="C74" i="8" s="1"/>
  <c r="O73" i="8"/>
  <c r="L73" i="8"/>
  <c r="I73" i="8"/>
  <c r="F73" i="8"/>
  <c r="C73" i="8"/>
  <c r="O72" i="8"/>
  <c r="L72" i="8"/>
  <c r="I72" i="8"/>
  <c r="F72" i="8"/>
  <c r="C72" i="8" s="1"/>
  <c r="O71" i="8"/>
  <c r="L71" i="8"/>
  <c r="I71" i="8"/>
  <c r="C71" i="8" s="1"/>
  <c r="F71" i="8"/>
  <c r="N70" i="8"/>
  <c r="N68" i="8" s="1"/>
  <c r="M70" i="8"/>
  <c r="K70" i="8"/>
  <c r="K68" i="8" s="1"/>
  <c r="J70" i="8"/>
  <c r="L70" i="8" s="1"/>
  <c r="H70" i="8"/>
  <c r="G70" i="8"/>
  <c r="I70" i="8" s="1"/>
  <c r="F70" i="8"/>
  <c r="E70" i="8"/>
  <c r="D70" i="8"/>
  <c r="O69" i="8"/>
  <c r="L69" i="8"/>
  <c r="I69" i="8"/>
  <c r="F69" i="8"/>
  <c r="C69" i="8"/>
  <c r="M68" i="8"/>
  <c r="O68" i="8" s="1"/>
  <c r="H68" i="8"/>
  <c r="E68" i="8"/>
  <c r="D68" i="8"/>
  <c r="F68" i="8" s="1"/>
  <c r="O67" i="8"/>
  <c r="L67" i="8"/>
  <c r="I67" i="8"/>
  <c r="C67" i="8" s="1"/>
  <c r="F67" i="8"/>
  <c r="O66" i="8"/>
  <c r="L66" i="8"/>
  <c r="I66" i="8"/>
  <c r="F66" i="8"/>
  <c r="C66" i="8" s="1"/>
  <c r="O65" i="8"/>
  <c r="C65" i="8" s="1"/>
  <c r="L65" i="8"/>
  <c r="I65" i="8"/>
  <c r="F65" i="8"/>
  <c r="O64" i="8"/>
  <c r="L64" i="8"/>
  <c r="I64" i="8"/>
  <c r="F64" i="8"/>
  <c r="C64" i="8" s="1"/>
  <c r="O63" i="8"/>
  <c r="L63" i="8"/>
  <c r="I63" i="8"/>
  <c r="C63" i="8" s="1"/>
  <c r="F63" i="8"/>
  <c r="O62" i="8"/>
  <c r="L62" i="8"/>
  <c r="I62" i="8"/>
  <c r="F62" i="8"/>
  <c r="C62" i="8" s="1"/>
  <c r="O61" i="8"/>
  <c r="C61" i="8" s="1"/>
  <c r="L61" i="8"/>
  <c r="I61" i="8"/>
  <c r="F61" i="8"/>
  <c r="O60" i="8"/>
  <c r="L60" i="8"/>
  <c r="I60" i="8"/>
  <c r="F60" i="8"/>
  <c r="C60" i="8" s="1"/>
  <c r="N59" i="8"/>
  <c r="M59" i="8"/>
  <c r="O59" i="8" s="1"/>
  <c r="K59" i="8"/>
  <c r="J59" i="8"/>
  <c r="L59" i="8" s="1"/>
  <c r="I59" i="8"/>
  <c r="H59" i="8"/>
  <c r="G59" i="8"/>
  <c r="E59" i="8"/>
  <c r="F59" i="8" s="1"/>
  <c r="C59" i="8" s="1"/>
  <c r="D59" i="8"/>
  <c r="O58" i="8"/>
  <c r="L58" i="8"/>
  <c r="I58" i="8"/>
  <c r="F58" i="8"/>
  <c r="C58" i="8" s="1"/>
  <c r="O57" i="8"/>
  <c r="L57" i="8"/>
  <c r="I57" i="8"/>
  <c r="F57" i="8"/>
  <c r="C57" i="8"/>
  <c r="N56" i="8"/>
  <c r="N55" i="8" s="1"/>
  <c r="N54" i="8" s="1"/>
  <c r="M56" i="8"/>
  <c r="O56" i="8" s="1"/>
  <c r="L56" i="8"/>
  <c r="K56" i="8"/>
  <c r="J56" i="8"/>
  <c r="J55" i="8" s="1"/>
  <c r="H56" i="8"/>
  <c r="H55" i="8" s="1"/>
  <c r="G56" i="8"/>
  <c r="E56" i="8"/>
  <c r="D56" i="8"/>
  <c r="D55" i="8" s="1"/>
  <c r="M55" i="8"/>
  <c r="M54" i="8" s="1"/>
  <c r="K55" i="8"/>
  <c r="K54" i="8" s="1"/>
  <c r="G55" i="8"/>
  <c r="E55" i="8"/>
  <c r="E54" i="8" s="1"/>
  <c r="O48" i="8"/>
  <c r="C48" i="8"/>
  <c r="O47" i="8"/>
  <c r="C47" i="8"/>
  <c r="N46" i="8"/>
  <c r="O46" i="8" s="1"/>
  <c r="C46" i="8" s="1"/>
  <c r="M46" i="8"/>
  <c r="L45" i="8"/>
  <c r="I45" i="8"/>
  <c r="C45" i="8" s="1"/>
  <c r="F45" i="8"/>
  <c r="K44" i="8"/>
  <c r="L44" i="8" s="1"/>
  <c r="J44" i="8"/>
  <c r="H44" i="8"/>
  <c r="G44" i="8"/>
  <c r="I44" i="8" s="1"/>
  <c r="E44" i="8"/>
  <c r="D44" i="8"/>
  <c r="F44" i="8" s="1"/>
  <c r="F43" i="8"/>
  <c r="C43" i="8"/>
  <c r="L42" i="8"/>
  <c r="C42" i="8"/>
  <c r="L41" i="8"/>
  <c r="C41" i="8"/>
  <c r="L40" i="8"/>
  <c r="C40" i="8"/>
  <c r="L39" i="8"/>
  <c r="C39" i="8"/>
  <c r="K38" i="8"/>
  <c r="L38" i="8" s="1"/>
  <c r="C38" i="8" s="1"/>
  <c r="J38" i="8"/>
  <c r="L37" i="8"/>
  <c r="C37" i="8"/>
  <c r="L36" i="8"/>
  <c r="C36" i="8"/>
  <c r="K35" i="8"/>
  <c r="L35" i="8" s="1"/>
  <c r="C35" i="8" s="1"/>
  <c r="J35" i="8"/>
  <c r="L34" i="8"/>
  <c r="C34" i="8"/>
  <c r="K33" i="8"/>
  <c r="J33" i="8"/>
  <c r="L33" i="8" s="1"/>
  <c r="C33" i="8" s="1"/>
  <c r="L32" i="8"/>
  <c r="C32" i="8"/>
  <c r="L31" i="8"/>
  <c r="C31" i="8"/>
  <c r="L30" i="8"/>
  <c r="C30" i="8"/>
  <c r="K29" i="8"/>
  <c r="L29" i="8" s="1"/>
  <c r="C29" i="8" s="1"/>
  <c r="J29" i="8"/>
  <c r="K28" i="8"/>
  <c r="F27" i="8"/>
  <c r="C27" i="8"/>
  <c r="I26" i="8"/>
  <c r="F26" i="8"/>
  <c r="C26" i="8" s="1"/>
  <c r="O25" i="8"/>
  <c r="L25" i="8"/>
  <c r="I25" i="8"/>
  <c r="F25" i="8"/>
  <c r="C25" i="8"/>
  <c r="O24" i="8"/>
  <c r="L24" i="8"/>
  <c r="I24" i="8"/>
  <c r="F24" i="8"/>
  <c r="C24" i="8" s="1"/>
  <c r="N23" i="8"/>
  <c r="N291" i="8" s="1"/>
  <c r="N290" i="8" s="1"/>
  <c r="M23" i="8"/>
  <c r="M22" i="8" s="1"/>
  <c r="O22" i="8" s="1"/>
  <c r="K23" i="8"/>
  <c r="K291" i="8" s="1"/>
  <c r="K290" i="8" s="1"/>
  <c r="J23" i="8"/>
  <c r="J291" i="8" s="1"/>
  <c r="I23" i="8"/>
  <c r="H23" i="8"/>
  <c r="H291" i="8" s="1"/>
  <c r="G23" i="8"/>
  <c r="G291" i="8" s="1"/>
  <c r="E23" i="8"/>
  <c r="E291" i="8" s="1"/>
  <c r="E290" i="8" s="1"/>
  <c r="D23" i="8"/>
  <c r="D291" i="8" s="1"/>
  <c r="N22" i="8"/>
  <c r="H22" i="8"/>
  <c r="D22" i="8"/>
  <c r="O303" i="7"/>
  <c r="L303" i="7"/>
  <c r="C303" i="7" s="1"/>
  <c r="I303" i="7"/>
  <c r="F303" i="7"/>
  <c r="O301" i="7"/>
  <c r="L301" i="7"/>
  <c r="I301" i="7"/>
  <c r="F301" i="7"/>
  <c r="C301" i="7"/>
  <c r="O299" i="7"/>
  <c r="L299" i="7"/>
  <c r="I299" i="7"/>
  <c r="F299" i="7"/>
  <c r="C299" i="7" s="1"/>
  <c r="O298" i="7"/>
  <c r="L298" i="7"/>
  <c r="I298" i="7"/>
  <c r="C298" i="7" s="1"/>
  <c r="F298" i="7"/>
  <c r="O297" i="7"/>
  <c r="L297" i="7"/>
  <c r="C297" i="7" s="1"/>
  <c r="I297" i="7"/>
  <c r="F297" i="7"/>
  <c r="O296" i="7"/>
  <c r="L296" i="7"/>
  <c r="I296" i="7"/>
  <c r="F296" i="7"/>
  <c r="C296" i="7"/>
  <c r="O295" i="7"/>
  <c r="L295" i="7"/>
  <c r="I295" i="7"/>
  <c r="F295" i="7"/>
  <c r="C295" i="7" s="1"/>
  <c r="O294" i="7"/>
  <c r="L294" i="7"/>
  <c r="I294" i="7"/>
  <c r="C294" i="7" s="1"/>
  <c r="F294" i="7"/>
  <c r="N293" i="7"/>
  <c r="O293" i="7" s="1"/>
  <c r="M293" i="7"/>
  <c r="K293" i="7"/>
  <c r="J293" i="7"/>
  <c r="L293" i="7" s="1"/>
  <c r="H293" i="7"/>
  <c r="G293" i="7"/>
  <c r="I293" i="7" s="1"/>
  <c r="F293" i="7"/>
  <c r="E293" i="7"/>
  <c r="D293" i="7"/>
  <c r="O291" i="7"/>
  <c r="O285" i="7"/>
  <c r="L285" i="7"/>
  <c r="I285" i="7"/>
  <c r="O284" i="7"/>
  <c r="L284" i="7"/>
  <c r="I284" i="7"/>
  <c r="C284" i="7" s="1"/>
  <c r="F284" i="7"/>
  <c r="N283" i="7"/>
  <c r="M283" i="7"/>
  <c r="K283" i="7"/>
  <c r="J283" i="7"/>
  <c r="H283" i="7"/>
  <c r="G283" i="7"/>
  <c r="D283" i="7"/>
  <c r="O282" i="7"/>
  <c r="L282" i="7"/>
  <c r="I282" i="7"/>
  <c r="F282" i="7"/>
  <c r="C282" i="7"/>
  <c r="N281" i="7"/>
  <c r="M281" i="7"/>
  <c r="O281" i="7" s="1"/>
  <c r="L281" i="7"/>
  <c r="K281" i="7"/>
  <c r="J281" i="7"/>
  <c r="H281" i="7"/>
  <c r="I281" i="7" s="1"/>
  <c r="G281" i="7"/>
  <c r="E281" i="7"/>
  <c r="D281" i="7"/>
  <c r="F281" i="7" s="1"/>
  <c r="O280" i="7"/>
  <c r="L280" i="7"/>
  <c r="I280" i="7"/>
  <c r="F280" i="7"/>
  <c r="O279" i="7"/>
  <c r="L279" i="7"/>
  <c r="C279" i="7" s="1"/>
  <c r="I279" i="7"/>
  <c r="F279" i="7"/>
  <c r="O278" i="7"/>
  <c r="O277" i="7" s="1"/>
  <c r="L278" i="7"/>
  <c r="I278" i="7"/>
  <c r="F278" i="7"/>
  <c r="C278" i="7"/>
  <c r="N277" i="7"/>
  <c r="M277" i="7"/>
  <c r="L277" i="7"/>
  <c r="K277" i="7"/>
  <c r="J277" i="7"/>
  <c r="H277" i="7"/>
  <c r="G277" i="7"/>
  <c r="E277" i="7"/>
  <c r="D277" i="7"/>
  <c r="O276" i="7"/>
  <c r="L276" i="7"/>
  <c r="I276" i="7"/>
  <c r="C276" i="7" s="1"/>
  <c r="F276" i="7"/>
  <c r="O275" i="7"/>
  <c r="L275" i="7"/>
  <c r="C275" i="7" s="1"/>
  <c r="I275" i="7"/>
  <c r="F275" i="7"/>
  <c r="O274" i="7"/>
  <c r="L274" i="7"/>
  <c r="I274" i="7"/>
  <c r="F274" i="7"/>
  <c r="C274" i="7"/>
  <c r="O273" i="7"/>
  <c r="L273" i="7"/>
  <c r="I273" i="7"/>
  <c r="F273" i="7"/>
  <c r="C273" i="7" s="1"/>
  <c r="N272" i="7"/>
  <c r="M272" i="7"/>
  <c r="K272" i="7"/>
  <c r="J272" i="7"/>
  <c r="L272" i="7" s="1"/>
  <c r="I272" i="7"/>
  <c r="H272" i="7"/>
  <c r="G272" i="7"/>
  <c r="E272" i="7"/>
  <c r="D272" i="7"/>
  <c r="O271" i="7"/>
  <c r="L271" i="7"/>
  <c r="C271" i="7" s="1"/>
  <c r="I271" i="7"/>
  <c r="F271" i="7"/>
  <c r="N270" i="7"/>
  <c r="K270" i="7"/>
  <c r="K269" i="7" s="1"/>
  <c r="L269" i="7" s="1"/>
  <c r="J270" i="7"/>
  <c r="G270" i="7"/>
  <c r="N269" i="7"/>
  <c r="J269" i="7"/>
  <c r="O268" i="7"/>
  <c r="L268" i="7"/>
  <c r="I268" i="7"/>
  <c r="F268" i="7"/>
  <c r="C268" i="7" s="1"/>
  <c r="O267" i="7"/>
  <c r="L267" i="7"/>
  <c r="C267" i="7" s="1"/>
  <c r="I267" i="7"/>
  <c r="F267" i="7"/>
  <c r="O266" i="7"/>
  <c r="L266" i="7"/>
  <c r="I266" i="7"/>
  <c r="F266" i="7"/>
  <c r="C266" i="7"/>
  <c r="O265" i="7"/>
  <c r="L265" i="7"/>
  <c r="I265" i="7"/>
  <c r="F265" i="7"/>
  <c r="C265" i="7" s="1"/>
  <c r="N264" i="7"/>
  <c r="M264" i="7"/>
  <c r="O264" i="7" s="1"/>
  <c r="K264" i="7"/>
  <c r="J264" i="7"/>
  <c r="L264" i="7" s="1"/>
  <c r="I264" i="7"/>
  <c r="H264" i="7"/>
  <c r="G264" i="7"/>
  <c r="E264" i="7"/>
  <c r="D264" i="7"/>
  <c r="O263" i="7"/>
  <c r="L263" i="7"/>
  <c r="I263" i="7"/>
  <c r="F263" i="7"/>
  <c r="O262" i="7"/>
  <c r="L262" i="7"/>
  <c r="I262" i="7"/>
  <c r="F262" i="7"/>
  <c r="C262" i="7"/>
  <c r="O261" i="7"/>
  <c r="L261" i="7"/>
  <c r="I261" i="7"/>
  <c r="F261" i="7"/>
  <c r="C261" i="7" s="1"/>
  <c r="N260" i="7"/>
  <c r="M260" i="7"/>
  <c r="K260" i="7"/>
  <c r="L260" i="7" s="1"/>
  <c r="J260" i="7"/>
  <c r="I260" i="7"/>
  <c r="H260" i="7"/>
  <c r="G260" i="7"/>
  <c r="E260" i="7"/>
  <c r="E259" i="7" s="1"/>
  <c r="F259" i="7" s="1"/>
  <c r="D260" i="7"/>
  <c r="F260" i="7" s="1"/>
  <c r="N259" i="7"/>
  <c r="K259" i="7"/>
  <c r="J259" i="7"/>
  <c r="L259" i="7" s="1"/>
  <c r="H259" i="7"/>
  <c r="I259" i="7" s="1"/>
  <c r="G259" i="7"/>
  <c r="D259" i="7"/>
  <c r="O258" i="7"/>
  <c r="L258" i="7"/>
  <c r="I258" i="7"/>
  <c r="F258" i="7"/>
  <c r="C258" i="7"/>
  <c r="O257" i="7"/>
  <c r="L257" i="7"/>
  <c r="I257" i="7"/>
  <c r="F257" i="7"/>
  <c r="C257" i="7" s="1"/>
  <c r="O256" i="7"/>
  <c r="L256" i="7"/>
  <c r="I256" i="7"/>
  <c r="C256" i="7" s="1"/>
  <c r="F256" i="7"/>
  <c r="O255" i="7"/>
  <c r="L255" i="7"/>
  <c r="I255" i="7"/>
  <c r="F255" i="7"/>
  <c r="C255" i="7" s="1"/>
  <c r="O254" i="7"/>
  <c r="L254" i="7"/>
  <c r="I254" i="7"/>
  <c r="F254" i="7"/>
  <c r="C254" i="7"/>
  <c r="N253" i="7"/>
  <c r="M253" i="7"/>
  <c r="O253" i="7" s="1"/>
  <c r="L253" i="7"/>
  <c r="K253" i="7"/>
  <c r="J253" i="7"/>
  <c r="H253" i="7"/>
  <c r="G253" i="7"/>
  <c r="E253" i="7"/>
  <c r="D253" i="7"/>
  <c r="N252" i="7"/>
  <c r="M252" i="7"/>
  <c r="O252" i="7" s="1"/>
  <c r="K252" i="7"/>
  <c r="J252" i="7"/>
  <c r="L252" i="7" s="1"/>
  <c r="G252" i="7"/>
  <c r="E252" i="7"/>
  <c r="O251" i="7"/>
  <c r="L251" i="7"/>
  <c r="C251" i="7" s="1"/>
  <c r="I251" i="7"/>
  <c r="F251" i="7"/>
  <c r="O250" i="7"/>
  <c r="L250" i="7"/>
  <c r="I250" i="7"/>
  <c r="F250" i="7"/>
  <c r="C250" i="7"/>
  <c r="O249" i="7"/>
  <c r="L249" i="7"/>
  <c r="I249" i="7"/>
  <c r="F249" i="7"/>
  <c r="C249" i="7" s="1"/>
  <c r="O248" i="7"/>
  <c r="L248" i="7"/>
  <c r="I248" i="7"/>
  <c r="C248" i="7" s="1"/>
  <c r="F248" i="7"/>
  <c r="N247" i="7"/>
  <c r="O247" i="7" s="1"/>
  <c r="M247" i="7"/>
  <c r="K247" i="7"/>
  <c r="J247" i="7"/>
  <c r="L247" i="7" s="1"/>
  <c r="H247" i="7"/>
  <c r="G247" i="7"/>
  <c r="I247" i="7" s="1"/>
  <c r="F247" i="7"/>
  <c r="E247" i="7"/>
  <c r="D247" i="7"/>
  <c r="O246" i="7"/>
  <c r="L246" i="7"/>
  <c r="I246" i="7"/>
  <c r="F246" i="7"/>
  <c r="C246" i="7"/>
  <c r="O245" i="7"/>
  <c r="L245" i="7"/>
  <c r="I245" i="7"/>
  <c r="F245" i="7"/>
  <c r="C245" i="7" s="1"/>
  <c r="O244" i="7"/>
  <c r="L244" i="7"/>
  <c r="I244" i="7"/>
  <c r="C244" i="7" s="1"/>
  <c r="F244" i="7"/>
  <c r="O243" i="7"/>
  <c r="L243" i="7"/>
  <c r="I243" i="7"/>
  <c r="F243" i="7"/>
  <c r="C243" i="7" s="1"/>
  <c r="O242" i="7"/>
  <c r="L242" i="7"/>
  <c r="I242" i="7"/>
  <c r="F242" i="7"/>
  <c r="C242" i="7"/>
  <c r="O241" i="7"/>
  <c r="L241" i="7"/>
  <c r="I241" i="7"/>
  <c r="F241" i="7"/>
  <c r="C241" i="7" s="1"/>
  <c r="O240" i="7"/>
  <c r="L240" i="7"/>
  <c r="I240" i="7"/>
  <c r="C240" i="7" s="1"/>
  <c r="F240" i="7"/>
  <c r="N239" i="7"/>
  <c r="M239" i="7"/>
  <c r="O239" i="7" s="1"/>
  <c r="K239" i="7"/>
  <c r="J239" i="7"/>
  <c r="H239" i="7"/>
  <c r="G239" i="7"/>
  <c r="I239" i="7" s="1"/>
  <c r="F239" i="7"/>
  <c r="E239" i="7"/>
  <c r="D239" i="7"/>
  <c r="O238" i="7"/>
  <c r="L238" i="7"/>
  <c r="I238" i="7"/>
  <c r="F238" i="7"/>
  <c r="C238" i="7"/>
  <c r="O237" i="7"/>
  <c r="L237" i="7"/>
  <c r="I237" i="7"/>
  <c r="F237" i="7"/>
  <c r="C237" i="7" s="1"/>
  <c r="N236" i="7"/>
  <c r="M236" i="7"/>
  <c r="O236" i="7" s="1"/>
  <c r="K236" i="7"/>
  <c r="J236" i="7"/>
  <c r="L236" i="7" s="1"/>
  <c r="I236" i="7"/>
  <c r="H236" i="7"/>
  <c r="G236" i="7"/>
  <c r="E236" i="7"/>
  <c r="E232" i="7" s="1"/>
  <c r="D236" i="7"/>
  <c r="F236" i="7" s="1"/>
  <c r="C236" i="7" s="1"/>
  <c r="O235" i="7"/>
  <c r="L235" i="7"/>
  <c r="I235" i="7"/>
  <c r="C235" i="7" s="1"/>
  <c r="F235" i="7"/>
  <c r="O234" i="7"/>
  <c r="N234" i="7"/>
  <c r="M234" i="7"/>
  <c r="K234" i="7"/>
  <c r="K232" i="7" s="1"/>
  <c r="K231" i="7" s="1"/>
  <c r="J234" i="7"/>
  <c r="H234" i="7"/>
  <c r="G234" i="7"/>
  <c r="E234" i="7"/>
  <c r="D234" i="7"/>
  <c r="F234" i="7" s="1"/>
  <c r="O233" i="7"/>
  <c r="L233" i="7"/>
  <c r="I233" i="7"/>
  <c r="F233" i="7"/>
  <c r="C233" i="7" s="1"/>
  <c r="M232" i="7"/>
  <c r="H232" i="7"/>
  <c r="D232" i="7"/>
  <c r="F232" i="7" s="1"/>
  <c r="O230" i="7"/>
  <c r="L230" i="7"/>
  <c r="I230" i="7"/>
  <c r="F230" i="7"/>
  <c r="C230" i="7"/>
  <c r="O229" i="7"/>
  <c r="L229" i="7"/>
  <c r="I229" i="7"/>
  <c r="F229" i="7"/>
  <c r="C229" i="7" s="1"/>
  <c r="N228" i="7"/>
  <c r="M228" i="7"/>
  <c r="K228" i="7"/>
  <c r="J228" i="7"/>
  <c r="L228" i="7" s="1"/>
  <c r="I228" i="7"/>
  <c r="H228" i="7"/>
  <c r="G228" i="7"/>
  <c r="E228" i="7"/>
  <c r="E205" i="7" s="1"/>
  <c r="E196" i="7" s="1"/>
  <c r="D228" i="7"/>
  <c r="F228" i="7" s="1"/>
  <c r="O227" i="7"/>
  <c r="L227" i="7"/>
  <c r="I227" i="7"/>
  <c r="F227" i="7"/>
  <c r="C227" i="7" s="1"/>
  <c r="O226" i="7"/>
  <c r="L226" i="7"/>
  <c r="I226" i="7"/>
  <c r="F226" i="7"/>
  <c r="C226" i="7"/>
  <c r="O225" i="7"/>
  <c r="L225" i="7"/>
  <c r="I225" i="7"/>
  <c r="F225" i="7"/>
  <c r="C225" i="7" s="1"/>
  <c r="O224" i="7"/>
  <c r="L224" i="7"/>
  <c r="I224" i="7"/>
  <c r="C224" i="7" s="1"/>
  <c r="F224" i="7"/>
  <c r="O223" i="7"/>
  <c r="L223" i="7"/>
  <c r="I223" i="7"/>
  <c r="F223" i="7"/>
  <c r="O222" i="7"/>
  <c r="L222" i="7"/>
  <c r="I222" i="7"/>
  <c r="F222" i="7"/>
  <c r="C222" i="7"/>
  <c r="O221" i="7"/>
  <c r="L221" i="7"/>
  <c r="I221" i="7"/>
  <c r="F221" i="7"/>
  <c r="C221" i="7" s="1"/>
  <c r="O220" i="7"/>
  <c r="L220" i="7"/>
  <c r="I220" i="7"/>
  <c r="C220" i="7" s="1"/>
  <c r="F220" i="7"/>
  <c r="O219" i="7"/>
  <c r="L219" i="7"/>
  <c r="I219" i="7"/>
  <c r="F219" i="7"/>
  <c r="O218" i="7"/>
  <c r="L218" i="7"/>
  <c r="I218" i="7"/>
  <c r="F218" i="7"/>
  <c r="C218" i="7"/>
  <c r="N217" i="7"/>
  <c r="M217" i="7"/>
  <c r="O217" i="7" s="1"/>
  <c r="L217" i="7"/>
  <c r="K217" i="7"/>
  <c r="J217" i="7"/>
  <c r="H217" i="7"/>
  <c r="I217" i="7" s="1"/>
  <c r="G217" i="7"/>
  <c r="E217" i="7"/>
  <c r="D217" i="7"/>
  <c r="O216" i="7"/>
  <c r="L216" i="7"/>
  <c r="I216" i="7"/>
  <c r="C216" i="7" s="1"/>
  <c r="F216" i="7"/>
  <c r="O215" i="7"/>
  <c r="L215" i="7"/>
  <c r="I215" i="7"/>
  <c r="F215" i="7"/>
  <c r="C215" i="7" s="1"/>
  <c r="O214" i="7"/>
  <c r="L214" i="7"/>
  <c r="I214" i="7"/>
  <c r="F214" i="7"/>
  <c r="C214" i="7"/>
  <c r="O213" i="7"/>
  <c r="L213" i="7"/>
  <c r="I213" i="7"/>
  <c r="F213" i="7"/>
  <c r="C213" i="7" s="1"/>
  <c r="O212" i="7"/>
  <c r="L212" i="7"/>
  <c r="I212" i="7"/>
  <c r="C212" i="7" s="1"/>
  <c r="F212" i="7"/>
  <c r="O211" i="7"/>
  <c r="L211" i="7"/>
  <c r="I211" i="7"/>
  <c r="F211" i="7"/>
  <c r="O210" i="7"/>
  <c r="L210" i="7"/>
  <c r="I210" i="7"/>
  <c r="F210" i="7"/>
  <c r="C210" i="7"/>
  <c r="O209" i="7"/>
  <c r="L209" i="7"/>
  <c r="I209" i="7"/>
  <c r="F209" i="7"/>
  <c r="C209" i="7" s="1"/>
  <c r="O208" i="7"/>
  <c r="L208" i="7"/>
  <c r="I208" i="7"/>
  <c r="C208" i="7" s="1"/>
  <c r="F208" i="7"/>
  <c r="O207" i="7"/>
  <c r="L207" i="7"/>
  <c r="I207" i="7"/>
  <c r="F207" i="7"/>
  <c r="O206" i="7"/>
  <c r="N206" i="7"/>
  <c r="M206" i="7"/>
  <c r="K206" i="7"/>
  <c r="K205" i="7" s="1"/>
  <c r="K196" i="7" s="1"/>
  <c r="J206" i="7"/>
  <c r="L206" i="7" s="1"/>
  <c r="H206" i="7"/>
  <c r="G206" i="7"/>
  <c r="E206" i="7"/>
  <c r="D206" i="7"/>
  <c r="F206" i="7" s="1"/>
  <c r="N205" i="7"/>
  <c r="L205" i="7"/>
  <c r="J205" i="7"/>
  <c r="H205" i="7"/>
  <c r="O204" i="7"/>
  <c r="L204" i="7"/>
  <c r="I204" i="7"/>
  <c r="C204" i="7" s="1"/>
  <c r="F204" i="7"/>
  <c r="O203" i="7"/>
  <c r="L203" i="7"/>
  <c r="I203" i="7"/>
  <c r="F203" i="7"/>
  <c r="O202" i="7"/>
  <c r="L202" i="7"/>
  <c r="I202" i="7"/>
  <c r="F202" i="7"/>
  <c r="C202" i="7"/>
  <c r="O201" i="7"/>
  <c r="L201" i="7"/>
  <c r="I201" i="7"/>
  <c r="F201" i="7"/>
  <c r="C201" i="7" s="1"/>
  <c r="O200" i="7"/>
  <c r="L200" i="7"/>
  <c r="I200" i="7"/>
  <c r="C200" i="7" s="1"/>
  <c r="F200" i="7"/>
  <c r="N199" i="7"/>
  <c r="N197" i="7" s="1"/>
  <c r="N196" i="7" s="1"/>
  <c r="M199" i="7"/>
  <c r="O199" i="7" s="1"/>
  <c r="K199" i="7"/>
  <c r="J199" i="7"/>
  <c r="H199" i="7"/>
  <c r="G199" i="7"/>
  <c r="I199" i="7" s="1"/>
  <c r="F199" i="7"/>
  <c r="E199" i="7"/>
  <c r="D199" i="7"/>
  <c r="O198" i="7"/>
  <c r="L198" i="7"/>
  <c r="I198" i="7"/>
  <c r="F198" i="7"/>
  <c r="C198" i="7"/>
  <c r="M197" i="7"/>
  <c r="K197" i="7"/>
  <c r="H197" i="7"/>
  <c r="G197" i="7"/>
  <c r="E197" i="7"/>
  <c r="D197" i="7"/>
  <c r="O194" i="7"/>
  <c r="L194" i="7"/>
  <c r="I194" i="7"/>
  <c r="F194" i="7"/>
  <c r="C194" i="7"/>
  <c r="N193" i="7"/>
  <c r="M193" i="7"/>
  <c r="O193" i="7" s="1"/>
  <c r="L193" i="7"/>
  <c r="K193" i="7"/>
  <c r="J193" i="7"/>
  <c r="H193" i="7"/>
  <c r="G193" i="7"/>
  <c r="E193" i="7"/>
  <c r="D193" i="7"/>
  <c r="N192" i="7"/>
  <c r="M192" i="7"/>
  <c r="O192" i="7" s="1"/>
  <c r="K192" i="7"/>
  <c r="J192" i="7"/>
  <c r="L192" i="7" s="1"/>
  <c r="G192" i="7"/>
  <c r="E192" i="7"/>
  <c r="O191" i="7"/>
  <c r="L191" i="7"/>
  <c r="I191" i="7"/>
  <c r="F191" i="7"/>
  <c r="O190" i="7"/>
  <c r="L190" i="7"/>
  <c r="I190" i="7"/>
  <c r="F190" i="7"/>
  <c r="C190" i="7"/>
  <c r="N189" i="7"/>
  <c r="M189" i="7"/>
  <c r="O189" i="7" s="1"/>
  <c r="K189" i="7"/>
  <c r="J189" i="7"/>
  <c r="H189" i="7"/>
  <c r="G189" i="7"/>
  <c r="F189" i="7"/>
  <c r="E189" i="7"/>
  <c r="E188" i="7" s="1"/>
  <c r="D189" i="7"/>
  <c r="O188" i="7"/>
  <c r="N188" i="7"/>
  <c r="M188" i="7"/>
  <c r="K188" i="7"/>
  <c r="O187" i="7"/>
  <c r="L187" i="7"/>
  <c r="I187" i="7"/>
  <c r="F187" i="7"/>
  <c r="C187" i="7" s="1"/>
  <c r="O186" i="7"/>
  <c r="L186" i="7"/>
  <c r="I186" i="7"/>
  <c r="F186" i="7"/>
  <c r="C186" i="7" s="1"/>
  <c r="N185" i="7"/>
  <c r="O185" i="7" s="1"/>
  <c r="M185" i="7"/>
  <c r="K185" i="7"/>
  <c r="J185" i="7"/>
  <c r="H185" i="7"/>
  <c r="G185" i="7"/>
  <c r="I185" i="7" s="1"/>
  <c r="F185" i="7"/>
  <c r="E185" i="7"/>
  <c r="D185" i="7"/>
  <c r="O184" i="7"/>
  <c r="L184" i="7"/>
  <c r="I184" i="7"/>
  <c r="F184" i="7"/>
  <c r="C184" i="7"/>
  <c r="O183" i="7"/>
  <c r="L183" i="7"/>
  <c r="I183" i="7"/>
  <c r="F183" i="7"/>
  <c r="C183" i="7" s="1"/>
  <c r="O182" i="7"/>
  <c r="L182" i="7"/>
  <c r="I182" i="7"/>
  <c r="F182" i="7"/>
  <c r="C182" i="7" s="1"/>
  <c r="O181" i="7"/>
  <c r="L181" i="7"/>
  <c r="C181" i="7" s="1"/>
  <c r="I181" i="7"/>
  <c r="F181" i="7"/>
  <c r="O180" i="7"/>
  <c r="N180" i="7"/>
  <c r="M180" i="7"/>
  <c r="K180" i="7"/>
  <c r="L180" i="7" s="1"/>
  <c r="J180" i="7"/>
  <c r="H180" i="7"/>
  <c r="G180" i="7"/>
  <c r="E180" i="7"/>
  <c r="D180" i="7"/>
  <c r="F180" i="7" s="1"/>
  <c r="O179" i="7"/>
  <c r="L179" i="7"/>
  <c r="I179" i="7"/>
  <c r="F179" i="7"/>
  <c r="C179" i="7" s="1"/>
  <c r="O178" i="7"/>
  <c r="L178" i="7"/>
  <c r="I178" i="7"/>
  <c r="F178" i="7"/>
  <c r="C178" i="7" s="1"/>
  <c r="O177" i="7"/>
  <c r="L177" i="7"/>
  <c r="C177" i="7" s="1"/>
  <c r="I177" i="7"/>
  <c r="F177" i="7"/>
  <c r="O176" i="7"/>
  <c r="N176" i="7"/>
  <c r="M176" i="7"/>
  <c r="K176" i="7"/>
  <c r="K175" i="7" s="1"/>
  <c r="J176" i="7"/>
  <c r="H176" i="7"/>
  <c r="G176" i="7"/>
  <c r="E176" i="7"/>
  <c r="D176" i="7"/>
  <c r="F176" i="7" s="1"/>
  <c r="N175" i="7"/>
  <c r="M175" i="7"/>
  <c r="O175" i="7" s="1"/>
  <c r="L175" i="7"/>
  <c r="J175" i="7"/>
  <c r="E175" i="7"/>
  <c r="E174" i="7" s="1"/>
  <c r="D175" i="7"/>
  <c r="M174" i="7"/>
  <c r="J174" i="7"/>
  <c r="O173" i="7"/>
  <c r="L173" i="7"/>
  <c r="I173" i="7"/>
  <c r="F173" i="7"/>
  <c r="C173" i="7"/>
  <c r="O172" i="7"/>
  <c r="L172" i="7"/>
  <c r="I172" i="7"/>
  <c r="F172" i="7"/>
  <c r="C172" i="7" s="1"/>
  <c r="O171" i="7"/>
  <c r="L171" i="7"/>
  <c r="I171" i="7"/>
  <c r="F171" i="7"/>
  <c r="O170" i="7"/>
  <c r="L170" i="7"/>
  <c r="I170" i="7"/>
  <c r="C170" i="7" s="1"/>
  <c r="F170" i="7"/>
  <c r="O169" i="7"/>
  <c r="L169" i="7"/>
  <c r="C169" i="7" s="1"/>
  <c r="I169" i="7"/>
  <c r="F169" i="7"/>
  <c r="O168" i="7"/>
  <c r="L168" i="7"/>
  <c r="I168" i="7"/>
  <c r="F168" i="7"/>
  <c r="C168" i="7"/>
  <c r="N167" i="7"/>
  <c r="M167" i="7"/>
  <c r="L167" i="7"/>
  <c r="K167" i="7"/>
  <c r="J167" i="7"/>
  <c r="I167" i="7"/>
  <c r="H167" i="7"/>
  <c r="H166" i="7" s="1"/>
  <c r="G167" i="7"/>
  <c r="E167" i="7"/>
  <c r="D167" i="7"/>
  <c r="N166" i="7"/>
  <c r="K166" i="7"/>
  <c r="J166" i="7"/>
  <c r="L166" i="7" s="1"/>
  <c r="I166" i="7"/>
  <c r="G166" i="7"/>
  <c r="E166" i="7"/>
  <c r="O165" i="7"/>
  <c r="L165" i="7"/>
  <c r="C165" i="7" s="1"/>
  <c r="I165" i="7"/>
  <c r="F165" i="7"/>
  <c r="O164" i="7"/>
  <c r="L164" i="7"/>
  <c r="I164" i="7"/>
  <c r="F164" i="7"/>
  <c r="C164" i="7"/>
  <c r="O163" i="7"/>
  <c r="L163" i="7"/>
  <c r="I163" i="7"/>
  <c r="F163" i="7"/>
  <c r="C163" i="7" s="1"/>
  <c r="O162" i="7"/>
  <c r="L162" i="7"/>
  <c r="I162" i="7"/>
  <c r="F162" i="7"/>
  <c r="N161" i="7"/>
  <c r="O161" i="7" s="1"/>
  <c r="M161" i="7"/>
  <c r="K161" i="7"/>
  <c r="J161" i="7"/>
  <c r="L161" i="7" s="1"/>
  <c r="H161" i="7"/>
  <c r="G161" i="7"/>
  <c r="I161" i="7" s="1"/>
  <c r="F161" i="7"/>
  <c r="E161" i="7"/>
  <c r="D161" i="7"/>
  <c r="O160" i="7"/>
  <c r="L160" i="7"/>
  <c r="I160" i="7"/>
  <c r="F160" i="7"/>
  <c r="C160" i="7"/>
  <c r="O159" i="7"/>
  <c r="L159" i="7"/>
  <c r="I159" i="7"/>
  <c r="F159" i="7"/>
  <c r="C159" i="7" s="1"/>
  <c r="O158" i="7"/>
  <c r="L158" i="7"/>
  <c r="I158" i="7"/>
  <c r="F158" i="7"/>
  <c r="O157" i="7"/>
  <c r="L157" i="7"/>
  <c r="I157" i="7"/>
  <c r="F157" i="7"/>
  <c r="C157" i="7"/>
  <c r="O156" i="7"/>
  <c r="L156" i="7"/>
  <c r="I156" i="7"/>
  <c r="F156" i="7"/>
  <c r="C156" i="7" s="1"/>
  <c r="O155" i="7"/>
  <c r="L155" i="7"/>
  <c r="I155" i="7"/>
  <c r="F155" i="7"/>
  <c r="O154" i="7"/>
  <c r="L154" i="7"/>
  <c r="I154" i="7"/>
  <c r="F154" i="7"/>
  <c r="O153" i="7"/>
  <c r="L153" i="7"/>
  <c r="C153" i="7" s="1"/>
  <c r="I153" i="7"/>
  <c r="F153" i="7"/>
  <c r="O152" i="7"/>
  <c r="N152" i="7"/>
  <c r="M152" i="7"/>
  <c r="K152" i="7"/>
  <c r="L152" i="7" s="1"/>
  <c r="J152" i="7"/>
  <c r="H152" i="7"/>
  <c r="H131" i="7" s="1"/>
  <c r="G152" i="7"/>
  <c r="E152" i="7"/>
  <c r="D152" i="7"/>
  <c r="F152" i="7" s="1"/>
  <c r="O151" i="7"/>
  <c r="L151" i="7"/>
  <c r="I151" i="7"/>
  <c r="F151" i="7"/>
  <c r="C151" i="7" s="1"/>
  <c r="O150" i="7"/>
  <c r="L150" i="7"/>
  <c r="I150" i="7"/>
  <c r="C150" i="7" s="1"/>
  <c r="F150" i="7"/>
  <c r="O149" i="7"/>
  <c r="L149" i="7"/>
  <c r="C149" i="7" s="1"/>
  <c r="I149" i="7"/>
  <c r="F149" i="7"/>
  <c r="O148" i="7"/>
  <c r="L148" i="7"/>
  <c r="I148" i="7"/>
  <c r="F148" i="7"/>
  <c r="C148" i="7"/>
  <c r="O147" i="7"/>
  <c r="L147" i="7"/>
  <c r="I147" i="7"/>
  <c r="F147" i="7"/>
  <c r="C147" i="7" s="1"/>
  <c r="O146" i="7"/>
  <c r="L146" i="7"/>
  <c r="I146" i="7"/>
  <c r="F146" i="7"/>
  <c r="N145" i="7"/>
  <c r="O145" i="7" s="1"/>
  <c r="M145" i="7"/>
  <c r="K145" i="7"/>
  <c r="J145" i="7"/>
  <c r="L145" i="7" s="1"/>
  <c r="H145" i="7"/>
  <c r="G145" i="7"/>
  <c r="I145" i="7" s="1"/>
  <c r="F145" i="7"/>
  <c r="E145" i="7"/>
  <c r="D145" i="7"/>
  <c r="O144" i="7"/>
  <c r="L144" i="7"/>
  <c r="I144" i="7"/>
  <c r="F144" i="7"/>
  <c r="C144" i="7"/>
  <c r="O143" i="7"/>
  <c r="L143" i="7"/>
  <c r="I143" i="7"/>
  <c r="F143" i="7"/>
  <c r="C143" i="7" s="1"/>
  <c r="N142" i="7"/>
  <c r="M142" i="7"/>
  <c r="K142" i="7"/>
  <c r="J142" i="7"/>
  <c r="L142" i="7" s="1"/>
  <c r="I142" i="7"/>
  <c r="H142" i="7"/>
  <c r="G142" i="7"/>
  <c r="E142" i="7"/>
  <c r="F142" i="7" s="1"/>
  <c r="D142" i="7"/>
  <c r="O141" i="7"/>
  <c r="L141" i="7"/>
  <c r="C141" i="7" s="1"/>
  <c r="I141" i="7"/>
  <c r="F141" i="7"/>
  <c r="O140" i="7"/>
  <c r="L140" i="7"/>
  <c r="I140" i="7"/>
  <c r="F140" i="7"/>
  <c r="C140" i="7"/>
  <c r="O139" i="7"/>
  <c r="L139" i="7"/>
  <c r="I139" i="7"/>
  <c r="F139" i="7"/>
  <c r="C139" i="7" s="1"/>
  <c r="O138" i="7"/>
  <c r="L138" i="7"/>
  <c r="I138" i="7"/>
  <c r="F138" i="7"/>
  <c r="N137" i="7"/>
  <c r="O137" i="7" s="1"/>
  <c r="M137" i="7"/>
  <c r="K137" i="7"/>
  <c r="J137" i="7"/>
  <c r="H137" i="7"/>
  <c r="G137" i="7"/>
  <c r="I137" i="7" s="1"/>
  <c r="F137" i="7"/>
  <c r="E137" i="7"/>
  <c r="D137" i="7"/>
  <c r="O136" i="7"/>
  <c r="L136" i="7"/>
  <c r="I136" i="7"/>
  <c r="F136" i="7"/>
  <c r="C136" i="7"/>
  <c r="O135" i="7"/>
  <c r="L135" i="7"/>
  <c r="I135" i="7"/>
  <c r="F135" i="7"/>
  <c r="C135" i="7" s="1"/>
  <c r="O134" i="7"/>
  <c r="L134" i="7"/>
  <c r="I134" i="7"/>
  <c r="F134" i="7"/>
  <c r="O133" i="7"/>
  <c r="L133" i="7"/>
  <c r="C133" i="7" s="1"/>
  <c r="I133" i="7"/>
  <c r="F133" i="7"/>
  <c r="O132" i="7"/>
  <c r="N132" i="7"/>
  <c r="M132" i="7"/>
  <c r="K132" i="7"/>
  <c r="K131" i="7" s="1"/>
  <c r="J132" i="7"/>
  <c r="H132" i="7"/>
  <c r="G132" i="7"/>
  <c r="E132" i="7"/>
  <c r="D132" i="7"/>
  <c r="F132" i="7" s="1"/>
  <c r="M131" i="7"/>
  <c r="D131" i="7"/>
  <c r="O130" i="7"/>
  <c r="L130" i="7"/>
  <c r="I130" i="7"/>
  <c r="C130" i="7" s="1"/>
  <c r="F130" i="7"/>
  <c r="N129" i="7"/>
  <c r="O129" i="7" s="1"/>
  <c r="M129" i="7"/>
  <c r="K129" i="7"/>
  <c r="J129" i="7"/>
  <c r="H129" i="7"/>
  <c r="G129" i="7"/>
  <c r="I129" i="7" s="1"/>
  <c r="F129" i="7"/>
  <c r="E129" i="7"/>
  <c r="D129" i="7"/>
  <c r="O128" i="7"/>
  <c r="L128" i="7"/>
  <c r="I128" i="7"/>
  <c r="F128" i="7"/>
  <c r="C128" i="7"/>
  <c r="O127" i="7"/>
  <c r="L127" i="7"/>
  <c r="I127" i="7"/>
  <c r="F127" i="7"/>
  <c r="C127" i="7" s="1"/>
  <c r="O126" i="7"/>
  <c r="L126" i="7"/>
  <c r="I126" i="7"/>
  <c r="F126" i="7"/>
  <c r="C126" i="7" s="1"/>
  <c r="O125" i="7"/>
  <c r="L125" i="7"/>
  <c r="C125" i="7" s="1"/>
  <c r="I125" i="7"/>
  <c r="F125" i="7"/>
  <c r="O124" i="7"/>
  <c r="L124" i="7"/>
  <c r="I124" i="7"/>
  <c r="F124" i="7"/>
  <c r="C124" i="7"/>
  <c r="N123" i="7"/>
  <c r="M123" i="7"/>
  <c r="O123" i="7" s="1"/>
  <c r="L123" i="7"/>
  <c r="K123" i="7"/>
  <c r="J123" i="7"/>
  <c r="I123" i="7"/>
  <c r="H123" i="7"/>
  <c r="G123" i="7"/>
  <c r="E123" i="7"/>
  <c r="D123" i="7"/>
  <c r="O122" i="7"/>
  <c r="L122" i="7"/>
  <c r="I122" i="7"/>
  <c r="F122" i="7"/>
  <c r="O121" i="7"/>
  <c r="L121" i="7"/>
  <c r="C121" i="7" s="1"/>
  <c r="I121" i="7"/>
  <c r="F121" i="7"/>
  <c r="O120" i="7"/>
  <c r="L120" i="7"/>
  <c r="I120" i="7"/>
  <c r="F120" i="7"/>
  <c r="C120" i="7"/>
  <c r="O119" i="7"/>
  <c r="L119" i="7"/>
  <c r="I119" i="7"/>
  <c r="F119" i="7"/>
  <c r="C119" i="7" s="1"/>
  <c r="O118" i="7"/>
  <c r="L118" i="7"/>
  <c r="I118" i="7"/>
  <c r="F118" i="7"/>
  <c r="N117" i="7"/>
  <c r="O117" i="7" s="1"/>
  <c r="M117" i="7"/>
  <c r="K117" i="7"/>
  <c r="J117" i="7"/>
  <c r="L117" i="7" s="1"/>
  <c r="H117" i="7"/>
  <c r="G117" i="7"/>
  <c r="I117" i="7" s="1"/>
  <c r="F117" i="7"/>
  <c r="E117" i="7"/>
  <c r="D117" i="7"/>
  <c r="O116" i="7"/>
  <c r="L116" i="7"/>
  <c r="I116" i="7"/>
  <c r="F116" i="7"/>
  <c r="C116" i="7"/>
  <c r="O115" i="7"/>
  <c r="L115" i="7"/>
  <c r="I115" i="7"/>
  <c r="F115" i="7"/>
  <c r="C115" i="7" s="1"/>
  <c r="O114" i="7"/>
  <c r="L114" i="7"/>
  <c r="I114" i="7"/>
  <c r="F114" i="7"/>
  <c r="N113" i="7"/>
  <c r="O113" i="7" s="1"/>
  <c r="M113" i="7"/>
  <c r="K113" i="7"/>
  <c r="J113" i="7"/>
  <c r="L113" i="7" s="1"/>
  <c r="H113" i="7"/>
  <c r="G113" i="7"/>
  <c r="I113" i="7" s="1"/>
  <c r="F113" i="7"/>
  <c r="E113" i="7"/>
  <c r="D113" i="7"/>
  <c r="O112" i="7"/>
  <c r="L112" i="7"/>
  <c r="I112" i="7"/>
  <c r="F112" i="7"/>
  <c r="C112" i="7"/>
  <c r="O111" i="7"/>
  <c r="L111" i="7"/>
  <c r="I111" i="7"/>
  <c r="F111" i="7"/>
  <c r="C111" i="7" s="1"/>
  <c r="O110" i="7"/>
  <c r="L110" i="7"/>
  <c r="I110" i="7"/>
  <c r="F110" i="7"/>
  <c r="O109" i="7"/>
  <c r="L109" i="7"/>
  <c r="C109" i="7" s="1"/>
  <c r="I109" i="7"/>
  <c r="F109" i="7"/>
  <c r="O108" i="7"/>
  <c r="L108" i="7"/>
  <c r="I108" i="7"/>
  <c r="F108" i="7"/>
  <c r="C108" i="7"/>
  <c r="O107" i="7"/>
  <c r="L107" i="7"/>
  <c r="I107" i="7"/>
  <c r="F107" i="7"/>
  <c r="C107" i="7" s="1"/>
  <c r="O106" i="7"/>
  <c r="L106" i="7"/>
  <c r="I106" i="7"/>
  <c r="F106" i="7"/>
  <c r="C106" i="7" s="1"/>
  <c r="O105" i="7"/>
  <c r="L105" i="7"/>
  <c r="C105" i="7" s="1"/>
  <c r="I105" i="7"/>
  <c r="F105" i="7"/>
  <c r="O104" i="7"/>
  <c r="N104" i="7"/>
  <c r="M104" i="7"/>
  <c r="K104" i="7"/>
  <c r="L104" i="7" s="1"/>
  <c r="J104" i="7"/>
  <c r="H104" i="7"/>
  <c r="H84" i="7" s="1"/>
  <c r="G104" i="7"/>
  <c r="E104" i="7"/>
  <c r="D104" i="7"/>
  <c r="O103" i="7"/>
  <c r="L103" i="7"/>
  <c r="I103" i="7"/>
  <c r="F103" i="7"/>
  <c r="C103" i="7" s="1"/>
  <c r="O102" i="7"/>
  <c r="L102" i="7"/>
  <c r="I102" i="7"/>
  <c r="C102" i="7" s="1"/>
  <c r="F102" i="7"/>
  <c r="O101" i="7"/>
  <c r="L101" i="7"/>
  <c r="C101" i="7" s="1"/>
  <c r="I101" i="7"/>
  <c r="F101" i="7"/>
  <c r="O100" i="7"/>
  <c r="L100" i="7"/>
  <c r="I100" i="7"/>
  <c r="F100" i="7"/>
  <c r="C100" i="7"/>
  <c r="O99" i="7"/>
  <c r="L99" i="7"/>
  <c r="I99" i="7"/>
  <c r="F99" i="7"/>
  <c r="C99" i="7" s="1"/>
  <c r="O98" i="7"/>
  <c r="L98" i="7"/>
  <c r="I98" i="7"/>
  <c r="F98" i="7"/>
  <c r="O97" i="7"/>
  <c r="L97" i="7"/>
  <c r="C97" i="7" s="1"/>
  <c r="I97" i="7"/>
  <c r="F97" i="7"/>
  <c r="O96" i="7"/>
  <c r="N96" i="7"/>
  <c r="M96" i="7"/>
  <c r="K96" i="7"/>
  <c r="L96" i="7" s="1"/>
  <c r="J96" i="7"/>
  <c r="H96" i="7"/>
  <c r="G96" i="7"/>
  <c r="I96" i="7" s="1"/>
  <c r="E96" i="7"/>
  <c r="D96" i="7"/>
  <c r="F96" i="7" s="1"/>
  <c r="O95" i="7"/>
  <c r="L95" i="7"/>
  <c r="I95" i="7"/>
  <c r="F95" i="7"/>
  <c r="C95" i="7" s="1"/>
  <c r="O94" i="7"/>
  <c r="L94" i="7"/>
  <c r="I94" i="7"/>
  <c r="F94" i="7"/>
  <c r="O93" i="7"/>
  <c r="L93" i="7"/>
  <c r="C93" i="7" s="1"/>
  <c r="I93" i="7"/>
  <c r="F93" i="7"/>
  <c r="O92" i="7"/>
  <c r="L92" i="7"/>
  <c r="I92" i="7"/>
  <c r="F92" i="7"/>
  <c r="C92" i="7"/>
  <c r="O91" i="7"/>
  <c r="L91" i="7"/>
  <c r="I91" i="7"/>
  <c r="F91" i="7"/>
  <c r="C91" i="7" s="1"/>
  <c r="N90" i="7"/>
  <c r="M90" i="7"/>
  <c r="K90" i="7"/>
  <c r="J90" i="7"/>
  <c r="L90" i="7" s="1"/>
  <c r="I90" i="7"/>
  <c r="H90" i="7"/>
  <c r="G90" i="7"/>
  <c r="F90" i="7"/>
  <c r="E90" i="7"/>
  <c r="D90" i="7"/>
  <c r="O89" i="7"/>
  <c r="L89" i="7"/>
  <c r="C89" i="7" s="1"/>
  <c r="I89" i="7"/>
  <c r="F89" i="7"/>
  <c r="O88" i="7"/>
  <c r="L88" i="7"/>
  <c r="I88" i="7"/>
  <c r="F88" i="7"/>
  <c r="C88" i="7"/>
  <c r="O87" i="7"/>
  <c r="L87" i="7"/>
  <c r="I87" i="7"/>
  <c r="F87" i="7"/>
  <c r="C87" i="7" s="1"/>
  <c r="O86" i="7"/>
  <c r="L86" i="7"/>
  <c r="I86" i="7"/>
  <c r="F86" i="7"/>
  <c r="C86" i="7" s="1"/>
  <c r="N85" i="7"/>
  <c r="M85" i="7"/>
  <c r="K85" i="7"/>
  <c r="J85" i="7"/>
  <c r="H85" i="7"/>
  <c r="G85" i="7"/>
  <c r="I85" i="7" s="1"/>
  <c r="F85" i="7"/>
  <c r="E85" i="7"/>
  <c r="D85" i="7"/>
  <c r="O83" i="7"/>
  <c r="L83" i="7"/>
  <c r="I83" i="7"/>
  <c r="F83" i="7"/>
  <c r="C83" i="7" s="1"/>
  <c r="E83" i="7"/>
  <c r="O82" i="7"/>
  <c r="L82" i="7"/>
  <c r="I82" i="7"/>
  <c r="E82" i="7"/>
  <c r="N81" i="7"/>
  <c r="M81" i="7"/>
  <c r="O81" i="7" s="1"/>
  <c r="L81" i="7"/>
  <c r="K81" i="7"/>
  <c r="J81" i="7"/>
  <c r="H81" i="7"/>
  <c r="H77" i="7" s="1"/>
  <c r="H76" i="7" s="1"/>
  <c r="G81" i="7"/>
  <c r="I81" i="7" s="1"/>
  <c r="D81" i="7"/>
  <c r="O80" i="7"/>
  <c r="L80" i="7"/>
  <c r="I80" i="7"/>
  <c r="F80" i="7"/>
  <c r="C80" i="7"/>
  <c r="O79" i="7"/>
  <c r="L79" i="7"/>
  <c r="I79" i="7"/>
  <c r="F79" i="7"/>
  <c r="C79" i="7" s="1"/>
  <c r="N78" i="7"/>
  <c r="N77" i="7" s="1"/>
  <c r="M78" i="7"/>
  <c r="K78" i="7"/>
  <c r="J78" i="7"/>
  <c r="L78" i="7" s="1"/>
  <c r="I78" i="7"/>
  <c r="H78" i="7"/>
  <c r="G78" i="7"/>
  <c r="E78" i="7"/>
  <c r="D78" i="7"/>
  <c r="K77" i="7"/>
  <c r="D77" i="7"/>
  <c r="O75" i="7"/>
  <c r="L75" i="7"/>
  <c r="I75" i="7"/>
  <c r="F75" i="7"/>
  <c r="C75" i="7" s="1"/>
  <c r="O74" i="7"/>
  <c r="L74" i="7"/>
  <c r="I74" i="7"/>
  <c r="C74" i="7" s="1"/>
  <c r="F74" i="7"/>
  <c r="O73" i="7"/>
  <c r="L73" i="7"/>
  <c r="C73" i="7" s="1"/>
  <c r="I73" i="7"/>
  <c r="F73" i="7"/>
  <c r="O72" i="7"/>
  <c r="L72" i="7"/>
  <c r="I72" i="7"/>
  <c r="F72" i="7"/>
  <c r="C72" i="7"/>
  <c r="O71" i="7"/>
  <c r="L71" i="7"/>
  <c r="I71" i="7"/>
  <c r="F71" i="7"/>
  <c r="C71" i="7" s="1"/>
  <c r="N70" i="7"/>
  <c r="N68" i="7" s="1"/>
  <c r="M70" i="7"/>
  <c r="K70" i="7"/>
  <c r="J70" i="7"/>
  <c r="I70" i="7"/>
  <c r="H70" i="7"/>
  <c r="G70" i="7"/>
  <c r="E70" i="7"/>
  <c r="E68" i="7" s="1"/>
  <c r="D70" i="7"/>
  <c r="O69" i="7"/>
  <c r="L69" i="7"/>
  <c r="C69" i="7" s="1"/>
  <c r="I69" i="7"/>
  <c r="F69" i="7"/>
  <c r="K68" i="7"/>
  <c r="K54" i="7" s="1"/>
  <c r="H68" i="7"/>
  <c r="G68" i="7"/>
  <c r="I68" i="7" s="1"/>
  <c r="D68" i="7"/>
  <c r="F68" i="7" s="1"/>
  <c r="O67" i="7"/>
  <c r="L67" i="7"/>
  <c r="I67" i="7"/>
  <c r="F67" i="7"/>
  <c r="C67" i="7" s="1"/>
  <c r="O66" i="7"/>
  <c r="L66" i="7"/>
  <c r="I66" i="7"/>
  <c r="C66" i="7" s="1"/>
  <c r="F66" i="7"/>
  <c r="O65" i="7"/>
  <c r="L65" i="7"/>
  <c r="C65" i="7" s="1"/>
  <c r="I65" i="7"/>
  <c r="F65" i="7"/>
  <c r="O64" i="7"/>
  <c r="L64" i="7"/>
  <c r="I64" i="7"/>
  <c r="F64" i="7"/>
  <c r="C64" i="7"/>
  <c r="O63" i="7"/>
  <c r="L63" i="7"/>
  <c r="I63" i="7"/>
  <c r="F63" i="7"/>
  <c r="C63" i="7" s="1"/>
  <c r="O62" i="7"/>
  <c r="L62" i="7"/>
  <c r="C62" i="7" s="1"/>
  <c r="I62" i="7"/>
  <c r="F62" i="7"/>
  <c r="O61" i="7"/>
  <c r="C61" i="7" s="1"/>
  <c r="L61" i="7"/>
  <c r="I61" i="7"/>
  <c r="F61" i="7"/>
  <c r="O60" i="7"/>
  <c r="L60" i="7"/>
  <c r="I60" i="7"/>
  <c r="F60" i="7"/>
  <c r="C60" i="7" s="1"/>
  <c r="N59" i="7"/>
  <c r="M59" i="7"/>
  <c r="O59" i="7" s="1"/>
  <c r="L59" i="7"/>
  <c r="K59" i="7"/>
  <c r="J59" i="7"/>
  <c r="H59" i="7"/>
  <c r="I59" i="7" s="1"/>
  <c r="G59" i="7"/>
  <c r="E59" i="7"/>
  <c r="D59" i="7"/>
  <c r="F59" i="7" s="1"/>
  <c r="C59" i="7" s="1"/>
  <c r="O58" i="7"/>
  <c r="L58" i="7"/>
  <c r="I58" i="7"/>
  <c r="C58" i="7" s="1"/>
  <c r="F58" i="7"/>
  <c r="O57" i="7"/>
  <c r="L57" i="7"/>
  <c r="C57" i="7" s="1"/>
  <c r="I57" i="7"/>
  <c r="F57" i="7"/>
  <c r="O56" i="7"/>
  <c r="N56" i="7"/>
  <c r="M56" i="7"/>
  <c r="K56" i="7"/>
  <c r="K55" i="7" s="1"/>
  <c r="J56" i="7"/>
  <c r="H56" i="7"/>
  <c r="G56" i="7"/>
  <c r="G55" i="7" s="1"/>
  <c r="G54" i="7" s="1"/>
  <c r="E56" i="7"/>
  <c r="E55" i="7" s="1"/>
  <c r="E54" i="7" s="1"/>
  <c r="D56" i="7"/>
  <c r="N55" i="7"/>
  <c r="N54" i="7" s="1"/>
  <c r="M55" i="7"/>
  <c r="O55" i="7" s="1"/>
  <c r="J55" i="7"/>
  <c r="L55" i="7" s="1"/>
  <c r="H55" i="7"/>
  <c r="H54" i="7" s="1"/>
  <c r="O48" i="7"/>
  <c r="C48" i="7"/>
  <c r="O47" i="7"/>
  <c r="C47" i="7"/>
  <c r="N46" i="7"/>
  <c r="M46" i="7"/>
  <c r="L45" i="7"/>
  <c r="I45" i="7"/>
  <c r="C45" i="7" s="1"/>
  <c r="F45" i="7"/>
  <c r="K44" i="7"/>
  <c r="L44" i="7" s="1"/>
  <c r="J44" i="7"/>
  <c r="H44" i="7"/>
  <c r="G44" i="7"/>
  <c r="I44" i="7" s="1"/>
  <c r="E44" i="7"/>
  <c r="D44" i="7"/>
  <c r="F44" i="7" s="1"/>
  <c r="F43" i="7"/>
  <c r="C43" i="7"/>
  <c r="L42" i="7"/>
  <c r="C42" i="7"/>
  <c r="L41" i="7"/>
  <c r="C41" i="7"/>
  <c r="L40" i="7"/>
  <c r="C40" i="7"/>
  <c r="L39" i="7"/>
  <c r="C39" i="7"/>
  <c r="K38" i="7"/>
  <c r="L38" i="7" s="1"/>
  <c r="C38" i="7" s="1"/>
  <c r="J38" i="7"/>
  <c r="L37" i="7"/>
  <c r="C37" i="7"/>
  <c r="L36" i="7"/>
  <c r="C36" i="7"/>
  <c r="K35" i="7"/>
  <c r="L35" i="7" s="1"/>
  <c r="C35" i="7" s="1"/>
  <c r="J35" i="7"/>
  <c r="L34" i="7"/>
  <c r="C34" i="7"/>
  <c r="K33" i="7"/>
  <c r="J33" i="7"/>
  <c r="L33" i="7" s="1"/>
  <c r="C33" i="7" s="1"/>
  <c r="L32" i="7"/>
  <c r="C32" i="7"/>
  <c r="L31" i="7"/>
  <c r="C31" i="7"/>
  <c r="L30" i="7"/>
  <c r="C30" i="7"/>
  <c r="K29" i="7"/>
  <c r="L29" i="7" s="1"/>
  <c r="C29" i="7" s="1"/>
  <c r="J29" i="7"/>
  <c r="K28" i="7"/>
  <c r="E27" i="7"/>
  <c r="F27" i="7" s="1"/>
  <c r="C27" i="7" s="1"/>
  <c r="I26" i="7"/>
  <c r="E26" i="7"/>
  <c r="F26" i="7" s="1"/>
  <c r="C26" i="7" s="1"/>
  <c r="O25" i="7"/>
  <c r="L25" i="7"/>
  <c r="I25" i="7"/>
  <c r="C25" i="7" s="1"/>
  <c r="F25" i="7"/>
  <c r="O24" i="7"/>
  <c r="L24" i="7"/>
  <c r="C24" i="7" s="1"/>
  <c r="I24" i="7"/>
  <c r="F24" i="7"/>
  <c r="O23" i="7"/>
  <c r="N23" i="7"/>
  <c r="N291" i="7" s="1"/>
  <c r="N290" i="7" s="1"/>
  <c r="M23" i="7"/>
  <c r="M291" i="7" s="1"/>
  <c r="M290" i="7" s="1"/>
  <c r="O290" i="7" s="1"/>
  <c r="K23" i="7"/>
  <c r="K291" i="7" s="1"/>
  <c r="K290" i="7" s="1"/>
  <c r="J23" i="7"/>
  <c r="J291" i="7" s="1"/>
  <c r="H23" i="7"/>
  <c r="H291" i="7" s="1"/>
  <c r="H290" i="7" s="1"/>
  <c r="G23" i="7"/>
  <c r="G291" i="7" s="1"/>
  <c r="E23" i="7"/>
  <c r="D23" i="7"/>
  <c r="D291" i="7" s="1"/>
  <c r="M22" i="7"/>
  <c r="H22" i="7"/>
  <c r="D22" i="7"/>
  <c r="C290" i="9" l="1"/>
  <c r="C27" i="9"/>
  <c r="R52" i="9"/>
  <c r="R51" i="9" s="1"/>
  <c r="V75" i="9"/>
  <c r="V52" i="9"/>
  <c r="V51" i="9" s="1"/>
  <c r="S290" i="9"/>
  <c r="S289" i="9" s="1"/>
  <c r="S21" i="9"/>
  <c r="N287" i="9"/>
  <c r="N50" i="9"/>
  <c r="AD287" i="9"/>
  <c r="AD50" i="9"/>
  <c r="P75" i="9"/>
  <c r="P52" i="9" s="1"/>
  <c r="P51" i="9" s="1"/>
  <c r="AB75" i="9"/>
  <c r="AB52" i="9" s="1"/>
  <c r="X51" i="9"/>
  <c r="AB21" i="9"/>
  <c r="F287" i="9"/>
  <c r="F50" i="9"/>
  <c r="F25" i="9"/>
  <c r="AE52" i="9"/>
  <c r="AE51" i="9" s="1"/>
  <c r="Q287" i="9"/>
  <c r="Q50" i="9"/>
  <c r="Y52" i="9"/>
  <c r="AG52" i="9"/>
  <c r="AG51" i="9" s="1"/>
  <c r="AG50" i="9" s="1"/>
  <c r="J287" i="9"/>
  <c r="J50" i="9"/>
  <c r="Z287" i="9"/>
  <c r="Z50" i="9"/>
  <c r="H75" i="9"/>
  <c r="H52" i="9" s="1"/>
  <c r="D112" i="9"/>
  <c r="D83" i="9" s="1"/>
  <c r="X194" i="9"/>
  <c r="C200" i="9"/>
  <c r="E198" i="9"/>
  <c r="E196" i="9" s="1"/>
  <c r="I21" i="9"/>
  <c r="M21" i="9"/>
  <c r="Q21" i="9"/>
  <c r="U21" i="9"/>
  <c r="Y21" i="9"/>
  <c r="AC21" i="9"/>
  <c r="AG21" i="9"/>
  <c r="F289" i="9"/>
  <c r="J289" i="9"/>
  <c r="N289" i="9"/>
  <c r="R289" i="9"/>
  <c r="E69" i="9"/>
  <c r="E67" i="9" s="1"/>
  <c r="E53" i="9" s="1"/>
  <c r="AG75" i="9"/>
  <c r="E89" i="9"/>
  <c r="C91" i="9"/>
  <c r="AA95" i="9"/>
  <c r="C101" i="9"/>
  <c r="C111" i="9"/>
  <c r="C113" i="9"/>
  <c r="C112" i="9" s="1"/>
  <c r="D116" i="9"/>
  <c r="C125" i="9"/>
  <c r="C122" i="9" s="1"/>
  <c r="E122" i="9"/>
  <c r="H130" i="9"/>
  <c r="L130" i="9"/>
  <c r="L75" i="9" s="1"/>
  <c r="P130" i="9"/>
  <c r="C154" i="9"/>
  <c r="C151" i="9" s="1"/>
  <c r="C155" i="9"/>
  <c r="E151" i="9"/>
  <c r="C161" i="9"/>
  <c r="C160" i="9" s="1"/>
  <c r="E160" i="9"/>
  <c r="E205" i="9"/>
  <c r="C208" i="9"/>
  <c r="C228" i="9"/>
  <c r="C227" i="9" s="1"/>
  <c r="E227" i="9"/>
  <c r="L194" i="9"/>
  <c r="C198" i="9"/>
  <c r="AA28" i="9"/>
  <c r="AA27" i="9" s="1"/>
  <c r="C62" i="9"/>
  <c r="C65" i="9"/>
  <c r="AC75" i="9"/>
  <c r="AC52" i="9" s="1"/>
  <c r="AC51" i="9" s="1"/>
  <c r="C78" i="9"/>
  <c r="C77" i="9" s="1"/>
  <c r="C76" i="9" s="1"/>
  <c r="C85" i="9"/>
  <c r="C84" i="9" s="1"/>
  <c r="S89" i="9"/>
  <c r="S83" i="9" s="1"/>
  <c r="E103" i="9"/>
  <c r="D122" i="9"/>
  <c r="G130" i="9"/>
  <c r="G75" i="9" s="1"/>
  <c r="G52" i="9" s="1"/>
  <c r="G51" i="9" s="1"/>
  <c r="K130" i="9"/>
  <c r="K75" i="9" s="1"/>
  <c r="K52" i="9" s="1"/>
  <c r="K51" i="9" s="1"/>
  <c r="O130" i="9"/>
  <c r="O75" i="9" s="1"/>
  <c r="O52" i="9" s="1"/>
  <c r="O51" i="9" s="1"/>
  <c r="W130" i="9"/>
  <c r="W75" i="9" s="1"/>
  <c r="W52" i="9" s="1"/>
  <c r="W51" i="9" s="1"/>
  <c r="AA130" i="9"/>
  <c r="AE130" i="9"/>
  <c r="AE75" i="9" s="1"/>
  <c r="C137" i="9"/>
  <c r="C136" i="9" s="1"/>
  <c r="E136" i="9"/>
  <c r="E141" i="9"/>
  <c r="C145" i="9"/>
  <c r="E144" i="9"/>
  <c r="C158" i="9"/>
  <c r="C164" i="9"/>
  <c r="C168" i="9"/>
  <c r="K173" i="9"/>
  <c r="C236" i="9"/>
  <c r="C235" i="9" s="1"/>
  <c r="E235" i="9"/>
  <c r="R285" i="9"/>
  <c r="C166" i="9"/>
  <c r="C165" i="9" s="1"/>
  <c r="C61" i="9"/>
  <c r="C58" i="9" s="1"/>
  <c r="C54" i="9" s="1"/>
  <c r="C53" i="9" s="1"/>
  <c r="C73" i="9"/>
  <c r="C69" i="9" s="1"/>
  <c r="C67" i="9" s="1"/>
  <c r="I75" i="9"/>
  <c r="I52" i="9" s="1"/>
  <c r="I51" i="9" s="1"/>
  <c r="Y75" i="9"/>
  <c r="C81" i="9"/>
  <c r="C80" i="9" s="1"/>
  <c r="C89" i="9"/>
  <c r="AA89" i="9"/>
  <c r="AA83" i="9" s="1"/>
  <c r="AA75" i="9" s="1"/>
  <c r="AA52" i="9" s="1"/>
  <c r="E95" i="9"/>
  <c r="E83" i="9" s="1"/>
  <c r="E75" i="9" s="1"/>
  <c r="C97" i="9"/>
  <c r="C95" i="9" s="1"/>
  <c r="C105" i="9"/>
  <c r="C103" i="9" s="1"/>
  <c r="S103" i="9"/>
  <c r="C107" i="9"/>
  <c r="C119" i="9"/>
  <c r="C120" i="9"/>
  <c r="E116" i="9"/>
  <c r="C134" i="9"/>
  <c r="C135" i="9"/>
  <c r="E131" i="9"/>
  <c r="E130" i="9" s="1"/>
  <c r="C140" i="9"/>
  <c r="C142" i="9"/>
  <c r="C141" i="9" s="1"/>
  <c r="C148" i="9"/>
  <c r="D151" i="9"/>
  <c r="D130" i="9" s="1"/>
  <c r="C172" i="9"/>
  <c r="D174" i="9"/>
  <c r="D173" i="9" s="1"/>
  <c r="C181" i="9"/>
  <c r="AB194" i="9"/>
  <c r="S205" i="9"/>
  <c r="S204" i="9" s="1"/>
  <c r="S195" i="9" s="1"/>
  <c r="C221" i="9"/>
  <c r="E252" i="9"/>
  <c r="E251" i="9" s="1"/>
  <c r="C255" i="9"/>
  <c r="V285" i="9"/>
  <c r="F285" i="9"/>
  <c r="J285" i="9"/>
  <c r="G187" i="9"/>
  <c r="G285" i="9" s="1"/>
  <c r="K187" i="9"/>
  <c r="K285" i="9" s="1"/>
  <c r="O187" i="9"/>
  <c r="S187" i="9"/>
  <c r="W187" i="9"/>
  <c r="W285" i="9" s="1"/>
  <c r="AA187" i="9"/>
  <c r="AE187" i="9"/>
  <c r="D187" i="9"/>
  <c r="H194" i="9"/>
  <c r="P194" i="9"/>
  <c r="AF194" i="9"/>
  <c r="AF51" i="9" s="1"/>
  <c r="U195" i="9"/>
  <c r="Y195" i="9"/>
  <c r="Y194" i="9" s="1"/>
  <c r="C205" i="9"/>
  <c r="AA205" i="9"/>
  <c r="AA204" i="9" s="1"/>
  <c r="C232" i="9"/>
  <c r="C258" i="9"/>
  <c r="Z285" i="9"/>
  <c r="S136" i="9"/>
  <c r="S130" i="9" s="1"/>
  <c r="S144" i="9"/>
  <c r="S160" i="9"/>
  <c r="O173" i="9"/>
  <c r="W173" i="9"/>
  <c r="AE173" i="9"/>
  <c r="S175" i="9"/>
  <c r="S174" i="9" s="1"/>
  <c r="S173" i="9" s="1"/>
  <c r="C176" i="9"/>
  <c r="C175" i="9" s="1"/>
  <c r="C174" i="9" s="1"/>
  <c r="C173" i="9" s="1"/>
  <c r="E175" i="9"/>
  <c r="E174" i="9" s="1"/>
  <c r="E173" i="9" s="1"/>
  <c r="C179" i="9"/>
  <c r="T194" i="9"/>
  <c r="T51" i="9" s="1"/>
  <c r="M195" i="9"/>
  <c r="M194" i="9" s="1"/>
  <c r="M51" i="9" s="1"/>
  <c r="C197" i="9"/>
  <c r="C196" i="9" s="1"/>
  <c r="AA196" i="9"/>
  <c r="AA195" i="9" s="1"/>
  <c r="D205" i="9"/>
  <c r="D204" i="9" s="1"/>
  <c r="D195" i="9" s="1"/>
  <c r="D194" i="9" s="1"/>
  <c r="C217" i="9"/>
  <c r="C216" i="9" s="1"/>
  <c r="C225" i="9"/>
  <c r="C234" i="9"/>
  <c r="C233" i="9" s="1"/>
  <c r="E233" i="9"/>
  <c r="E231" i="9" s="1"/>
  <c r="E230" i="9" s="1"/>
  <c r="N285" i="9"/>
  <c r="AD285" i="9"/>
  <c r="AA238" i="9"/>
  <c r="AA231" i="9" s="1"/>
  <c r="C254" i="9"/>
  <c r="C252" i="9" s="1"/>
  <c r="C251" i="9" s="1"/>
  <c r="S252" i="9"/>
  <c r="S251" i="9" s="1"/>
  <c r="S259" i="9"/>
  <c r="C277" i="9"/>
  <c r="C276" i="9" s="1"/>
  <c r="E276" i="9"/>
  <c r="E269" i="9" s="1"/>
  <c r="E268" i="9" s="1"/>
  <c r="O285" i="9"/>
  <c r="AE285" i="9"/>
  <c r="C300" i="9"/>
  <c r="C289" i="9" s="1"/>
  <c r="E289" i="9"/>
  <c r="E238" i="9"/>
  <c r="AA251" i="9"/>
  <c r="S263" i="9"/>
  <c r="C264" i="9"/>
  <c r="C263" i="9" s="1"/>
  <c r="D269" i="9"/>
  <c r="D268" i="9" s="1"/>
  <c r="C274" i="9"/>
  <c r="C271" i="9" s="1"/>
  <c r="C269" i="9" s="1"/>
  <c r="C268" i="9" s="1"/>
  <c r="C275" i="9"/>
  <c r="AB285" i="9"/>
  <c r="AF285" i="9"/>
  <c r="C292" i="9"/>
  <c r="AA292" i="9"/>
  <c r="AA289" i="9" s="1"/>
  <c r="C240" i="9"/>
  <c r="C238" i="9" s="1"/>
  <c r="C247" i="9"/>
  <c r="C246" i="9" s="1"/>
  <c r="E246" i="9"/>
  <c r="U258" i="9"/>
  <c r="U230" i="9" s="1"/>
  <c r="Y258" i="9"/>
  <c r="Y230" i="9" s="1"/>
  <c r="T285" i="9"/>
  <c r="X285" i="9"/>
  <c r="I285" i="9"/>
  <c r="M285" i="9"/>
  <c r="Q285" i="9"/>
  <c r="U285" i="9"/>
  <c r="AC285" i="9"/>
  <c r="AG285" i="9"/>
  <c r="H54" i="8"/>
  <c r="I55" i="8"/>
  <c r="D54" i="8"/>
  <c r="F55" i="8"/>
  <c r="L55" i="8"/>
  <c r="C44" i="8"/>
  <c r="G54" i="8"/>
  <c r="O54" i="8"/>
  <c r="M174" i="8"/>
  <c r="O174" i="8" s="1"/>
  <c r="O175" i="8"/>
  <c r="H175" i="8"/>
  <c r="I176" i="8"/>
  <c r="M291" i="8"/>
  <c r="G22" i="8"/>
  <c r="I22" i="8" s="1"/>
  <c r="K22" i="8"/>
  <c r="F23" i="8"/>
  <c r="L291" i="8"/>
  <c r="I56" i="8"/>
  <c r="O70" i="8"/>
  <c r="C70" i="8" s="1"/>
  <c r="N77" i="8"/>
  <c r="O78" i="8"/>
  <c r="H84" i="8"/>
  <c r="H76" i="8" s="1"/>
  <c r="K84" i="8"/>
  <c r="L85" i="8"/>
  <c r="O131" i="8"/>
  <c r="H131" i="8"/>
  <c r="I132" i="8"/>
  <c r="C142" i="8"/>
  <c r="M166" i="8"/>
  <c r="O166" i="8" s="1"/>
  <c r="O167" i="8"/>
  <c r="G174" i="8"/>
  <c r="D175" i="8"/>
  <c r="F176" i="8"/>
  <c r="C176" i="8" s="1"/>
  <c r="C193" i="8"/>
  <c r="L228" i="8"/>
  <c r="J205" i="8"/>
  <c r="H232" i="8"/>
  <c r="H231" i="8" s="1"/>
  <c r="I234" i="8"/>
  <c r="L236" i="8"/>
  <c r="C236" i="8" s="1"/>
  <c r="J232" i="8"/>
  <c r="C260" i="8"/>
  <c r="O23" i="8"/>
  <c r="O55" i="8"/>
  <c r="F56" i="8"/>
  <c r="J68" i="8"/>
  <c r="L68" i="8" s="1"/>
  <c r="K77" i="8"/>
  <c r="K76" i="8" s="1"/>
  <c r="K53" i="8" s="1"/>
  <c r="K52" i="8" s="1"/>
  <c r="J77" i="8"/>
  <c r="L78" i="8"/>
  <c r="C78" i="8" s="1"/>
  <c r="G84" i="8"/>
  <c r="I85" i="8"/>
  <c r="C85" i="8" s="1"/>
  <c r="N84" i="8"/>
  <c r="O90" i="8"/>
  <c r="C98" i="8"/>
  <c r="C118" i="8"/>
  <c r="O123" i="8"/>
  <c r="M84" i="8"/>
  <c r="D131" i="8"/>
  <c r="F132" i="8"/>
  <c r="C132" i="8" s="1"/>
  <c r="J131" i="8"/>
  <c r="K131" i="8"/>
  <c r="L137" i="8"/>
  <c r="C138" i="8"/>
  <c r="C146" i="8"/>
  <c r="C158" i="8"/>
  <c r="F277" i="8"/>
  <c r="C277" i="8" s="1"/>
  <c r="E270" i="8"/>
  <c r="E269" i="8" s="1"/>
  <c r="O281" i="8"/>
  <c r="M269" i="8"/>
  <c r="F84" i="8"/>
  <c r="F123" i="8"/>
  <c r="C123" i="8" s="1"/>
  <c r="E84" i="8"/>
  <c r="G290" i="8"/>
  <c r="I290" i="8" s="1"/>
  <c r="I291" i="8"/>
  <c r="E22" i="8"/>
  <c r="F22" i="8" s="1"/>
  <c r="D290" i="8"/>
  <c r="F290" i="8" s="1"/>
  <c r="F291" i="8"/>
  <c r="H290" i="8"/>
  <c r="L23" i="8"/>
  <c r="J28" i="8"/>
  <c r="G68" i="8"/>
  <c r="I68" i="8" s="1"/>
  <c r="C68" i="8" s="1"/>
  <c r="L90" i="8"/>
  <c r="C90" i="8" s="1"/>
  <c r="J84" i="8"/>
  <c r="L84" i="8" s="1"/>
  <c r="C104" i="8"/>
  <c r="C122" i="8"/>
  <c r="C130" i="8"/>
  <c r="I137" i="8"/>
  <c r="C137" i="8" s="1"/>
  <c r="G131" i="8"/>
  <c r="I131" i="8" s="1"/>
  <c r="C150" i="8"/>
  <c r="C152" i="8"/>
  <c r="E166" i="8"/>
  <c r="F166" i="8" s="1"/>
  <c r="C166" i="8" s="1"/>
  <c r="F167" i="8"/>
  <c r="C167" i="8" s="1"/>
  <c r="C178" i="8"/>
  <c r="C180" i="8"/>
  <c r="C186" i="8"/>
  <c r="F188" i="8"/>
  <c r="G188" i="8"/>
  <c r="I188" i="8" s="1"/>
  <c r="I189" i="8"/>
  <c r="C189" i="8" s="1"/>
  <c r="M252" i="8"/>
  <c r="O253" i="8"/>
  <c r="J290" i="8"/>
  <c r="L290" i="8" s="1"/>
  <c r="E196" i="8"/>
  <c r="F197" i="8"/>
  <c r="M196" i="8"/>
  <c r="O197" i="8"/>
  <c r="K197" i="8"/>
  <c r="K196" i="8" s="1"/>
  <c r="K195" i="8" s="1"/>
  <c r="L199" i="8"/>
  <c r="C221" i="8"/>
  <c r="C228" i="8"/>
  <c r="F234" i="8"/>
  <c r="C234" i="8" s="1"/>
  <c r="D232" i="8"/>
  <c r="L239" i="8"/>
  <c r="F253" i="8"/>
  <c r="C253" i="8" s="1"/>
  <c r="N270" i="8"/>
  <c r="N269" i="8" s="1"/>
  <c r="O272" i="8"/>
  <c r="C281" i="8"/>
  <c r="I283" i="8"/>
  <c r="C283" i="8" s="1"/>
  <c r="I199" i="8"/>
  <c r="C199" i="8" s="1"/>
  <c r="G197" i="8"/>
  <c r="C204" i="8"/>
  <c r="H205" i="8"/>
  <c r="I206" i="8"/>
  <c r="C212" i="8"/>
  <c r="C240" i="8"/>
  <c r="N259" i="8"/>
  <c r="O259" i="8" s="1"/>
  <c r="C268" i="8"/>
  <c r="L272" i="8"/>
  <c r="C272" i="8" s="1"/>
  <c r="J270" i="8"/>
  <c r="C293" i="8"/>
  <c r="L189" i="8"/>
  <c r="M192" i="8"/>
  <c r="O193" i="8"/>
  <c r="D205" i="8"/>
  <c r="F206" i="8"/>
  <c r="C206" i="8" s="1"/>
  <c r="C216" i="8"/>
  <c r="F217" i="8"/>
  <c r="C217" i="8" s="1"/>
  <c r="O232" i="8"/>
  <c r="I239" i="8"/>
  <c r="C239" i="8" s="1"/>
  <c r="G232" i="8"/>
  <c r="C244" i="8"/>
  <c r="F252" i="8"/>
  <c r="J259" i="8"/>
  <c r="L259" i="8" s="1"/>
  <c r="L260" i="8"/>
  <c r="O264" i="8"/>
  <c r="C264" i="8" s="1"/>
  <c r="D269" i="8"/>
  <c r="F270" i="8"/>
  <c r="C276" i="8"/>
  <c r="L283" i="8"/>
  <c r="I293" i="8"/>
  <c r="C295" i="8"/>
  <c r="H259" i="8"/>
  <c r="I259" i="8" s="1"/>
  <c r="C259" i="8" s="1"/>
  <c r="I54" i="7"/>
  <c r="C129" i="7"/>
  <c r="C44" i="7"/>
  <c r="O70" i="7"/>
  <c r="M68" i="7"/>
  <c r="O68" i="7" s="1"/>
  <c r="C145" i="7"/>
  <c r="D174" i="7"/>
  <c r="F174" i="7" s="1"/>
  <c r="F175" i="7"/>
  <c r="F197" i="7"/>
  <c r="L23" i="7"/>
  <c r="O46" i="7"/>
  <c r="C46" i="7" s="1"/>
  <c r="D55" i="7"/>
  <c r="I55" i="7"/>
  <c r="G84" i="7"/>
  <c r="I84" i="7" s="1"/>
  <c r="F217" i="7"/>
  <c r="C217" i="7" s="1"/>
  <c r="D205" i="7"/>
  <c r="F205" i="7" s="1"/>
  <c r="N22" i="7"/>
  <c r="O22" i="7" s="1"/>
  <c r="I23" i="7"/>
  <c r="M54" i="7"/>
  <c r="L56" i="7"/>
  <c r="F70" i="7"/>
  <c r="L70" i="7"/>
  <c r="J68" i="7"/>
  <c r="G77" i="7"/>
  <c r="C96" i="7"/>
  <c r="C117" i="7"/>
  <c r="E131" i="7"/>
  <c r="F131" i="7" s="1"/>
  <c r="C131" i="7" s="1"/>
  <c r="L137" i="7"/>
  <c r="J131" i="7"/>
  <c r="L131" i="7" s="1"/>
  <c r="L174" i="7"/>
  <c r="H175" i="7"/>
  <c r="H174" i="7" s="1"/>
  <c r="O283" i="7"/>
  <c r="G290" i="7"/>
  <c r="I290" i="7" s="1"/>
  <c r="I291" i="7"/>
  <c r="F82" i="7"/>
  <c r="C82" i="7" s="1"/>
  <c r="E81" i="7"/>
  <c r="E77" i="7" s="1"/>
  <c r="O131" i="7"/>
  <c r="C161" i="7"/>
  <c r="D166" i="7"/>
  <c r="F166" i="7" s="1"/>
  <c r="C166" i="7" s="1"/>
  <c r="F167" i="7"/>
  <c r="O167" i="7"/>
  <c r="M166" i="7"/>
  <c r="O166" i="7" s="1"/>
  <c r="I189" i="7"/>
  <c r="G188" i="7"/>
  <c r="E22" i="7"/>
  <c r="F22" i="7" s="1"/>
  <c r="D290" i="7"/>
  <c r="F78" i="7"/>
  <c r="F104" i="7"/>
  <c r="C104" i="7" s="1"/>
  <c r="D84" i="7"/>
  <c r="N131" i="7"/>
  <c r="C228" i="7"/>
  <c r="G22" i="7"/>
  <c r="I22" i="7" s="1"/>
  <c r="K22" i="7"/>
  <c r="F23" i="7"/>
  <c r="L291" i="7"/>
  <c r="J290" i="7"/>
  <c r="L290" i="7" s="1"/>
  <c r="J28" i="7"/>
  <c r="F56" i="7"/>
  <c r="C56" i="7" s="1"/>
  <c r="I56" i="7"/>
  <c r="J77" i="7"/>
  <c r="M77" i="7"/>
  <c r="O78" i="7"/>
  <c r="K84" i="7"/>
  <c r="K76" i="7" s="1"/>
  <c r="C113" i="7"/>
  <c r="C122" i="7"/>
  <c r="F123" i="7"/>
  <c r="C123" i="7" s="1"/>
  <c r="G131" i="7"/>
  <c r="I131" i="7" s="1"/>
  <c r="I132" i="7"/>
  <c r="L132" i="7"/>
  <c r="C137" i="7"/>
  <c r="O142" i="7"/>
  <c r="C142" i="7" s="1"/>
  <c r="C154" i="7"/>
  <c r="C155" i="7"/>
  <c r="C171" i="7"/>
  <c r="F81" i="7"/>
  <c r="C81" i="7" s="1"/>
  <c r="N84" i="7"/>
  <c r="N76" i="7" s="1"/>
  <c r="N53" i="7" s="1"/>
  <c r="N52" i="7" s="1"/>
  <c r="O90" i="7"/>
  <c r="C90" i="7" s="1"/>
  <c r="M84" i="7"/>
  <c r="C94" i="7"/>
  <c r="C98" i="7"/>
  <c r="C110" i="7"/>
  <c r="C114" i="7"/>
  <c r="C118" i="7"/>
  <c r="C134" i="7"/>
  <c r="C138" i="7"/>
  <c r="K174" i="7"/>
  <c r="K53" i="7" s="1"/>
  <c r="K52" i="7" s="1"/>
  <c r="I193" i="7"/>
  <c r="H192" i="7"/>
  <c r="E195" i="7"/>
  <c r="I234" i="7"/>
  <c r="C234" i="7" s="1"/>
  <c r="G232" i="7"/>
  <c r="E231" i="7"/>
  <c r="I253" i="7"/>
  <c r="H252" i="7"/>
  <c r="F272" i="7"/>
  <c r="C272" i="7" s="1"/>
  <c r="E270" i="7"/>
  <c r="E269" i="7" s="1"/>
  <c r="I277" i="7"/>
  <c r="H270" i="7"/>
  <c r="H269" i="7" s="1"/>
  <c r="L283" i="7"/>
  <c r="J84" i="7"/>
  <c r="L84" i="7" s="1"/>
  <c r="L85" i="7"/>
  <c r="C85" i="7" s="1"/>
  <c r="O85" i="7"/>
  <c r="E84" i="7"/>
  <c r="I104" i="7"/>
  <c r="L129" i="7"/>
  <c r="C146" i="7"/>
  <c r="I152" i="7"/>
  <c r="C152" i="7" s="1"/>
  <c r="C158" i="7"/>
  <c r="C162" i="7"/>
  <c r="N174" i="7"/>
  <c r="O174" i="7" s="1"/>
  <c r="G175" i="7"/>
  <c r="I176" i="7"/>
  <c r="L176" i="7"/>
  <c r="I180" i="7"/>
  <c r="C180" i="7" s="1"/>
  <c r="L185" i="7"/>
  <c r="C185" i="7" s="1"/>
  <c r="J188" i="7"/>
  <c r="L188" i="7" s="1"/>
  <c r="L189" i="7"/>
  <c r="D192" i="7"/>
  <c r="F193" i="7"/>
  <c r="H196" i="7"/>
  <c r="O232" i="7"/>
  <c r="D270" i="7"/>
  <c r="F277" i="7"/>
  <c r="C277" i="7" s="1"/>
  <c r="C293" i="7"/>
  <c r="C191" i="7"/>
  <c r="L199" i="7"/>
  <c r="J197" i="7"/>
  <c r="K195" i="7"/>
  <c r="C207" i="7"/>
  <c r="C219" i="7"/>
  <c r="N232" i="7"/>
  <c r="N231" i="7" s="1"/>
  <c r="N195" i="7" s="1"/>
  <c r="D252" i="7"/>
  <c r="F253" i="7"/>
  <c r="C253" i="7" s="1"/>
  <c r="C263" i="7"/>
  <c r="F264" i="7"/>
  <c r="C264" i="7" s="1"/>
  <c r="G269" i="7"/>
  <c r="I269" i="7" s="1"/>
  <c r="O272" i="7"/>
  <c r="M270" i="7"/>
  <c r="K286" i="7"/>
  <c r="I197" i="7"/>
  <c r="O197" i="7"/>
  <c r="C199" i="7"/>
  <c r="C203" i="7"/>
  <c r="G205" i="7"/>
  <c r="I206" i="7"/>
  <c r="C206" i="7" s="1"/>
  <c r="C211" i="7"/>
  <c r="C223" i="7"/>
  <c r="M205" i="7"/>
  <c r="O228" i="7"/>
  <c r="L234" i="7"/>
  <c r="J232" i="7"/>
  <c r="L239" i="7"/>
  <c r="C239" i="7" s="1"/>
  <c r="C247" i="7"/>
  <c r="M259" i="7"/>
  <c r="O259" i="7" s="1"/>
  <c r="C259" i="7" s="1"/>
  <c r="O260" i="7"/>
  <c r="C260" i="7" s="1"/>
  <c r="L270" i="7"/>
  <c r="C280" i="7"/>
  <c r="C281" i="7"/>
  <c r="I283" i="7"/>
  <c r="M287" i="9" l="1"/>
  <c r="M50" i="9"/>
  <c r="I287" i="9"/>
  <c r="I50" i="9"/>
  <c r="K287" i="9"/>
  <c r="K50" i="9"/>
  <c r="S75" i="9"/>
  <c r="S52" i="9" s="1"/>
  <c r="O287" i="9"/>
  <c r="O50" i="9"/>
  <c r="E52" i="9"/>
  <c r="T287" i="9"/>
  <c r="T50" i="9"/>
  <c r="G287" i="9"/>
  <c r="G50" i="9"/>
  <c r="AF287" i="9"/>
  <c r="AF50" i="9"/>
  <c r="AC287" i="9"/>
  <c r="AC50" i="9"/>
  <c r="L52" i="9"/>
  <c r="L51" i="9" s="1"/>
  <c r="L285" i="9"/>
  <c r="W287" i="9"/>
  <c r="W50" i="9"/>
  <c r="D75" i="9"/>
  <c r="D52" i="9" s="1"/>
  <c r="D51" i="9" s="1"/>
  <c r="AA230" i="9"/>
  <c r="AA285" i="9" s="1"/>
  <c r="AE287" i="9"/>
  <c r="AE50" i="9"/>
  <c r="X287" i="9"/>
  <c r="X50" i="9"/>
  <c r="Y285" i="9"/>
  <c r="S258" i="9"/>
  <c r="AA194" i="9"/>
  <c r="AA51" i="9" s="1"/>
  <c r="H285" i="9"/>
  <c r="C231" i="9"/>
  <c r="C230" i="9" s="1"/>
  <c r="C285" i="9" s="1"/>
  <c r="U194" i="9"/>
  <c r="U51" i="9" s="1"/>
  <c r="C116" i="9"/>
  <c r="C83" i="9" s="1"/>
  <c r="C75" i="9" s="1"/>
  <c r="C52" i="9" s="1"/>
  <c r="C51" i="9" s="1"/>
  <c r="AA21" i="9"/>
  <c r="H51" i="9"/>
  <c r="P287" i="9"/>
  <c r="P50" i="9"/>
  <c r="S230" i="9"/>
  <c r="S285" i="9" s="1"/>
  <c r="C131" i="9"/>
  <c r="C130" i="9" s="1"/>
  <c r="C144" i="9"/>
  <c r="AG287" i="9"/>
  <c r="E204" i="9"/>
  <c r="E195" i="9" s="1"/>
  <c r="F21" i="9"/>
  <c r="E25" i="9"/>
  <c r="D25" i="9"/>
  <c r="D21" i="9" s="1"/>
  <c r="V287" i="9"/>
  <c r="V50" i="9"/>
  <c r="R287" i="9"/>
  <c r="R50" i="9"/>
  <c r="Y51" i="9"/>
  <c r="P285" i="9"/>
  <c r="C204" i="9"/>
  <c r="C195" i="9" s="1"/>
  <c r="C194" i="9" s="1"/>
  <c r="AB51" i="9"/>
  <c r="K51" i="8"/>
  <c r="K288" i="8"/>
  <c r="H286" i="8"/>
  <c r="O269" i="8"/>
  <c r="F54" i="8"/>
  <c r="F269" i="8"/>
  <c r="C252" i="8"/>
  <c r="D196" i="8"/>
  <c r="F205" i="8"/>
  <c r="C205" i="8" s="1"/>
  <c r="H196" i="8"/>
  <c r="H195" i="8" s="1"/>
  <c r="I205" i="8"/>
  <c r="E195" i="8"/>
  <c r="L197" i="8"/>
  <c r="C197" i="8" s="1"/>
  <c r="F131" i="8"/>
  <c r="C131" i="8" s="1"/>
  <c r="D76" i="8"/>
  <c r="I84" i="8"/>
  <c r="C84" i="8" s="1"/>
  <c r="J231" i="8"/>
  <c r="L231" i="8" s="1"/>
  <c r="L232" i="8"/>
  <c r="N231" i="8"/>
  <c r="N195" i="8" s="1"/>
  <c r="M290" i="8"/>
  <c r="O290" i="8" s="1"/>
  <c r="O291" i="8"/>
  <c r="J54" i="8"/>
  <c r="O192" i="8"/>
  <c r="C192" i="8" s="1"/>
  <c r="M188" i="8"/>
  <c r="O188" i="8" s="1"/>
  <c r="C188" i="8" s="1"/>
  <c r="H174" i="8"/>
  <c r="I175" i="8"/>
  <c r="O84" i="8"/>
  <c r="M76" i="8"/>
  <c r="C56" i="8"/>
  <c r="K286" i="8"/>
  <c r="L205" i="8"/>
  <c r="J196" i="8"/>
  <c r="D174" i="8"/>
  <c r="F174" i="8" s="1"/>
  <c r="F175" i="8"/>
  <c r="C175" i="8" s="1"/>
  <c r="N76" i="8"/>
  <c r="N53" i="8" s="1"/>
  <c r="N52" i="8" s="1"/>
  <c r="O77" i="8"/>
  <c r="C23" i="8"/>
  <c r="C291" i="8" s="1"/>
  <c r="C290" i="8" s="1"/>
  <c r="I54" i="8"/>
  <c r="J269" i="8"/>
  <c r="L270" i="8"/>
  <c r="D231" i="8"/>
  <c r="F231" i="8" s="1"/>
  <c r="F232" i="8"/>
  <c r="M231" i="8"/>
  <c r="O231" i="8" s="1"/>
  <c r="O252" i="8"/>
  <c r="G76" i="8"/>
  <c r="I76" i="8" s="1"/>
  <c r="I232" i="8"/>
  <c r="G231" i="8"/>
  <c r="O270" i="8"/>
  <c r="C270" i="8" s="1"/>
  <c r="G196" i="8"/>
  <c r="I197" i="8"/>
  <c r="M286" i="8"/>
  <c r="O196" i="8"/>
  <c r="J22" i="8"/>
  <c r="L22" i="8" s="1"/>
  <c r="C22" i="8" s="1"/>
  <c r="L28" i="8"/>
  <c r="C28" i="8" s="1"/>
  <c r="E76" i="8"/>
  <c r="E53" i="8" s="1"/>
  <c r="E52" i="8" s="1"/>
  <c r="L131" i="8"/>
  <c r="L77" i="8"/>
  <c r="C77" i="8" s="1"/>
  <c r="J76" i="8"/>
  <c r="L76" i="8" s="1"/>
  <c r="I174" i="8"/>
  <c r="C55" i="8"/>
  <c r="H53" i="8"/>
  <c r="H52" i="8" s="1"/>
  <c r="N51" i="7"/>
  <c r="N288" i="7"/>
  <c r="E76" i="7"/>
  <c r="E53" i="7" s="1"/>
  <c r="E52" i="7" s="1"/>
  <c r="F77" i="7"/>
  <c r="K51" i="7"/>
  <c r="K288" i="7"/>
  <c r="F192" i="7"/>
  <c r="C192" i="7" s="1"/>
  <c r="D188" i="7"/>
  <c r="F188" i="7" s="1"/>
  <c r="L68" i="7"/>
  <c r="C68" i="7" s="1"/>
  <c r="J54" i="7"/>
  <c r="M53" i="7"/>
  <c r="O54" i="7"/>
  <c r="M269" i="7"/>
  <c r="O270" i="7"/>
  <c r="J196" i="7"/>
  <c r="L197" i="7"/>
  <c r="M231" i="7"/>
  <c r="O231" i="7" s="1"/>
  <c r="H231" i="7"/>
  <c r="H286" i="7" s="1"/>
  <c r="I252" i="7"/>
  <c r="M76" i="7"/>
  <c r="O76" i="7" s="1"/>
  <c r="O77" i="7"/>
  <c r="C23" i="7"/>
  <c r="C78" i="7"/>
  <c r="C167" i="7"/>
  <c r="C197" i="7"/>
  <c r="L232" i="7"/>
  <c r="J231" i="7"/>
  <c r="F252" i="7"/>
  <c r="C252" i="7" s="1"/>
  <c r="D231" i="7"/>
  <c r="F231" i="7" s="1"/>
  <c r="G231" i="7"/>
  <c r="I232" i="7"/>
  <c r="C232" i="7" s="1"/>
  <c r="C176" i="7"/>
  <c r="O84" i="7"/>
  <c r="C132" i="7"/>
  <c r="J76" i="7"/>
  <c r="L76" i="7" s="1"/>
  <c r="L77" i="7"/>
  <c r="J22" i="7"/>
  <c r="L22" i="7" s="1"/>
  <c r="C22" i="7" s="1"/>
  <c r="L28" i="7"/>
  <c r="C28" i="7" s="1"/>
  <c r="C189" i="7"/>
  <c r="N286" i="7"/>
  <c r="C70" i="7"/>
  <c r="D54" i="7"/>
  <c r="F55" i="7"/>
  <c r="C55" i="7" s="1"/>
  <c r="D196" i="7"/>
  <c r="O205" i="7"/>
  <c r="C205" i="7" s="1"/>
  <c r="M196" i="7"/>
  <c r="I205" i="7"/>
  <c r="G196" i="7"/>
  <c r="I270" i="7"/>
  <c r="F270" i="7"/>
  <c r="D269" i="7"/>
  <c r="C193" i="7"/>
  <c r="G174" i="7"/>
  <c r="I174" i="7" s="1"/>
  <c r="C174" i="7" s="1"/>
  <c r="I175" i="7"/>
  <c r="H188" i="7"/>
  <c r="H53" i="7" s="1"/>
  <c r="I192" i="7"/>
  <c r="F84" i="7"/>
  <c r="C84" i="7" s="1"/>
  <c r="D76" i="7"/>
  <c r="F76" i="7" s="1"/>
  <c r="I77" i="7"/>
  <c r="G76" i="7"/>
  <c r="C175" i="7"/>
  <c r="C50" i="9" l="1"/>
  <c r="AA50" i="9"/>
  <c r="AA287" i="9"/>
  <c r="E194" i="9"/>
  <c r="E51" i="9" s="1"/>
  <c r="E285" i="9"/>
  <c r="L287" i="9"/>
  <c r="L50" i="9"/>
  <c r="S194" i="9"/>
  <c r="C25" i="9"/>
  <c r="C21" i="9" s="1"/>
  <c r="E21" i="9"/>
  <c r="AB50" i="9"/>
  <c r="AB287" i="9"/>
  <c r="S51" i="9"/>
  <c r="Y287" i="9"/>
  <c r="Y50" i="9"/>
  <c r="H287" i="9"/>
  <c r="H50" i="9"/>
  <c r="U287" i="9"/>
  <c r="U50" i="9"/>
  <c r="D287" i="9"/>
  <c r="D50" i="9"/>
  <c r="D285" i="9"/>
  <c r="E288" i="8"/>
  <c r="E51" i="8"/>
  <c r="I196" i="8"/>
  <c r="G195" i="8"/>
  <c r="I195" i="8" s="1"/>
  <c r="J53" i="8"/>
  <c r="L54" i="8"/>
  <c r="C54" i="8"/>
  <c r="M195" i="8"/>
  <c r="O195" i="8" s="1"/>
  <c r="C174" i="8"/>
  <c r="N286" i="8"/>
  <c r="O286" i="8" s="1"/>
  <c r="D286" i="8"/>
  <c r="F286" i="8" s="1"/>
  <c r="J195" i="8"/>
  <c r="L195" i="8" s="1"/>
  <c r="L196" i="8"/>
  <c r="H288" i="8"/>
  <c r="H51" i="8"/>
  <c r="I231" i="8"/>
  <c r="C231" i="8" s="1"/>
  <c r="G286" i="8"/>
  <c r="I286" i="8" s="1"/>
  <c r="L269" i="8"/>
  <c r="J286" i="8"/>
  <c r="L286" i="8" s="1"/>
  <c r="O76" i="8"/>
  <c r="M53" i="8"/>
  <c r="C269" i="8"/>
  <c r="C232" i="8"/>
  <c r="G53" i="8"/>
  <c r="N51" i="8"/>
  <c r="N288" i="8"/>
  <c r="F76" i="8"/>
  <c r="D195" i="8"/>
  <c r="F195" i="8" s="1"/>
  <c r="C195" i="8" s="1"/>
  <c r="F196" i="8"/>
  <c r="D53" i="8"/>
  <c r="E286" i="8"/>
  <c r="O53" i="7"/>
  <c r="I76" i="7"/>
  <c r="G53" i="7"/>
  <c r="G195" i="7"/>
  <c r="I196" i="7"/>
  <c r="H195" i="7"/>
  <c r="O269" i="7"/>
  <c r="M286" i="7"/>
  <c r="O286" i="7" s="1"/>
  <c r="L54" i="7"/>
  <c r="J53" i="7"/>
  <c r="E288" i="7"/>
  <c r="E285" i="7"/>
  <c r="D53" i="7"/>
  <c r="F54" i="7"/>
  <c r="C54" i="7" s="1"/>
  <c r="C77" i="7"/>
  <c r="H52" i="7"/>
  <c r="F269" i="7"/>
  <c r="C269" i="7" s="1"/>
  <c r="D286" i="7"/>
  <c r="F196" i="7"/>
  <c r="D195" i="7"/>
  <c r="F195" i="7" s="1"/>
  <c r="L231" i="7"/>
  <c r="J286" i="7"/>
  <c r="L286" i="7" s="1"/>
  <c r="I188" i="7"/>
  <c r="C76" i="7"/>
  <c r="C270" i="7"/>
  <c r="M195" i="7"/>
  <c r="O195" i="7" s="1"/>
  <c r="O196" i="7"/>
  <c r="I231" i="7"/>
  <c r="C231" i="7" s="1"/>
  <c r="G286" i="7"/>
  <c r="I286" i="7" s="1"/>
  <c r="L196" i="7"/>
  <c r="J195" i="7"/>
  <c r="L195" i="7" s="1"/>
  <c r="C188" i="7"/>
  <c r="E287" i="9" l="1"/>
  <c r="E50" i="9"/>
  <c r="S287" i="9"/>
  <c r="S50" i="9"/>
  <c r="C287" i="9"/>
  <c r="F53" i="8"/>
  <c r="D52" i="8"/>
  <c r="C196" i="8"/>
  <c r="C286" i="8" s="1"/>
  <c r="O53" i="8"/>
  <c r="M52" i="8"/>
  <c r="G52" i="8"/>
  <c r="I53" i="8"/>
  <c r="J52" i="8"/>
  <c r="L53" i="8"/>
  <c r="C76" i="8"/>
  <c r="F53" i="7"/>
  <c r="D52" i="7"/>
  <c r="C196" i="7"/>
  <c r="F285" i="7"/>
  <c r="C285" i="7" s="1"/>
  <c r="E283" i="7"/>
  <c r="H288" i="7"/>
  <c r="H51" i="7"/>
  <c r="I195" i="7"/>
  <c r="C195" i="7" s="1"/>
  <c r="M52" i="7"/>
  <c r="J52" i="7"/>
  <c r="L53" i="7"/>
  <c r="I53" i="7"/>
  <c r="G52" i="7"/>
  <c r="G288" i="8" l="1"/>
  <c r="I288" i="8" s="1"/>
  <c r="G51" i="8"/>
  <c r="I51" i="8" s="1"/>
  <c r="I52" i="8"/>
  <c r="O52" i="8"/>
  <c r="M51" i="8"/>
  <c r="O51" i="8" s="1"/>
  <c r="M288" i="8"/>
  <c r="O288" i="8" s="1"/>
  <c r="D288" i="8"/>
  <c r="F288" i="8" s="1"/>
  <c r="D51" i="8"/>
  <c r="F51" i="8" s="1"/>
  <c r="C51" i="8" s="1"/>
  <c r="F52" i="8"/>
  <c r="L52" i="8"/>
  <c r="J51" i="8"/>
  <c r="L51" i="8" s="1"/>
  <c r="J288" i="8"/>
  <c r="L288" i="8" s="1"/>
  <c r="C53" i="8"/>
  <c r="J51" i="7"/>
  <c r="L51" i="7" s="1"/>
  <c r="L52" i="7"/>
  <c r="J288" i="7"/>
  <c r="L288" i="7" s="1"/>
  <c r="G288" i="7"/>
  <c r="I288" i="7" s="1"/>
  <c r="G51" i="7"/>
  <c r="I51" i="7" s="1"/>
  <c r="I52" i="7"/>
  <c r="D288" i="7"/>
  <c r="F288" i="7" s="1"/>
  <c r="F52" i="7"/>
  <c r="C52" i="7" s="1"/>
  <c r="D51" i="7"/>
  <c r="M51" i="7"/>
  <c r="O51" i="7" s="1"/>
  <c r="O52" i="7"/>
  <c r="M288" i="7"/>
  <c r="O288" i="7" s="1"/>
  <c r="E286" i="7"/>
  <c r="F286" i="7" s="1"/>
  <c r="F283" i="7"/>
  <c r="C283" i="7" s="1"/>
  <c r="E291" i="7"/>
  <c r="E51" i="7"/>
  <c r="C53" i="7"/>
  <c r="C288" i="8" l="1"/>
  <c r="C52" i="8"/>
  <c r="C288" i="7"/>
  <c r="E290" i="7"/>
  <c r="F290" i="7" s="1"/>
  <c r="F291" i="7"/>
  <c r="C286" i="7"/>
  <c r="C291" i="7"/>
  <c r="C290" i="7" s="1"/>
  <c r="F51" i="7"/>
  <c r="C51" i="7" s="1"/>
  <c r="E293" i="6" l="1"/>
  <c r="E283" i="6"/>
  <c r="E281" i="6"/>
  <c r="E277" i="6"/>
  <c r="E272" i="6"/>
  <c r="E270" i="6" s="1"/>
  <c r="E269" i="6" s="1"/>
  <c r="E264" i="6"/>
  <c r="F264" i="6" s="1"/>
  <c r="E260" i="6"/>
  <c r="E259" i="6" s="1"/>
  <c r="E253" i="6"/>
  <c r="E252" i="6"/>
  <c r="E247" i="6"/>
  <c r="E239" i="6"/>
  <c r="E236" i="6"/>
  <c r="E234" i="6"/>
  <c r="E232" i="6" s="1"/>
  <c r="E231" i="6" s="1"/>
  <c r="E228" i="6"/>
  <c r="E217" i="6"/>
  <c r="E206" i="6"/>
  <c r="E205" i="6" s="1"/>
  <c r="E199" i="6"/>
  <c r="E197" i="6"/>
  <c r="E193" i="6"/>
  <c r="E192" i="6"/>
  <c r="F192" i="6" s="1"/>
  <c r="E189" i="6"/>
  <c r="E188" i="6" s="1"/>
  <c r="F188" i="6" s="1"/>
  <c r="E185" i="6"/>
  <c r="E180" i="6"/>
  <c r="E176" i="6"/>
  <c r="E175" i="6" s="1"/>
  <c r="E167" i="6"/>
  <c r="E166" i="6" s="1"/>
  <c r="E161" i="6"/>
  <c r="E152" i="6"/>
  <c r="E145" i="6"/>
  <c r="F145" i="6" s="1"/>
  <c r="C145" i="6" s="1"/>
  <c r="E142" i="6"/>
  <c r="E137" i="6"/>
  <c r="E132" i="6"/>
  <c r="E131" i="6"/>
  <c r="E129" i="6"/>
  <c r="E123" i="6"/>
  <c r="E117" i="6"/>
  <c r="E113" i="6"/>
  <c r="F113" i="6" s="1"/>
  <c r="C113" i="6" s="1"/>
  <c r="E104" i="6"/>
  <c r="E96" i="6"/>
  <c r="E90" i="6"/>
  <c r="E85" i="6"/>
  <c r="E84" i="6" s="1"/>
  <c r="E81" i="6"/>
  <c r="E78" i="6"/>
  <c r="E77" i="6"/>
  <c r="E70" i="6"/>
  <c r="E68" i="6"/>
  <c r="E59" i="6"/>
  <c r="E56" i="6"/>
  <c r="E55" i="6" s="1"/>
  <c r="E54" i="6" s="1"/>
  <c r="E44" i="6"/>
  <c r="E23" i="6"/>
  <c r="E22" i="6" s="1"/>
  <c r="O303" i="6"/>
  <c r="L303" i="6"/>
  <c r="I303" i="6"/>
  <c r="F303" i="6"/>
  <c r="C303" i="6" s="1"/>
  <c r="O301" i="6"/>
  <c r="L301" i="6"/>
  <c r="I301" i="6"/>
  <c r="F301" i="6"/>
  <c r="C301" i="6" s="1"/>
  <c r="O299" i="6"/>
  <c r="L299" i="6"/>
  <c r="I299" i="6"/>
  <c r="F299" i="6"/>
  <c r="C299" i="6" s="1"/>
  <c r="O298" i="6"/>
  <c r="L298" i="6"/>
  <c r="I298" i="6"/>
  <c r="F298" i="6"/>
  <c r="C298" i="6" s="1"/>
  <c r="O297" i="6"/>
  <c r="L297" i="6"/>
  <c r="I297" i="6"/>
  <c r="F297" i="6"/>
  <c r="C297" i="6" s="1"/>
  <c r="O296" i="6"/>
  <c r="L296" i="6"/>
  <c r="I296" i="6"/>
  <c r="F296" i="6"/>
  <c r="O295" i="6"/>
  <c r="L295" i="6"/>
  <c r="I295" i="6"/>
  <c r="F295" i="6"/>
  <c r="O294" i="6"/>
  <c r="L294" i="6"/>
  <c r="I294" i="6"/>
  <c r="F294" i="6"/>
  <c r="C294" i="6" s="1"/>
  <c r="N293" i="6"/>
  <c r="O293" i="6" s="1"/>
  <c r="M293" i="6"/>
  <c r="L293" i="6"/>
  <c r="K293" i="6"/>
  <c r="J293" i="6"/>
  <c r="H293" i="6"/>
  <c r="G293" i="6"/>
  <c r="D293" i="6"/>
  <c r="F293" i="6" s="1"/>
  <c r="M291" i="6"/>
  <c r="O285" i="6"/>
  <c r="L285" i="6"/>
  <c r="I285" i="6"/>
  <c r="F285" i="6"/>
  <c r="C285" i="6" s="1"/>
  <c r="O284" i="6"/>
  <c r="L284" i="6"/>
  <c r="I284" i="6"/>
  <c r="F284" i="6"/>
  <c r="C284" i="6" s="1"/>
  <c r="O283" i="6"/>
  <c r="N283" i="6"/>
  <c r="M283" i="6"/>
  <c r="K283" i="6"/>
  <c r="J283" i="6"/>
  <c r="H283" i="6"/>
  <c r="G283" i="6"/>
  <c r="F283" i="6"/>
  <c r="D283" i="6"/>
  <c r="O282" i="6"/>
  <c r="L282" i="6"/>
  <c r="I282" i="6"/>
  <c r="F282" i="6"/>
  <c r="C282" i="6" s="1"/>
  <c r="N281" i="6"/>
  <c r="M281" i="6"/>
  <c r="O281" i="6" s="1"/>
  <c r="L281" i="6"/>
  <c r="K281" i="6"/>
  <c r="J281" i="6"/>
  <c r="I281" i="6"/>
  <c r="H281" i="6"/>
  <c r="G281" i="6"/>
  <c r="D281" i="6"/>
  <c r="O280" i="6"/>
  <c r="L280" i="6"/>
  <c r="I280" i="6"/>
  <c r="F280" i="6"/>
  <c r="O279" i="6"/>
  <c r="L279" i="6"/>
  <c r="I279" i="6"/>
  <c r="F279" i="6"/>
  <c r="C279" i="6" s="1"/>
  <c r="O278" i="6"/>
  <c r="O277" i="6" s="1"/>
  <c r="L278" i="6"/>
  <c r="I278" i="6"/>
  <c r="F278" i="6"/>
  <c r="C278" i="6" s="1"/>
  <c r="N277" i="6"/>
  <c r="M277" i="6"/>
  <c r="M270" i="6" s="1"/>
  <c r="L277" i="6"/>
  <c r="K277" i="6"/>
  <c r="J277" i="6"/>
  <c r="I277" i="6"/>
  <c r="H277" i="6"/>
  <c r="G277" i="6"/>
  <c r="D277" i="6"/>
  <c r="O276" i="6"/>
  <c r="L276" i="6"/>
  <c r="I276" i="6"/>
  <c r="F276" i="6"/>
  <c r="C276" i="6" s="1"/>
  <c r="O275" i="6"/>
  <c r="L275" i="6"/>
  <c r="I275" i="6"/>
  <c r="F275" i="6"/>
  <c r="C275" i="6"/>
  <c r="O274" i="6"/>
  <c r="L274" i="6"/>
  <c r="I274" i="6"/>
  <c r="F274" i="6"/>
  <c r="C274" i="6" s="1"/>
  <c r="O273" i="6"/>
  <c r="L273" i="6"/>
  <c r="I273" i="6"/>
  <c r="F273" i="6"/>
  <c r="N272" i="6"/>
  <c r="N270" i="6" s="1"/>
  <c r="N269" i="6" s="1"/>
  <c r="M272" i="6"/>
  <c r="O272" i="6" s="1"/>
  <c r="K272" i="6"/>
  <c r="J272" i="6"/>
  <c r="I272" i="6"/>
  <c r="H272" i="6"/>
  <c r="G272" i="6"/>
  <c r="F272" i="6"/>
  <c r="D272" i="6"/>
  <c r="O271" i="6"/>
  <c r="L271" i="6"/>
  <c r="I271" i="6"/>
  <c r="F271" i="6"/>
  <c r="C271" i="6"/>
  <c r="K270" i="6"/>
  <c r="H270" i="6"/>
  <c r="H269" i="6" s="1"/>
  <c r="G270" i="6"/>
  <c r="D270" i="6"/>
  <c r="K269" i="6"/>
  <c r="G269" i="6"/>
  <c r="O268" i="6"/>
  <c r="L268" i="6"/>
  <c r="I268" i="6"/>
  <c r="F268" i="6"/>
  <c r="O267" i="6"/>
  <c r="L267" i="6"/>
  <c r="I267" i="6"/>
  <c r="F267" i="6"/>
  <c r="C267" i="6" s="1"/>
  <c r="O266" i="6"/>
  <c r="L266" i="6"/>
  <c r="I266" i="6"/>
  <c r="F266" i="6"/>
  <c r="C266" i="6" s="1"/>
  <c r="O265" i="6"/>
  <c r="L265" i="6"/>
  <c r="I265" i="6"/>
  <c r="F265" i="6"/>
  <c r="C265" i="6" s="1"/>
  <c r="N264" i="6"/>
  <c r="M264" i="6"/>
  <c r="K264" i="6"/>
  <c r="J264" i="6"/>
  <c r="L264" i="6" s="1"/>
  <c r="I264" i="6"/>
  <c r="H264" i="6"/>
  <c r="G264" i="6"/>
  <c r="D264" i="6"/>
  <c r="O263" i="6"/>
  <c r="L263" i="6"/>
  <c r="I263" i="6"/>
  <c r="F263" i="6"/>
  <c r="C263" i="6"/>
  <c r="O262" i="6"/>
  <c r="L262" i="6"/>
  <c r="I262" i="6"/>
  <c r="F262" i="6"/>
  <c r="C262" i="6" s="1"/>
  <c r="O261" i="6"/>
  <c r="L261" i="6"/>
  <c r="I261" i="6"/>
  <c r="F261" i="6"/>
  <c r="C261" i="6" s="1"/>
  <c r="N260" i="6"/>
  <c r="M260" i="6"/>
  <c r="O260" i="6" s="1"/>
  <c r="K260" i="6"/>
  <c r="J260" i="6"/>
  <c r="H260" i="6"/>
  <c r="I260" i="6" s="1"/>
  <c r="G260" i="6"/>
  <c r="F260" i="6"/>
  <c r="D260" i="6"/>
  <c r="M259" i="6"/>
  <c r="K259" i="6"/>
  <c r="H259" i="6"/>
  <c r="G259" i="6"/>
  <c r="I259" i="6" s="1"/>
  <c r="D259" i="6"/>
  <c r="O258" i="6"/>
  <c r="L258" i="6"/>
  <c r="I258" i="6"/>
  <c r="F258" i="6"/>
  <c r="C258" i="6" s="1"/>
  <c r="O257" i="6"/>
  <c r="L257" i="6"/>
  <c r="I257" i="6"/>
  <c r="F257" i="6"/>
  <c r="O256" i="6"/>
  <c r="L256" i="6"/>
  <c r="I256" i="6"/>
  <c r="F256" i="6"/>
  <c r="C256" i="6" s="1"/>
  <c r="O255" i="6"/>
  <c r="L255" i="6"/>
  <c r="I255" i="6"/>
  <c r="F255" i="6"/>
  <c r="C255" i="6" s="1"/>
  <c r="O254" i="6"/>
  <c r="L254" i="6"/>
  <c r="I254" i="6"/>
  <c r="F254" i="6"/>
  <c r="C254" i="6" s="1"/>
  <c r="N253" i="6"/>
  <c r="M253" i="6"/>
  <c r="K253" i="6"/>
  <c r="J253" i="6"/>
  <c r="L253" i="6" s="1"/>
  <c r="I253" i="6"/>
  <c r="H253" i="6"/>
  <c r="G253" i="6"/>
  <c r="D253" i="6"/>
  <c r="N252" i="6"/>
  <c r="K252" i="6"/>
  <c r="J252" i="6"/>
  <c r="L252" i="6" s="1"/>
  <c r="H252" i="6"/>
  <c r="G252" i="6"/>
  <c r="I252" i="6" s="1"/>
  <c r="D252" i="6"/>
  <c r="O251" i="6"/>
  <c r="L251" i="6"/>
  <c r="I251" i="6"/>
  <c r="F251" i="6"/>
  <c r="C251" i="6"/>
  <c r="O250" i="6"/>
  <c r="L250" i="6"/>
  <c r="I250" i="6"/>
  <c r="F250" i="6"/>
  <c r="C250" i="6" s="1"/>
  <c r="O249" i="6"/>
  <c r="L249" i="6"/>
  <c r="I249" i="6"/>
  <c r="F249" i="6"/>
  <c r="O248" i="6"/>
  <c r="L248" i="6"/>
  <c r="I248" i="6"/>
  <c r="F248" i="6"/>
  <c r="O247" i="6"/>
  <c r="N247" i="6"/>
  <c r="M247" i="6"/>
  <c r="K247" i="6"/>
  <c r="L247" i="6" s="1"/>
  <c r="J247" i="6"/>
  <c r="H247" i="6"/>
  <c r="G247" i="6"/>
  <c r="I247" i="6" s="1"/>
  <c r="D247" i="6"/>
  <c r="F247" i="6" s="1"/>
  <c r="O246" i="6"/>
  <c r="L246" i="6"/>
  <c r="I246" i="6"/>
  <c r="F246" i="6"/>
  <c r="C246" i="6" s="1"/>
  <c r="O245" i="6"/>
  <c r="L245" i="6"/>
  <c r="I245" i="6"/>
  <c r="F245" i="6"/>
  <c r="O244" i="6"/>
  <c r="L244" i="6"/>
  <c r="I244" i="6"/>
  <c r="F244" i="6"/>
  <c r="O243" i="6"/>
  <c r="L243" i="6"/>
  <c r="I243" i="6"/>
  <c r="F243" i="6"/>
  <c r="C243" i="6" s="1"/>
  <c r="O242" i="6"/>
  <c r="L242" i="6"/>
  <c r="I242" i="6"/>
  <c r="F242" i="6"/>
  <c r="C242" i="6" s="1"/>
  <c r="O241" i="6"/>
  <c r="L241" i="6"/>
  <c r="I241" i="6"/>
  <c r="C241" i="6" s="1"/>
  <c r="F241" i="6"/>
  <c r="O240" i="6"/>
  <c r="L240" i="6"/>
  <c r="C240" i="6" s="1"/>
  <c r="I240" i="6"/>
  <c r="F240" i="6"/>
  <c r="O239" i="6"/>
  <c r="N239" i="6"/>
  <c r="M239" i="6"/>
  <c r="K239" i="6"/>
  <c r="J239" i="6"/>
  <c r="H239" i="6"/>
  <c r="G239" i="6"/>
  <c r="D239" i="6"/>
  <c r="F239" i="6" s="1"/>
  <c r="O238" i="6"/>
  <c r="L238" i="6"/>
  <c r="I238" i="6"/>
  <c r="F238" i="6"/>
  <c r="C238" i="6" s="1"/>
  <c r="O237" i="6"/>
  <c r="L237" i="6"/>
  <c r="I237" i="6"/>
  <c r="C237" i="6" s="1"/>
  <c r="F237" i="6"/>
  <c r="N236" i="6"/>
  <c r="M236" i="6"/>
  <c r="K236" i="6"/>
  <c r="J236" i="6"/>
  <c r="L236" i="6" s="1"/>
  <c r="H236" i="6"/>
  <c r="G236" i="6"/>
  <c r="I236" i="6" s="1"/>
  <c r="F236" i="6"/>
  <c r="D236" i="6"/>
  <c r="O235" i="6"/>
  <c r="L235" i="6"/>
  <c r="I235" i="6"/>
  <c r="F235" i="6"/>
  <c r="C235" i="6" s="1"/>
  <c r="N234" i="6"/>
  <c r="M234" i="6"/>
  <c r="O234" i="6" s="1"/>
  <c r="L234" i="6"/>
  <c r="K234" i="6"/>
  <c r="J234" i="6"/>
  <c r="H234" i="6"/>
  <c r="G234" i="6"/>
  <c r="D234" i="6"/>
  <c r="O233" i="6"/>
  <c r="L233" i="6"/>
  <c r="I233" i="6"/>
  <c r="C233" i="6" s="1"/>
  <c r="F233" i="6"/>
  <c r="M232" i="6"/>
  <c r="J232" i="6"/>
  <c r="O230" i="6"/>
  <c r="L230" i="6"/>
  <c r="I230" i="6"/>
  <c r="F230" i="6"/>
  <c r="C230" i="6" s="1"/>
  <c r="O229" i="6"/>
  <c r="L229" i="6"/>
  <c r="I229" i="6"/>
  <c r="F229" i="6"/>
  <c r="N228" i="6"/>
  <c r="M228" i="6"/>
  <c r="K228" i="6"/>
  <c r="J228" i="6"/>
  <c r="H228" i="6"/>
  <c r="G228" i="6"/>
  <c r="I228" i="6" s="1"/>
  <c r="F228" i="6"/>
  <c r="D228" i="6"/>
  <c r="O227" i="6"/>
  <c r="L227" i="6"/>
  <c r="I227" i="6"/>
  <c r="F227" i="6"/>
  <c r="C227" i="6" s="1"/>
  <c r="O226" i="6"/>
  <c r="L226" i="6"/>
  <c r="I226" i="6"/>
  <c r="F226" i="6"/>
  <c r="C226" i="6" s="1"/>
  <c r="O225" i="6"/>
  <c r="L225" i="6"/>
  <c r="I225" i="6"/>
  <c r="F225" i="6"/>
  <c r="O224" i="6"/>
  <c r="L224" i="6"/>
  <c r="I224" i="6"/>
  <c r="F224" i="6"/>
  <c r="C224" i="6" s="1"/>
  <c r="O223" i="6"/>
  <c r="L223" i="6"/>
  <c r="I223" i="6"/>
  <c r="F223" i="6"/>
  <c r="C223" i="6" s="1"/>
  <c r="O222" i="6"/>
  <c r="L222" i="6"/>
  <c r="I222" i="6"/>
  <c r="F222" i="6"/>
  <c r="C222" i="6" s="1"/>
  <c r="O221" i="6"/>
  <c r="L221" i="6"/>
  <c r="I221" i="6"/>
  <c r="F221" i="6"/>
  <c r="O220" i="6"/>
  <c r="L220" i="6"/>
  <c r="I220" i="6"/>
  <c r="F220" i="6"/>
  <c r="O219" i="6"/>
  <c r="L219" i="6"/>
  <c r="I219" i="6"/>
  <c r="F219" i="6"/>
  <c r="C219" i="6"/>
  <c r="O218" i="6"/>
  <c r="L218" i="6"/>
  <c r="I218" i="6"/>
  <c r="F218" i="6"/>
  <c r="C218" i="6" s="1"/>
  <c r="N217" i="6"/>
  <c r="M217" i="6"/>
  <c r="O217" i="6" s="1"/>
  <c r="K217" i="6"/>
  <c r="J217" i="6"/>
  <c r="L217" i="6" s="1"/>
  <c r="I217" i="6"/>
  <c r="H217" i="6"/>
  <c r="G217" i="6"/>
  <c r="D217" i="6"/>
  <c r="O216" i="6"/>
  <c r="L216" i="6"/>
  <c r="I216" i="6"/>
  <c r="F216" i="6"/>
  <c r="C216" i="6" s="1"/>
  <c r="O215" i="6"/>
  <c r="L215" i="6"/>
  <c r="I215" i="6"/>
  <c r="F215" i="6"/>
  <c r="C215" i="6"/>
  <c r="O214" i="6"/>
  <c r="L214" i="6"/>
  <c r="I214" i="6"/>
  <c r="F214" i="6"/>
  <c r="C214" i="6" s="1"/>
  <c r="O213" i="6"/>
  <c r="L213" i="6"/>
  <c r="I213" i="6"/>
  <c r="F213" i="6"/>
  <c r="C213" i="6" s="1"/>
  <c r="O212" i="6"/>
  <c r="L212" i="6"/>
  <c r="I212" i="6"/>
  <c r="F212" i="6"/>
  <c r="C212" i="6" s="1"/>
  <c r="O211" i="6"/>
  <c r="L211" i="6"/>
  <c r="I211" i="6"/>
  <c r="F211" i="6"/>
  <c r="C211" i="6" s="1"/>
  <c r="O210" i="6"/>
  <c r="L210" i="6"/>
  <c r="I210" i="6"/>
  <c r="F210" i="6"/>
  <c r="C210" i="6" s="1"/>
  <c r="O209" i="6"/>
  <c r="L209" i="6"/>
  <c r="I209" i="6"/>
  <c r="F209" i="6"/>
  <c r="O208" i="6"/>
  <c r="L208" i="6"/>
  <c r="I208" i="6"/>
  <c r="F208" i="6"/>
  <c r="O207" i="6"/>
  <c r="L207" i="6"/>
  <c r="I207" i="6"/>
  <c r="F207" i="6"/>
  <c r="C207" i="6" s="1"/>
  <c r="N206" i="6"/>
  <c r="M206" i="6"/>
  <c r="O206" i="6" s="1"/>
  <c r="L206" i="6"/>
  <c r="K206" i="6"/>
  <c r="J206" i="6"/>
  <c r="H206" i="6"/>
  <c r="H205" i="6" s="1"/>
  <c r="G206" i="6"/>
  <c r="D206" i="6"/>
  <c r="M205" i="6"/>
  <c r="K205" i="6"/>
  <c r="G205" i="6"/>
  <c r="O204" i="6"/>
  <c r="L204" i="6"/>
  <c r="I204" i="6"/>
  <c r="F204" i="6"/>
  <c r="C204" i="6" s="1"/>
  <c r="O203" i="6"/>
  <c r="L203" i="6"/>
  <c r="I203" i="6"/>
  <c r="F203" i="6"/>
  <c r="C203" i="6" s="1"/>
  <c r="O202" i="6"/>
  <c r="L202" i="6"/>
  <c r="I202" i="6"/>
  <c r="F202" i="6"/>
  <c r="C202" i="6" s="1"/>
  <c r="O201" i="6"/>
  <c r="L201" i="6"/>
  <c r="I201" i="6"/>
  <c r="C201" i="6" s="1"/>
  <c r="F201" i="6"/>
  <c r="O200" i="6"/>
  <c r="L200" i="6"/>
  <c r="I200" i="6"/>
  <c r="F200" i="6"/>
  <c r="O199" i="6"/>
  <c r="N199" i="6"/>
  <c r="M199" i="6"/>
  <c r="K199" i="6"/>
  <c r="K197" i="6" s="1"/>
  <c r="K196" i="6" s="1"/>
  <c r="J199" i="6"/>
  <c r="L199" i="6" s="1"/>
  <c r="H199" i="6"/>
  <c r="G199" i="6"/>
  <c r="D199" i="6"/>
  <c r="O198" i="6"/>
  <c r="L198" i="6"/>
  <c r="I198" i="6"/>
  <c r="F198" i="6"/>
  <c r="C198" i="6" s="1"/>
  <c r="N197" i="6"/>
  <c r="M197" i="6"/>
  <c r="J197" i="6"/>
  <c r="L197" i="6" s="1"/>
  <c r="H197" i="6"/>
  <c r="D197" i="6"/>
  <c r="O194" i="6"/>
  <c r="L194" i="6"/>
  <c r="I194" i="6"/>
  <c r="F194" i="6"/>
  <c r="C194" i="6" s="1"/>
  <c r="N193" i="6"/>
  <c r="M193" i="6"/>
  <c r="K193" i="6"/>
  <c r="J193" i="6"/>
  <c r="L193" i="6" s="1"/>
  <c r="I193" i="6"/>
  <c r="H193" i="6"/>
  <c r="G193" i="6"/>
  <c r="D193" i="6"/>
  <c r="N192" i="6"/>
  <c r="K192" i="6"/>
  <c r="J192" i="6"/>
  <c r="L192" i="6" s="1"/>
  <c r="H192" i="6"/>
  <c r="G192" i="6"/>
  <c r="I192" i="6" s="1"/>
  <c r="D192" i="6"/>
  <c r="O191" i="6"/>
  <c r="L191" i="6"/>
  <c r="I191" i="6"/>
  <c r="F191" i="6"/>
  <c r="C191" i="6"/>
  <c r="O190" i="6"/>
  <c r="L190" i="6"/>
  <c r="I190" i="6"/>
  <c r="F190" i="6"/>
  <c r="C190" i="6" s="1"/>
  <c r="N189" i="6"/>
  <c r="M189" i="6"/>
  <c r="K189" i="6"/>
  <c r="J189" i="6"/>
  <c r="L189" i="6" s="1"/>
  <c r="I189" i="6"/>
  <c r="H189" i="6"/>
  <c r="G189" i="6"/>
  <c r="D189" i="6"/>
  <c r="F189" i="6" s="1"/>
  <c r="N188" i="6"/>
  <c r="K188" i="6"/>
  <c r="J188" i="6"/>
  <c r="L188" i="6" s="1"/>
  <c r="H188" i="6"/>
  <c r="G188" i="6"/>
  <c r="I188" i="6" s="1"/>
  <c r="D188" i="6"/>
  <c r="O187" i="6"/>
  <c r="L187" i="6"/>
  <c r="I187" i="6"/>
  <c r="F187" i="6"/>
  <c r="C187" i="6"/>
  <c r="O186" i="6"/>
  <c r="L186" i="6"/>
  <c r="I186" i="6"/>
  <c r="F186" i="6"/>
  <c r="C186" i="6" s="1"/>
  <c r="N185" i="6"/>
  <c r="M185" i="6"/>
  <c r="O185" i="6" s="1"/>
  <c r="K185" i="6"/>
  <c r="J185" i="6"/>
  <c r="L185" i="6" s="1"/>
  <c r="I185" i="6"/>
  <c r="H185" i="6"/>
  <c r="G185" i="6"/>
  <c r="D185" i="6"/>
  <c r="O184" i="6"/>
  <c r="L184" i="6"/>
  <c r="I184" i="6"/>
  <c r="F184" i="6"/>
  <c r="O183" i="6"/>
  <c r="L183" i="6"/>
  <c r="I183" i="6"/>
  <c r="F183" i="6"/>
  <c r="O182" i="6"/>
  <c r="L182" i="6"/>
  <c r="I182" i="6"/>
  <c r="F182" i="6"/>
  <c r="C182" i="6"/>
  <c r="O181" i="6"/>
  <c r="L181" i="6"/>
  <c r="I181" i="6"/>
  <c r="F181" i="6"/>
  <c r="C181" i="6" s="1"/>
  <c r="N180" i="6"/>
  <c r="M180" i="6"/>
  <c r="K180" i="6"/>
  <c r="J180" i="6"/>
  <c r="L180" i="6" s="1"/>
  <c r="I180" i="6"/>
  <c r="H180" i="6"/>
  <c r="G180" i="6"/>
  <c r="F180" i="6"/>
  <c r="D180" i="6"/>
  <c r="O179" i="6"/>
  <c r="L179" i="6"/>
  <c r="C179" i="6" s="1"/>
  <c r="I179" i="6"/>
  <c r="F179" i="6"/>
  <c r="O178" i="6"/>
  <c r="L178" i="6"/>
  <c r="I178" i="6"/>
  <c r="F178" i="6"/>
  <c r="C178" i="6"/>
  <c r="O177" i="6"/>
  <c r="L177" i="6"/>
  <c r="I177" i="6"/>
  <c r="F177" i="6"/>
  <c r="C177" i="6" s="1"/>
  <c r="N176" i="6"/>
  <c r="N175" i="6" s="1"/>
  <c r="N174" i="6" s="1"/>
  <c r="M176" i="6"/>
  <c r="K176" i="6"/>
  <c r="J176" i="6"/>
  <c r="L176" i="6" s="1"/>
  <c r="I176" i="6"/>
  <c r="H176" i="6"/>
  <c r="G176" i="6"/>
  <c r="D176" i="6"/>
  <c r="K175" i="6"/>
  <c r="K174" i="6" s="1"/>
  <c r="H175" i="6"/>
  <c r="G175" i="6"/>
  <c r="I175" i="6" s="1"/>
  <c r="D175" i="6"/>
  <c r="H174" i="6"/>
  <c r="G174" i="6"/>
  <c r="I174" i="6" s="1"/>
  <c r="D174" i="6"/>
  <c r="O173" i="6"/>
  <c r="L173" i="6"/>
  <c r="I173" i="6"/>
  <c r="F173" i="6"/>
  <c r="O172" i="6"/>
  <c r="L172" i="6"/>
  <c r="I172" i="6"/>
  <c r="F172" i="6"/>
  <c r="O171" i="6"/>
  <c r="L171" i="6"/>
  <c r="C171" i="6" s="1"/>
  <c r="I171" i="6"/>
  <c r="F171" i="6"/>
  <c r="O170" i="6"/>
  <c r="L170" i="6"/>
  <c r="I170" i="6"/>
  <c r="F170" i="6"/>
  <c r="C170" i="6"/>
  <c r="O169" i="6"/>
  <c r="L169" i="6"/>
  <c r="I169" i="6"/>
  <c r="F169" i="6"/>
  <c r="C169" i="6" s="1"/>
  <c r="O168" i="6"/>
  <c r="L168" i="6"/>
  <c r="I168" i="6"/>
  <c r="F168" i="6"/>
  <c r="C168" i="6" s="1"/>
  <c r="O167" i="6"/>
  <c r="N167" i="6"/>
  <c r="N166" i="6" s="1"/>
  <c r="M167" i="6"/>
  <c r="K167" i="6"/>
  <c r="K166" i="6" s="1"/>
  <c r="J167" i="6"/>
  <c r="H167" i="6"/>
  <c r="G167" i="6"/>
  <c r="I167" i="6" s="1"/>
  <c r="D167" i="6"/>
  <c r="O166" i="6"/>
  <c r="M166" i="6"/>
  <c r="H166" i="6"/>
  <c r="G166" i="6"/>
  <c r="I166" i="6" s="1"/>
  <c r="D166" i="6"/>
  <c r="O165" i="6"/>
  <c r="L165" i="6"/>
  <c r="I165" i="6"/>
  <c r="F165" i="6"/>
  <c r="C165" i="6" s="1"/>
  <c r="O164" i="6"/>
  <c r="L164" i="6"/>
  <c r="I164" i="6"/>
  <c r="C164" i="6" s="1"/>
  <c r="F164" i="6"/>
  <c r="O163" i="6"/>
  <c r="L163" i="6"/>
  <c r="I163" i="6"/>
  <c r="F163" i="6"/>
  <c r="C163" i="6"/>
  <c r="O162" i="6"/>
  <c r="L162" i="6"/>
  <c r="I162" i="6"/>
  <c r="F162" i="6"/>
  <c r="C162" i="6" s="1"/>
  <c r="N161" i="6"/>
  <c r="M161" i="6"/>
  <c r="O161" i="6" s="1"/>
  <c r="L161" i="6"/>
  <c r="K161" i="6"/>
  <c r="J161" i="6"/>
  <c r="H161" i="6"/>
  <c r="I161" i="6" s="1"/>
  <c r="G161" i="6"/>
  <c r="D161" i="6"/>
  <c r="F161" i="6" s="1"/>
  <c r="O160" i="6"/>
  <c r="L160" i="6"/>
  <c r="I160" i="6"/>
  <c r="F160" i="6"/>
  <c r="C160" i="6" s="1"/>
  <c r="O159" i="6"/>
  <c r="L159" i="6"/>
  <c r="I159" i="6"/>
  <c r="F159" i="6"/>
  <c r="C159" i="6" s="1"/>
  <c r="O158" i="6"/>
  <c r="L158" i="6"/>
  <c r="I158" i="6"/>
  <c r="F158" i="6"/>
  <c r="O157" i="6"/>
  <c r="L157" i="6"/>
  <c r="I157" i="6"/>
  <c r="F157" i="6"/>
  <c r="O156" i="6"/>
  <c r="L156" i="6"/>
  <c r="C156" i="6" s="1"/>
  <c r="I156" i="6"/>
  <c r="F156" i="6"/>
  <c r="O155" i="6"/>
  <c r="L155" i="6"/>
  <c r="I155" i="6"/>
  <c r="F155" i="6"/>
  <c r="C155" i="6"/>
  <c r="O154" i="6"/>
  <c r="L154" i="6"/>
  <c r="I154" i="6"/>
  <c r="F154" i="6"/>
  <c r="C154" i="6" s="1"/>
  <c r="O153" i="6"/>
  <c r="L153" i="6"/>
  <c r="I153" i="6"/>
  <c r="F153" i="6"/>
  <c r="O152" i="6"/>
  <c r="N152" i="6"/>
  <c r="M152" i="6"/>
  <c r="K152" i="6"/>
  <c r="J152" i="6"/>
  <c r="L152" i="6" s="1"/>
  <c r="H152" i="6"/>
  <c r="G152" i="6"/>
  <c r="I152" i="6" s="1"/>
  <c r="F152" i="6"/>
  <c r="C152" i="6" s="1"/>
  <c r="D152" i="6"/>
  <c r="O151" i="6"/>
  <c r="L151" i="6"/>
  <c r="I151" i="6"/>
  <c r="F151" i="6"/>
  <c r="C151" i="6" s="1"/>
  <c r="O150" i="6"/>
  <c r="L150" i="6"/>
  <c r="I150" i="6"/>
  <c r="F150" i="6"/>
  <c r="C150" i="6" s="1"/>
  <c r="O149" i="6"/>
  <c r="L149" i="6"/>
  <c r="I149" i="6"/>
  <c r="C149" i="6" s="1"/>
  <c r="F149" i="6"/>
  <c r="O148" i="6"/>
  <c r="L148" i="6"/>
  <c r="I148" i="6"/>
  <c r="F148" i="6"/>
  <c r="C148" i="6"/>
  <c r="O147" i="6"/>
  <c r="L147" i="6"/>
  <c r="I147" i="6"/>
  <c r="F147" i="6"/>
  <c r="C147" i="6" s="1"/>
  <c r="O146" i="6"/>
  <c r="L146" i="6"/>
  <c r="I146" i="6"/>
  <c r="F146" i="6"/>
  <c r="N145" i="6"/>
  <c r="M145" i="6"/>
  <c r="O145" i="6" s="1"/>
  <c r="K145" i="6"/>
  <c r="J145" i="6"/>
  <c r="L145" i="6" s="1"/>
  <c r="I145" i="6"/>
  <c r="H145" i="6"/>
  <c r="G145" i="6"/>
  <c r="D145" i="6"/>
  <c r="O144" i="6"/>
  <c r="C144" i="6" s="1"/>
  <c r="L144" i="6"/>
  <c r="I144" i="6"/>
  <c r="F144" i="6"/>
  <c r="O143" i="6"/>
  <c r="L143" i="6"/>
  <c r="I143" i="6"/>
  <c r="F143" i="6"/>
  <c r="C143" i="6" s="1"/>
  <c r="N142" i="6"/>
  <c r="M142" i="6"/>
  <c r="O142" i="6" s="1"/>
  <c r="L142" i="6"/>
  <c r="K142" i="6"/>
  <c r="J142" i="6"/>
  <c r="H142" i="6"/>
  <c r="I142" i="6" s="1"/>
  <c r="G142" i="6"/>
  <c r="D142" i="6"/>
  <c r="F142" i="6" s="1"/>
  <c r="O141" i="6"/>
  <c r="L141" i="6"/>
  <c r="I141" i="6"/>
  <c r="F141" i="6"/>
  <c r="O140" i="6"/>
  <c r="L140" i="6"/>
  <c r="I140" i="6"/>
  <c r="F140" i="6"/>
  <c r="C140" i="6"/>
  <c r="O139" i="6"/>
  <c r="L139" i="6"/>
  <c r="I139" i="6"/>
  <c r="F139" i="6"/>
  <c r="C139" i="6" s="1"/>
  <c r="O138" i="6"/>
  <c r="L138" i="6"/>
  <c r="I138" i="6"/>
  <c r="F138" i="6"/>
  <c r="N137" i="6"/>
  <c r="M137" i="6"/>
  <c r="K137" i="6"/>
  <c r="J137" i="6"/>
  <c r="L137" i="6" s="1"/>
  <c r="I137" i="6"/>
  <c r="H137" i="6"/>
  <c r="G137" i="6"/>
  <c r="D137" i="6"/>
  <c r="O136" i="6"/>
  <c r="L136" i="6"/>
  <c r="I136" i="6"/>
  <c r="F136" i="6"/>
  <c r="C136" i="6" s="1"/>
  <c r="O135" i="6"/>
  <c r="L135" i="6"/>
  <c r="I135" i="6"/>
  <c r="F135" i="6"/>
  <c r="C135" i="6" s="1"/>
  <c r="O134" i="6"/>
  <c r="L134" i="6"/>
  <c r="I134" i="6"/>
  <c r="F134" i="6"/>
  <c r="O133" i="6"/>
  <c r="L133" i="6"/>
  <c r="I133" i="6"/>
  <c r="F133" i="6"/>
  <c r="N132" i="6"/>
  <c r="N131" i="6" s="1"/>
  <c r="M132" i="6"/>
  <c r="K132" i="6"/>
  <c r="J132" i="6"/>
  <c r="H132" i="6"/>
  <c r="G132" i="6"/>
  <c r="I132" i="6" s="1"/>
  <c r="F132" i="6"/>
  <c r="D132" i="6"/>
  <c r="K131" i="6"/>
  <c r="H131" i="6"/>
  <c r="O130" i="6"/>
  <c r="L130" i="6"/>
  <c r="I130" i="6"/>
  <c r="F130" i="6"/>
  <c r="C130" i="6" s="1"/>
  <c r="N129" i="6"/>
  <c r="M129" i="6"/>
  <c r="K129" i="6"/>
  <c r="J129" i="6"/>
  <c r="L129" i="6" s="1"/>
  <c r="I129" i="6"/>
  <c r="H129" i="6"/>
  <c r="G129" i="6"/>
  <c r="F129" i="6"/>
  <c r="D129" i="6"/>
  <c r="O128" i="6"/>
  <c r="L128" i="6"/>
  <c r="I128" i="6"/>
  <c r="F128" i="6"/>
  <c r="O127" i="6"/>
  <c r="L127" i="6"/>
  <c r="I127" i="6"/>
  <c r="F127" i="6"/>
  <c r="C127" i="6" s="1"/>
  <c r="O126" i="6"/>
  <c r="L126" i="6"/>
  <c r="I126" i="6"/>
  <c r="F126" i="6"/>
  <c r="C126" i="6" s="1"/>
  <c r="O125" i="6"/>
  <c r="L125" i="6"/>
  <c r="I125" i="6"/>
  <c r="C125" i="6" s="1"/>
  <c r="F125" i="6"/>
  <c r="O124" i="6"/>
  <c r="L124" i="6"/>
  <c r="I124" i="6"/>
  <c r="F124" i="6"/>
  <c r="C124" i="6"/>
  <c r="O123" i="6"/>
  <c r="N123" i="6"/>
  <c r="M123" i="6"/>
  <c r="L123" i="6"/>
  <c r="K123" i="6"/>
  <c r="J123" i="6"/>
  <c r="H123" i="6"/>
  <c r="G123" i="6"/>
  <c r="I123" i="6" s="1"/>
  <c r="D123" i="6"/>
  <c r="F123" i="6" s="1"/>
  <c r="O122" i="6"/>
  <c r="L122" i="6"/>
  <c r="I122" i="6"/>
  <c r="F122" i="6"/>
  <c r="C122" i="6" s="1"/>
  <c r="O121" i="6"/>
  <c r="L121" i="6"/>
  <c r="I121" i="6"/>
  <c r="F121" i="6"/>
  <c r="C121" i="6" s="1"/>
  <c r="O120" i="6"/>
  <c r="L120" i="6"/>
  <c r="I120" i="6"/>
  <c r="F120" i="6"/>
  <c r="C120" i="6"/>
  <c r="O119" i="6"/>
  <c r="L119" i="6"/>
  <c r="I119" i="6"/>
  <c r="F119" i="6"/>
  <c r="C119" i="6" s="1"/>
  <c r="O118" i="6"/>
  <c r="L118" i="6"/>
  <c r="I118" i="6"/>
  <c r="F118" i="6"/>
  <c r="N117" i="6"/>
  <c r="M117" i="6"/>
  <c r="O117" i="6" s="1"/>
  <c r="K117" i="6"/>
  <c r="J117" i="6"/>
  <c r="L117" i="6" s="1"/>
  <c r="I117" i="6"/>
  <c r="H117" i="6"/>
  <c r="G117" i="6"/>
  <c r="F117" i="6"/>
  <c r="C117" i="6" s="1"/>
  <c r="D117" i="6"/>
  <c r="O116" i="6"/>
  <c r="C116" i="6" s="1"/>
  <c r="L116" i="6"/>
  <c r="I116" i="6"/>
  <c r="F116" i="6"/>
  <c r="O115" i="6"/>
  <c r="L115" i="6"/>
  <c r="I115" i="6"/>
  <c r="F115" i="6"/>
  <c r="C115" i="6" s="1"/>
  <c r="O114" i="6"/>
  <c r="L114" i="6"/>
  <c r="I114" i="6"/>
  <c r="F114" i="6"/>
  <c r="N113" i="6"/>
  <c r="M113" i="6"/>
  <c r="O113" i="6" s="1"/>
  <c r="K113" i="6"/>
  <c r="J113" i="6"/>
  <c r="L113" i="6" s="1"/>
  <c r="I113" i="6"/>
  <c r="H113" i="6"/>
  <c r="G113" i="6"/>
  <c r="D113" i="6"/>
  <c r="O112" i="6"/>
  <c r="L112" i="6"/>
  <c r="I112" i="6"/>
  <c r="F112" i="6"/>
  <c r="C112" i="6"/>
  <c r="O111" i="6"/>
  <c r="L111" i="6"/>
  <c r="I111" i="6"/>
  <c r="F111" i="6"/>
  <c r="C111" i="6" s="1"/>
  <c r="O110" i="6"/>
  <c r="L110" i="6"/>
  <c r="I110" i="6"/>
  <c r="F110" i="6"/>
  <c r="O109" i="6"/>
  <c r="L109" i="6"/>
  <c r="I109" i="6"/>
  <c r="F109" i="6"/>
  <c r="O108" i="6"/>
  <c r="L108" i="6"/>
  <c r="I108" i="6"/>
  <c r="F108" i="6"/>
  <c r="O107" i="6"/>
  <c r="C107" i="6" s="1"/>
  <c r="L107" i="6"/>
  <c r="I107" i="6"/>
  <c r="F107" i="6"/>
  <c r="O106" i="6"/>
  <c r="L106" i="6"/>
  <c r="I106" i="6"/>
  <c r="F106" i="6"/>
  <c r="C106" i="6" s="1"/>
  <c r="O105" i="6"/>
  <c r="L105" i="6"/>
  <c r="I105" i="6"/>
  <c r="F105" i="6"/>
  <c r="C105" i="6" s="1"/>
  <c r="O104" i="6"/>
  <c r="N104" i="6"/>
  <c r="M104" i="6"/>
  <c r="K104" i="6"/>
  <c r="J104" i="6"/>
  <c r="L104" i="6" s="1"/>
  <c r="H104" i="6"/>
  <c r="G104" i="6"/>
  <c r="I104" i="6" s="1"/>
  <c r="F104" i="6"/>
  <c r="C104" i="6" s="1"/>
  <c r="D104" i="6"/>
  <c r="O103" i="6"/>
  <c r="L103" i="6"/>
  <c r="I103" i="6"/>
  <c r="F103" i="6"/>
  <c r="C103" i="6" s="1"/>
  <c r="O102" i="6"/>
  <c r="L102" i="6"/>
  <c r="I102" i="6"/>
  <c r="F102" i="6"/>
  <c r="C102" i="6" s="1"/>
  <c r="O101" i="6"/>
  <c r="L101" i="6"/>
  <c r="I101" i="6"/>
  <c r="F101" i="6"/>
  <c r="C101" i="6" s="1"/>
  <c r="O100" i="6"/>
  <c r="L100" i="6"/>
  <c r="I100" i="6"/>
  <c r="F100" i="6"/>
  <c r="C100" i="6" s="1"/>
  <c r="O99" i="6"/>
  <c r="L99" i="6"/>
  <c r="I99" i="6"/>
  <c r="F99" i="6"/>
  <c r="C99" i="6" s="1"/>
  <c r="O98" i="6"/>
  <c r="L98" i="6"/>
  <c r="I98" i="6"/>
  <c r="F98" i="6"/>
  <c r="O97" i="6"/>
  <c r="L97" i="6"/>
  <c r="I97" i="6"/>
  <c r="F97" i="6"/>
  <c r="N96" i="6"/>
  <c r="O96" i="6" s="1"/>
  <c r="M96" i="6"/>
  <c r="K96" i="6"/>
  <c r="J96" i="6"/>
  <c r="L96" i="6" s="1"/>
  <c r="H96" i="6"/>
  <c r="G96" i="6"/>
  <c r="I96" i="6" s="1"/>
  <c r="F96" i="6"/>
  <c r="D96" i="6"/>
  <c r="O95" i="6"/>
  <c r="L95" i="6"/>
  <c r="I95" i="6"/>
  <c r="F95" i="6"/>
  <c r="C95" i="6" s="1"/>
  <c r="O94" i="6"/>
  <c r="L94" i="6"/>
  <c r="I94" i="6"/>
  <c r="F94" i="6"/>
  <c r="O93" i="6"/>
  <c r="L93" i="6"/>
  <c r="I93" i="6"/>
  <c r="F93" i="6"/>
  <c r="O92" i="6"/>
  <c r="L92" i="6"/>
  <c r="C92" i="6" s="1"/>
  <c r="I92" i="6"/>
  <c r="F92" i="6"/>
  <c r="O91" i="6"/>
  <c r="L91" i="6"/>
  <c r="I91" i="6"/>
  <c r="F91" i="6"/>
  <c r="C91" i="6"/>
  <c r="N90" i="6"/>
  <c r="M90" i="6"/>
  <c r="O90" i="6" s="1"/>
  <c r="L90" i="6"/>
  <c r="K90" i="6"/>
  <c r="J90" i="6"/>
  <c r="H90" i="6"/>
  <c r="G90" i="6"/>
  <c r="D90" i="6"/>
  <c r="O89" i="6"/>
  <c r="L89" i="6"/>
  <c r="I89" i="6"/>
  <c r="F89" i="6"/>
  <c r="O88" i="6"/>
  <c r="L88" i="6"/>
  <c r="I88" i="6"/>
  <c r="F88" i="6"/>
  <c r="O87" i="6"/>
  <c r="L87" i="6"/>
  <c r="I87" i="6"/>
  <c r="F87" i="6"/>
  <c r="C87" i="6"/>
  <c r="O86" i="6"/>
  <c r="L86" i="6"/>
  <c r="I86" i="6"/>
  <c r="F86" i="6"/>
  <c r="C86" i="6" s="1"/>
  <c r="N85" i="6"/>
  <c r="N84" i="6" s="1"/>
  <c r="M85" i="6"/>
  <c r="K85" i="6"/>
  <c r="J85" i="6"/>
  <c r="L85" i="6" s="1"/>
  <c r="I85" i="6"/>
  <c r="H85" i="6"/>
  <c r="G85" i="6"/>
  <c r="D85" i="6"/>
  <c r="K84" i="6"/>
  <c r="K76" i="6" s="1"/>
  <c r="O83" i="6"/>
  <c r="L83" i="6"/>
  <c r="I83" i="6"/>
  <c r="F83" i="6"/>
  <c r="C83" i="6" s="1"/>
  <c r="O82" i="6"/>
  <c r="L82" i="6"/>
  <c r="I82" i="6"/>
  <c r="F82" i="6"/>
  <c r="N81" i="6"/>
  <c r="M81" i="6"/>
  <c r="O81" i="6" s="1"/>
  <c r="K81" i="6"/>
  <c r="J81" i="6"/>
  <c r="L81" i="6" s="1"/>
  <c r="I81" i="6"/>
  <c r="H81" i="6"/>
  <c r="G81" i="6"/>
  <c r="F81" i="6"/>
  <c r="C81" i="6" s="1"/>
  <c r="D81" i="6"/>
  <c r="O80" i="6"/>
  <c r="C80" i="6" s="1"/>
  <c r="L80" i="6"/>
  <c r="I80" i="6"/>
  <c r="F80" i="6"/>
  <c r="O79" i="6"/>
  <c r="L79" i="6"/>
  <c r="I79" i="6"/>
  <c r="F79" i="6"/>
  <c r="C79" i="6" s="1"/>
  <c r="N78" i="6"/>
  <c r="M78" i="6"/>
  <c r="O78" i="6" s="1"/>
  <c r="L78" i="6"/>
  <c r="K78" i="6"/>
  <c r="J78" i="6"/>
  <c r="H78" i="6"/>
  <c r="H77" i="6" s="1"/>
  <c r="G78" i="6"/>
  <c r="D78" i="6"/>
  <c r="N77" i="6"/>
  <c r="N76" i="6" s="1"/>
  <c r="N53" i="6" s="1"/>
  <c r="K77" i="6"/>
  <c r="J77" i="6"/>
  <c r="L77" i="6" s="1"/>
  <c r="I77" i="6"/>
  <c r="G77" i="6"/>
  <c r="O75" i="6"/>
  <c r="L75" i="6"/>
  <c r="I75" i="6"/>
  <c r="F75" i="6"/>
  <c r="C75" i="6"/>
  <c r="O74" i="6"/>
  <c r="L74" i="6"/>
  <c r="I74" i="6"/>
  <c r="F74" i="6"/>
  <c r="C74" i="6" s="1"/>
  <c r="O73" i="6"/>
  <c r="L73" i="6"/>
  <c r="I73" i="6"/>
  <c r="F73" i="6"/>
  <c r="C73" i="6" s="1"/>
  <c r="O72" i="6"/>
  <c r="L72" i="6"/>
  <c r="I72" i="6"/>
  <c r="F72" i="6"/>
  <c r="C72" i="6" s="1"/>
  <c r="O71" i="6"/>
  <c r="L71" i="6"/>
  <c r="I71" i="6"/>
  <c r="F71" i="6"/>
  <c r="C71" i="6" s="1"/>
  <c r="N70" i="6"/>
  <c r="M70" i="6"/>
  <c r="L70" i="6"/>
  <c r="K70" i="6"/>
  <c r="J70" i="6"/>
  <c r="H70" i="6"/>
  <c r="H68" i="6" s="1"/>
  <c r="G70" i="6"/>
  <c r="D70" i="6"/>
  <c r="O69" i="6"/>
  <c r="L69" i="6"/>
  <c r="I69" i="6"/>
  <c r="F69" i="6"/>
  <c r="C69" i="6" s="1"/>
  <c r="N68" i="6"/>
  <c r="K68" i="6"/>
  <c r="J68" i="6"/>
  <c r="L68" i="6" s="1"/>
  <c r="G68" i="6"/>
  <c r="I68" i="6" s="1"/>
  <c r="O67" i="6"/>
  <c r="L67" i="6"/>
  <c r="I67" i="6"/>
  <c r="F67" i="6"/>
  <c r="C67" i="6" s="1"/>
  <c r="O66" i="6"/>
  <c r="L66" i="6"/>
  <c r="I66" i="6"/>
  <c r="F66" i="6"/>
  <c r="C66" i="6" s="1"/>
  <c r="O65" i="6"/>
  <c r="L65" i="6"/>
  <c r="I65" i="6"/>
  <c r="C65" i="6" s="1"/>
  <c r="F65" i="6"/>
  <c r="O64" i="6"/>
  <c r="L64" i="6"/>
  <c r="I64" i="6"/>
  <c r="F64" i="6"/>
  <c r="C64" i="6"/>
  <c r="O63" i="6"/>
  <c r="L63" i="6"/>
  <c r="I63" i="6"/>
  <c r="F63" i="6"/>
  <c r="C63" i="6" s="1"/>
  <c r="O62" i="6"/>
  <c r="L62" i="6"/>
  <c r="I62" i="6"/>
  <c r="F62" i="6"/>
  <c r="O61" i="6"/>
  <c r="L61" i="6"/>
  <c r="I61" i="6"/>
  <c r="F61" i="6"/>
  <c r="O60" i="6"/>
  <c r="L60" i="6"/>
  <c r="I60" i="6"/>
  <c r="F60" i="6"/>
  <c r="O59" i="6"/>
  <c r="N59" i="6"/>
  <c r="M59" i="6"/>
  <c r="K59" i="6"/>
  <c r="L59" i="6" s="1"/>
  <c r="J59" i="6"/>
  <c r="H59" i="6"/>
  <c r="G59" i="6"/>
  <c r="I59" i="6" s="1"/>
  <c r="D59" i="6"/>
  <c r="O58" i="6"/>
  <c r="L58" i="6"/>
  <c r="I58" i="6"/>
  <c r="F58" i="6"/>
  <c r="O57" i="6"/>
  <c r="L57" i="6"/>
  <c r="I57" i="6"/>
  <c r="F57" i="6"/>
  <c r="O56" i="6"/>
  <c r="N56" i="6"/>
  <c r="M56" i="6"/>
  <c r="K56" i="6"/>
  <c r="K55" i="6" s="1"/>
  <c r="J56" i="6"/>
  <c r="H56" i="6"/>
  <c r="G56" i="6"/>
  <c r="G55" i="6" s="1"/>
  <c r="D56" i="6"/>
  <c r="F56" i="6" s="1"/>
  <c r="N55" i="6"/>
  <c r="M55" i="6"/>
  <c r="O55" i="6" s="1"/>
  <c r="J55" i="6"/>
  <c r="H55" i="6"/>
  <c r="H54" i="6" s="1"/>
  <c r="D55" i="6"/>
  <c r="N54" i="6"/>
  <c r="J54" i="6"/>
  <c r="O48" i="6"/>
  <c r="C48" i="6"/>
  <c r="O47" i="6"/>
  <c r="C47" i="6" s="1"/>
  <c r="N46" i="6"/>
  <c r="M46" i="6"/>
  <c r="L45" i="6"/>
  <c r="I45" i="6"/>
  <c r="F45" i="6"/>
  <c r="C45" i="6" s="1"/>
  <c r="K44" i="6"/>
  <c r="J44" i="6"/>
  <c r="L44" i="6" s="1"/>
  <c r="H44" i="6"/>
  <c r="G44" i="6"/>
  <c r="I44" i="6" s="1"/>
  <c r="F44" i="6"/>
  <c r="D44" i="6"/>
  <c r="F43" i="6"/>
  <c r="C43" i="6" s="1"/>
  <c r="L42" i="6"/>
  <c r="C42" i="6"/>
  <c r="L41" i="6"/>
  <c r="C41" i="6" s="1"/>
  <c r="L40" i="6"/>
  <c r="C40" i="6"/>
  <c r="L39" i="6"/>
  <c r="C39" i="6" s="1"/>
  <c r="K38" i="6"/>
  <c r="J38" i="6"/>
  <c r="L38" i="6" s="1"/>
  <c r="C38" i="6" s="1"/>
  <c r="L37" i="6"/>
  <c r="C37" i="6"/>
  <c r="L36" i="6"/>
  <c r="C36" i="6" s="1"/>
  <c r="K35" i="6"/>
  <c r="J35" i="6"/>
  <c r="L35" i="6" s="1"/>
  <c r="C35" i="6" s="1"/>
  <c r="L34" i="6"/>
  <c r="C34" i="6"/>
  <c r="L33" i="6"/>
  <c r="C33" i="6" s="1"/>
  <c r="K33" i="6"/>
  <c r="J33" i="6"/>
  <c r="L32" i="6"/>
  <c r="C32" i="6" s="1"/>
  <c r="L31" i="6"/>
  <c r="C31" i="6"/>
  <c r="L30" i="6"/>
  <c r="C30" i="6" s="1"/>
  <c r="K29" i="6"/>
  <c r="J29" i="6"/>
  <c r="L29" i="6" s="1"/>
  <c r="C29" i="6" s="1"/>
  <c r="K28" i="6"/>
  <c r="K22" i="6" s="1"/>
  <c r="J28" i="6"/>
  <c r="F27" i="6"/>
  <c r="C27" i="6" s="1"/>
  <c r="I26" i="6"/>
  <c r="F26" i="6"/>
  <c r="O25" i="6"/>
  <c r="L25" i="6"/>
  <c r="I25" i="6"/>
  <c r="F25" i="6"/>
  <c r="O24" i="6"/>
  <c r="L24" i="6"/>
  <c r="I24" i="6"/>
  <c r="F24" i="6"/>
  <c r="C24" i="6"/>
  <c r="N23" i="6"/>
  <c r="N291" i="6" s="1"/>
  <c r="N290" i="6" s="1"/>
  <c r="M23" i="6"/>
  <c r="O23" i="6" s="1"/>
  <c r="L23" i="6"/>
  <c r="K23" i="6"/>
  <c r="K291" i="6" s="1"/>
  <c r="K290" i="6" s="1"/>
  <c r="J23" i="6"/>
  <c r="J291" i="6" s="1"/>
  <c r="L291" i="6" s="1"/>
  <c r="H23" i="6"/>
  <c r="H291" i="6" s="1"/>
  <c r="H290" i="6" s="1"/>
  <c r="G23" i="6"/>
  <c r="G291" i="6" s="1"/>
  <c r="D23" i="6"/>
  <c r="D291" i="6" s="1"/>
  <c r="N22" i="6"/>
  <c r="M22" i="6"/>
  <c r="O22" i="6" s="1"/>
  <c r="E174" i="6" l="1"/>
  <c r="F175" i="6"/>
  <c r="E76" i="6"/>
  <c r="E53" i="6" s="1"/>
  <c r="E52" i="6" s="1"/>
  <c r="E196" i="6"/>
  <c r="E195" i="6" s="1"/>
  <c r="F59" i="6"/>
  <c r="C59" i="6" s="1"/>
  <c r="C229" i="6"/>
  <c r="C247" i="6"/>
  <c r="C257" i="6"/>
  <c r="F277" i="6"/>
  <c r="C277" i="6" s="1"/>
  <c r="C26" i="6"/>
  <c r="C58" i="6"/>
  <c r="C61" i="6"/>
  <c r="C89" i="6"/>
  <c r="C123" i="6"/>
  <c r="C128" i="6"/>
  <c r="C141" i="6"/>
  <c r="C153" i="6"/>
  <c r="F174" i="6"/>
  <c r="C184" i="6"/>
  <c r="F199" i="6"/>
  <c r="C244" i="6"/>
  <c r="E291" i="6"/>
  <c r="E290" i="6" s="1"/>
  <c r="F259" i="6"/>
  <c r="F167" i="6"/>
  <c r="C245" i="6"/>
  <c r="C249" i="6"/>
  <c r="C25" i="6"/>
  <c r="C57" i="6"/>
  <c r="C60" i="6"/>
  <c r="C88" i="6"/>
  <c r="C93" i="6"/>
  <c r="C108" i="6"/>
  <c r="C157" i="6"/>
  <c r="F166" i="6"/>
  <c r="C166" i="6" s="1"/>
  <c r="C183" i="6"/>
  <c r="F217" i="6"/>
  <c r="C217" i="6" s="1"/>
  <c r="C225" i="6"/>
  <c r="C44" i="6"/>
  <c r="D54" i="6"/>
  <c r="G54" i="6"/>
  <c r="I55" i="6"/>
  <c r="C167" i="6"/>
  <c r="L54" i="6"/>
  <c r="C56" i="6"/>
  <c r="K54" i="6"/>
  <c r="K53" i="6" s="1"/>
  <c r="L55" i="6"/>
  <c r="C96" i="6"/>
  <c r="D290" i="6"/>
  <c r="F290" i="6" s="1"/>
  <c r="J166" i="6"/>
  <c r="L166" i="6" s="1"/>
  <c r="L167" i="6"/>
  <c r="I23" i="6"/>
  <c r="L56" i="6"/>
  <c r="F70" i="6"/>
  <c r="D68" i="6"/>
  <c r="F68" i="6" s="1"/>
  <c r="O70" i="6"/>
  <c r="M68" i="6"/>
  <c r="D77" i="6"/>
  <c r="F78" i="6"/>
  <c r="C78" i="6" s="1"/>
  <c r="O137" i="6"/>
  <c r="M131" i="6"/>
  <c r="O131" i="6" s="1"/>
  <c r="C161" i="6"/>
  <c r="F176" i="6"/>
  <c r="L239" i="6"/>
  <c r="K232" i="6"/>
  <c r="K231" i="6" s="1"/>
  <c r="K195" i="6" s="1"/>
  <c r="F23" i="6"/>
  <c r="C23" i="6" s="1"/>
  <c r="O46" i="6"/>
  <c r="C46" i="6" s="1"/>
  <c r="F55" i="6"/>
  <c r="I56" i="6"/>
  <c r="G84" i="6"/>
  <c r="H84" i="6"/>
  <c r="D131" i="6"/>
  <c r="F131" i="6" s="1"/>
  <c r="J131" i="6"/>
  <c r="L131" i="6" s="1"/>
  <c r="L132" i="6"/>
  <c r="C132" i="6" s="1"/>
  <c r="O132" i="6"/>
  <c r="O189" i="6"/>
  <c r="H196" i="6"/>
  <c r="I205" i="6"/>
  <c r="I239" i="6"/>
  <c r="C239" i="6" s="1"/>
  <c r="G232" i="6"/>
  <c r="F252" i="6"/>
  <c r="N259" i="6"/>
  <c r="O259" i="6" s="1"/>
  <c r="C264" i="6"/>
  <c r="O270" i="6"/>
  <c r="M269" i="6"/>
  <c r="O269" i="6" s="1"/>
  <c r="K286" i="6"/>
  <c r="J290" i="6"/>
  <c r="L290" i="6" s="1"/>
  <c r="H76" i="6"/>
  <c r="H53" i="6" s="1"/>
  <c r="I269" i="6"/>
  <c r="M290" i="6"/>
  <c r="O290" i="6" s="1"/>
  <c r="O291" i="6"/>
  <c r="J22" i="6"/>
  <c r="L22" i="6" s="1"/>
  <c r="I70" i="6"/>
  <c r="I78" i="6"/>
  <c r="F85" i="6"/>
  <c r="C85" i="6" s="1"/>
  <c r="C142" i="6"/>
  <c r="G22" i="6"/>
  <c r="L28" i="6"/>
  <c r="C28" i="6" s="1"/>
  <c r="D22" i="6"/>
  <c r="F22" i="6" s="1"/>
  <c r="H22" i="6"/>
  <c r="G290" i="6"/>
  <c r="I290" i="6" s="1"/>
  <c r="I291" i="6"/>
  <c r="C62" i="6"/>
  <c r="M77" i="6"/>
  <c r="C82" i="6"/>
  <c r="J84" i="6"/>
  <c r="M84" i="6"/>
  <c r="O84" i="6" s="1"/>
  <c r="O85" i="6"/>
  <c r="F90" i="6"/>
  <c r="D84" i="6"/>
  <c r="F84" i="6" s="1"/>
  <c r="I90" i="6"/>
  <c r="C94" i="6"/>
  <c r="C97" i="6"/>
  <c r="C98" i="6"/>
  <c r="C109" i="6"/>
  <c r="C110" i="6"/>
  <c r="C114" i="6"/>
  <c r="C118" i="6"/>
  <c r="O129" i="6"/>
  <c r="C129" i="6" s="1"/>
  <c r="G131" i="6"/>
  <c r="I131" i="6" s="1"/>
  <c r="C133" i="6"/>
  <c r="C134" i="6"/>
  <c r="F137" i="6"/>
  <c r="C137" i="6" s="1"/>
  <c r="C138" i="6"/>
  <c r="C146" i="6"/>
  <c r="C158" i="6"/>
  <c r="C172" i="6"/>
  <c r="C173" i="6"/>
  <c r="J175" i="6"/>
  <c r="M175" i="6"/>
  <c r="O176" i="6"/>
  <c r="O180" i="6"/>
  <c r="C180" i="6" s="1"/>
  <c r="F185" i="6"/>
  <c r="C185" i="6" s="1"/>
  <c r="C189" i="6"/>
  <c r="M192" i="6"/>
  <c r="O192" i="6" s="1"/>
  <c r="C192" i="6" s="1"/>
  <c r="O193" i="6"/>
  <c r="I199" i="6"/>
  <c r="C199" i="6" s="1"/>
  <c r="G197" i="6"/>
  <c r="D205" i="6"/>
  <c r="F206" i="6"/>
  <c r="O228" i="6"/>
  <c r="N205" i="6"/>
  <c r="N196" i="6" s="1"/>
  <c r="L232" i="6"/>
  <c r="O236" i="6"/>
  <c r="C236" i="6" s="1"/>
  <c r="N232" i="6"/>
  <c r="N231" i="6" s="1"/>
  <c r="N286" i="6" s="1"/>
  <c r="I270" i="6"/>
  <c r="I283" i="6"/>
  <c r="F193" i="6"/>
  <c r="C193" i="6" s="1"/>
  <c r="L228" i="6"/>
  <c r="J205" i="6"/>
  <c r="H232" i="6"/>
  <c r="H231" i="6" s="1"/>
  <c r="H286" i="6" s="1"/>
  <c r="I234" i="6"/>
  <c r="M252" i="6"/>
  <c r="O253" i="6"/>
  <c r="J259" i="6"/>
  <c r="L259" i="6" s="1"/>
  <c r="C259" i="6" s="1"/>
  <c r="L260" i="6"/>
  <c r="C268" i="6"/>
  <c r="F197" i="6"/>
  <c r="M196" i="6"/>
  <c r="O197" i="6"/>
  <c r="C200" i="6"/>
  <c r="I206" i="6"/>
  <c r="C208" i="6"/>
  <c r="C209" i="6"/>
  <c r="C220" i="6"/>
  <c r="C221" i="6"/>
  <c r="C228" i="6"/>
  <c r="F234" i="6"/>
  <c r="C234" i="6" s="1"/>
  <c r="D232" i="6"/>
  <c r="C248" i="6"/>
  <c r="F253" i="6"/>
  <c r="C253" i="6" s="1"/>
  <c r="C260" i="6"/>
  <c r="O264" i="6"/>
  <c r="D269" i="6"/>
  <c r="F270" i="6"/>
  <c r="C272" i="6"/>
  <c r="L272" i="6"/>
  <c r="J270" i="6"/>
  <c r="C273" i="6"/>
  <c r="C280" i="6"/>
  <c r="F281" i="6"/>
  <c r="C281" i="6" s="1"/>
  <c r="I293" i="6"/>
  <c r="C295" i="6"/>
  <c r="C293" i="6" s="1"/>
  <c r="C296" i="6"/>
  <c r="L283" i="6"/>
  <c r="E51" i="6" l="1"/>
  <c r="E288" i="6"/>
  <c r="F291" i="6"/>
  <c r="E286" i="6"/>
  <c r="C176" i="6"/>
  <c r="F54" i="6"/>
  <c r="J269" i="6"/>
  <c r="L270" i="6"/>
  <c r="C270" i="6" s="1"/>
  <c r="F269" i="6"/>
  <c r="O196" i="6"/>
  <c r="L205" i="6"/>
  <c r="J196" i="6"/>
  <c r="C283" i="6"/>
  <c r="C291" i="6" s="1"/>
  <c r="C290" i="6" s="1"/>
  <c r="G196" i="6"/>
  <c r="I197" i="6"/>
  <c r="M174" i="6"/>
  <c r="O174" i="6" s="1"/>
  <c r="O175" i="6"/>
  <c r="C84" i="6"/>
  <c r="L84" i="6"/>
  <c r="J76" i="6"/>
  <c r="D76" i="6"/>
  <c r="F76" i="6" s="1"/>
  <c r="F77" i="6"/>
  <c r="C77" i="6" s="1"/>
  <c r="N195" i="6"/>
  <c r="N52" i="6" s="1"/>
  <c r="C22" i="6"/>
  <c r="I84" i="6"/>
  <c r="G76" i="6"/>
  <c r="I76" i="6" s="1"/>
  <c r="C197" i="6"/>
  <c r="M231" i="6"/>
  <c r="O252" i="6"/>
  <c r="J174" i="6"/>
  <c r="L174" i="6" s="1"/>
  <c r="C174" i="6" s="1"/>
  <c r="L175" i="6"/>
  <c r="C175" i="6" s="1"/>
  <c r="C90" i="6"/>
  <c r="I22" i="6"/>
  <c r="C252" i="6"/>
  <c r="H195" i="6"/>
  <c r="H52" i="6" s="1"/>
  <c r="M188" i="6"/>
  <c r="O188" i="6" s="1"/>
  <c r="C188" i="6" s="1"/>
  <c r="C131" i="6"/>
  <c r="C55" i="6"/>
  <c r="C70" i="6"/>
  <c r="K52" i="6"/>
  <c r="D196" i="6"/>
  <c r="F205" i="6"/>
  <c r="D231" i="6"/>
  <c r="F231" i="6" s="1"/>
  <c r="F232" i="6"/>
  <c r="J231" i="6"/>
  <c r="L231" i="6" s="1"/>
  <c r="C206" i="6"/>
  <c r="M76" i="6"/>
  <c r="O76" i="6" s="1"/>
  <c r="O77" i="6"/>
  <c r="I232" i="6"/>
  <c r="G231" i="6"/>
  <c r="O205" i="6"/>
  <c r="O68" i="6"/>
  <c r="C68" i="6" s="1"/>
  <c r="M54" i="6"/>
  <c r="O232" i="6"/>
  <c r="I54" i="6"/>
  <c r="G53" i="6"/>
  <c r="H288" i="6" l="1"/>
  <c r="H51" i="6"/>
  <c r="O231" i="6"/>
  <c r="M286" i="6"/>
  <c r="O286" i="6" s="1"/>
  <c r="I196" i="6"/>
  <c r="G195" i="6"/>
  <c r="I195" i="6" s="1"/>
  <c r="I231" i="6"/>
  <c r="G286" i="6"/>
  <c r="I286" i="6" s="1"/>
  <c r="N51" i="6"/>
  <c r="N288" i="6"/>
  <c r="M195" i="6"/>
  <c r="O195" i="6" s="1"/>
  <c r="L269" i="6"/>
  <c r="J286" i="6"/>
  <c r="L286" i="6" s="1"/>
  <c r="C231" i="6"/>
  <c r="K51" i="6"/>
  <c r="K288" i="6"/>
  <c r="M53" i="6"/>
  <c r="O54" i="6"/>
  <c r="C54" i="6" s="1"/>
  <c r="C205" i="6"/>
  <c r="L76" i="6"/>
  <c r="C76" i="6" s="1"/>
  <c r="J53" i="6"/>
  <c r="J195" i="6"/>
  <c r="L195" i="6" s="1"/>
  <c r="L196" i="6"/>
  <c r="D286" i="6"/>
  <c r="F286" i="6" s="1"/>
  <c r="D53" i="6"/>
  <c r="I53" i="6"/>
  <c r="G52" i="6"/>
  <c r="C232" i="6"/>
  <c r="D195" i="6"/>
  <c r="F195" i="6" s="1"/>
  <c r="F196" i="6"/>
  <c r="C196" i="6" s="1"/>
  <c r="C269" i="6"/>
  <c r="C286" i="6" l="1"/>
  <c r="C195" i="6"/>
  <c r="D52" i="6"/>
  <c r="F53" i="6"/>
  <c r="J52" i="6"/>
  <c r="L53" i="6"/>
  <c r="M52" i="6"/>
  <c r="O53" i="6"/>
  <c r="G51" i="6"/>
  <c r="I51" i="6" s="1"/>
  <c r="G288" i="6"/>
  <c r="I288" i="6" s="1"/>
  <c r="I52" i="6"/>
  <c r="C53" i="6" l="1"/>
  <c r="M51" i="6"/>
  <c r="O51" i="6" s="1"/>
  <c r="O52" i="6"/>
  <c r="M288" i="6"/>
  <c r="O288" i="6" s="1"/>
  <c r="D288" i="6"/>
  <c r="F288" i="6" s="1"/>
  <c r="C288" i="6" s="1"/>
  <c r="F52" i="6"/>
  <c r="D51" i="6"/>
  <c r="F51" i="6" s="1"/>
  <c r="L52" i="6"/>
  <c r="J51" i="6"/>
  <c r="L51" i="6" s="1"/>
  <c r="J288" i="6"/>
  <c r="L288" i="6" s="1"/>
  <c r="C51" i="6" l="1"/>
  <c r="C52" i="6"/>
  <c r="D275" i="4" l="1"/>
  <c r="F275" i="4" s="1"/>
  <c r="F274" i="4" s="1"/>
  <c r="E274" i="4"/>
  <c r="F268" i="4"/>
  <c r="F267" i="4"/>
  <c r="F266" i="4" s="1"/>
  <c r="E266" i="4"/>
  <c r="D266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D234" i="4"/>
  <c r="F234" i="4" s="1"/>
  <c r="F233" i="4"/>
  <c r="F232" i="4"/>
  <c r="D232" i="4"/>
  <c r="F231" i="4"/>
  <c r="F230" i="4"/>
  <c r="F229" i="4"/>
  <c r="F228" i="4"/>
  <c r="F227" i="4"/>
  <c r="E226" i="4"/>
  <c r="F225" i="4"/>
  <c r="F224" i="4"/>
  <c r="F223" i="4"/>
  <c r="F222" i="4"/>
  <c r="F221" i="4"/>
  <c r="F219" i="4"/>
  <c r="F218" i="4"/>
  <c r="D218" i="4"/>
  <c r="F217" i="4"/>
  <c r="D217" i="4"/>
  <c r="F216" i="4"/>
  <c r="D216" i="4"/>
  <c r="F215" i="4"/>
  <c r="D215" i="4"/>
  <c r="F214" i="4"/>
  <c r="D213" i="4"/>
  <c r="F213" i="4" s="1"/>
  <c r="F212" i="4"/>
  <c r="F211" i="4"/>
  <c r="D211" i="4"/>
  <c r="F210" i="4"/>
  <c r="D209" i="4"/>
  <c r="F209" i="4" s="1"/>
  <c r="F207" i="4"/>
  <c r="F206" i="4"/>
  <c r="F205" i="4"/>
  <c r="F204" i="4"/>
  <c r="F203" i="4"/>
  <c r="F201" i="4"/>
  <c r="F199" i="4"/>
  <c r="F198" i="4"/>
  <c r="F197" i="4"/>
  <c r="F196" i="4"/>
  <c r="D195" i="4"/>
  <c r="F195" i="4" s="1"/>
  <c r="D194" i="4"/>
  <c r="F194" i="4" s="1"/>
  <c r="D193" i="4"/>
  <c r="F193" i="4" s="1"/>
  <c r="F192" i="4"/>
  <c r="F191" i="4"/>
  <c r="F190" i="4"/>
  <c r="F189" i="4"/>
  <c r="D189" i="4"/>
  <c r="F188" i="4"/>
  <c r="D188" i="4"/>
  <c r="F187" i="4"/>
  <c r="D187" i="4"/>
  <c r="F186" i="4"/>
  <c r="D186" i="4"/>
  <c r="F185" i="4"/>
  <c r="F184" i="4"/>
  <c r="F183" i="4"/>
  <c r="F182" i="4"/>
  <c r="F181" i="4"/>
  <c r="D181" i="4"/>
  <c r="F180" i="4"/>
  <c r="D180" i="4"/>
  <c r="F179" i="4"/>
  <c r="F178" i="4"/>
  <c r="F177" i="4"/>
  <c r="D177" i="4"/>
  <c r="D174" i="4" s="1"/>
  <c r="F176" i="4"/>
  <c r="D176" i="4"/>
  <c r="F175" i="4"/>
  <c r="E174" i="4"/>
  <c r="F173" i="4"/>
  <c r="F172" i="4"/>
  <c r="F171" i="4"/>
  <c r="F170" i="4"/>
  <c r="F168" i="4"/>
  <c r="E168" i="4"/>
  <c r="D168" i="4"/>
  <c r="F167" i="4"/>
  <c r="F166" i="4"/>
  <c r="F165" i="4"/>
  <c r="F164" i="4"/>
  <c r="F162" i="4" s="1"/>
  <c r="E162" i="4"/>
  <c r="D162" i="4"/>
  <c r="F161" i="4"/>
  <c r="F160" i="4"/>
  <c r="F159" i="4"/>
  <c r="F157" i="4" s="1"/>
  <c r="F158" i="4"/>
  <c r="E157" i="4"/>
  <c r="D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 s="1"/>
  <c r="E140" i="4"/>
  <c r="D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E83" i="4"/>
  <c r="D83" i="4"/>
  <c r="F82" i="4"/>
  <c r="F81" i="4"/>
  <c r="F80" i="4"/>
  <c r="F79" i="4"/>
  <c r="F78" i="4" s="1"/>
  <c r="E78" i="4"/>
  <c r="D78" i="4"/>
  <c r="F77" i="4"/>
  <c r="F76" i="4"/>
  <c r="F75" i="4"/>
  <c r="F73" i="4" s="1"/>
  <c r="F74" i="4"/>
  <c r="E73" i="4"/>
  <c r="D73" i="4"/>
  <c r="D25" i="4" s="1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 s="1"/>
  <c r="E52" i="4"/>
  <c r="D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 s="1"/>
  <c r="E26" i="4"/>
  <c r="E25" i="4" s="1"/>
  <c r="D26" i="4"/>
  <c r="F24" i="4"/>
  <c r="F23" i="4"/>
  <c r="F22" i="4"/>
  <c r="F21" i="4"/>
  <c r="F20" i="4"/>
  <c r="F19" i="4"/>
  <c r="F17" i="4" s="1"/>
  <c r="F18" i="4"/>
  <c r="E17" i="4"/>
  <c r="D17" i="4"/>
  <c r="E293" i="1"/>
  <c r="E283" i="1"/>
  <c r="E281" i="1"/>
  <c r="E277" i="1"/>
  <c r="E270" i="1" s="1"/>
  <c r="E269" i="1" s="1"/>
  <c r="E272" i="1"/>
  <c r="E264" i="1"/>
  <c r="E259" i="1" s="1"/>
  <c r="E260" i="1"/>
  <c r="E253" i="1"/>
  <c r="E252" i="1"/>
  <c r="E247" i="1"/>
  <c r="E239" i="1"/>
  <c r="E236" i="1"/>
  <c r="E234" i="1"/>
  <c r="E232" i="1" s="1"/>
  <c r="E228" i="1"/>
  <c r="E217" i="1"/>
  <c r="E205" i="1" s="1"/>
  <c r="E206" i="1"/>
  <c r="E199" i="1"/>
  <c r="E197" i="1"/>
  <c r="E196" i="1" s="1"/>
  <c r="E193" i="1"/>
  <c r="E192" i="1"/>
  <c r="E188" i="1" s="1"/>
  <c r="E189" i="1"/>
  <c r="E185" i="1"/>
  <c r="E180" i="1"/>
  <c r="E175" i="1" s="1"/>
  <c r="E174" i="1" s="1"/>
  <c r="E176" i="1"/>
  <c r="E167" i="1"/>
  <c r="E166" i="1" s="1"/>
  <c r="E161" i="1"/>
  <c r="E152" i="1"/>
  <c r="E145" i="1"/>
  <c r="E142" i="1"/>
  <c r="E137" i="1"/>
  <c r="E132" i="1"/>
  <c r="E131" i="1"/>
  <c r="E129" i="1"/>
  <c r="E123" i="1"/>
  <c r="E117" i="1"/>
  <c r="E113" i="1"/>
  <c r="E104" i="1"/>
  <c r="E96" i="1"/>
  <c r="E90" i="1"/>
  <c r="E85" i="1"/>
  <c r="E84" i="1" s="1"/>
  <c r="E81" i="1"/>
  <c r="E78" i="1"/>
  <c r="E77" i="1"/>
  <c r="E70" i="1"/>
  <c r="E68" i="1" s="1"/>
  <c r="E59" i="1"/>
  <c r="E55" i="1" s="1"/>
  <c r="E56" i="1"/>
  <c r="E44" i="1"/>
  <c r="E23" i="1"/>
  <c r="E22" i="1" s="1"/>
  <c r="F226" i="4" l="1"/>
  <c r="E16" i="4"/>
  <c r="F25" i="4"/>
  <c r="F174" i="4"/>
  <c r="D226" i="4"/>
  <c r="D16" i="4" s="1"/>
  <c r="D274" i="4"/>
  <c r="E76" i="1"/>
  <c r="E54" i="1"/>
  <c r="E53" i="1" s="1"/>
  <c r="E231" i="1"/>
  <c r="E195" i="1" s="1"/>
  <c r="E291" i="1"/>
  <c r="E290" i="1" s="1"/>
  <c r="F16" i="4" l="1"/>
  <c r="E52" i="1"/>
  <c r="E286" i="1"/>
  <c r="E51" i="1" l="1"/>
  <c r="E288" i="1"/>
  <c r="O303" i="1" l="1"/>
  <c r="L303" i="1"/>
  <c r="I303" i="1"/>
  <c r="F303" i="1"/>
  <c r="C303" i="1" s="1"/>
  <c r="O301" i="1"/>
  <c r="L301" i="1"/>
  <c r="I301" i="1"/>
  <c r="F301" i="1"/>
  <c r="C301" i="1" s="1"/>
  <c r="O299" i="1"/>
  <c r="L299" i="1"/>
  <c r="I299" i="1"/>
  <c r="F299" i="1"/>
  <c r="C299" i="1" s="1"/>
  <c r="O298" i="1"/>
  <c r="L298" i="1"/>
  <c r="I298" i="1"/>
  <c r="F298" i="1"/>
  <c r="C298" i="1" s="1"/>
  <c r="O297" i="1"/>
  <c r="L297" i="1"/>
  <c r="I297" i="1"/>
  <c r="F297" i="1"/>
  <c r="C297" i="1" s="1"/>
  <c r="O296" i="1"/>
  <c r="L296" i="1"/>
  <c r="I296" i="1"/>
  <c r="F296" i="1"/>
  <c r="O295" i="1"/>
  <c r="L295" i="1"/>
  <c r="I295" i="1"/>
  <c r="F295" i="1"/>
  <c r="C295" i="1" s="1"/>
  <c r="O294" i="1"/>
  <c r="L294" i="1"/>
  <c r="I294" i="1"/>
  <c r="F294" i="1"/>
  <c r="C294" i="1" s="1"/>
  <c r="N293" i="1"/>
  <c r="M293" i="1"/>
  <c r="O293" i="1" s="1"/>
  <c r="L293" i="1"/>
  <c r="K293" i="1"/>
  <c r="J293" i="1"/>
  <c r="H293" i="1"/>
  <c r="I293" i="1" s="1"/>
  <c r="G293" i="1"/>
  <c r="D293" i="1"/>
  <c r="F293" i="1" s="1"/>
  <c r="O285" i="1"/>
  <c r="L285" i="1"/>
  <c r="I285" i="1"/>
  <c r="F285" i="1"/>
  <c r="C285" i="1" s="1"/>
  <c r="O284" i="1"/>
  <c r="L284" i="1"/>
  <c r="I284" i="1"/>
  <c r="C284" i="1" s="1"/>
  <c r="F284" i="1"/>
  <c r="O283" i="1"/>
  <c r="N283" i="1"/>
  <c r="M283" i="1"/>
  <c r="K283" i="1"/>
  <c r="J283" i="1"/>
  <c r="H283" i="1"/>
  <c r="G283" i="1"/>
  <c r="F283" i="1"/>
  <c r="D283" i="1"/>
  <c r="O282" i="1"/>
  <c r="L282" i="1"/>
  <c r="I282" i="1"/>
  <c r="F282" i="1"/>
  <c r="C282" i="1" s="1"/>
  <c r="N281" i="1"/>
  <c r="M281" i="1"/>
  <c r="O281" i="1" s="1"/>
  <c r="L281" i="1"/>
  <c r="K281" i="1"/>
  <c r="J281" i="1"/>
  <c r="I281" i="1"/>
  <c r="H281" i="1"/>
  <c r="G281" i="1"/>
  <c r="D281" i="1"/>
  <c r="O280" i="1"/>
  <c r="L280" i="1"/>
  <c r="I280" i="1"/>
  <c r="F280" i="1"/>
  <c r="C280" i="1" s="1"/>
  <c r="O279" i="1"/>
  <c r="O277" i="1" s="1"/>
  <c r="L279" i="1"/>
  <c r="I279" i="1"/>
  <c r="F279" i="1"/>
  <c r="C279" i="1" s="1"/>
  <c r="O278" i="1"/>
  <c r="L278" i="1"/>
  <c r="I278" i="1"/>
  <c r="F278" i="1"/>
  <c r="C278" i="1" s="1"/>
  <c r="N277" i="1"/>
  <c r="M277" i="1"/>
  <c r="M270" i="1" s="1"/>
  <c r="O270" i="1" s="1"/>
  <c r="K277" i="1"/>
  <c r="L277" i="1" s="1"/>
  <c r="J277" i="1"/>
  <c r="I277" i="1"/>
  <c r="H277" i="1"/>
  <c r="G277" i="1"/>
  <c r="D277" i="1"/>
  <c r="F277" i="1" s="1"/>
  <c r="O276" i="1"/>
  <c r="L276" i="1"/>
  <c r="I276" i="1"/>
  <c r="F276" i="1"/>
  <c r="O275" i="1"/>
  <c r="L275" i="1"/>
  <c r="I275" i="1"/>
  <c r="F275" i="1"/>
  <c r="C275" i="1" s="1"/>
  <c r="O274" i="1"/>
  <c r="L274" i="1"/>
  <c r="I274" i="1"/>
  <c r="F274" i="1"/>
  <c r="C274" i="1" s="1"/>
  <c r="O273" i="1"/>
  <c r="L273" i="1"/>
  <c r="I273" i="1"/>
  <c r="F273" i="1"/>
  <c r="C273" i="1" s="1"/>
  <c r="N272" i="1"/>
  <c r="N270" i="1" s="1"/>
  <c r="N269" i="1" s="1"/>
  <c r="M272" i="1"/>
  <c r="K272" i="1"/>
  <c r="J272" i="1"/>
  <c r="H272" i="1"/>
  <c r="G272" i="1"/>
  <c r="I272" i="1" s="1"/>
  <c r="F272" i="1"/>
  <c r="D272" i="1"/>
  <c r="O271" i="1"/>
  <c r="L271" i="1"/>
  <c r="I271" i="1"/>
  <c r="F271" i="1"/>
  <c r="C271" i="1"/>
  <c r="K270" i="1"/>
  <c r="H270" i="1"/>
  <c r="H269" i="1" s="1"/>
  <c r="I269" i="1" s="1"/>
  <c r="G270" i="1"/>
  <c r="D270" i="1"/>
  <c r="K269" i="1"/>
  <c r="G269" i="1"/>
  <c r="O268" i="1"/>
  <c r="L268" i="1"/>
  <c r="I268" i="1"/>
  <c r="F268" i="1"/>
  <c r="C268" i="1" s="1"/>
  <c r="O267" i="1"/>
  <c r="L267" i="1"/>
  <c r="I267" i="1"/>
  <c r="F267" i="1"/>
  <c r="C267" i="1" s="1"/>
  <c r="O266" i="1"/>
  <c r="L266" i="1"/>
  <c r="I266" i="1"/>
  <c r="F266" i="1"/>
  <c r="C266" i="1" s="1"/>
  <c r="D266" i="1"/>
  <c r="O265" i="1"/>
  <c r="L265" i="1"/>
  <c r="I265" i="1"/>
  <c r="F265" i="1"/>
  <c r="O264" i="1"/>
  <c r="N264" i="1"/>
  <c r="M264" i="1"/>
  <c r="K264" i="1"/>
  <c r="L264" i="1" s="1"/>
  <c r="J264" i="1"/>
  <c r="H264" i="1"/>
  <c r="G264" i="1"/>
  <c r="I264" i="1" s="1"/>
  <c r="D264" i="1"/>
  <c r="F264" i="1" s="1"/>
  <c r="C264" i="1"/>
  <c r="O263" i="1"/>
  <c r="L263" i="1"/>
  <c r="I263" i="1"/>
  <c r="F263" i="1"/>
  <c r="C263" i="1" s="1"/>
  <c r="O262" i="1"/>
  <c r="L262" i="1"/>
  <c r="I262" i="1"/>
  <c r="F262" i="1"/>
  <c r="O261" i="1"/>
  <c r="L261" i="1"/>
  <c r="I261" i="1"/>
  <c r="F261" i="1"/>
  <c r="O260" i="1"/>
  <c r="N260" i="1"/>
  <c r="M260" i="1"/>
  <c r="K260" i="1"/>
  <c r="J260" i="1"/>
  <c r="H260" i="1"/>
  <c r="G260" i="1"/>
  <c r="D260" i="1"/>
  <c r="F260" i="1" s="1"/>
  <c r="N259" i="1"/>
  <c r="M259" i="1"/>
  <c r="O259" i="1" s="1"/>
  <c r="J259" i="1"/>
  <c r="H259" i="1"/>
  <c r="D259" i="1"/>
  <c r="F259" i="1" s="1"/>
  <c r="O258" i="1"/>
  <c r="L258" i="1"/>
  <c r="I258" i="1"/>
  <c r="C258" i="1" s="1"/>
  <c r="F258" i="1"/>
  <c r="O257" i="1"/>
  <c r="L257" i="1"/>
  <c r="C257" i="1" s="1"/>
  <c r="I257" i="1"/>
  <c r="F257" i="1"/>
  <c r="O256" i="1"/>
  <c r="L256" i="1"/>
  <c r="I256" i="1"/>
  <c r="F256" i="1"/>
  <c r="C256" i="1" s="1"/>
  <c r="O255" i="1"/>
  <c r="L255" i="1"/>
  <c r="I255" i="1"/>
  <c r="F255" i="1"/>
  <c r="C255" i="1" s="1"/>
  <c r="O254" i="1"/>
  <c r="L254" i="1"/>
  <c r="I254" i="1"/>
  <c r="C254" i="1" s="1"/>
  <c r="F254" i="1"/>
  <c r="N253" i="1"/>
  <c r="M253" i="1"/>
  <c r="K253" i="1"/>
  <c r="J253" i="1"/>
  <c r="H253" i="1"/>
  <c r="G253" i="1"/>
  <c r="I253" i="1" s="1"/>
  <c r="F253" i="1"/>
  <c r="D253" i="1"/>
  <c r="M252" i="1"/>
  <c r="K252" i="1"/>
  <c r="H252" i="1"/>
  <c r="G252" i="1"/>
  <c r="I252" i="1" s="1"/>
  <c r="D252" i="1"/>
  <c r="F252" i="1" s="1"/>
  <c r="O251" i="1"/>
  <c r="L251" i="1"/>
  <c r="I251" i="1"/>
  <c r="F251" i="1"/>
  <c r="C251" i="1" s="1"/>
  <c r="O250" i="1"/>
  <c r="L250" i="1"/>
  <c r="I250" i="1"/>
  <c r="F250" i="1"/>
  <c r="O249" i="1"/>
  <c r="L249" i="1"/>
  <c r="I249" i="1"/>
  <c r="F249" i="1"/>
  <c r="O248" i="1"/>
  <c r="L248" i="1"/>
  <c r="I248" i="1"/>
  <c r="F248" i="1"/>
  <c r="C248" i="1"/>
  <c r="N247" i="1"/>
  <c r="M247" i="1"/>
  <c r="O247" i="1" s="1"/>
  <c r="L247" i="1"/>
  <c r="K247" i="1"/>
  <c r="J247" i="1"/>
  <c r="H247" i="1"/>
  <c r="I247" i="1" s="1"/>
  <c r="G247" i="1"/>
  <c r="D247" i="1"/>
  <c r="F247" i="1" s="1"/>
  <c r="C247" i="1" s="1"/>
  <c r="O246" i="1"/>
  <c r="L246" i="1"/>
  <c r="I246" i="1"/>
  <c r="F246" i="1"/>
  <c r="O245" i="1"/>
  <c r="L245" i="1"/>
  <c r="I245" i="1"/>
  <c r="F245" i="1"/>
  <c r="O244" i="1"/>
  <c r="L244" i="1"/>
  <c r="I244" i="1"/>
  <c r="F244" i="1"/>
  <c r="C244" i="1" s="1"/>
  <c r="O243" i="1"/>
  <c r="L243" i="1"/>
  <c r="I243" i="1"/>
  <c r="F243" i="1"/>
  <c r="C243" i="1" s="1"/>
  <c r="O242" i="1"/>
  <c r="L242" i="1"/>
  <c r="I242" i="1"/>
  <c r="C242" i="1" s="1"/>
  <c r="F242" i="1"/>
  <c r="O241" i="1"/>
  <c r="L241" i="1"/>
  <c r="C241" i="1" s="1"/>
  <c r="I241" i="1"/>
  <c r="F241" i="1"/>
  <c r="O240" i="1"/>
  <c r="L240" i="1"/>
  <c r="I240" i="1"/>
  <c r="F240" i="1"/>
  <c r="C240" i="1" s="1"/>
  <c r="N239" i="1"/>
  <c r="M239" i="1"/>
  <c r="O239" i="1" s="1"/>
  <c r="L239" i="1"/>
  <c r="K239" i="1"/>
  <c r="J239" i="1"/>
  <c r="H239" i="1"/>
  <c r="G239" i="1"/>
  <c r="D239" i="1"/>
  <c r="O238" i="1"/>
  <c r="L238" i="1"/>
  <c r="I238" i="1"/>
  <c r="C238" i="1" s="1"/>
  <c r="F238" i="1"/>
  <c r="O237" i="1"/>
  <c r="L237" i="1"/>
  <c r="I237" i="1"/>
  <c r="F237" i="1"/>
  <c r="C237" i="1" s="1"/>
  <c r="O236" i="1"/>
  <c r="N236" i="1"/>
  <c r="M236" i="1"/>
  <c r="K236" i="1"/>
  <c r="J236" i="1"/>
  <c r="H236" i="1"/>
  <c r="G236" i="1"/>
  <c r="I236" i="1" s="1"/>
  <c r="D236" i="1"/>
  <c r="F236" i="1" s="1"/>
  <c r="O235" i="1"/>
  <c r="L235" i="1"/>
  <c r="I235" i="1"/>
  <c r="F235" i="1"/>
  <c r="C235" i="1" s="1"/>
  <c r="N234" i="1"/>
  <c r="M234" i="1"/>
  <c r="K234" i="1"/>
  <c r="J234" i="1"/>
  <c r="L234" i="1" s="1"/>
  <c r="I234" i="1"/>
  <c r="H234" i="1"/>
  <c r="G234" i="1"/>
  <c r="D234" i="1"/>
  <c r="O233" i="1"/>
  <c r="L233" i="1"/>
  <c r="C233" i="1" s="1"/>
  <c r="I233" i="1"/>
  <c r="F233" i="1"/>
  <c r="N232" i="1"/>
  <c r="J232" i="1"/>
  <c r="G232" i="1"/>
  <c r="O230" i="1"/>
  <c r="L230" i="1"/>
  <c r="I230" i="1"/>
  <c r="C230" i="1" s="1"/>
  <c r="F230" i="1"/>
  <c r="O229" i="1"/>
  <c r="L229" i="1"/>
  <c r="C229" i="1" s="1"/>
  <c r="I229" i="1"/>
  <c r="F229" i="1"/>
  <c r="O228" i="1"/>
  <c r="N228" i="1"/>
  <c r="M228" i="1"/>
  <c r="K228" i="1"/>
  <c r="J228" i="1"/>
  <c r="H228" i="1"/>
  <c r="G228" i="1"/>
  <c r="D228" i="1"/>
  <c r="F228" i="1" s="1"/>
  <c r="O227" i="1"/>
  <c r="L227" i="1"/>
  <c r="I227" i="1"/>
  <c r="F227" i="1"/>
  <c r="C227" i="1" s="1"/>
  <c r="O226" i="1"/>
  <c r="L226" i="1"/>
  <c r="I226" i="1"/>
  <c r="C226" i="1" s="1"/>
  <c r="F226" i="1"/>
  <c r="O225" i="1"/>
  <c r="L225" i="1"/>
  <c r="C225" i="1" s="1"/>
  <c r="I225" i="1"/>
  <c r="F225" i="1"/>
  <c r="O224" i="1"/>
  <c r="L224" i="1"/>
  <c r="I224" i="1"/>
  <c r="F224" i="1"/>
  <c r="C224" i="1" s="1"/>
  <c r="O223" i="1"/>
  <c r="L223" i="1"/>
  <c r="I223" i="1"/>
  <c r="F223" i="1"/>
  <c r="C223" i="1" s="1"/>
  <c r="O222" i="1"/>
  <c r="L222" i="1"/>
  <c r="I222" i="1"/>
  <c r="C222" i="1" s="1"/>
  <c r="F222" i="1"/>
  <c r="O221" i="1"/>
  <c r="L221" i="1"/>
  <c r="C221" i="1" s="1"/>
  <c r="I221" i="1"/>
  <c r="F221" i="1"/>
  <c r="O220" i="1"/>
  <c r="L220" i="1"/>
  <c r="I220" i="1"/>
  <c r="F220" i="1"/>
  <c r="C220" i="1"/>
  <c r="O219" i="1"/>
  <c r="L219" i="1"/>
  <c r="I219" i="1"/>
  <c r="F219" i="1"/>
  <c r="C219" i="1" s="1"/>
  <c r="O218" i="1"/>
  <c r="L218" i="1"/>
  <c r="I218" i="1"/>
  <c r="F218" i="1"/>
  <c r="N217" i="1"/>
  <c r="O217" i="1" s="1"/>
  <c r="M217" i="1"/>
  <c r="K217" i="1"/>
  <c r="J217" i="1"/>
  <c r="H217" i="1"/>
  <c r="G217" i="1"/>
  <c r="I217" i="1" s="1"/>
  <c r="F217" i="1"/>
  <c r="D217" i="1"/>
  <c r="O216" i="1"/>
  <c r="L216" i="1"/>
  <c r="I216" i="1"/>
  <c r="F216" i="1"/>
  <c r="C216" i="1"/>
  <c r="O215" i="1"/>
  <c r="L215" i="1"/>
  <c r="I215" i="1"/>
  <c r="F215" i="1"/>
  <c r="C215" i="1" s="1"/>
  <c r="O214" i="1"/>
  <c r="L214" i="1"/>
  <c r="I214" i="1"/>
  <c r="F214" i="1"/>
  <c r="O213" i="1"/>
  <c r="L213" i="1"/>
  <c r="I213" i="1"/>
  <c r="F213" i="1"/>
  <c r="O212" i="1"/>
  <c r="L212" i="1"/>
  <c r="I212" i="1"/>
  <c r="F212" i="1"/>
  <c r="C212" i="1" s="1"/>
  <c r="O211" i="1"/>
  <c r="L211" i="1"/>
  <c r="I211" i="1"/>
  <c r="F211" i="1"/>
  <c r="C211" i="1" s="1"/>
  <c r="O210" i="1"/>
  <c r="L210" i="1"/>
  <c r="I210" i="1"/>
  <c r="C210" i="1" s="1"/>
  <c r="F210" i="1"/>
  <c r="O209" i="1"/>
  <c r="L209" i="1"/>
  <c r="C209" i="1" s="1"/>
  <c r="I209" i="1"/>
  <c r="F209" i="1"/>
  <c r="O208" i="1"/>
  <c r="L208" i="1"/>
  <c r="I208" i="1"/>
  <c r="F208" i="1"/>
  <c r="C208" i="1" s="1"/>
  <c r="O207" i="1"/>
  <c r="L207" i="1"/>
  <c r="I207" i="1"/>
  <c r="F207" i="1"/>
  <c r="C207" i="1" s="1"/>
  <c r="N206" i="1"/>
  <c r="M206" i="1"/>
  <c r="K206" i="1"/>
  <c r="J206" i="1"/>
  <c r="L206" i="1" s="1"/>
  <c r="I206" i="1"/>
  <c r="H206" i="1"/>
  <c r="G206" i="1"/>
  <c r="D206" i="1"/>
  <c r="H205" i="1"/>
  <c r="D205" i="1"/>
  <c r="O204" i="1"/>
  <c r="L204" i="1"/>
  <c r="I204" i="1"/>
  <c r="F204" i="1"/>
  <c r="C204" i="1" s="1"/>
  <c r="O203" i="1"/>
  <c r="L203" i="1"/>
  <c r="I203" i="1"/>
  <c r="F203" i="1"/>
  <c r="C203" i="1" s="1"/>
  <c r="O202" i="1"/>
  <c r="L202" i="1"/>
  <c r="I202" i="1"/>
  <c r="C202" i="1" s="1"/>
  <c r="F202" i="1"/>
  <c r="O201" i="1"/>
  <c r="L201" i="1"/>
  <c r="I201" i="1"/>
  <c r="F201" i="1"/>
  <c r="O200" i="1"/>
  <c r="L200" i="1"/>
  <c r="I200" i="1"/>
  <c r="F200" i="1"/>
  <c r="C200" i="1" s="1"/>
  <c r="N199" i="1"/>
  <c r="M199" i="1"/>
  <c r="O199" i="1" s="1"/>
  <c r="L199" i="1"/>
  <c r="K199" i="1"/>
  <c r="J199" i="1"/>
  <c r="H199" i="1"/>
  <c r="G199" i="1"/>
  <c r="D199" i="1"/>
  <c r="O198" i="1"/>
  <c r="L198" i="1"/>
  <c r="I198" i="1"/>
  <c r="C198" i="1" s="1"/>
  <c r="F198" i="1"/>
  <c r="N197" i="1"/>
  <c r="K197" i="1"/>
  <c r="J197" i="1"/>
  <c r="G197" i="1"/>
  <c r="O194" i="1"/>
  <c r="L194" i="1"/>
  <c r="I194" i="1"/>
  <c r="C194" i="1" s="1"/>
  <c r="F194" i="1"/>
  <c r="N193" i="1"/>
  <c r="M193" i="1"/>
  <c r="K193" i="1"/>
  <c r="J193" i="1"/>
  <c r="H193" i="1"/>
  <c r="G193" i="1"/>
  <c r="I193" i="1" s="1"/>
  <c r="D193" i="1"/>
  <c r="F193" i="1" s="1"/>
  <c r="M192" i="1"/>
  <c r="K192" i="1"/>
  <c r="H192" i="1"/>
  <c r="H188" i="1" s="1"/>
  <c r="G192" i="1"/>
  <c r="O191" i="1"/>
  <c r="L191" i="1"/>
  <c r="I191" i="1"/>
  <c r="F191" i="1"/>
  <c r="C191" i="1" s="1"/>
  <c r="O190" i="1"/>
  <c r="L190" i="1"/>
  <c r="C190" i="1" s="1"/>
  <c r="I190" i="1"/>
  <c r="F190" i="1"/>
  <c r="O189" i="1"/>
  <c r="N189" i="1"/>
  <c r="M189" i="1"/>
  <c r="K189" i="1"/>
  <c r="J189" i="1"/>
  <c r="L189" i="1" s="1"/>
  <c r="H189" i="1"/>
  <c r="G189" i="1"/>
  <c r="D189" i="1"/>
  <c r="F189" i="1" s="1"/>
  <c r="K188" i="1"/>
  <c r="G188" i="1"/>
  <c r="O187" i="1"/>
  <c r="L187" i="1"/>
  <c r="I187" i="1"/>
  <c r="F187" i="1"/>
  <c r="O186" i="1"/>
  <c r="L186" i="1"/>
  <c r="I186" i="1"/>
  <c r="F186" i="1"/>
  <c r="C186" i="1" s="1"/>
  <c r="O185" i="1"/>
  <c r="N185" i="1"/>
  <c r="M185" i="1"/>
  <c r="K185" i="1"/>
  <c r="K174" i="1" s="1"/>
  <c r="J185" i="1"/>
  <c r="H185" i="1"/>
  <c r="G185" i="1"/>
  <c r="D185" i="1"/>
  <c r="F185" i="1" s="1"/>
  <c r="O184" i="1"/>
  <c r="L184" i="1"/>
  <c r="I184" i="1"/>
  <c r="F184" i="1"/>
  <c r="C184" i="1" s="1"/>
  <c r="O183" i="1"/>
  <c r="L183" i="1"/>
  <c r="I183" i="1"/>
  <c r="F183" i="1"/>
  <c r="O182" i="1"/>
  <c r="L182" i="1"/>
  <c r="I182" i="1"/>
  <c r="F182" i="1"/>
  <c r="O181" i="1"/>
  <c r="L181" i="1"/>
  <c r="I181" i="1"/>
  <c r="F181" i="1"/>
  <c r="C181" i="1"/>
  <c r="N180" i="1"/>
  <c r="M180" i="1"/>
  <c r="O180" i="1" s="1"/>
  <c r="L180" i="1"/>
  <c r="K180" i="1"/>
  <c r="J180" i="1"/>
  <c r="H180" i="1"/>
  <c r="I180" i="1" s="1"/>
  <c r="G180" i="1"/>
  <c r="D180" i="1"/>
  <c r="F180" i="1" s="1"/>
  <c r="C180" i="1" s="1"/>
  <c r="O179" i="1"/>
  <c r="L179" i="1"/>
  <c r="I179" i="1"/>
  <c r="F179" i="1"/>
  <c r="O178" i="1"/>
  <c r="L178" i="1"/>
  <c r="I178" i="1"/>
  <c r="F178" i="1"/>
  <c r="C178" i="1" s="1"/>
  <c r="O177" i="1"/>
  <c r="L177" i="1"/>
  <c r="I177" i="1"/>
  <c r="F177" i="1"/>
  <c r="C177" i="1" s="1"/>
  <c r="N176" i="1"/>
  <c r="M176" i="1"/>
  <c r="O176" i="1" s="1"/>
  <c r="L176" i="1"/>
  <c r="K176" i="1"/>
  <c r="J176" i="1"/>
  <c r="H176" i="1"/>
  <c r="G176" i="1"/>
  <c r="D176" i="1"/>
  <c r="N175" i="1"/>
  <c r="M175" i="1"/>
  <c r="K175" i="1"/>
  <c r="J175" i="1"/>
  <c r="L175" i="1" s="1"/>
  <c r="G175" i="1"/>
  <c r="N174" i="1"/>
  <c r="J174" i="1"/>
  <c r="O173" i="1"/>
  <c r="L173" i="1"/>
  <c r="I173" i="1"/>
  <c r="F173" i="1"/>
  <c r="C173" i="1" s="1"/>
  <c r="O172" i="1"/>
  <c r="L172" i="1"/>
  <c r="I172" i="1"/>
  <c r="F172" i="1"/>
  <c r="C172" i="1" s="1"/>
  <c r="O171" i="1"/>
  <c r="L171" i="1"/>
  <c r="I171" i="1"/>
  <c r="C171" i="1" s="1"/>
  <c r="F171" i="1"/>
  <c r="O170" i="1"/>
  <c r="L170" i="1"/>
  <c r="I170" i="1"/>
  <c r="F170" i="1"/>
  <c r="C170" i="1" s="1"/>
  <c r="O169" i="1"/>
  <c r="L169" i="1"/>
  <c r="I169" i="1"/>
  <c r="F169" i="1"/>
  <c r="C169" i="1" s="1"/>
  <c r="O168" i="1"/>
  <c r="L168" i="1"/>
  <c r="I168" i="1"/>
  <c r="F168" i="1"/>
  <c r="C168" i="1" s="1"/>
  <c r="N167" i="1"/>
  <c r="M167" i="1"/>
  <c r="K167" i="1"/>
  <c r="J167" i="1"/>
  <c r="L167" i="1" s="1"/>
  <c r="I167" i="1"/>
  <c r="H167" i="1"/>
  <c r="G167" i="1"/>
  <c r="D167" i="1"/>
  <c r="N166" i="1"/>
  <c r="K166" i="1"/>
  <c r="J166" i="1"/>
  <c r="L166" i="1" s="1"/>
  <c r="H166" i="1"/>
  <c r="G166" i="1"/>
  <c r="I166" i="1" s="1"/>
  <c r="D166" i="1"/>
  <c r="O165" i="1"/>
  <c r="L165" i="1"/>
  <c r="I165" i="1"/>
  <c r="F165" i="1"/>
  <c r="C165" i="1" s="1"/>
  <c r="O164" i="1"/>
  <c r="L164" i="1"/>
  <c r="I164" i="1"/>
  <c r="F164" i="1"/>
  <c r="C164" i="1" s="1"/>
  <c r="O163" i="1"/>
  <c r="L163" i="1"/>
  <c r="I163" i="1"/>
  <c r="C163" i="1" s="1"/>
  <c r="F163" i="1"/>
  <c r="O162" i="1"/>
  <c r="L162" i="1"/>
  <c r="C162" i="1" s="1"/>
  <c r="I162" i="1"/>
  <c r="F162" i="1"/>
  <c r="O161" i="1"/>
  <c r="N161" i="1"/>
  <c r="M161" i="1"/>
  <c r="K161" i="1"/>
  <c r="L161" i="1" s="1"/>
  <c r="J161" i="1"/>
  <c r="H161" i="1"/>
  <c r="G161" i="1"/>
  <c r="I161" i="1" s="1"/>
  <c r="D161" i="1"/>
  <c r="F161" i="1" s="1"/>
  <c r="C161" i="1" s="1"/>
  <c r="O160" i="1"/>
  <c r="L160" i="1"/>
  <c r="I160" i="1"/>
  <c r="F160" i="1"/>
  <c r="C160" i="1" s="1"/>
  <c r="O159" i="1"/>
  <c r="L159" i="1"/>
  <c r="I159" i="1"/>
  <c r="C159" i="1" s="1"/>
  <c r="F159" i="1"/>
  <c r="O158" i="1"/>
  <c r="L158" i="1"/>
  <c r="C158" i="1" s="1"/>
  <c r="I158" i="1"/>
  <c r="F158" i="1"/>
  <c r="O157" i="1"/>
  <c r="L157" i="1"/>
  <c r="I157" i="1"/>
  <c r="F157" i="1"/>
  <c r="C157" i="1" s="1"/>
  <c r="O156" i="1"/>
  <c r="L156" i="1"/>
  <c r="I156" i="1"/>
  <c r="F156" i="1"/>
  <c r="C156" i="1" s="1"/>
  <c r="O155" i="1"/>
  <c r="L155" i="1"/>
  <c r="I155" i="1"/>
  <c r="D155" i="1"/>
  <c r="F155" i="1" s="1"/>
  <c r="O154" i="1"/>
  <c r="L154" i="1"/>
  <c r="I154" i="1"/>
  <c r="F154" i="1"/>
  <c r="C154" i="1"/>
  <c r="O153" i="1"/>
  <c r="L153" i="1"/>
  <c r="I153" i="1"/>
  <c r="F153" i="1"/>
  <c r="C153" i="1" s="1"/>
  <c r="D153" i="1"/>
  <c r="N152" i="1"/>
  <c r="O152" i="1" s="1"/>
  <c r="M152" i="1"/>
  <c r="K152" i="1"/>
  <c r="J152" i="1"/>
  <c r="L152" i="1" s="1"/>
  <c r="H152" i="1"/>
  <c r="G152" i="1"/>
  <c r="F152" i="1"/>
  <c r="D152" i="1"/>
  <c r="O151" i="1"/>
  <c r="L151" i="1"/>
  <c r="I151" i="1"/>
  <c r="F151" i="1"/>
  <c r="C151" i="1" s="1"/>
  <c r="O150" i="1"/>
  <c r="L150" i="1"/>
  <c r="I150" i="1"/>
  <c r="F150" i="1"/>
  <c r="C150" i="1" s="1"/>
  <c r="O149" i="1"/>
  <c r="L149" i="1"/>
  <c r="I149" i="1"/>
  <c r="C149" i="1" s="1"/>
  <c r="F149" i="1"/>
  <c r="O148" i="1"/>
  <c r="L148" i="1"/>
  <c r="I148" i="1"/>
  <c r="F148" i="1"/>
  <c r="O147" i="1"/>
  <c r="L147" i="1"/>
  <c r="I147" i="1"/>
  <c r="D147" i="1"/>
  <c r="O146" i="1"/>
  <c r="L146" i="1"/>
  <c r="I146" i="1"/>
  <c r="C146" i="1" s="1"/>
  <c r="F146" i="1"/>
  <c r="N145" i="1"/>
  <c r="O145" i="1" s="1"/>
  <c r="M145" i="1"/>
  <c r="K145" i="1"/>
  <c r="J145" i="1"/>
  <c r="L145" i="1" s="1"/>
  <c r="H145" i="1"/>
  <c r="G145" i="1"/>
  <c r="I145" i="1" s="1"/>
  <c r="O144" i="1"/>
  <c r="L144" i="1"/>
  <c r="I144" i="1"/>
  <c r="F144" i="1"/>
  <c r="C144" i="1"/>
  <c r="O143" i="1"/>
  <c r="L143" i="1"/>
  <c r="I143" i="1"/>
  <c r="F143" i="1"/>
  <c r="C143" i="1" s="1"/>
  <c r="D143" i="1"/>
  <c r="N142" i="1"/>
  <c r="O142" i="1" s="1"/>
  <c r="M142" i="1"/>
  <c r="K142" i="1"/>
  <c r="J142" i="1"/>
  <c r="L142" i="1" s="1"/>
  <c r="H142" i="1"/>
  <c r="G142" i="1"/>
  <c r="I142" i="1" s="1"/>
  <c r="F142" i="1"/>
  <c r="D142" i="1"/>
  <c r="O141" i="1"/>
  <c r="L141" i="1"/>
  <c r="I141" i="1"/>
  <c r="F141" i="1"/>
  <c r="C141" i="1" s="1"/>
  <c r="O140" i="1"/>
  <c r="L140" i="1"/>
  <c r="I140" i="1"/>
  <c r="F140" i="1"/>
  <c r="C140" i="1" s="1"/>
  <c r="O139" i="1"/>
  <c r="L139" i="1"/>
  <c r="I139" i="1"/>
  <c r="D139" i="1"/>
  <c r="F139" i="1" s="1"/>
  <c r="C139" i="1" s="1"/>
  <c r="O138" i="1"/>
  <c r="L138" i="1"/>
  <c r="I138" i="1"/>
  <c r="F138" i="1"/>
  <c r="C138" i="1"/>
  <c r="N137" i="1"/>
  <c r="M137" i="1"/>
  <c r="O137" i="1" s="1"/>
  <c r="L137" i="1"/>
  <c r="K137" i="1"/>
  <c r="J137" i="1"/>
  <c r="H137" i="1"/>
  <c r="G137" i="1"/>
  <c r="D137" i="1"/>
  <c r="O136" i="1"/>
  <c r="L136" i="1"/>
  <c r="I136" i="1"/>
  <c r="D136" i="1"/>
  <c r="F136" i="1" s="1"/>
  <c r="C136" i="1" s="1"/>
  <c r="O135" i="1"/>
  <c r="L135" i="1"/>
  <c r="I135" i="1"/>
  <c r="F135" i="1"/>
  <c r="C135" i="1"/>
  <c r="O134" i="1"/>
  <c r="L134" i="1"/>
  <c r="I134" i="1"/>
  <c r="F134" i="1"/>
  <c r="C134" i="1" s="1"/>
  <c r="O133" i="1"/>
  <c r="L133" i="1"/>
  <c r="I133" i="1"/>
  <c r="F133" i="1"/>
  <c r="N132" i="1"/>
  <c r="M132" i="1"/>
  <c r="K132" i="1"/>
  <c r="J132" i="1"/>
  <c r="H132" i="1"/>
  <c r="G132" i="1"/>
  <c r="I132" i="1" s="1"/>
  <c r="F132" i="1"/>
  <c r="D132" i="1"/>
  <c r="M131" i="1"/>
  <c r="K131" i="1"/>
  <c r="G131" i="1"/>
  <c r="O130" i="1"/>
  <c r="L130" i="1"/>
  <c r="I130" i="1"/>
  <c r="F130" i="1"/>
  <c r="C130" i="1" s="1"/>
  <c r="N129" i="1"/>
  <c r="M129" i="1"/>
  <c r="K129" i="1"/>
  <c r="J129" i="1"/>
  <c r="L129" i="1" s="1"/>
  <c r="I129" i="1"/>
  <c r="H129" i="1"/>
  <c r="G129" i="1"/>
  <c r="D129" i="1"/>
  <c r="O128" i="1"/>
  <c r="L128" i="1"/>
  <c r="I128" i="1"/>
  <c r="F128" i="1"/>
  <c r="C128" i="1" s="1"/>
  <c r="D128" i="1"/>
  <c r="O127" i="1"/>
  <c r="L127" i="1"/>
  <c r="I127" i="1"/>
  <c r="F127" i="1"/>
  <c r="C127" i="1" s="1"/>
  <c r="O126" i="1"/>
  <c r="L126" i="1"/>
  <c r="I126" i="1"/>
  <c r="C126" i="1" s="1"/>
  <c r="F126" i="1"/>
  <c r="O125" i="1"/>
  <c r="L125" i="1"/>
  <c r="I125" i="1"/>
  <c r="F125" i="1"/>
  <c r="O124" i="1"/>
  <c r="L124" i="1"/>
  <c r="I124" i="1"/>
  <c r="F124" i="1"/>
  <c r="C124" i="1" s="1"/>
  <c r="N123" i="1"/>
  <c r="M123" i="1"/>
  <c r="O123" i="1" s="1"/>
  <c r="L123" i="1"/>
  <c r="K123" i="1"/>
  <c r="J123" i="1"/>
  <c r="H123" i="1"/>
  <c r="I123" i="1" s="1"/>
  <c r="G123" i="1"/>
  <c r="D123" i="1"/>
  <c r="F123" i="1" s="1"/>
  <c r="O122" i="1"/>
  <c r="L122" i="1"/>
  <c r="I122" i="1"/>
  <c r="C122" i="1" s="1"/>
  <c r="F122" i="1"/>
  <c r="O121" i="1"/>
  <c r="L121" i="1"/>
  <c r="I121" i="1"/>
  <c r="F121" i="1"/>
  <c r="C121" i="1" s="1"/>
  <c r="O120" i="1"/>
  <c r="L120" i="1"/>
  <c r="I120" i="1"/>
  <c r="F120" i="1"/>
  <c r="C120" i="1"/>
  <c r="O119" i="1"/>
  <c r="L119" i="1"/>
  <c r="I119" i="1"/>
  <c r="F119" i="1"/>
  <c r="C119" i="1" s="1"/>
  <c r="O118" i="1"/>
  <c r="L118" i="1"/>
  <c r="I118" i="1"/>
  <c r="F118" i="1"/>
  <c r="N117" i="1"/>
  <c r="O117" i="1" s="1"/>
  <c r="M117" i="1"/>
  <c r="K117" i="1"/>
  <c r="J117" i="1"/>
  <c r="L117" i="1" s="1"/>
  <c r="H117" i="1"/>
  <c r="G117" i="1"/>
  <c r="I117" i="1" s="1"/>
  <c r="F117" i="1"/>
  <c r="D117" i="1"/>
  <c r="O116" i="1"/>
  <c r="L116" i="1"/>
  <c r="I116" i="1"/>
  <c r="F116" i="1"/>
  <c r="C116" i="1"/>
  <c r="O115" i="1"/>
  <c r="L115" i="1"/>
  <c r="I115" i="1"/>
  <c r="F115" i="1"/>
  <c r="C115" i="1" s="1"/>
  <c r="O114" i="1"/>
  <c r="L114" i="1"/>
  <c r="I114" i="1"/>
  <c r="F114" i="1"/>
  <c r="N113" i="1"/>
  <c r="O113" i="1" s="1"/>
  <c r="M113" i="1"/>
  <c r="K113" i="1"/>
  <c r="J113" i="1"/>
  <c r="L113" i="1" s="1"/>
  <c r="H113" i="1"/>
  <c r="G113" i="1"/>
  <c r="I113" i="1" s="1"/>
  <c r="F113" i="1"/>
  <c r="D113" i="1"/>
  <c r="O112" i="1"/>
  <c r="L112" i="1"/>
  <c r="I112" i="1"/>
  <c r="F112" i="1"/>
  <c r="C112" i="1" s="1"/>
  <c r="O111" i="1"/>
  <c r="L111" i="1"/>
  <c r="I111" i="1"/>
  <c r="F111" i="1"/>
  <c r="C111" i="1" s="1"/>
  <c r="O110" i="1"/>
  <c r="L110" i="1"/>
  <c r="I110" i="1"/>
  <c r="C110" i="1" s="1"/>
  <c r="F110" i="1"/>
  <c r="O109" i="1"/>
  <c r="L109" i="1"/>
  <c r="I109" i="1"/>
  <c r="F109" i="1"/>
  <c r="O108" i="1"/>
  <c r="L108" i="1"/>
  <c r="I108" i="1"/>
  <c r="F108" i="1"/>
  <c r="C108" i="1" s="1"/>
  <c r="O107" i="1"/>
  <c r="L107" i="1"/>
  <c r="I107" i="1"/>
  <c r="F107" i="1"/>
  <c r="C107" i="1" s="1"/>
  <c r="O106" i="1"/>
  <c r="L106" i="1"/>
  <c r="I106" i="1"/>
  <c r="C106" i="1" s="1"/>
  <c r="F106" i="1"/>
  <c r="O105" i="1"/>
  <c r="L105" i="1"/>
  <c r="I105" i="1"/>
  <c r="F105" i="1"/>
  <c r="O104" i="1"/>
  <c r="N104" i="1"/>
  <c r="M104" i="1"/>
  <c r="K104" i="1"/>
  <c r="L104" i="1" s="1"/>
  <c r="J104" i="1"/>
  <c r="H104" i="1"/>
  <c r="G104" i="1"/>
  <c r="I104" i="1" s="1"/>
  <c r="D104" i="1"/>
  <c r="F104" i="1" s="1"/>
  <c r="C104" i="1" s="1"/>
  <c r="O103" i="1"/>
  <c r="L103" i="1"/>
  <c r="I103" i="1"/>
  <c r="F103" i="1"/>
  <c r="C103" i="1" s="1"/>
  <c r="O102" i="1"/>
  <c r="L102" i="1"/>
  <c r="I102" i="1"/>
  <c r="C102" i="1" s="1"/>
  <c r="F102" i="1"/>
  <c r="O101" i="1"/>
  <c r="L101" i="1"/>
  <c r="I101" i="1"/>
  <c r="F101" i="1"/>
  <c r="C101" i="1" s="1"/>
  <c r="O100" i="1"/>
  <c r="L100" i="1"/>
  <c r="I100" i="1"/>
  <c r="F100" i="1"/>
  <c r="C100" i="1"/>
  <c r="O99" i="1"/>
  <c r="L99" i="1"/>
  <c r="I99" i="1"/>
  <c r="F99" i="1"/>
  <c r="C99" i="1" s="1"/>
  <c r="O98" i="1"/>
  <c r="L98" i="1"/>
  <c r="I98" i="1"/>
  <c r="F98" i="1"/>
  <c r="O97" i="1"/>
  <c r="L97" i="1"/>
  <c r="I97" i="1"/>
  <c r="F97" i="1"/>
  <c r="C97" i="1" s="1"/>
  <c r="D97" i="1"/>
  <c r="N96" i="1"/>
  <c r="M96" i="1"/>
  <c r="O96" i="1" s="1"/>
  <c r="L96" i="1"/>
  <c r="K96" i="1"/>
  <c r="J96" i="1"/>
  <c r="H96" i="1"/>
  <c r="I96" i="1" s="1"/>
  <c r="G96" i="1"/>
  <c r="D96" i="1"/>
  <c r="F96" i="1" s="1"/>
  <c r="O95" i="1"/>
  <c r="L95" i="1"/>
  <c r="I95" i="1"/>
  <c r="C95" i="1" s="1"/>
  <c r="F95" i="1"/>
  <c r="O94" i="1"/>
  <c r="L94" i="1"/>
  <c r="I94" i="1"/>
  <c r="F94" i="1"/>
  <c r="C94" i="1" s="1"/>
  <c r="O93" i="1"/>
  <c r="L93" i="1"/>
  <c r="I93" i="1"/>
  <c r="F93" i="1"/>
  <c r="C93" i="1" s="1"/>
  <c r="O92" i="1"/>
  <c r="L92" i="1"/>
  <c r="I92" i="1"/>
  <c r="F92" i="1"/>
  <c r="C92" i="1" s="1"/>
  <c r="O91" i="1"/>
  <c r="L91" i="1"/>
  <c r="I91" i="1"/>
  <c r="C91" i="1" s="1"/>
  <c r="F91" i="1"/>
  <c r="N90" i="1"/>
  <c r="M90" i="1"/>
  <c r="K90" i="1"/>
  <c r="J90" i="1"/>
  <c r="H90" i="1"/>
  <c r="G90" i="1"/>
  <c r="I90" i="1" s="1"/>
  <c r="F90" i="1"/>
  <c r="D90" i="1"/>
  <c r="O89" i="1"/>
  <c r="L89" i="1"/>
  <c r="I89" i="1"/>
  <c r="F89" i="1"/>
  <c r="C89" i="1"/>
  <c r="O88" i="1"/>
  <c r="L88" i="1"/>
  <c r="I88" i="1"/>
  <c r="F88" i="1"/>
  <c r="C88" i="1" s="1"/>
  <c r="O87" i="1"/>
  <c r="L87" i="1"/>
  <c r="I87" i="1"/>
  <c r="F87" i="1"/>
  <c r="O86" i="1"/>
  <c r="L86" i="1"/>
  <c r="I86" i="1"/>
  <c r="F86" i="1"/>
  <c r="C86" i="1" s="1"/>
  <c r="O85" i="1"/>
  <c r="N85" i="1"/>
  <c r="M85" i="1"/>
  <c r="K85" i="1"/>
  <c r="J85" i="1"/>
  <c r="H85" i="1"/>
  <c r="G85" i="1"/>
  <c r="D85" i="1"/>
  <c r="F85" i="1" s="1"/>
  <c r="H84" i="1"/>
  <c r="D84" i="1"/>
  <c r="O83" i="1"/>
  <c r="L83" i="1"/>
  <c r="I83" i="1"/>
  <c r="C83" i="1" s="1"/>
  <c r="F83" i="1"/>
  <c r="O82" i="1"/>
  <c r="L82" i="1"/>
  <c r="C82" i="1" s="1"/>
  <c r="I82" i="1"/>
  <c r="F82" i="1"/>
  <c r="O81" i="1"/>
  <c r="N81" i="1"/>
  <c r="M81" i="1"/>
  <c r="K81" i="1"/>
  <c r="L81" i="1" s="1"/>
  <c r="J81" i="1"/>
  <c r="H81" i="1"/>
  <c r="G81" i="1"/>
  <c r="I81" i="1" s="1"/>
  <c r="D81" i="1"/>
  <c r="F81" i="1" s="1"/>
  <c r="C81" i="1" s="1"/>
  <c r="O80" i="1"/>
  <c r="L80" i="1"/>
  <c r="I80" i="1"/>
  <c r="F80" i="1"/>
  <c r="O79" i="1"/>
  <c r="L79" i="1"/>
  <c r="I79" i="1"/>
  <c r="C79" i="1" s="1"/>
  <c r="F79" i="1"/>
  <c r="O78" i="1"/>
  <c r="N78" i="1"/>
  <c r="N77" i="1" s="1"/>
  <c r="M78" i="1"/>
  <c r="K78" i="1"/>
  <c r="J78" i="1"/>
  <c r="H78" i="1"/>
  <c r="G78" i="1"/>
  <c r="I78" i="1" s="1"/>
  <c r="D78" i="1"/>
  <c r="F78" i="1" s="1"/>
  <c r="M77" i="1"/>
  <c r="K77" i="1"/>
  <c r="H77" i="1"/>
  <c r="O75" i="1"/>
  <c r="L75" i="1"/>
  <c r="I75" i="1"/>
  <c r="F75" i="1"/>
  <c r="O74" i="1"/>
  <c r="L74" i="1"/>
  <c r="I74" i="1"/>
  <c r="F74" i="1"/>
  <c r="C74" i="1" s="1"/>
  <c r="O73" i="1"/>
  <c r="L73" i="1"/>
  <c r="I73" i="1"/>
  <c r="F73" i="1"/>
  <c r="C73" i="1" s="1"/>
  <c r="O72" i="1"/>
  <c r="L72" i="1"/>
  <c r="I72" i="1"/>
  <c r="F72" i="1"/>
  <c r="C72" i="1" s="1"/>
  <c r="O71" i="1"/>
  <c r="L71" i="1"/>
  <c r="C71" i="1" s="1"/>
  <c r="I71" i="1"/>
  <c r="F71" i="1"/>
  <c r="O70" i="1"/>
  <c r="N70" i="1"/>
  <c r="M70" i="1"/>
  <c r="K70" i="1"/>
  <c r="L70" i="1" s="1"/>
  <c r="J70" i="1"/>
  <c r="H70" i="1"/>
  <c r="H68" i="1" s="1"/>
  <c r="G70" i="1"/>
  <c r="D70" i="1"/>
  <c r="F70" i="1" s="1"/>
  <c r="O69" i="1"/>
  <c r="L69" i="1"/>
  <c r="I69" i="1"/>
  <c r="D69" i="1"/>
  <c r="N68" i="1"/>
  <c r="M68" i="1"/>
  <c r="O68" i="1" s="1"/>
  <c r="K68" i="1"/>
  <c r="J68" i="1"/>
  <c r="I68" i="1"/>
  <c r="G68" i="1"/>
  <c r="O67" i="1"/>
  <c r="L67" i="1"/>
  <c r="I67" i="1"/>
  <c r="F67" i="1"/>
  <c r="C67" i="1" s="1"/>
  <c r="D67" i="1"/>
  <c r="O66" i="1"/>
  <c r="L66" i="1"/>
  <c r="I66" i="1"/>
  <c r="F66" i="1"/>
  <c r="O65" i="1"/>
  <c r="L65" i="1"/>
  <c r="I65" i="1"/>
  <c r="F65" i="1"/>
  <c r="O64" i="1"/>
  <c r="L64" i="1"/>
  <c r="I64" i="1"/>
  <c r="F64" i="1"/>
  <c r="C64" i="1" s="1"/>
  <c r="O63" i="1"/>
  <c r="L63" i="1"/>
  <c r="I63" i="1"/>
  <c r="F63" i="1"/>
  <c r="C63" i="1" s="1"/>
  <c r="O62" i="1"/>
  <c r="L62" i="1"/>
  <c r="I62" i="1"/>
  <c r="F62" i="1"/>
  <c r="O61" i="1"/>
  <c r="L61" i="1"/>
  <c r="I61" i="1"/>
  <c r="C61" i="1" s="1"/>
  <c r="F61" i="1"/>
  <c r="O60" i="1"/>
  <c r="L60" i="1"/>
  <c r="I60" i="1"/>
  <c r="F60" i="1"/>
  <c r="C60" i="1" s="1"/>
  <c r="O59" i="1"/>
  <c r="N59" i="1"/>
  <c r="M59" i="1"/>
  <c r="K59" i="1"/>
  <c r="L59" i="1" s="1"/>
  <c r="J59" i="1"/>
  <c r="H59" i="1"/>
  <c r="G59" i="1"/>
  <c r="I59" i="1" s="1"/>
  <c r="D59" i="1"/>
  <c r="F59" i="1" s="1"/>
  <c r="O58" i="1"/>
  <c r="L58" i="1"/>
  <c r="I58" i="1"/>
  <c r="F58" i="1"/>
  <c r="C58" i="1" s="1"/>
  <c r="O57" i="1"/>
  <c r="L57" i="1"/>
  <c r="I57" i="1"/>
  <c r="F57" i="1"/>
  <c r="C57" i="1" s="1"/>
  <c r="N56" i="1"/>
  <c r="M56" i="1"/>
  <c r="M55" i="1" s="1"/>
  <c r="K56" i="1"/>
  <c r="L56" i="1" s="1"/>
  <c r="J56" i="1"/>
  <c r="I56" i="1"/>
  <c r="H56" i="1"/>
  <c r="G56" i="1"/>
  <c r="G55" i="1" s="1"/>
  <c r="D56" i="1"/>
  <c r="F56" i="1" s="1"/>
  <c r="N55" i="1"/>
  <c r="N54" i="1" s="1"/>
  <c r="J55" i="1"/>
  <c r="J54" i="1" s="1"/>
  <c r="H55" i="1"/>
  <c r="H54" i="1" s="1"/>
  <c r="D55" i="1"/>
  <c r="O48" i="1"/>
  <c r="C48" i="1" s="1"/>
  <c r="O47" i="1"/>
  <c r="C47" i="1" s="1"/>
  <c r="O46" i="1"/>
  <c r="C46" i="1" s="1"/>
  <c r="N46" i="1"/>
  <c r="M46" i="1"/>
  <c r="L45" i="1"/>
  <c r="I45" i="1"/>
  <c r="F45" i="1"/>
  <c r="C45" i="1" s="1"/>
  <c r="L44" i="1"/>
  <c r="K44" i="1"/>
  <c r="J44" i="1"/>
  <c r="H44" i="1"/>
  <c r="G44" i="1"/>
  <c r="I44" i="1" s="1"/>
  <c r="D44" i="1"/>
  <c r="F44" i="1" s="1"/>
  <c r="F43" i="1"/>
  <c r="C43" i="1" s="1"/>
  <c r="L42" i="1"/>
  <c r="C42" i="1" s="1"/>
  <c r="L41" i="1"/>
  <c r="C41" i="1" s="1"/>
  <c r="L40" i="1"/>
  <c r="C40" i="1" s="1"/>
  <c r="L39" i="1"/>
  <c r="C39" i="1" s="1"/>
  <c r="L38" i="1"/>
  <c r="C38" i="1" s="1"/>
  <c r="K38" i="1"/>
  <c r="J38" i="1"/>
  <c r="L37" i="1"/>
  <c r="C37" i="1" s="1"/>
  <c r="L36" i="1"/>
  <c r="C36" i="1" s="1"/>
  <c r="L35" i="1"/>
  <c r="C35" i="1" s="1"/>
  <c r="K35" i="1"/>
  <c r="J35" i="1"/>
  <c r="L34" i="1"/>
  <c r="C34" i="1" s="1"/>
  <c r="K33" i="1"/>
  <c r="J33" i="1"/>
  <c r="L33" i="1" s="1"/>
  <c r="C33" i="1" s="1"/>
  <c r="L32" i="1"/>
  <c r="C32" i="1" s="1"/>
  <c r="L31" i="1"/>
  <c r="C31" i="1" s="1"/>
  <c r="L30" i="1"/>
  <c r="C30" i="1" s="1"/>
  <c r="L29" i="1"/>
  <c r="C29" i="1" s="1"/>
  <c r="K29" i="1"/>
  <c r="J29" i="1"/>
  <c r="K28" i="1"/>
  <c r="F27" i="1"/>
  <c r="C27" i="1" s="1"/>
  <c r="I26" i="1"/>
  <c r="D26" i="1"/>
  <c r="F26" i="1" s="1"/>
  <c r="O25" i="1"/>
  <c r="L25" i="1"/>
  <c r="I25" i="1"/>
  <c r="C25" i="1" s="1"/>
  <c r="F25" i="1"/>
  <c r="O24" i="1"/>
  <c r="L24" i="1"/>
  <c r="I24" i="1"/>
  <c r="F24" i="1"/>
  <c r="C24" i="1" s="1"/>
  <c r="O23" i="1"/>
  <c r="N23" i="1"/>
  <c r="N291" i="1" s="1"/>
  <c r="N290" i="1" s="1"/>
  <c r="M23" i="1"/>
  <c r="M22" i="1" s="1"/>
  <c r="O22" i="1" s="1"/>
  <c r="K23" i="1"/>
  <c r="K291" i="1" s="1"/>
  <c r="K290" i="1" s="1"/>
  <c r="J23" i="1"/>
  <c r="J291" i="1" s="1"/>
  <c r="H23" i="1"/>
  <c r="H291" i="1" s="1"/>
  <c r="G23" i="1"/>
  <c r="G291" i="1" s="1"/>
  <c r="D23" i="1"/>
  <c r="D291" i="1" s="1"/>
  <c r="N22" i="1"/>
  <c r="H22" i="1"/>
  <c r="D22" i="1"/>
  <c r="C114" i="1" l="1"/>
  <c r="C179" i="1"/>
  <c r="C214" i="1"/>
  <c r="C246" i="1"/>
  <c r="C262" i="1"/>
  <c r="C87" i="1"/>
  <c r="C98" i="1"/>
  <c r="C118" i="1"/>
  <c r="C183" i="1"/>
  <c r="C187" i="1"/>
  <c r="C213" i="1"/>
  <c r="C218" i="1"/>
  <c r="C245" i="1"/>
  <c r="C250" i="1"/>
  <c r="C261" i="1"/>
  <c r="C65" i="1"/>
  <c r="C75" i="1"/>
  <c r="C133" i="1"/>
  <c r="C249" i="1"/>
  <c r="C265" i="1"/>
  <c r="I152" i="1"/>
  <c r="C155" i="1"/>
  <c r="C26" i="1"/>
  <c r="C44" i="1"/>
  <c r="F55" i="1"/>
  <c r="C70" i="1"/>
  <c r="I55" i="1"/>
  <c r="G54" i="1"/>
  <c r="C59" i="1"/>
  <c r="M54" i="1"/>
  <c r="O55" i="1"/>
  <c r="J77" i="1"/>
  <c r="L78" i="1"/>
  <c r="C78" i="1" s="1"/>
  <c r="K84" i="1"/>
  <c r="L85" i="1"/>
  <c r="F129" i="1"/>
  <c r="C129" i="1" s="1"/>
  <c r="F137" i="1"/>
  <c r="D131" i="1"/>
  <c r="F131" i="1" s="1"/>
  <c r="M166" i="1"/>
  <c r="O166" i="1" s="1"/>
  <c r="O167" i="1"/>
  <c r="M174" i="1"/>
  <c r="O174" i="1" s="1"/>
  <c r="O175" i="1"/>
  <c r="O192" i="1"/>
  <c r="M188" i="1"/>
  <c r="N192" i="1"/>
  <c r="O193" i="1"/>
  <c r="C193" i="1" s="1"/>
  <c r="J196" i="1"/>
  <c r="L197" i="1"/>
  <c r="L228" i="1"/>
  <c r="K205" i="1"/>
  <c r="K196" i="1" s="1"/>
  <c r="O234" i="1"/>
  <c r="M232" i="1"/>
  <c r="K259" i="1"/>
  <c r="L259" i="1" s="1"/>
  <c r="L260" i="1"/>
  <c r="M291" i="1"/>
  <c r="F22" i="1"/>
  <c r="D290" i="1"/>
  <c r="F290" i="1" s="1"/>
  <c r="F291" i="1"/>
  <c r="H290" i="1"/>
  <c r="L23" i="1"/>
  <c r="K55" i="1"/>
  <c r="K54" i="1" s="1"/>
  <c r="L54" i="1" s="1"/>
  <c r="L68" i="1"/>
  <c r="D77" i="1"/>
  <c r="O77" i="1"/>
  <c r="C80" i="1"/>
  <c r="G84" i="1"/>
  <c r="I84" i="1" s="1"/>
  <c r="I85" i="1"/>
  <c r="C85" i="1" s="1"/>
  <c r="N84" i="1"/>
  <c r="O90" i="1"/>
  <c r="C90" i="1" s="1"/>
  <c r="C105" i="1"/>
  <c r="C113" i="1"/>
  <c r="C125" i="1"/>
  <c r="C142" i="1"/>
  <c r="C152" i="1"/>
  <c r="L174" i="1"/>
  <c r="H175" i="1"/>
  <c r="I176" i="1"/>
  <c r="I185" i="1"/>
  <c r="G174" i="1"/>
  <c r="I192" i="1"/>
  <c r="J192" i="1"/>
  <c r="L193" i="1"/>
  <c r="F205" i="1"/>
  <c r="F206" i="1"/>
  <c r="L217" i="1"/>
  <c r="J205" i="1"/>
  <c r="I23" i="1"/>
  <c r="L55" i="1"/>
  <c r="O56" i="1"/>
  <c r="C56" i="1" s="1"/>
  <c r="C66" i="1"/>
  <c r="D68" i="1"/>
  <c r="F68" i="1" s="1"/>
  <c r="C68" i="1" s="1"/>
  <c r="K76" i="1"/>
  <c r="L90" i="1"/>
  <c r="J84" i="1"/>
  <c r="L84" i="1" s="1"/>
  <c r="C109" i="1"/>
  <c r="O129" i="1"/>
  <c r="M84" i="1"/>
  <c r="N131" i="1"/>
  <c r="O131" i="1" s="1"/>
  <c r="O132" i="1"/>
  <c r="D145" i="1"/>
  <c r="F145" i="1" s="1"/>
  <c r="C145" i="1" s="1"/>
  <c r="F147" i="1"/>
  <c r="C147" i="1" s="1"/>
  <c r="C148" i="1"/>
  <c r="F166" i="1"/>
  <c r="C166" i="1" s="1"/>
  <c r="F167" i="1"/>
  <c r="C167" i="1" s="1"/>
  <c r="D175" i="1"/>
  <c r="F176" i="1"/>
  <c r="C176" i="1" s="1"/>
  <c r="C182" i="1"/>
  <c r="I188" i="1"/>
  <c r="L272" i="1"/>
  <c r="J270" i="1"/>
  <c r="G290" i="1"/>
  <c r="I290" i="1" s="1"/>
  <c r="I291" i="1"/>
  <c r="J28" i="1"/>
  <c r="G22" i="1"/>
  <c r="I22" i="1" s="1"/>
  <c r="K22" i="1"/>
  <c r="F23" i="1"/>
  <c r="L291" i="1"/>
  <c r="C62" i="1"/>
  <c r="F69" i="1"/>
  <c r="C69" i="1" s="1"/>
  <c r="I70" i="1"/>
  <c r="G77" i="1"/>
  <c r="F84" i="1"/>
  <c r="C96" i="1"/>
  <c r="C117" i="1"/>
  <c r="C123" i="1"/>
  <c r="J131" i="1"/>
  <c r="L131" i="1" s="1"/>
  <c r="L132" i="1"/>
  <c r="C132" i="1" s="1"/>
  <c r="I137" i="1"/>
  <c r="H131" i="1"/>
  <c r="H76" i="1" s="1"/>
  <c r="L185" i="1"/>
  <c r="L236" i="1"/>
  <c r="C236" i="1" s="1"/>
  <c r="K232" i="1"/>
  <c r="F239" i="1"/>
  <c r="D232" i="1"/>
  <c r="C260" i="1"/>
  <c r="M269" i="1"/>
  <c r="O269" i="1" s="1"/>
  <c r="J290" i="1"/>
  <c r="L290" i="1" s="1"/>
  <c r="N188" i="1"/>
  <c r="D192" i="1"/>
  <c r="C201" i="1"/>
  <c r="C217" i="1"/>
  <c r="I228" i="1"/>
  <c r="C228" i="1" s="1"/>
  <c r="G205" i="1"/>
  <c r="L232" i="1"/>
  <c r="N252" i="1"/>
  <c r="O253" i="1"/>
  <c r="G259" i="1"/>
  <c r="I259" i="1" s="1"/>
  <c r="I260" i="1"/>
  <c r="D269" i="1"/>
  <c r="F270" i="1"/>
  <c r="C272" i="1"/>
  <c r="C276" i="1"/>
  <c r="C277" i="1"/>
  <c r="I283" i="1"/>
  <c r="C283" i="1" s="1"/>
  <c r="N196" i="1"/>
  <c r="H197" i="1"/>
  <c r="H196" i="1" s="1"/>
  <c r="H195" i="1" s="1"/>
  <c r="I199" i="1"/>
  <c r="N205" i="1"/>
  <c r="M205" i="1"/>
  <c r="O205" i="1" s="1"/>
  <c r="O206" i="1"/>
  <c r="F234" i="1"/>
  <c r="C234" i="1" s="1"/>
  <c r="J252" i="1"/>
  <c r="L253" i="1"/>
  <c r="C253" i="1" s="1"/>
  <c r="I270" i="1"/>
  <c r="O272" i="1"/>
  <c r="I189" i="1"/>
  <c r="C189" i="1" s="1"/>
  <c r="F199" i="1"/>
  <c r="D197" i="1"/>
  <c r="I239" i="1"/>
  <c r="H232" i="1"/>
  <c r="H231" i="1" s="1"/>
  <c r="C259" i="1"/>
  <c r="F281" i="1"/>
  <c r="C281" i="1" s="1"/>
  <c r="C296" i="1"/>
  <c r="C293" i="1" s="1"/>
  <c r="L283" i="1"/>
  <c r="M197" i="1"/>
  <c r="H286" i="1" l="1"/>
  <c r="I205" i="1"/>
  <c r="G196" i="1"/>
  <c r="N76" i="1"/>
  <c r="N53" i="1" s="1"/>
  <c r="L77" i="1"/>
  <c r="J76" i="1"/>
  <c r="C199" i="1"/>
  <c r="J231" i="1"/>
  <c r="L252" i="1"/>
  <c r="F232" i="1"/>
  <c r="D231" i="1"/>
  <c r="F231" i="1" s="1"/>
  <c r="J269" i="1"/>
  <c r="L270" i="1"/>
  <c r="C270" i="1" s="1"/>
  <c r="D174" i="1"/>
  <c r="F174" i="1" s="1"/>
  <c r="F175" i="1"/>
  <c r="I131" i="1"/>
  <c r="C131" i="1" s="1"/>
  <c r="L205" i="1"/>
  <c r="F77" i="1"/>
  <c r="D76" i="1"/>
  <c r="M231" i="1"/>
  <c r="O232" i="1"/>
  <c r="C137" i="1"/>
  <c r="C205" i="1"/>
  <c r="H174" i="1"/>
  <c r="I174" i="1" s="1"/>
  <c r="I175" i="1"/>
  <c r="I54" i="1"/>
  <c r="M196" i="1"/>
  <c r="O197" i="1"/>
  <c r="I197" i="1"/>
  <c r="F269" i="1"/>
  <c r="N231" i="1"/>
  <c r="N286" i="1" s="1"/>
  <c r="O252" i="1"/>
  <c r="C239" i="1"/>
  <c r="J22" i="1"/>
  <c r="L22" i="1" s="1"/>
  <c r="C22" i="1" s="1"/>
  <c r="L28" i="1"/>
  <c r="C28" i="1" s="1"/>
  <c r="O84" i="1"/>
  <c r="C84" i="1" s="1"/>
  <c r="L192" i="1"/>
  <c r="J188" i="1"/>
  <c r="L188" i="1" s="1"/>
  <c r="C185" i="1"/>
  <c r="M290" i="1"/>
  <c r="O290" i="1" s="1"/>
  <c r="O291" i="1"/>
  <c r="O188" i="1"/>
  <c r="M76" i="1"/>
  <c r="O76" i="1" s="1"/>
  <c r="D196" i="1"/>
  <c r="F197" i="1"/>
  <c r="C197" i="1" s="1"/>
  <c r="F192" i="1"/>
  <c r="D188" i="1"/>
  <c r="F188" i="1" s="1"/>
  <c r="C188" i="1" s="1"/>
  <c r="G76" i="1"/>
  <c r="I76" i="1" s="1"/>
  <c r="I77" i="1"/>
  <c r="G231" i="1"/>
  <c r="K231" i="1"/>
  <c r="K286" i="1" s="1"/>
  <c r="C23" i="1"/>
  <c r="C291" i="1" s="1"/>
  <c r="C290" i="1" s="1"/>
  <c r="I232" i="1"/>
  <c r="C206" i="1"/>
  <c r="K53" i="1"/>
  <c r="J195" i="1"/>
  <c r="L196" i="1"/>
  <c r="O54" i="1"/>
  <c r="M53" i="1"/>
  <c r="C55" i="1"/>
  <c r="D54" i="1"/>
  <c r="F196" i="1" l="1"/>
  <c r="D195" i="1"/>
  <c r="F195" i="1" s="1"/>
  <c r="O53" i="1"/>
  <c r="I231" i="1"/>
  <c r="G286" i="1"/>
  <c r="I286" i="1" s="1"/>
  <c r="C192" i="1"/>
  <c r="G53" i="1"/>
  <c r="F76" i="1"/>
  <c r="C76" i="1" s="1"/>
  <c r="L269" i="1"/>
  <c r="C269" i="1" s="1"/>
  <c r="J286" i="1"/>
  <c r="L286" i="1" s="1"/>
  <c r="N195" i="1"/>
  <c r="N52" i="1"/>
  <c r="K195" i="1"/>
  <c r="L195" i="1" s="1"/>
  <c r="C77" i="1"/>
  <c r="C175" i="1"/>
  <c r="C252" i="1"/>
  <c r="L76" i="1"/>
  <c r="J53" i="1"/>
  <c r="G195" i="1"/>
  <c r="I195" i="1" s="1"/>
  <c r="I196" i="1"/>
  <c r="H53" i="1"/>
  <c r="H52" i="1" s="1"/>
  <c r="O231" i="1"/>
  <c r="C231" i="1" s="1"/>
  <c r="M286" i="1"/>
  <c r="O286" i="1" s="1"/>
  <c r="F54" i="1"/>
  <c r="C54" i="1" s="1"/>
  <c r="D53" i="1"/>
  <c r="K52" i="1"/>
  <c r="D286" i="1"/>
  <c r="F286" i="1" s="1"/>
  <c r="M195" i="1"/>
  <c r="O195" i="1" s="1"/>
  <c r="O196" i="1"/>
  <c r="C174" i="1"/>
  <c r="C232" i="1"/>
  <c r="L231" i="1"/>
  <c r="C286" i="1" l="1"/>
  <c r="D52" i="1"/>
  <c r="F53" i="1"/>
  <c r="L53" i="1"/>
  <c r="J52" i="1"/>
  <c r="G52" i="1"/>
  <c r="I53" i="1"/>
  <c r="C196" i="1"/>
  <c r="N51" i="1"/>
  <c r="N288" i="1"/>
  <c r="C195" i="1"/>
  <c r="H288" i="1"/>
  <c r="H51" i="1"/>
  <c r="M52" i="1"/>
  <c r="K51" i="1"/>
  <c r="K288" i="1"/>
  <c r="C53" i="1" l="1"/>
  <c r="M51" i="1"/>
  <c r="O51" i="1" s="1"/>
  <c r="O52" i="1"/>
  <c r="M288" i="1"/>
  <c r="O288" i="1" s="1"/>
  <c r="G288" i="1"/>
  <c r="I288" i="1" s="1"/>
  <c r="G51" i="1"/>
  <c r="I51" i="1" s="1"/>
  <c r="I52" i="1"/>
  <c r="D288" i="1"/>
  <c r="F288" i="1" s="1"/>
  <c r="D51" i="1"/>
  <c r="F51" i="1" s="1"/>
  <c r="F52" i="1"/>
  <c r="L52" i="1"/>
  <c r="J51" i="1"/>
  <c r="L51" i="1" s="1"/>
  <c r="J288" i="1"/>
  <c r="L288" i="1" s="1"/>
  <c r="C52" i="1" l="1"/>
  <c r="C288" i="1"/>
  <c r="C51" i="1"/>
</calcChain>
</file>

<file path=xl/sharedStrings.xml><?xml version="1.0" encoding="utf-8"?>
<sst xmlns="http://schemas.openxmlformats.org/spreadsheetml/2006/main" count="3179" uniqueCount="621">
  <si>
    <t>IEŅĒMUMU UN IZDEVUMU TĀME 2015.GADAM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</si>
  <si>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</si>
  <si>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</si>
  <si>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</si>
  <si>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</si>
  <si>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</si>
  <si>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</si>
  <si>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</si>
  <si>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09.510</t>
  </si>
  <si>
    <t>Programma</t>
  </si>
  <si>
    <t>Starpskolu pasākumi, konkursi, sacensības interešu un profesionālās ievirzes izglītības jomā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</si>
  <si>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</si>
  <si>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</si>
  <si>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</si>
  <si>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</si>
  <si>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</si>
  <si>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</si>
  <si>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</si>
  <si>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</si>
  <si>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</si>
  <si>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Izdevumu tāme 2015.gadam</t>
  </si>
  <si>
    <t>Finanšu līdzekļu nepieciešamības pamatojums, aprēķini, atšifrējumi, ekonomijas vai samazinājuma iemesli</t>
  </si>
  <si>
    <t>Kopā</t>
  </si>
  <si>
    <t>Pamatbudžets pirms priekšlikumiem</t>
  </si>
  <si>
    <t>Priekšlikumi izmaiņām pamatbudž. (+/-)</t>
  </si>
  <si>
    <t>Pamatbudžets</t>
  </si>
  <si>
    <t>Valsts budžeta transferti (mērķdotācijas) pirms priekšlikumiem</t>
  </si>
  <si>
    <t>Priekšlikumi izmaiņām valsts budž. transferti (mērķdotāc.) (+/-)</t>
  </si>
  <si>
    <t>Valsts budžeta transferti (mērķdotācijas)</t>
  </si>
  <si>
    <t>Maksas pakalpojumi pirms priekšlikumiem</t>
  </si>
  <si>
    <t>Priekšlikumi izmaiņām maksas pakalp. (+/-)</t>
  </si>
  <si>
    <t>Maksas pakalpojumi</t>
  </si>
  <si>
    <t>Ziedojumi, dāvinājumi pirms priekšlikumiem</t>
  </si>
  <si>
    <t>Priekšlikumi izmaiņām ziedoj., dāvināj. (+/-)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</si>
  <si>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</si>
  <si>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</si>
  <si>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</si>
  <si>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</si>
  <si>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</si>
  <si>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</si>
  <si>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</si>
  <si>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iestāžu saņemtie transferti no augstākas iestādes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</si>
  <si>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</si>
  <si>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</si>
  <si>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</si>
  <si>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</si>
  <si>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</si>
  <si>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</si>
  <si>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</si>
  <si>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</si>
  <si>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</si>
  <si>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</si>
  <si>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</si>
  <si>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</si>
  <si>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</si>
  <si>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</si>
  <si>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</si>
  <si>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</si>
  <si>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</si>
  <si>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</si>
  <si>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</si>
  <si>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</si>
  <si>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</si>
  <si>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</si>
  <si>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</si>
  <si>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</si>
  <si>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</si>
  <si>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</si>
  <si>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</si>
  <si>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</si>
  <si>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</si>
  <si>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</si>
  <si>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</si>
  <si>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</si>
  <si>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</si>
  <si>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</si>
  <si>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</si>
  <si>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</si>
  <si>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</si>
  <si>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</si>
  <si>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</si>
  <si>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</si>
  <si>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</si>
  <si>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</si>
  <si>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</si>
  <si>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</si>
  <si>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</si>
  <si>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</si>
  <si>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</si>
  <si>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</si>
  <si>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</si>
  <si>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</si>
  <si>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</si>
  <si>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</si>
  <si>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</si>
  <si>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</si>
  <si>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</si>
  <si>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</si>
  <si>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</si>
  <si>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</si>
  <si>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</si>
  <si>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</si>
  <si>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</si>
  <si>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</si>
  <si>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</si>
  <si>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</si>
  <si>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</si>
  <si>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</si>
  <si>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</si>
  <si>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</si>
  <si>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</si>
  <si>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</si>
  <si>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</si>
  <si>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</si>
  <si>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</si>
  <si>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</si>
  <si>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</si>
  <si>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</si>
  <si>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</si>
  <si>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</si>
  <si>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</si>
  <si>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</si>
  <si>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</si>
  <si>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</si>
  <si>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</si>
  <si>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</si>
  <si>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</si>
  <si>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</si>
  <si>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</si>
  <si>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</si>
  <si>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</si>
  <si>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</si>
  <si>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</si>
  <si>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</si>
  <si>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</si>
  <si>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</si>
  <si>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</si>
  <si>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</si>
  <si>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</si>
  <si>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</si>
  <si>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</si>
  <si>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</si>
  <si>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</si>
  <si>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</si>
  <si>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</si>
  <si>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</si>
  <si>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</si>
  <si>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</si>
  <si>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</si>
  <si>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</si>
  <si>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</si>
  <si>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</si>
  <si>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</si>
  <si>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</si>
  <si>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</si>
  <si>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</si>
  <si>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</si>
  <si>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</si>
  <si>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</si>
  <si>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</si>
  <si>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</si>
  <si>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</si>
  <si>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</si>
  <si>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</si>
  <si>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</si>
  <si>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</si>
  <si>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</si>
  <si>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</si>
  <si>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</si>
  <si>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</si>
  <si>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</si>
  <si>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</si>
  <si>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</si>
  <si>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</si>
  <si>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</si>
  <si>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</si>
  <si>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</si>
  <si>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</si>
  <si>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</si>
  <si>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</si>
  <si>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</si>
  <si>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</si>
  <si>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</si>
  <si>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</si>
  <si>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</si>
  <si>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</si>
  <si>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</si>
  <si>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</si>
  <si>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</si>
  <si>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</si>
  <si>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</si>
  <si>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</si>
  <si>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</si>
  <si>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</si>
  <si>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</si>
  <si>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</si>
  <si>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</si>
  <si>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</si>
  <si>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</si>
  <si>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</si>
  <si>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</si>
  <si>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</si>
  <si>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</si>
  <si>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</si>
  <si>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</si>
  <si>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</si>
  <si>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</si>
  <si>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</si>
  <si>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</si>
  <si>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</si>
  <si>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</si>
  <si>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</si>
  <si>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</si>
  <si>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</si>
  <si>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</si>
  <si>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</si>
  <si>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</si>
  <si>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</si>
  <si>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</si>
  <si>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</si>
  <si>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</si>
  <si>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</si>
  <si>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</si>
  <si>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</si>
  <si>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</si>
  <si>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</si>
  <si>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</si>
  <si>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</si>
  <si>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</si>
  <si>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</si>
  <si>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</si>
  <si>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</si>
  <si>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</si>
  <si>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</si>
  <si>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</si>
  <si>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</si>
  <si>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</si>
  <si>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</si>
  <si>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</si>
  <si>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</si>
  <si>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</si>
  <si>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</si>
  <si>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</si>
  <si>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</si>
  <si>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</si>
  <si>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</si>
  <si>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</si>
  <si>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</si>
  <si>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</si>
  <si>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</si>
  <si>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</si>
  <si>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</si>
  <si>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</si>
  <si>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</si>
  <si>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</si>
  <si>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</si>
  <si>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</si>
  <si>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</si>
  <si>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</si>
  <si>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</si>
  <si>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</si>
  <si>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</si>
  <si>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</si>
  <si>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</si>
  <si>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</si>
  <si>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</si>
  <si>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</si>
  <si>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</si>
  <si>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</si>
  <si>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</si>
  <si>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</si>
  <si>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</si>
  <si>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</si>
  <si>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</si>
  <si>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</si>
  <si>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</si>
  <si>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</si>
  <si>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</si>
  <si>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</si>
  <si>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</si>
  <si>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</si>
  <si>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</si>
  <si>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</si>
  <si>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</si>
  <si>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</si>
  <si>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</si>
  <si>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</si>
  <si>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</si>
  <si>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iestādes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</si>
  <si>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</si>
  <si>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</si>
  <si>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</si>
  <si>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</si>
  <si>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</si>
  <si>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</si>
  <si>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</si>
  <si>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</si>
  <si>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</si>
  <si>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</si>
  <si>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</si>
  <si>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</si>
  <si>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</si>
  <si>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</si>
  <si>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</si>
  <si>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</si>
  <si>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</si>
  <si>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</si>
  <si>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</si>
  <si>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</si>
  <si>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</si>
  <si>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</si>
  <si>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</si>
  <si>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</si>
  <si>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</si>
  <si>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</si>
  <si>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</si>
  <si>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</si>
  <si>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</si>
  <si>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</si>
  <si>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</si>
  <si>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</si>
  <si>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</si>
  <si>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</si>
  <si>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</si>
  <si>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Finansējums ir nepieciešams pedagoģiski medicīniskās komisijas speciālistu darba samaksai</t>
  </si>
  <si>
    <t xml:space="preserve">Finansējums ir nepieciešams pašnodarbinātas personas darba samaksai </t>
  </si>
  <si>
    <t>2014.gada 18.decembra saistošajiem noteikumiem Nr.37</t>
  </si>
  <si>
    <t xml:space="preserve">2015.gada budžeta atšifrējums pa programmām </t>
  </si>
  <si>
    <t>Nr.</t>
  </si>
  <si>
    <t>Pasākums/ aktivitāte/ projekts/ pakalpojuma nosaukums/ objekts</t>
  </si>
  <si>
    <t>Ekonomiskās klasifikācijas kodi</t>
  </si>
  <si>
    <t>2015.gada budžets pirms priekšlikumiem</t>
  </si>
  <si>
    <t>Priekšlikumi izmaiņām            (+/-)</t>
  </si>
  <si>
    <t>2015.gada budžets apstiprināts pēc izmaiņām</t>
  </si>
  <si>
    <t>KOPĀ (EUR):</t>
  </si>
  <si>
    <t xml:space="preserve">Pilsoniskās un patriotiskās  audzināšanas pasākumu cikls </t>
  </si>
  <si>
    <t>1.1.</t>
  </si>
  <si>
    <t>Kapteiņa  P. Zolta piemiņas pasākums un NBS diena Jūrmalā  „Augsim Latvijai!”</t>
  </si>
  <si>
    <t>1.2.</t>
  </si>
  <si>
    <t>Vidusskolēnu militārās spēles</t>
  </si>
  <si>
    <t>1.3.</t>
  </si>
  <si>
    <t>Literārās jaunrades konkurss, veltīts Raiņa un Aspazijas gadam</t>
  </si>
  <si>
    <t>2</t>
  </si>
  <si>
    <t>Kultūrizglītība</t>
  </si>
  <si>
    <t>2.1</t>
  </si>
  <si>
    <t>Pilsētas mēroga konkursi un skates</t>
  </si>
  <si>
    <t>2.1.1.</t>
  </si>
  <si>
    <t>Teātra un literāro uzvedumu skate "Labais!"</t>
  </si>
  <si>
    <t>2.1.2.</t>
  </si>
  <si>
    <t xml:space="preserve">Zēnu koru un 1.- 4. klašu koru skate pilsētā </t>
  </si>
  <si>
    <t>2.1.3.</t>
  </si>
  <si>
    <t>Jaukto koru un 5.-9. klašu koru skate</t>
  </si>
  <si>
    <t>2.1.4.</t>
  </si>
  <si>
    <t>Vizuālās un vizuāli plastiskās mākslas konkurss"Rakstu darbi"</t>
  </si>
  <si>
    <t>2.1.5.</t>
  </si>
  <si>
    <t>Skolēnu dziesmu un deju lielkoncerts</t>
  </si>
  <si>
    <t>2.1.6.</t>
  </si>
  <si>
    <t>Svētki pirmsskolas vecuma bērniem</t>
  </si>
  <si>
    <t>2.1.7.</t>
  </si>
  <si>
    <t>Starptautiskā ekoloģiskā tiešsaistes viktorīna "Tīras planētas vārdā"</t>
  </si>
  <si>
    <t>2.1.8.</t>
  </si>
  <si>
    <t>Mazo vokālistu konkurss " Jūrmalas Cālis"</t>
  </si>
  <si>
    <t>2.1.9.</t>
  </si>
  <si>
    <t>Konkurss "Popiela"</t>
  </si>
  <si>
    <t>2.1.10.</t>
  </si>
  <si>
    <t>Vokālās mūzikas konkurss "Balsis"</t>
  </si>
  <si>
    <t>2.1.11.</t>
  </si>
  <si>
    <t xml:space="preserve">Tautisko deju kolektīvu skate pilsētā </t>
  </si>
  <si>
    <t>2.1.12.</t>
  </si>
  <si>
    <t>Skatuves runas konkurss "Jūras malā"</t>
  </si>
  <si>
    <t>2.1.13.</t>
  </si>
  <si>
    <t>Profesora Valtnera konkurss "Pazīsti savu organismu" aprīlis</t>
  </si>
  <si>
    <t>2.1.14.</t>
  </si>
  <si>
    <t>Jūrmalas pilsētas Vizuālās mākslas olimpiāde 5.-12.klasēm</t>
  </si>
  <si>
    <t>2.2.</t>
  </si>
  <si>
    <t>Pilsētas mēroga pasākumi</t>
  </si>
  <si>
    <t>2.2.1.</t>
  </si>
  <si>
    <t xml:space="preserve">Starptautiskā skolēnu zinātnisko darbu lasījumu konference "Es dzīvoju pie jūras" </t>
  </si>
  <si>
    <t>2.2.2.</t>
  </si>
  <si>
    <t>Konference "Bērnu  tiesību aizsardzības stāvoklis Jūrmalā 2015./ 2016.mācību gadā</t>
  </si>
  <si>
    <t>2.2.3.</t>
  </si>
  <si>
    <t xml:space="preserve">Pilsētas Skolēnu bērnu tiesību aizsardzības komisijas dalībnieku diskusija ar Jūrmalas pilsētas domes deputātiem un pašvaldības institūciju vadītājiem </t>
  </si>
  <si>
    <t>2.2.4.</t>
  </si>
  <si>
    <t xml:space="preserve">Ekskursija Pilsētas Skolēnu bērnu tiesību aizsardzības komisijas dalībniekiem </t>
  </si>
  <si>
    <t>2.2.5.</t>
  </si>
  <si>
    <t xml:space="preserve">Starptautiskais konkurss "Rēķini galvā" </t>
  </si>
  <si>
    <t>2.2.6.</t>
  </si>
  <si>
    <t>Svešvalodu diena</t>
  </si>
  <si>
    <t>2.2.7.</t>
  </si>
  <si>
    <t>Starptautiskais konkurss "Rēķini galvā" 2015. Fināls Latvijā</t>
  </si>
  <si>
    <t>2.2.8.</t>
  </si>
  <si>
    <t>Talantīgo Jūrmalas skolēnu  nometne - 3 daļas - 30 bērni</t>
  </si>
  <si>
    <t>2.2.9.</t>
  </si>
  <si>
    <t>Ielu vingrošanas nometnes jauniešiem mūžizglītības kontekstā</t>
  </si>
  <si>
    <t>2.2.10.</t>
  </si>
  <si>
    <t xml:space="preserve">Līdzfinansējums projekta Karjeras izglītības programmas un mācību metodisko materiālu izstrādei un izdošanai </t>
  </si>
  <si>
    <t>Bērnu Jauniešu interešu centrs</t>
  </si>
  <si>
    <t>2.2.11.</t>
  </si>
  <si>
    <t>Jauniešu forums Jūrmalā</t>
  </si>
  <si>
    <t>Mākslas skola</t>
  </si>
  <si>
    <t>2.2.12.</t>
  </si>
  <si>
    <t>Mazās Mākslas dienas , sadarbībā ar Jūrmalas mākslinieku namu un Jūrmalas teātri</t>
  </si>
  <si>
    <t>2.2.13.</t>
  </si>
  <si>
    <t>Ziemassvētku mākslas akcija "Bērnu egle Horna dārzā-Eņģeļi pār Latviju"</t>
  </si>
  <si>
    <t>Sporta skola</t>
  </si>
  <si>
    <t>2.2.14.</t>
  </si>
  <si>
    <t>Skolēnu olimpiādes sacensības spēlē "Tautas bumba"</t>
  </si>
  <si>
    <t>2.2.15.</t>
  </si>
  <si>
    <t>Skolēnu olimpiādes sacensības dambretē un šahā</t>
  </si>
  <si>
    <t>2.2.16.</t>
  </si>
  <si>
    <t xml:space="preserve">Skolēnu olimpiādes sacensības florbolā </t>
  </si>
  <si>
    <t>2.2.17.</t>
  </si>
  <si>
    <t>Skolēnu olimpiādes sacensības volejbolā</t>
  </si>
  <si>
    <t>2.2.18.</t>
  </si>
  <si>
    <t>Skolēnu olimpiādes sacensības vieglatlētikā "Jūrmalas pavasaris 2015"</t>
  </si>
  <si>
    <t>2.2.19.</t>
  </si>
  <si>
    <t>Sporta svētki pirmsskolas vecuma bērniem "Jautrie starti 2015"</t>
  </si>
  <si>
    <t>2.2.20.</t>
  </si>
  <si>
    <t>Bērnu sporta svētki  "Pirmais solis 2015"</t>
  </si>
  <si>
    <t>2.2.21.</t>
  </si>
  <si>
    <t>Skolēnu olimpiādes sacensības basketbolā</t>
  </si>
  <si>
    <t>2.2.22.</t>
  </si>
  <si>
    <t>Jūrmalas atklātās sacensības vieglatlētikā</t>
  </si>
  <si>
    <t>2.2.23.</t>
  </si>
  <si>
    <t>Jūrmalas atklātais čempionāts mākslas vingrošanā</t>
  </si>
  <si>
    <t>2.2.24.</t>
  </si>
  <si>
    <t>Jūrmalas atklātais turnīrs basketbolā meitenēm</t>
  </si>
  <si>
    <t>2.2.25.</t>
  </si>
  <si>
    <t>Jūrmalas atklātās meistarsacīkstes mākslas vingrošanā</t>
  </si>
  <si>
    <t>2.2.26.</t>
  </si>
  <si>
    <t>Jūrmalas meistarsacīkstes vieglatlētikas krosā "Jūrmalas rudens 2015"</t>
  </si>
  <si>
    <t>2.2.27.</t>
  </si>
  <si>
    <t>Jūrmalas vieglatlētikas sacensības lekšanas disciplīnās telpās</t>
  </si>
  <si>
    <t>2.2.28.</t>
  </si>
  <si>
    <t xml:space="preserve">Jūrmalas atklātās sacensības mākslas vingrošanā </t>
  </si>
  <si>
    <t>2.2.29.</t>
  </si>
  <si>
    <t>Jūrmalas pilsētas atklātais čempionāts daudzcīņā</t>
  </si>
  <si>
    <t>2.2.30.</t>
  </si>
  <si>
    <t>Jūrmalas atklātais turnīrs hokejā trijās vecuma grupās</t>
  </si>
  <si>
    <t>2.2.31.</t>
  </si>
  <si>
    <t>Skolēnu olimpiādes sacensības stafetēs "Drošie un veiklie"</t>
  </si>
  <si>
    <t>2.2.32.</t>
  </si>
  <si>
    <t>Jūrmalas Sporta skolas Atklātais turnīrs basketbolā "Pirtnieka kauss"</t>
  </si>
  <si>
    <t>2.2.33.</t>
  </si>
  <si>
    <t>Jūrmalas atklātais čempionāts mākslas vingrošanā grupu vingrojumos 4 grupās</t>
  </si>
  <si>
    <t>2.2.34.</t>
  </si>
  <si>
    <t>Jūrmalas Sporta skolas Atklātais turnīrs daiļslidošanā</t>
  </si>
  <si>
    <t>2.2.35.</t>
  </si>
  <si>
    <t>Jūrmalas Sporta skolas Atklātais turnīrs pludmales volejbolā</t>
  </si>
  <si>
    <t>2.2.36.</t>
  </si>
  <si>
    <t>Jūrmalas atklātais turnīrs basketbolā "Armīna Sproģa kauss"</t>
  </si>
  <si>
    <t>2.2.37.</t>
  </si>
  <si>
    <t xml:space="preserve">Jūrmalas Sporta skolas Atklātais turnīrs handbolā </t>
  </si>
  <si>
    <t>Jūrmalas Sporta centrs</t>
  </si>
  <si>
    <t>2.2.38.</t>
  </si>
  <si>
    <t>Jūrmalas skolēnu čempionāts futbolā</t>
  </si>
  <si>
    <t>2.2.39.</t>
  </si>
  <si>
    <t>Futbola sacensības "Lieldienu kauss 2015"</t>
  </si>
  <si>
    <t>2.2.40.</t>
  </si>
  <si>
    <t xml:space="preserve">Regbija sacensības "JSC ziemas kauss" </t>
  </si>
  <si>
    <t>2.2.41.</t>
  </si>
  <si>
    <t>pludmales regbija sacensības "JD kauss"</t>
  </si>
  <si>
    <t>2.2.42.</t>
  </si>
  <si>
    <t xml:space="preserve">Jūrmalas skolēnu peldēšanas čempionāts </t>
  </si>
  <si>
    <t>2.2.43.</t>
  </si>
  <si>
    <t>Skolotāju dienai veltīts pasākums</t>
  </si>
  <si>
    <t>2.2.44.</t>
  </si>
  <si>
    <t>Olimpiāžu uzvarētāju apbalvošana</t>
  </si>
  <si>
    <t>2.2.45.</t>
  </si>
  <si>
    <t>Svētki Mellužu estrādē pirmsskolas vecuma bērniem "Satiksimies zaļā pļavā" -organizē Vaivaru pamatskola</t>
  </si>
  <si>
    <t>2.3</t>
  </si>
  <si>
    <t>Radošā darba izstādes un skates</t>
  </si>
  <si>
    <t>2.3.1.</t>
  </si>
  <si>
    <t>Inovatīvākā skola Jūrmalā (3 nominācijas)</t>
  </si>
  <si>
    <t>2.3.2.</t>
  </si>
  <si>
    <t>Izstāde "Izglītība Jūrmalā" (t.sk. bukletu izdošana)</t>
  </si>
  <si>
    <t>3</t>
  </si>
  <si>
    <t>Vides un veselības izglītība</t>
  </si>
  <si>
    <t>3.1.</t>
  </si>
  <si>
    <t>Vides izziņas spēļu konkurss, pilsētas kārta, 1.-12.klasēm</t>
  </si>
  <si>
    <t>3.2.</t>
  </si>
  <si>
    <t xml:space="preserve">Vides pētniecisko darbu konkurss "Skolēni eksperimentē!" 1.-12.kl., </t>
  </si>
  <si>
    <t>3.3.</t>
  </si>
  <si>
    <t xml:space="preserve">Konkurss "Vides erudīts" 5.-6.kl., </t>
  </si>
  <si>
    <t>3.4.</t>
  </si>
  <si>
    <t xml:space="preserve">Vides pētnieku konkursss 8.klasēm, </t>
  </si>
  <si>
    <t>4</t>
  </si>
  <si>
    <t>Tehniskās jaunrades un sporta pasākumi</t>
  </si>
  <si>
    <t>4.1.</t>
  </si>
  <si>
    <t>Jūrmalas balva skeitbordā 1.etaps, 2.etaps, 3.etaps</t>
  </si>
  <si>
    <t>4.2.</t>
  </si>
  <si>
    <t>Jūrmalas Bērnu un Jauniešu interešu centra balva skeitbordā un skrituļošanā</t>
  </si>
  <si>
    <t>4.3.</t>
  </si>
  <si>
    <t>Konkurss veselības izglītībā</t>
  </si>
  <si>
    <t>4.4.</t>
  </si>
  <si>
    <t>Jūrmalas fingerborda sacensības</t>
  </si>
  <si>
    <t>5</t>
  </si>
  <si>
    <t>Novada un valsts mēroga skates, konkursi, sacensības</t>
  </si>
  <si>
    <t>5.1.</t>
  </si>
  <si>
    <t xml:space="preserve">Vokālās mūzikas novada konkurss "Balsis" </t>
  </si>
  <si>
    <t>5.2.</t>
  </si>
  <si>
    <t>5.-9.klašu koru novada skate Jelgavā</t>
  </si>
  <si>
    <t>5.3.</t>
  </si>
  <si>
    <t>10.-12.klašu koru novada skate Jelgavā</t>
  </si>
  <si>
    <t>5.4.</t>
  </si>
  <si>
    <t>Literāro uzvedumu un skatuves runas novada skate</t>
  </si>
  <si>
    <t>5.5.</t>
  </si>
  <si>
    <t>Reģionālais zinātniski pētniecisko darbu konkurss</t>
  </si>
  <si>
    <t>5.6.</t>
  </si>
  <si>
    <t>Latvijas izglītības iestāžu profesionālās ievirzes izglītības mākslas un dizaina jomas programmu audzēkņu Valsts konkurss "Kustības attēlojums zīmējumā"; 1.diena - Rīga, 2.diena - Sigulda</t>
  </si>
  <si>
    <t>5.7.</t>
  </si>
  <si>
    <t>XI Latvijas skolu jaunatnes dziesmu un deju svētki</t>
  </si>
  <si>
    <t>5.8.</t>
  </si>
  <si>
    <t>Tautas tērpu iegāde izglītības iestāžu deju kolektīviem un koriem dalībai XI Latvijas skolu jaunatnes dziesmu un deju svētkiem</t>
  </si>
  <si>
    <t>5.9.</t>
  </si>
  <si>
    <t>Autodaudzcīņa ar kartingiem Jūrmalā</t>
  </si>
  <si>
    <t>5.10.</t>
  </si>
  <si>
    <t>XIV Starpatautiskās vizuāli plastiskās mākslas konkurss " Es dzīvoju pie jūras"</t>
  </si>
  <si>
    <t>Mūzikas vsk.</t>
  </si>
  <si>
    <t>5.11.</t>
  </si>
  <si>
    <t>16.starptautiskais kameransambļu konkurss "JŪRMALA 2015"</t>
  </si>
  <si>
    <t>5.12.</t>
  </si>
  <si>
    <t>Mūzikas skolu kora nodaļu audzēkņu konkurss solo dziedāšanā "Jūrmalas balsis 2015"</t>
  </si>
  <si>
    <t>5.13.</t>
  </si>
  <si>
    <t>Metodiskās reģiona pasākumi (JMVS ir zonas skolu centrs). Stīgu, pūšamintrumentu, taustiņinstrumentu, koru metodiskās apvienības pasākumi</t>
  </si>
  <si>
    <t>Jūrmalas sporta centrs</t>
  </si>
  <si>
    <t>5.14.</t>
  </si>
  <si>
    <t>Starptautiskās peldēšanas sacensības "Medūzas kauss"</t>
  </si>
  <si>
    <t>5.15.</t>
  </si>
  <si>
    <t>Peldēšanas sacensības "Jūrmalas domes kauss"</t>
  </si>
  <si>
    <t>5.16.</t>
  </si>
  <si>
    <t>Peldēšanas  sacensības "JSC kauss"</t>
  </si>
  <si>
    <t>5.17.</t>
  </si>
  <si>
    <t>Peldēšanas sacensības "Ziemassvētku čempionāts"</t>
  </si>
  <si>
    <t>5.18.</t>
  </si>
  <si>
    <t>Futbola sacensības  "Zelta rudens"</t>
  </si>
  <si>
    <t>6</t>
  </si>
  <si>
    <t>Konferences, semināri</t>
  </si>
  <si>
    <t>6.1.</t>
  </si>
  <si>
    <t>Izglītības darbinieku augusta konference, ietverot izbraukuma semināru izglītības iestāžu vadītājiem, viņu vietniekiem un metodisko apvienību vadītājiem</t>
  </si>
  <si>
    <t>6.2.</t>
  </si>
  <si>
    <t>Semināri, konferences un kursi metodiskajām apvienībām, pedagogiem</t>
  </si>
  <si>
    <t>6.3.</t>
  </si>
  <si>
    <t>Semināri un kursipašvaldības iestāžu, t.sk. izglītības iestāžu tehniskajam personālam</t>
  </si>
  <si>
    <t>6.4.</t>
  </si>
  <si>
    <t xml:space="preserve">Kursi un praktiskās apmācības mūžizglītības kontekstā </t>
  </si>
  <si>
    <t>6.5.</t>
  </si>
  <si>
    <t>E-apmācības sistēma e-apmācības sistēma efektivitātes, kvalitātes un kontroles uzlabošanai</t>
  </si>
  <si>
    <t>6.6.</t>
  </si>
  <si>
    <t>Koncerts pirmajā adventē</t>
  </si>
  <si>
    <t>6.7.</t>
  </si>
  <si>
    <t>Izglītības iestāžu vadītāju praktiskās darbības semināri</t>
  </si>
  <si>
    <t>6.8.</t>
  </si>
  <si>
    <t>Ziemassvētku pasākums pedagogiem</t>
  </si>
  <si>
    <t>6.9.</t>
  </si>
  <si>
    <t>Vecāku konference</t>
  </si>
  <si>
    <t>6.10.</t>
  </si>
  <si>
    <t>Atvērto durvju dienu pasākums profesionālās un profesionālās ievirzes skolām</t>
  </si>
  <si>
    <t>6.11.</t>
  </si>
  <si>
    <t>Kulturoloģijas konkurss „Jūrmalas kultūras kanons”.</t>
  </si>
  <si>
    <t>6.12.</t>
  </si>
  <si>
    <t>Starptautiskais pedagoģijas meistarības konkurss "Jūrmalas rudens - 2015", līdzfinansējums</t>
  </si>
  <si>
    <t>6.13.</t>
  </si>
  <si>
    <t>Pedagoģiski medicīniskās komisijas dalībnieku darba apmaksai</t>
  </si>
  <si>
    <t>Programma: Centralizētie pasākumi vispārējās izglītības jomā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</si>
  <si>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09.210</t>
    </r>
  </si>
  <si>
    <t>2015.gada budžets</t>
  </si>
  <si>
    <t>KOPĀ (EUR)</t>
  </si>
  <si>
    <t>Atestāti un apliecības</t>
  </si>
  <si>
    <t>Izglītības iestāžu akreditācija</t>
  </si>
  <si>
    <t>Programma: Pirmsskolas izglītības nodrošināšana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</si>
  <si>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09.100</t>
    </r>
  </si>
  <si>
    <t>Pirmsskolas izglītības pakalpojuma nodrošināšana bērnam privātajā izglītības iestādē</t>
  </si>
  <si>
    <t>18.pielikums Jūrmalas pilsētas domes</t>
  </si>
  <si>
    <t>(Protokols Nr.18, 15.punkts)</t>
  </si>
  <si>
    <t>Budžeta finansēta institūcija: Jūrmalas pilsētas dome</t>
  </si>
  <si>
    <t>Reģistrācijas Nr. 90000056357</t>
  </si>
  <si>
    <r>
      <t xml:space="preserve">Struktūrvienība: </t>
    </r>
    <r>
      <rPr>
        <b/>
        <i/>
        <sz val="12"/>
        <rFont val="Times New Roman"/>
        <family val="1"/>
        <charset val="186"/>
      </rPr>
      <t>Izglītības pārvalde</t>
    </r>
  </si>
  <si>
    <t>Programma: Starpskolu pasākumi, konkursi, sacensības interešu un profesionālās ievirzes izglītības jomā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</si>
  <si>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09.510</t>
    </r>
  </si>
  <si>
    <t>Pašvaldības pamatbudžets</t>
  </si>
  <si>
    <t>Pašvaldības budžeta kopējie izdevumu konti</t>
  </si>
  <si>
    <t>Kopā, apstiprinātais</t>
  </si>
  <si>
    <t>Pamatbudžets, apstiprinātais</t>
  </si>
  <si>
    <t>Rīkojuma/SN Nr.</t>
  </si>
  <si>
    <t>VB, apstiprinātais</t>
  </si>
  <si>
    <t>MP, apstiprinātie</t>
  </si>
  <si>
    <t>Jūrmalas Alternatīvā skola</t>
  </si>
  <si>
    <t>Viestura iela 6, Jūrmala</t>
  </si>
  <si>
    <t>09.210</t>
  </si>
  <si>
    <t>Iestādes uzturēšanas un vispārējās izglītības nodrošināšana</t>
  </si>
  <si>
    <t>LV94PARX0002484572015</t>
  </si>
  <si>
    <t>LV60PARX0002484573015</t>
  </si>
  <si>
    <t>LV21PARX0002484577015</t>
  </si>
  <si>
    <t xml:space="preserve">Lūdzam veikt izmaiņas sakarā ar bēru pabalstu. Ekonomiju šajā kodā ir no darbiniekiem kuri atbrīvojās no darba nenostrādājot gadu un nesaņemot atvaļinājuma pabalstu.  </t>
  </si>
  <si>
    <t>Bēru pabalsts</t>
  </si>
  <si>
    <t>01.600</t>
  </si>
  <si>
    <t>Projekts "Pieredzes apmaiņa un labas prakses piemēri Baltijas un Ziemeļu valstu dabas centros"</t>
  </si>
  <si>
    <t>LV19TREL9802008016000</t>
  </si>
  <si>
    <t>04.900</t>
  </si>
  <si>
    <t>Ar ārējo sakaru attīstību saistītās starptautiskās un institucionālās sadarbības aktivitātes</t>
  </si>
  <si>
    <t>Finansējums nepieciešams Jūrmalas pilsētas sadraudzības pilsētu delegāciju transporta pakalpojumu apmaksai</t>
  </si>
  <si>
    <t>Līdzfinansējuma un priekšfinansējuma nodrošināšana ES un citas ārvalstu finanšu palīdzības projektu īstenošanā</t>
  </si>
  <si>
    <t>R 20.04.2015.
Nr.1.1-14/141</t>
  </si>
  <si>
    <t>SN 07.05.2015., Nr.21</t>
  </si>
  <si>
    <t>SN 09.07.2015., Nr.28</t>
  </si>
  <si>
    <t>R nakamais</t>
  </si>
  <si>
    <t>4.pielikums Jūrmalas pilsētas domes</t>
  </si>
  <si>
    <r>
      <t xml:space="preserve">Struktūrvienība: </t>
    </r>
    <r>
      <rPr>
        <b/>
        <i/>
        <sz val="12"/>
        <rFont val="Times New Roman"/>
        <family val="1"/>
        <charset val="186"/>
      </rPr>
      <t>Mārketinga un ārējo sakaru pārvaldes Ārējo sakaru un protokola nodaļa</t>
    </r>
  </si>
  <si>
    <t>Programma: Ar ārējo sakaru attīstību saistītās starptautiskās un institucionālās sadarbības aktivitātes</t>
  </si>
  <si>
    <r>
      <t xml:space="preserve">Funkcionālās klasifikācijas kods:  </t>
    </r>
    <r>
      <rPr>
        <b/>
        <sz val="9"/>
        <rFont val="Times New Roman"/>
        <family val="1"/>
        <charset val="186"/>
      </rPr>
      <t>04.900</t>
    </r>
  </si>
  <si>
    <t>Priekšlikumi izmaiņām   (+/-)</t>
  </si>
  <si>
    <t>Jūrmalas sadraudzības pilsētu delegāciju, ārvalstu delegāciju un ārvalstu vēstnieku uzņemšana</t>
  </si>
  <si>
    <t>Jūrmalas domes oficiālo delegāciju vizītes uz esošajām un potenciālajām sadraudzības pilsētām, domes vadības oficiālie ārvalstu komandējumi</t>
  </si>
  <si>
    <t>Ārvalstu komandējumu dienas naudas</t>
  </si>
  <si>
    <t xml:space="preserve">Ar ārējiem sakariem un sadraudzības pilsētu aktivitāšu īstenošanu saistīto pasākumu organizēšanas izdevumi (ēdināšana, izmitināšana, u.c. saistītie izdevumi) </t>
  </si>
  <si>
    <t>Oficiālie reprezentācijas materiāli (dāvanas, prezentācijas, bukleti, plakāti, u.c.)</t>
  </si>
  <si>
    <t>Sadraudzības līgumu notariālie tulkojumi, oficiālās sarakstes tulkojumi</t>
  </si>
  <si>
    <t>Dalībmaksa starptautiskajās organizācijās (Mēri par mieru, UBC)</t>
  </si>
  <si>
    <t>Jūrmalas kultūras un mākslas popularizēšana Kabūrā, Francijā</t>
  </si>
  <si>
    <t>Autotransports, autotransporta noma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</si>
</sst>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_-;\-* #,##0_-;_-* &quot;-&quot;??_-;_-@_-"/>
    <numFmt numFmtId="166" formatCode="#,##0_ ;[Red]\-#,##0\ "/>
    <numFmt numFmtId="167" formatCode="#,##0.0_ ;[Red]\-#,##0.0\ "/>
    <numFmt numFmtId="168" formatCode="#,##0.00_ ;[Red]\-#,##0.00\ "/>
    <numFmt numFmtId="169" formatCode="#,##0_ ;\-#,##0\ 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13"/>
      <name val="Times New Roman"/>
      <family val="1"/>
      <charset val="186"/>
    </font>
    <font>
      <u/>
      <sz val="9"/>
      <name val="Times New Roman"/>
      <family val="1"/>
      <charset val="186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</cellStyleXfs>
  <cellXfs count="804">
    <xf numFmtId="0" fontId="0" fillId="0" borderId="0" xfId="0"/>
    <xf numFmtId="0" fontId="4" fillId="0" borderId="1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49" fontId="5" fillId="2" borderId="5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horizontal="centerContinuous" vertical="center"/>
    </xf>
    <xf numFmtId="49" fontId="5" fillId="2" borderId="7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/>
    </xf>
    <xf numFmtId="49" fontId="7" fillId="2" borderId="5" xfId="1" applyNumberFormat="1" applyFont="1" applyFill="1" applyBorder="1" applyAlignment="1" applyProtection="1">
      <alignment vertical="center"/>
    </xf>
    <xf numFmtId="49" fontId="4" fillId="2" borderId="0" xfId="1" applyNumberFormat="1" applyFont="1" applyFill="1" applyBorder="1" applyAlignment="1" applyProtection="1">
      <alignment vertical="center"/>
    </xf>
    <xf numFmtId="49" fontId="8" fillId="2" borderId="5" xfId="1" applyNumberFormat="1" applyFont="1" applyFill="1" applyBorder="1" applyAlignment="1" applyProtection="1">
      <alignment vertical="center"/>
    </xf>
    <xf numFmtId="49" fontId="5" fillId="2" borderId="8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vertical="center"/>
    </xf>
    <xf numFmtId="49" fontId="5" fillId="2" borderId="10" xfId="1" applyNumberFormat="1" applyFont="1" applyFill="1" applyBorder="1" applyAlignment="1" applyProtection="1">
      <alignment vertical="center"/>
    </xf>
    <xf numFmtId="49" fontId="5" fillId="2" borderId="1" xfId="1" applyNumberFormat="1" applyFont="1" applyFill="1" applyBorder="1" applyAlignment="1" applyProtection="1">
      <alignment vertical="center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textRotation="90"/>
    </xf>
    <xf numFmtId="1" fontId="9" fillId="0" borderId="22" xfId="1" applyNumberFormat="1" applyFont="1" applyFill="1" applyBorder="1" applyAlignment="1" applyProtection="1">
      <alignment horizontal="center" vertical="center"/>
    </xf>
    <xf numFmtId="1" fontId="9" fillId="0" borderId="23" xfId="1" applyNumberFormat="1" applyFont="1" applyFill="1" applyBorder="1" applyAlignment="1" applyProtection="1">
      <alignment horizontal="center" vertical="center"/>
    </xf>
    <xf numFmtId="1" fontId="9" fillId="0" borderId="24" xfId="1" applyNumberFormat="1" applyFont="1" applyFill="1" applyBorder="1" applyAlignment="1" applyProtection="1">
      <alignment horizontal="center" vertical="center"/>
    </xf>
    <xf numFmtId="1" fontId="9" fillId="0" borderId="25" xfId="1" applyNumberFormat="1" applyFont="1" applyFill="1" applyBorder="1" applyAlignment="1" applyProtection="1">
      <alignment horizontal="center" vertical="center"/>
    </xf>
    <xf numFmtId="1" fontId="9" fillId="0" borderId="26" xfId="1" applyNumberFormat="1" applyFont="1" applyFill="1" applyBorder="1" applyAlignment="1" applyProtection="1">
      <alignment horizontal="center" vertical="center"/>
    </xf>
    <xf numFmtId="1" fontId="9" fillId="0" borderId="27" xfId="1" applyNumberFormat="1" applyFont="1" applyFill="1" applyBorder="1" applyAlignment="1" applyProtection="1">
      <alignment horizontal="center" vertical="center"/>
    </xf>
    <xf numFmtId="1" fontId="9" fillId="0" borderId="28" xfId="1" applyNumberFormat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 applyProtection="1">
      <alignment vertical="center" wrapText="1"/>
    </xf>
    <xf numFmtId="0" fontId="4" fillId="0" borderId="16" xfId="1" applyFont="1" applyFill="1" applyBorder="1" applyAlignment="1" applyProtection="1">
      <alignment horizontal="left" vertical="center" wrapText="1"/>
    </xf>
    <xf numFmtId="0" fontId="4" fillId="0" borderId="16" xfId="1" applyFont="1" applyFill="1" applyBorder="1" applyAlignment="1" applyProtection="1">
      <alignment vertical="center"/>
    </xf>
    <xf numFmtId="0" fontId="4" fillId="0" borderId="29" xfId="1" applyFont="1" applyFill="1" applyBorder="1" applyAlignment="1" applyProtection="1">
      <alignment vertical="center"/>
    </xf>
    <xf numFmtId="0" fontId="4" fillId="0" borderId="30" xfId="1" applyFont="1" applyFill="1" applyBorder="1" applyAlignment="1" applyProtection="1">
      <alignment vertical="center"/>
    </xf>
    <xf numFmtId="0" fontId="4" fillId="0" borderId="31" xfId="1" applyFont="1" applyFill="1" applyBorder="1" applyAlignment="1" applyProtection="1">
      <alignment vertical="center"/>
    </xf>
    <xf numFmtId="0" fontId="4" fillId="0" borderId="32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33" xfId="1" applyFont="1" applyFill="1" applyBorder="1" applyAlignment="1" applyProtection="1">
      <alignment vertical="center" wrapText="1"/>
    </xf>
    <xf numFmtId="0" fontId="4" fillId="0" borderId="33" xfId="1" applyFont="1" applyFill="1" applyBorder="1" applyAlignment="1" applyProtection="1">
      <alignment horizontal="left" vertical="center" wrapText="1"/>
    </xf>
    <xf numFmtId="3" fontId="4" fillId="0" borderId="33" xfId="1" applyNumberFormat="1" applyFont="1" applyFill="1" applyBorder="1" applyAlignment="1" applyProtection="1">
      <alignment horizontal="right" vertical="center"/>
    </xf>
    <xf numFmtId="3" fontId="4" fillId="0" borderId="34" xfId="1" applyNumberFormat="1" applyFont="1" applyFill="1" applyBorder="1" applyAlignment="1" applyProtection="1">
      <alignment horizontal="right" vertical="center"/>
    </xf>
    <xf numFmtId="3" fontId="4" fillId="0" borderId="35" xfId="1" applyNumberFormat="1" applyFont="1" applyFill="1" applyBorder="1" applyAlignment="1" applyProtection="1">
      <alignment horizontal="right" vertical="center"/>
    </xf>
    <xf numFmtId="3" fontId="4" fillId="0" borderId="36" xfId="1" applyNumberFormat="1" applyFont="1" applyFill="1" applyBorder="1" applyAlignment="1" applyProtection="1">
      <alignment horizontal="right" vertical="center"/>
    </xf>
    <xf numFmtId="3" fontId="4" fillId="0" borderId="37" xfId="1" applyNumberFormat="1" applyFont="1" applyFill="1" applyBorder="1" applyAlignment="1" applyProtection="1">
      <alignment horizontal="right" vertical="center"/>
    </xf>
    <xf numFmtId="3" fontId="4" fillId="0" borderId="38" xfId="1" applyNumberFormat="1" applyFont="1" applyFill="1" applyBorder="1" applyAlignment="1" applyProtection="1">
      <alignment horizontal="right" vertical="center"/>
    </xf>
    <xf numFmtId="3" fontId="4" fillId="0" borderId="39" xfId="1" applyNumberFormat="1" applyFont="1" applyFill="1" applyBorder="1" applyAlignment="1" applyProtection="1">
      <alignment horizontal="right" vertical="center"/>
    </xf>
    <xf numFmtId="3" fontId="4" fillId="0" borderId="38" xfId="1" applyNumberFormat="1" applyFont="1" applyFill="1" applyBorder="1" applyAlignment="1" applyProtection="1">
      <alignment horizontal="left" vertical="center" wrapText="1"/>
      <protection locked="0"/>
    </xf>
    <xf numFmtId="3" fontId="4" fillId="0" borderId="0" xfId="1" applyNumberFormat="1" applyFont="1" applyFill="1" applyBorder="1" applyAlignment="1" applyProtection="1">
      <alignment vertical="center"/>
    </xf>
    <xf numFmtId="0" fontId="5" fillId="0" borderId="22" xfId="1" applyFont="1" applyFill="1" applyBorder="1" applyAlignment="1" applyProtection="1">
      <alignment vertical="center" wrapText="1"/>
    </xf>
    <xf numFmtId="0" fontId="5" fillId="0" borderId="22" xfId="1" applyFont="1" applyFill="1" applyBorder="1" applyAlignment="1" applyProtection="1">
      <alignment horizontal="left" vertical="center" wrapText="1"/>
    </xf>
    <xf numFmtId="3" fontId="5" fillId="0" borderId="22" xfId="1" applyNumberFormat="1" applyFont="1" applyFill="1" applyBorder="1" applyAlignment="1" applyProtection="1">
      <alignment horizontal="right" vertical="center"/>
    </xf>
    <xf numFmtId="3" fontId="5" fillId="0" borderId="23" xfId="1" applyNumberFormat="1" applyFont="1" applyFill="1" applyBorder="1" applyAlignment="1" applyProtection="1">
      <alignment horizontal="right" vertical="center"/>
    </xf>
    <xf numFmtId="3" fontId="5" fillId="0" borderId="24" xfId="1" applyNumberFormat="1" applyFont="1" applyFill="1" applyBorder="1" applyAlignment="1" applyProtection="1">
      <alignment horizontal="right" vertical="center"/>
    </xf>
    <xf numFmtId="3" fontId="5" fillId="0" borderId="25" xfId="1" applyNumberFormat="1" applyFont="1" applyFill="1" applyBorder="1" applyAlignment="1" applyProtection="1">
      <alignment horizontal="right" vertical="center"/>
    </xf>
    <xf numFmtId="3" fontId="5" fillId="0" borderId="26" xfId="1" applyNumberFormat="1" applyFont="1" applyFill="1" applyBorder="1" applyAlignment="1" applyProtection="1">
      <alignment horizontal="right" vertical="center"/>
    </xf>
    <xf numFmtId="3" fontId="5" fillId="0" borderId="27" xfId="1" applyNumberFormat="1" applyFont="1" applyFill="1" applyBorder="1" applyAlignment="1" applyProtection="1">
      <alignment horizontal="right" vertical="center"/>
    </xf>
    <xf numFmtId="3" fontId="5" fillId="0" borderId="28" xfId="1" applyNumberFormat="1" applyFont="1" applyFill="1" applyBorder="1" applyAlignment="1" applyProtection="1">
      <alignment horizontal="right" vertical="center"/>
    </xf>
    <xf numFmtId="3" fontId="5" fillId="0" borderId="2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1" applyFont="1" applyFill="1" applyBorder="1" applyAlignment="1" applyProtection="1">
      <alignment vertical="center" wrapText="1"/>
    </xf>
    <xf numFmtId="0" fontId="5" fillId="0" borderId="16" xfId="1" applyFont="1" applyFill="1" applyBorder="1" applyAlignment="1" applyProtection="1">
      <alignment horizontal="right" vertical="center" wrapText="1"/>
    </xf>
    <xf numFmtId="3" fontId="5" fillId="0" borderId="16" xfId="1" applyNumberFormat="1" applyFont="1" applyFill="1" applyBorder="1" applyAlignment="1" applyProtection="1">
      <alignment horizontal="right" vertical="center"/>
    </xf>
    <xf numFmtId="3" fontId="5" fillId="0" borderId="29" xfId="1" applyNumberFormat="1" applyFont="1" applyFill="1" applyBorder="1" applyAlignment="1" applyProtection="1">
      <alignment horizontal="right" vertical="center"/>
      <protection locked="0"/>
    </xf>
    <xf numFmtId="3" fontId="5" fillId="0" borderId="30" xfId="1" applyNumberFormat="1" applyFont="1" applyFill="1" applyBorder="1" applyAlignment="1" applyProtection="1">
      <alignment horizontal="right" vertical="center"/>
      <protection locked="0"/>
    </xf>
    <xf numFmtId="3" fontId="5" fillId="0" borderId="31" xfId="1" applyNumberFormat="1" applyFont="1" applyFill="1" applyBorder="1" applyAlignment="1" applyProtection="1">
      <alignment horizontal="right" vertical="center"/>
      <protection locked="0"/>
    </xf>
    <xf numFmtId="3" fontId="5" fillId="0" borderId="32" xfId="1" applyNumberFormat="1" applyFont="1" applyFill="1" applyBorder="1" applyAlignment="1" applyProtection="1">
      <alignment horizontal="right" vertical="center"/>
      <protection locked="0"/>
    </xf>
    <xf numFmtId="3" fontId="5" fillId="0" borderId="6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3" fontId="5" fillId="0" borderId="6" xfId="1" applyNumberFormat="1" applyFont="1" applyFill="1" applyBorder="1" applyAlignment="1" applyProtection="1">
      <alignment horizontal="left" vertical="center" wrapText="1"/>
      <protection locked="0"/>
    </xf>
    <xf numFmtId="0" fontId="5" fillId="0" borderId="40" xfId="1" applyFont="1" applyFill="1" applyBorder="1" applyAlignment="1" applyProtection="1">
      <alignment vertical="center" wrapText="1"/>
    </xf>
    <xf numFmtId="0" fontId="5" fillId="0" borderId="40" xfId="1" applyFont="1" applyFill="1" applyBorder="1" applyAlignment="1" applyProtection="1">
      <alignment horizontal="right" vertical="center" wrapText="1"/>
    </xf>
    <xf numFmtId="3" fontId="5" fillId="0" borderId="40" xfId="1" applyNumberFormat="1" applyFont="1" applyFill="1" applyBorder="1" applyAlignment="1" applyProtection="1">
      <alignment horizontal="right" vertical="center"/>
    </xf>
    <xf numFmtId="3" fontId="5" fillId="0" borderId="41" xfId="1" applyNumberFormat="1" applyFont="1" applyFill="1" applyBorder="1" applyAlignment="1" applyProtection="1">
      <alignment horizontal="right" vertical="center"/>
      <protection locked="0"/>
    </xf>
    <xf numFmtId="3" fontId="5" fillId="0" borderId="42" xfId="1" applyNumberFormat="1" applyFont="1" applyFill="1" applyBorder="1" applyAlignment="1" applyProtection="1">
      <alignment horizontal="right" vertical="center"/>
      <protection locked="0"/>
    </xf>
    <xf numFmtId="3" fontId="5" fillId="0" borderId="43" xfId="1" applyNumberFormat="1" applyFont="1" applyFill="1" applyBorder="1" applyAlignment="1" applyProtection="1">
      <alignment horizontal="right" vertical="center"/>
      <protection locked="0"/>
    </xf>
    <xf numFmtId="3" fontId="5" fillId="0" borderId="44" xfId="1" applyNumberFormat="1" applyFont="1" applyFill="1" applyBorder="1" applyAlignment="1" applyProtection="1">
      <alignment horizontal="right" vertical="center"/>
      <protection locked="0"/>
    </xf>
    <xf numFmtId="3" fontId="5" fillId="0" borderId="9" xfId="1" applyNumberFormat="1" applyFont="1" applyFill="1" applyBorder="1" applyAlignment="1" applyProtection="1">
      <alignment horizontal="right" vertical="center"/>
      <protection locked="0"/>
    </xf>
    <xf numFmtId="3" fontId="5" fillId="0" borderId="8" xfId="1" applyNumberFormat="1" applyFont="1" applyFill="1" applyBorder="1" applyAlignment="1" applyProtection="1">
      <alignment horizontal="right" vertical="center"/>
      <protection locked="0"/>
    </xf>
    <xf numFmtId="3" fontId="5" fillId="0" borderId="9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1" applyFont="1" applyFill="1" applyBorder="1" applyAlignment="1" applyProtection="1">
      <alignment horizontal="left" vertical="center" wrapText="1"/>
    </xf>
    <xf numFmtId="3" fontId="5" fillId="0" borderId="18" xfId="1" applyNumberFormat="1" applyFont="1" applyFill="1" applyBorder="1" applyAlignment="1" applyProtection="1">
      <alignment vertical="center"/>
    </xf>
    <xf numFmtId="3" fontId="5" fillId="0" borderId="45" xfId="1" applyNumberFormat="1" applyFont="1" applyFill="1" applyBorder="1" applyAlignment="1" applyProtection="1">
      <alignment vertical="center"/>
      <protection locked="0"/>
    </xf>
    <xf numFmtId="3" fontId="5" fillId="0" borderId="20" xfId="1" applyNumberFormat="1" applyFont="1" applyFill="1" applyBorder="1" applyAlignment="1" applyProtection="1">
      <alignment vertical="center"/>
      <protection locked="0"/>
    </xf>
    <xf numFmtId="3" fontId="5" fillId="0" borderId="46" xfId="1" applyNumberFormat="1" applyFont="1" applyFill="1" applyBorder="1" applyAlignment="1" applyProtection="1">
      <alignment vertical="center"/>
      <protection locked="0"/>
    </xf>
    <xf numFmtId="3" fontId="5" fillId="0" borderId="47" xfId="1" applyNumberFormat="1" applyFont="1" applyFill="1" applyBorder="1" applyAlignment="1" applyProtection="1">
      <alignment vertical="center"/>
      <protection locked="0"/>
    </xf>
    <xf numFmtId="3" fontId="5" fillId="0" borderId="21" xfId="1" applyNumberFormat="1" applyFont="1" applyFill="1" applyBorder="1" applyAlignment="1" applyProtection="1">
      <alignment vertical="center"/>
      <protection locked="0"/>
    </xf>
    <xf numFmtId="3" fontId="5" fillId="0" borderId="45" xfId="1" applyNumberFormat="1" applyFont="1" applyFill="1" applyBorder="1" applyAlignment="1" applyProtection="1">
      <alignment horizontal="center" vertical="center"/>
    </xf>
    <xf numFmtId="3" fontId="5" fillId="0" borderId="47" xfId="1" applyNumberFormat="1" applyFont="1" applyFill="1" applyBorder="1" applyAlignment="1" applyProtection="1">
      <alignment horizontal="center" vertical="center"/>
    </xf>
    <xf numFmtId="3" fontId="5" fillId="0" borderId="21" xfId="1" applyNumberFormat="1" applyFont="1" applyFill="1" applyBorder="1" applyAlignment="1" applyProtection="1">
      <alignment horizontal="center" vertical="center"/>
    </xf>
    <xf numFmtId="3" fontId="5" fillId="0" borderId="19" xfId="1" applyNumberFormat="1" applyFont="1" applyFill="1" applyBorder="1" applyAlignment="1" applyProtection="1">
      <alignment horizontal="center" vertical="center"/>
    </xf>
    <xf numFmtId="3" fontId="5" fillId="0" borderId="20" xfId="1" applyNumberFormat="1" applyFont="1" applyFill="1" applyBorder="1" applyAlignment="1" applyProtection="1">
      <alignment horizontal="center" vertical="center"/>
    </xf>
    <xf numFmtId="3" fontId="5" fillId="0" borderId="2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48" xfId="1" applyFont="1" applyFill="1" applyBorder="1" applyAlignment="1" applyProtection="1">
      <alignment horizontal="left" vertical="center" wrapText="1"/>
    </xf>
    <xf numFmtId="3" fontId="5" fillId="0" borderId="48" xfId="1" applyNumberFormat="1" applyFont="1" applyFill="1" applyBorder="1" applyAlignment="1" applyProtection="1">
      <alignment vertical="center"/>
    </xf>
    <xf numFmtId="3" fontId="5" fillId="0" borderId="49" xfId="1" applyNumberFormat="1" applyFont="1" applyFill="1" applyBorder="1" applyAlignment="1" applyProtection="1">
      <alignment horizontal="center" vertical="center"/>
      <protection locked="0"/>
    </xf>
    <xf numFmtId="3" fontId="5" fillId="0" borderId="50" xfId="1" applyNumberFormat="1" applyFont="1" applyFill="1" applyBorder="1" applyAlignment="1" applyProtection="1">
      <alignment horizontal="center" vertical="center"/>
      <protection locked="0"/>
    </xf>
    <xf numFmtId="3" fontId="5" fillId="0" borderId="51" xfId="1" applyNumberFormat="1" applyFont="1" applyFill="1" applyBorder="1" applyAlignment="1" applyProtection="1">
      <alignment horizontal="right" vertical="center"/>
      <protection locked="0"/>
    </xf>
    <xf numFmtId="3" fontId="5" fillId="0" borderId="49" xfId="1" applyNumberFormat="1" applyFont="1" applyFill="1" applyBorder="1" applyAlignment="1" applyProtection="1">
      <alignment horizontal="center" vertical="center"/>
    </xf>
    <xf numFmtId="3" fontId="5" fillId="0" borderId="52" xfId="1" applyNumberFormat="1" applyFont="1" applyFill="1" applyBorder="1" applyAlignment="1" applyProtection="1">
      <alignment horizontal="center" vertical="center"/>
    </xf>
    <xf numFmtId="3" fontId="5" fillId="0" borderId="1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3" fontId="5" fillId="0" borderId="50" xfId="1" applyNumberFormat="1" applyFont="1" applyFill="1" applyBorder="1" applyAlignment="1" applyProtection="1">
      <alignment horizontal="center" vertical="center"/>
    </xf>
    <xf numFmtId="3" fontId="5" fillId="0" borderId="11" xfId="1" applyNumberFormat="1" applyFont="1" applyFill="1" applyBorder="1" applyAlignment="1" applyProtection="1">
      <alignment horizontal="left" vertical="center" wrapText="1"/>
      <protection locked="0"/>
    </xf>
    <xf numFmtId="3" fontId="5" fillId="0" borderId="51" xfId="1" applyNumberFormat="1" applyFont="1" applyFill="1" applyBorder="1" applyAlignment="1" applyProtection="1">
      <alignment horizontal="center" vertical="center"/>
    </xf>
    <xf numFmtId="3" fontId="5" fillId="0" borderId="49" xfId="1" applyNumberFormat="1" applyFont="1" applyFill="1" applyBorder="1" applyAlignment="1" applyProtection="1">
      <alignment vertical="center"/>
    </xf>
    <xf numFmtId="3" fontId="5" fillId="0" borderId="52" xfId="1" applyNumberFormat="1" applyFont="1" applyFill="1" applyBorder="1" applyAlignment="1" applyProtection="1">
      <alignment vertical="center"/>
    </xf>
    <xf numFmtId="3" fontId="5" fillId="0" borderId="11" xfId="1" applyNumberFormat="1" applyFont="1" applyFill="1" applyBorder="1" applyAlignment="1" applyProtection="1">
      <alignment vertical="center"/>
    </xf>
    <xf numFmtId="0" fontId="4" fillId="0" borderId="48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/>
    </xf>
    <xf numFmtId="3" fontId="5" fillId="0" borderId="16" xfId="1" applyNumberFormat="1" applyFont="1" applyFill="1" applyBorder="1" applyAlignment="1" applyProtection="1">
      <alignment vertical="center"/>
    </xf>
    <xf numFmtId="3" fontId="5" fillId="0" borderId="29" xfId="1" applyNumberFormat="1" applyFont="1" applyFill="1" applyBorder="1" applyAlignment="1" applyProtection="1">
      <alignment horizontal="center" vertical="center"/>
    </xf>
    <xf numFmtId="3" fontId="5" fillId="0" borderId="30" xfId="1" applyNumberFormat="1" applyFont="1" applyFill="1" applyBorder="1" applyAlignment="1" applyProtection="1">
      <alignment horizontal="center" vertical="center"/>
    </xf>
    <xf numFmtId="3" fontId="5" fillId="0" borderId="31" xfId="1" applyNumberFormat="1" applyFont="1" applyFill="1" applyBorder="1" applyAlignment="1" applyProtection="1">
      <alignment horizontal="center" vertical="center"/>
    </xf>
    <xf numFmtId="3" fontId="5" fillId="0" borderId="32" xfId="1" applyNumberFormat="1" applyFont="1" applyFill="1" applyBorder="1" applyAlignment="1" applyProtection="1">
      <alignment horizontal="center" vertical="center"/>
    </xf>
    <xf numFmtId="3" fontId="5" fillId="0" borderId="6" xfId="1" applyNumberFormat="1" applyFont="1" applyFill="1" applyBorder="1" applyAlignment="1" applyProtection="1">
      <alignment horizontal="center" vertical="center"/>
    </xf>
    <xf numFmtId="3" fontId="5" fillId="0" borderId="29" xfId="1" applyNumberFormat="1" applyFont="1" applyFill="1" applyBorder="1" applyAlignment="1" applyProtection="1">
      <alignment vertical="center"/>
      <protection locked="0"/>
    </xf>
    <xf numFmtId="3" fontId="5" fillId="0" borderId="32" xfId="1" applyNumberFormat="1" applyFont="1" applyFill="1" applyBorder="1" applyAlignment="1" applyProtection="1">
      <alignment vertical="center"/>
      <protection locked="0"/>
    </xf>
    <xf numFmtId="3" fontId="5" fillId="0" borderId="6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horizontal="center" vertical="center"/>
    </xf>
    <xf numFmtId="0" fontId="5" fillId="0" borderId="40" xfId="1" applyFont="1" applyFill="1" applyBorder="1" applyAlignment="1" applyProtection="1">
      <alignment horizontal="left" vertical="center" wrapText="1"/>
    </xf>
    <xf numFmtId="3" fontId="5" fillId="0" borderId="40" xfId="1" applyNumberFormat="1" applyFont="1" applyFill="1" applyBorder="1" applyAlignment="1" applyProtection="1">
      <alignment vertical="center"/>
    </xf>
    <xf numFmtId="3" fontId="5" fillId="0" borderId="41" xfId="1" applyNumberFormat="1" applyFont="1" applyFill="1" applyBorder="1" applyAlignment="1" applyProtection="1">
      <alignment horizontal="center" vertical="center"/>
    </xf>
    <xf numFmtId="3" fontId="5" fillId="0" borderId="42" xfId="1" applyNumberFormat="1" applyFont="1" applyFill="1" applyBorder="1" applyAlignment="1" applyProtection="1">
      <alignment horizontal="center" vertical="center"/>
    </xf>
    <xf numFmtId="3" fontId="5" fillId="0" borderId="43" xfId="1" applyNumberFormat="1" applyFont="1" applyFill="1" applyBorder="1" applyAlignment="1" applyProtection="1">
      <alignment horizontal="center" vertical="center"/>
    </xf>
    <xf numFmtId="3" fontId="5" fillId="0" borderId="44" xfId="1" applyNumberFormat="1" applyFont="1" applyFill="1" applyBorder="1" applyAlignment="1" applyProtection="1">
      <alignment horizontal="center" vertical="center"/>
    </xf>
    <xf numFmtId="3" fontId="5" fillId="0" borderId="9" xfId="1" applyNumberFormat="1" applyFont="1" applyFill="1" applyBorder="1" applyAlignment="1" applyProtection="1">
      <alignment horizontal="center" vertical="center"/>
    </xf>
    <xf numFmtId="3" fontId="5" fillId="0" borderId="41" xfId="1" applyNumberFormat="1" applyFont="1" applyFill="1" applyBorder="1" applyAlignment="1" applyProtection="1">
      <alignment vertical="center"/>
      <protection locked="0"/>
    </xf>
    <xf numFmtId="3" fontId="5" fillId="0" borderId="44" xfId="1" applyNumberFormat="1" applyFont="1" applyFill="1" applyBorder="1" applyAlignment="1" applyProtection="1">
      <alignment vertical="center"/>
      <protection locked="0"/>
    </xf>
    <xf numFmtId="3" fontId="5" fillId="0" borderId="9" xfId="1" applyNumberFormat="1" applyFont="1" applyFill="1" applyBorder="1" applyAlignment="1" applyProtection="1">
      <alignment vertical="center"/>
      <protection locked="0"/>
    </xf>
    <xf numFmtId="3" fontId="5" fillId="0" borderId="8" xfId="1" applyNumberFormat="1" applyFont="1" applyFill="1" applyBorder="1" applyAlignment="1" applyProtection="1">
      <alignment horizontal="center" vertical="center"/>
    </xf>
    <xf numFmtId="0" fontId="5" fillId="0" borderId="53" xfId="1" applyFont="1" applyFill="1" applyBorder="1" applyAlignment="1" applyProtection="1">
      <alignment horizontal="right" vertical="center" wrapText="1"/>
    </xf>
    <xf numFmtId="0" fontId="5" fillId="0" borderId="53" xfId="1" applyFont="1" applyFill="1" applyBorder="1" applyAlignment="1" applyProtection="1">
      <alignment horizontal="left" vertical="center" wrapText="1"/>
    </xf>
    <xf numFmtId="3" fontId="5" fillId="0" borderId="53" xfId="1" applyNumberFormat="1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horizontal="center" vertical="center"/>
    </xf>
    <xf numFmtId="3" fontId="5" fillId="0" borderId="55" xfId="1" applyNumberFormat="1" applyFont="1" applyFill="1" applyBorder="1" applyAlignment="1" applyProtection="1">
      <alignment horizontal="center" vertical="center"/>
    </xf>
    <xf numFmtId="3" fontId="5" fillId="0" borderId="56" xfId="1" applyNumberFormat="1" applyFont="1" applyFill="1" applyBorder="1" applyAlignment="1" applyProtection="1">
      <alignment horizontal="center" vertical="center"/>
    </xf>
    <xf numFmtId="3" fontId="5" fillId="0" borderId="57" xfId="1" applyNumberFormat="1" applyFont="1" applyFill="1" applyBorder="1" applyAlignment="1" applyProtection="1">
      <alignment horizontal="center" vertical="center"/>
    </xf>
    <xf numFmtId="3" fontId="5" fillId="0" borderId="58" xfId="1" applyNumberFormat="1" applyFont="1" applyFill="1" applyBorder="1" applyAlignment="1" applyProtection="1">
      <alignment horizontal="center" vertical="center"/>
    </xf>
    <xf numFmtId="3" fontId="5" fillId="0" borderId="54" xfId="1" applyNumberFormat="1" applyFont="1" applyFill="1" applyBorder="1" applyAlignment="1" applyProtection="1">
      <alignment vertical="center"/>
      <protection locked="0"/>
    </xf>
    <xf numFmtId="3" fontId="5" fillId="0" borderId="57" xfId="1" applyNumberFormat="1" applyFont="1" applyFill="1" applyBorder="1" applyAlignment="1" applyProtection="1">
      <alignment vertical="center"/>
      <protection locked="0"/>
    </xf>
    <xf numFmtId="3" fontId="5" fillId="0" borderId="58" xfId="1" applyNumberFormat="1" applyFont="1" applyFill="1" applyBorder="1" applyAlignment="1" applyProtection="1">
      <alignment vertical="center"/>
      <protection locked="0"/>
    </xf>
    <xf numFmtId="3" fontId="5" fillId="0" borderId="59" xfId="1" applyNumberFormat="1" applyFont="1" applyFill="1" applyBorder="1" applyAlignment="1" applyProtection="1">
      <alignment horizontal="center" vertical="center"/>
    </xf>
    <xf numFmtId="3" fontId="5" fillId="0" borderId="58" xfId="1" applyNumberFormat="1" applyFont="1" applyFill="1" applyBorder="1" applyAlignment="1" applyProtection="1">
      <alignment horizontal="left" vertical="center" wrapText="1"/>
      <protection locked="0"/>
    </xf>
    <xf numFmtId="3" fontId="5" fillId="0" borderId="48" xfId="1" applyNumberFormat="1" applyFont="1" applyFill="1" applyBorder="1" applyAlignment="1" applyProtection="1">
      <alignment horizontal="right" vertical="center"/>
    </xf>
    <xf numFmtId="3" fontId="5" fillId="0" borderId="49" xfId="1" applyNumberFormat="1" applyFont="1" applyFill="1" applyBorder="1" applyAlignment="1" applyProtection="1">
      <alignment horizontal="right" vertical="center"/>
      <protection locked="0"/>
    </xf>
    <xf numFmtId="3" fontId="5" fillId="0" borderId="50" xfId="1" applyNumberFormat="1" applyFont="1" applyFill="1" applyBorder="1" applyAlignment="1" applyProtection="1">
      <alignment horizontal="right" vertical="center"/>
      <protection locked="0"/>
    </xf>
    <xf numFmtId="0" fontId="4" fillId="0" borderId="60" xfId="1" applyFont="1" applyFill="1" applyBorder="1" applyAlignment="1" applyProtection="1">
      <alignment horizontal="center" vertical="center" wrapText="1"/>
    </xf>
    <xf numFmtId="0" fontId="4" fillId="0" borderId="60" xfId="1" applyFont="1" applyFill="1" applyBorder="1" applyAlignment="1" applyProtection="1">
      <alignment horizontal="left" vertical="center" wrapText="1"/>
    </xf>
    <xf numFmtId="3" fontId="5" fillId="0" borderId="61" xfId="1" applyNumberFormat="1" applyFont="1" applyFill="1" applyBorder="1" applyAlignment="1" applyProtection="1">
      <alignment horizontal="right" vertical="center"/>
    </xf>
    <xf numFmtId="3" fontId="5" fillId="0" borderId="62" xfId="1" applyNumberFormat="1" applyFont="1" applyFill="1" applyBorder="1" applyAlignment="1" applyProtection="1">
      <alignment horizontal="right" vertical="center"/>
    </xf>
    <xf numFmtId="3" fontId="5" fillId="0" borderId="63" xfId="1" applyNumberFormat="1" applyFont="1" applyFill="1" applyBorder="1" applyAlignment="1" applyProtection="1">
      <alignment horizontal="right" vertical="center"/>
    </xf>
    <xf numFmtId="3" fontId="5" fillId="0" borderId="64" xfId="1" applyNumberFormat="1" applyFont="1" applyFill="1" applyBorder="1" applyAlignment="1" applyProtection="1">
      <alignment horizontal="right" vertical="center"/>
    </xf>
    <xf numFmtId="3" fontId="5" fillId="0" borderId="15" xfId="1" applyNumberFormat="1" applyFont="1" applyFill="1" applyBorder="1" applyAlignment="1" applyProtection="1">
      <alignment horizontal="right" vertical="center"/>
    </xf>
    <xf numFmtId="3" fontId="5" fillId="0" borderId="53" xfId="1" applyNumberFormat="1" applyFont="1" applyFill="1" applyBorder="1" applyAlignment="1" applyProtection="1">
      <alignment horizontal="right" vertical="center"/>
    </xf>
    <xf numFmtId="3" fontId="5" fillId="0" borderId="29" xfId="1" applyNumberFormat="1" applyFont="1" applyFill="1" applyBorder="1" applyAlignment="1" applyProtection="1">
      <alignment horizontal="center" vertical="center"/>
      <protection locked="0"/>
    </xf>
    <xf numFmtId="0" fontId="4" fillId="0" borderId="65" xfId="1" applyFont="1" applyFill="1" applyBorder="1" applyAlignment="1" applyProtection="1">
      <alignment horizontal="center" vertical="center" wrapText="1"/>
    </xf>
    <xf numFmtId="0" fontId="4" fillId="0" borderId="65" xfId="1" applyFont="1" applyFill="1" applyBorder="1" applyAlignment="1" applyProtection="1">
      <alignment horizontal="left" vertical="center" wrapText="1"/>
    </xf>
    <xf numFmtId="3" fontId="5" fillId="0" borderId="66" xfId="1" applyNumberFormat="1" applyFont="1" applyFill="1" applyBorder="1" applyAlignment="1" applyProtection="1">
      <alignment horizontal="center" vertical="center"/>
    </xf>
    <xf numFmtId="3" fontId="5" fillId="0" borderId="67" xfId="1" applyNumberFormat="1" applyFont="1" applyFill="1" applyBorder="1" applyAlignment="1" applyProtection="1">
      <alignment horizontal="center" vertical="center"/>
    </xf>
    <xf numFmtId="3" fontId="5" fillId="0" borderId="68" xfId="1" applyNumberFormat="1" applyFont="1" applyFill="1" applyBorder="1" applyAlignment="1" applyProtection="1">
      <alignment horizontal="center" vertical="center"/>
    </xf>
    <xf numFmtId="3" fontId="5" fillId="0" borderId="69" xfId="1" applyNumberFormat="1" applyFont="1" applyFill="1" applyBorder="1" applyAlignment="1" applyProtection="1">
      <alignment horizontal="center" vertical="center"/>
    </xf>
    <xf numFmtId="3" fontId="5" fillId="0" borderId="70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right" vertical="center"/>
    </xf>
    <xf numFmtId="3" fontId="5" fillId="0" borderId="50" xfId="1" applyNumberFormat="1" applyFont="1" applyFill="1" applyBorder="1" applyAlignment="1" applyProtection="1">
      <alignment horizontal="right" vertical="center"/>
    </xf>
    <xf numFmtId="3" fontId="5" fillId="0" borderId="11" xfId="1" applyNumberFormat="1" applyFont="1" applyFill="1" applyBorder="1" applyAlignment="1" applyProtection="1">
      <alignment horizontal="right" vertical="center"/>
    </xf>
    <xf numFmtId="0" fontId="5" fillId="0" borderId="71" xfId="1" applyFont="1" applyFill="1" applyBorder="1" applyAlignment="1" applyProtection="1">
      <alignment horizontal="right" vertical="center" wrapText="1"/>
    </xf>
    <xf numFmtId="0" fontId="5" fillId="0" borderId="71" xfId="1" applyFont="1" applyFill="1" applyBorder="1" applyAlignment="1" applyProtection="1">
      <alignment horizontal="left" vertical="center" wrapText="1"/>
    </xf>
    <xf numFmtId="3" fontId="5" fillId="0" borderId="71" xfId="1" applyNumberFormat="1" applyFont="1" applyFill="1" applyBorder="1" applyAlignment="1" applyProtection="1">
      <alignment horizontal="right" vertical="center"/>
    </xf>
    <xf numFmtId="3" fontId="5" fillId="0" borderId="72" xfId="1" applyNumberFormat="1" applyFont="1" applyFill="1" applyBorder="1" applyAlignment="1" applyProtection="1">
      <alignment horizontal="center" vertical="center"/>
    </xf>
    <xf numFmtId="3" fontId="5" fillId="0" borderId="73" xfId="1" applyNumberFormat="1" applyFont="1" applyFill="1" applyBorder="1" applyAlignment="1" applyProtection="1">
      <alignment horizontal="center" vertical="center"/>
    </xf>
    <xf numFmtId="3" fontId="5" fillId="0" borderId="74" xfId="1" applyNumberFormat="1" applyFont="1" applyFill="1" applyBorder="1" applyAlignment="1" applyProtection="1">
      <alignment horizontal="center" vertical="center"/>
    </xf>
    <xf numFmtId="3" fontId="5" fillId="0" borderId="75" xfId="1" applyNumberFormat="1" applyFont="1" applyFill="1" applyBorder="1" applyAlignment="1" applyProtection="1">
      <alignment horizontal="center" vertical="center"/>
    </xf>
    <xf numFmtId="3" fontId="5" fillId="0" borderId="76" xfId="1" applyNumberFormat="1" applyFont="1" applyFill="1" applyBorder="1" applyAlignment="1" applyProtection="1">
      <alignment horizontal="center" vertical="center"/>
    </xf>
    <xf numFmtId="3" fontId="5" fillId="0" borderId="7" xfId="1" applyNumberFormat="1" applyFont="1" applyFill="1" applyBorder="1" applyAlignment="1" applyProtection="1">
      <alignment horizontal="right" vertical="center"/>
      <protection locked="0"/>
    </xf>
    <xf numFmtId="3" fontId="5" fillId="0" borderId="73" xfId="1" applyNumberFormat="1" applyFont="1" applyFill="1" applyBorder="1" applyAlignment="1" applyProtection="1">
      <alignment horizontal="right" vertical="center"/>
      <protection locked="0"/>
    </xf>
    <xf numFmtId="3" fontId="5" fillId="0" borderId="76" xfId="1" applyNumberFormat="1" applyFont="1" applyFill="1" applyBorder="1" applyAlignment="1" applyProtection="1">
      <alignment horizontal="right" vertical="center"/>
      <protection locked="0"/>
    </xf>
    <xf numFmtId="3" fontId="5" fillId="0" borderId="76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1" xfId="1" applyFont="1" applyFill="1" applyBorder="1" applyAlignment="1" applyProtection="1">
      <alignment vertical="center" wrapText="1"/>
    </xf>
    <xf numFmtId="3" fontId="5" fillId="0" borderId="71" xfId="1" applyNumberFormat="1" applyFont="1" applyFill="1" applyBorder="1" applyAlignment="1" applyProtection="1">
      <alignment vertical="center"/>
    </xf>
    <xf numFmtId="3" fontId="5" fillId="0" borderId="74" xfId="1" applyNumberFormat="1" applyFont="1" applyFill="1" applyBorder="1" applyAlignment="1" applyProtection="1">
      <alignment horizontal="right" vertical="center"/>
    </xf>
    <xf numFmtId="3" fontId="5" fillId="0" borderId="72" xfId="1" applyNumberFormat="1" applyFont="1" applyFill="1" applyBorder="1" applyAlignment="1" applyProtection="1">
      <alignment horizontal="right" vertical="center"/>
    </xf>
    <xf numFmtId="3" fontId="5" fillId="0" borderId="75" xfId="1" applyNumberFormat="1" applyFont="1" applyFill="1" applyBorder="1" applyAlignment="1" applyProtection="1">
      <alignment horizontal="right" vertical="center"/>
    </xf>
    <xf numFmtId="3" fontId="5" fillId="0" borderId="76" xfId="1" applyNumberFormat="1" applyFont="1" applyFill="1" applyBorder="1" applyAlignment="1" applyProtection="1">
      <alignment horizontal="right" vertical="center"/>
    </xf>
    <xf numFmtId="3" fontId="5" fillId="0" borderId="7" xfId="1" applyNumberFormat="1" applyFont="1" applyFill="1" applyBorder="1" applyAlignment="1" applyProtection="1">
      <alignment horizontal="right" vertical="center"/>
    </xf>
    <xf numFmtId="3" fontId="5" fillId="0" borderId="73" xfId="1" applyNumberFormat="1" applyFont="1" applyFill="1" applyBorder="1" applyAlignment="1" applyProtection="1">
      <alignment horizontal="right" vertical="center"/>
    </xf>
    <xf numFmtId="0" fontId="4" fillId="0" borderId="16" xfId="1" applyFont="1" applyBorder="1" applyAlignment="1" applyProtection="1">
      <alignment vertical="center" wrapText="1"/>
    </xf>
    <xf numFmtId="0" fontId="4" fillId="0" borderId="16" xfId="1" applyFont="1" applyBorder="1" applyAlignment="1" applyProtection="1">
      <alignment horizontal="left" vertical="center" wrapText="1"/>
    </xf>
    <xf numFmtId="3" fontId="4" fillId="0" borderId="16" xfId="1" applyNumberFormat="1" applyFont="1" applyBorder="1" applyAlignment="1" applyProtection="1">
      <alignment vertical="center"/>
    </xf>
    <xf numFmtId="3" fontId="4" fillId="0" borderId="29" xfId="1" applyNumberFormat="1" applyFont="1" applyBorder="1" applyAlignment="1" applyProtection="1">
      <alignment vertical="center"/>
    </xf>
    <xf numFmtId="3" fontId="4" fillId="0" borderId="30" xfId="1" applyNumberFormat="1" applyFont="1" applyBorder="1" applyAlignment="1" applyProtection="1">
      <alignment vertical="center"/>
    </xf>
    <xf numFmtId="3" fontId="5" fillId="0" borderId="31" xfId="1" applyNumberFormat="1" applyFont="1" applyBorder="1" applyAlignment="1" applyProtection="1">
      <alignment vertical="center"/>
    </xf>
    <xf numFmtId="3" fontId="4" fillId="0" borderId="32" xfId="1" applyNumberFormat="1" applyFont="1" applyBorder="1" applyAlignment="1" applyProtection="1">
      <alignment vertical="center"/>
    </xf>
    <xf numFmtId="3" fontId="4" fillId="0" borderId="6" xfId="1" applyNumberFormat="1" applyFont="1" applyBorder="1" applyAlignment="1" applyProtection="1">
      <alignment vertical="center"/>
    </xf>
    <xf numFmtId="3" fontId="4" fillId="0" borderId="0" xfId="1" applyNumberFormat="1" applyFont="1" applyBorder="1" applyAlignment="1" applyProtection="1">
      <alignment vertical="center"/>
    </xf>
    <xf numFmtId="3" fontId="4" fillId="0" borderId="6" xfId="1" applyNumberFormat="1" applyFont="1" applyBorder="1" applyAlignment="1" applyProtection="1">
      <alignment horizontal="left" vertical="center" wrapText="1"/>
      <protection locked="0"/>
    </xf>
    <xf numFmtId="0" fontId="4" fillId="0" borderId="33" xfId="1" applyFont="1" applyFill="1" applyBorder="1" applyAlignment="1" applyProtection="1">
      <alignment vertical="center"/>
    </xf>
    <xf numFmtId="3" fontId="4" fillId="0" borderId="33" xfId="1" applyNumberFormat="1" applyFont="1" applyFill="1" applyBorder="1" applyAlignment="1" applyProtection="1">
      <alignment vertical="center"/>
    </xf>
    <xf numFmtId="3" fontId="4" fillId="0" borderId="34" xfId="1" applyNumberFormat="1" applyFont="1" applyFill="1" applyBorder="1" applyAlignment="1" applyProtection="1">
      <alignment vertical="center"/>
    </xf>
    <xf numFmtId="3" fontId="4" fillId="0" borderId="35" xfId="1" applyNumberFormat="1" applyFont="1" applyFill="1" applyBorder="1" applyAlignment="1" applyProtection="1">
      <alignment vertical="center"/>
    </xf>
    <xf numFmtId="3" fontId="4" fillId="0" borderId="36" xfId="1" applyNumberFormat="1" applyFont="1" applyFill="1" applyBorder="1" applyAlignment="1" applyProtection="1">
      <alignment vertical="center"/>
    </xf>
    <xf numFmtId="3" fontId="4" fillId="0" borderId="37" xfId="1" applyNumberFormat="1" applyFont="1" applyFill="1" applyBorder="1" applyAlignment="1" applyProtection="1">
      <alignment vertical="center"/>
    </xf>
    <xf numFmtId="3" fontId="4" fillId="0" borderId="38" xfId="1" applyNumberFormat="1" applyFont="1" applyFill="1" applyBorder="1" applyAlignment="1" applyProtection="1">
      <alignment vertical="center"/>
    </xf>
    <xf numFmtId="3" fontId="4" fillId="0" borderId="39" xfId="1" applyNumberFormat="1" applyFont="1" applyFill="1" applyBorder="1" applyAlignment="1" applyProtection="1">
      <alignment vertical="center"/>
    </xf>
    <xf numFmtId="0" fontId="4" fillId="0" borderId="77" xfId="1" applyFont="1" applyFill="1" applyBorder="1" applyAlignment="1" applyProtection="1">
      <alignment vertical="center"/>
    </xf>
    <xf numFmtId="0" fontId="4" fillId="0" borderId="77" xfId="1" applyFont="1" applyFill="1" applyBorder="1" applyAlignment="1" applyProtection="1">
      <alignment vertical="center" wrapText="1"/>
    </xf>
    <xf numFmtId="3" fontId="4" fillId="0" borderId="77" xfId="1" applyNumberFormat="1" applyFont="1" applyFill="1" applyBorder="1" applyAlignment="1" applyProtection="1">
      <alignment vertical="center"/>
    </xf>
    <xf numFmtId="3" fontId="4" fillId="0" borderId="78" xfId="1" applyNumberFormat="1" applyFont="1" applyFill="1" applyBorder="1" applyAlignment="1" applyProtection="1">
      <alignment vertical="center"/>
    </xf>
    <xf numFmtId="3" fontId="4" fillId="0" borderId="79" xfId="1" applyNumberFormat="1" applyFont="1" applyFill="1" applyBorder="1" applyAlignment="1" applyProtection="1">
      <alignment vertical="center"/>
    </xf>
    <xf numFmtId="3" fontId="4" fillId="0" borderId="80" xfId="1" applyNumberFormat="1" applyFont="1" applyFill="1" applyBorder="1" applyAlignment="1" applyProtection="1">
      <alignment vertical="center"/>
    </xf>
    <xf numFmtId="3" fontId="4" fillId="0" borderId="81" xfId="1" applyNumberFormat="1" applyFont="1" applyFill="1" applyBorder="1" applyAlignment="1" applyProtection="1">
      <alignment vertical="center"/>
    </xf>
    <xf numFmtId="3" fontId="4" fillId="0" borderId="82" xfId="1" applyNumberFormat="1" applyFont="1" applyFill="1" applyBorder="1" applyAlignment="1" applyProtection="1">
      <alignment vertical="center"/>
    </xf>
    <xf numFmtId="3" fontId="4" fillId="0" borderId="83" xfId="1" applyNumberFormat="1" applyFont="1" applyFill="1" applyBorder="1" applyAlignment="1" applyProtection="1">
      <alignment vertical="center"/>
    </xf>
    <xf numFmtId="3" fontId="4" fillId="0" borderId="82" xfId="1" applyNumberFormat="1" applyFont="1" applyFill="1" applyBorder="1" applyAlignment="1" applyProtection="1">
      <alignment horizontal="left" vertical="center" wrapText="1"/>
      <protection locked="0"/>
    </xf>
    <xf numFmtId="3" fontId="4" fillId="0" borderId="16" xfId="1" applyNumberFormat="1" applyFont="1" applyFill="1" applyBorder="1" applyAlignment="1" applyProtection="1">
      <alignment vertical="center"/>
    </xf>
    <xf numFmtId="3" fontId="4" fillId="0" borderId="29" xfId="1" applyNumberFormat="1" applyFont="1" applyFill="1" applyBorder="1" applyAlignment="1" applyProtection="1">
      <alignment vertical="center"/>
    </xf>
    <xf numFmtId="3" fontId="4" fillId="0" borderId="30" xfId="1" applyNumberFormat="1" applyFont="1" applyFill="1" applyBorder="1" applyAlignment="1" applyProtection="1">
      <alignment vertical="center"/>
    </xf>
    <xf numFmtId="3" fontId="4" fillId="0" borderId="31" xfId="1" applyNumberFormat="1" applyFont="1" applyFill="1" applyBorder="1" applyAlignment="1" applyProtection="1">
      <alignment vertical="center"/>
    </xf>
    <xf numFmtId="3" fontId="4" fillId="0" borderId="32" xfId="1" applyNumberFormat="1" applyFont="1" applyFill="1" applyBorder="1" applyAlignment="1" applyProtection="1">
      <alignment vertical="center"/>
    </xf>
    <xf numFmtId="3" fontId="4" fillId="0" borderId="6" xfId="1" applyNumberFormat="1" applyFont="1" applyFill="1" applyBorder="1" applyAlignment="1" applyProtection="1">
      <alignment vertical="center"/>
    </xf>
    <xf numFmtId="3" fontId="4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" fillId="3" borderId="60" xfId="1" applyFont="1" applyFill="1" applyBorder="1" applyAlignment="1" applyProtection="1">
      <alignment horizontal="left" vertical="center" wrapText="1"/>
    </xf>
    <xf numFmtId="3" fontId="4" fillId="3" borderId="60" xfId="1" applyNumberFormat="1" applyFont="1" applyFill="1" applyBorder="1" applyAlignment="1" applyProtection="1">
      <alignment vertical="center"/>
    </xf>
    <xf numFmtId="3" fontId="4" fillId="3" borderId="61" xfId="1" applyNumberFormat="1" applyFont="1" applyFill="1" applyBorder="1" applyAlignment="1" applyProtection="1">
      <alignment vertical="center"/>
    </xf>
    <xf numFmtId="3" fontId="4" fillId="3" borderId="62" xfId="1" applyNumberFormat="1" applyFont="1" applyFill="1" applyBorder="1" applyAlignment="1" applyProtection="1">
      <alignment vertical="center"/>
    </xf>
    <xf numFmtId="3" fontId="4" fillId="3" borderId="63" xfId="1" applyNumberFormat="1" applyFont="1" applyFill="1" applyBorder="1" applyAlignment="1" applyProtection="1">
      <alignment vertical="center"/>
    </xf>
    <xf numFmtId="3" fontId="4" fillId="3" borderId="64" xfId="1" applyNumberFormat="1" applyFont="1" applyFill="1" applyBorder="1" applyAlignment="1" applyProtection="1">
      <alignment vertical="center"/>
    </xf>
    <xf numFmtId="3" fontId="4" fillId="3" borderId="15" xfId="1" applyNumberFormat="1" applyFont="1" applyFill="1" applyBorder="1" applyAlignment="1" applyProtection="1">
      <alignment vertical="center"/>
    </xf>
    <xf numFmtId="3" fontId="4" fillId="3" borderId="14" xfId="1" applyNumberFormat="1" applyFont="1" applyFill="1" applyBorder="1" applyAlignment="1" applyProtection="1">
      <alignment vertical="center"/>
    </xf>
    <xf numFmtId="3" fontId="4" fillId="3" borderId="15" xfId="1" applyNumberFormat="1" applyFont="1" applyFill="1" applyBorder="1" applyAlignment="1" applyProtection="1">
      <alignment horizontal="left" vertical="center" wrapText="1"/>
    </xf>
    <xf numFmtId="0" fontId="5" fillId="0" borderId="48" xfId="1" applyFont="1" applyFill="1" applyBorder="1" applyAlignment="1" applyProtection="1">
      <alignment horizontal="left" vertical="center" wrapText="1"/>
    </xf>
    <xf numFmtId="3" fontId="5" fillId="0" borderId="50" xfId="1" applyNumberFormat="1" applyFont="1" applyFill="1" applyBorder="1" applyAlignment="1" applyProtection="1">
      <alignment vertical="center"/>
    </xf>
    <xf numFmtId="3" fontId="5" fillId="0" borderId="51" xfId="1" applyNumberFormat="1" applyFont="1" applyFill="1" applyBorder="1" applyAlignment="1" applyProtection="1">
      <alignment vertical="center"/>
    </xf>
    <xf numFmtId="3" fontId="5" fillId="0" borderId="14" xfId="1" applyNumberFormat="1" applyFont="1" applyFill="1" applyBorder="1" applyAlignment="1" applyProtection="1">
      <alignment vertical="center"/>
    </xf>
    <xf numFmtId="3" fontId="5" fillId="0" borderId="62" xfId="1" applyNumberFormat="1" applyFont="1" applyFill="1" applyBorder="1" applyAlignment="1" applyProtection="1">
      <alignment vertical="center"/>
    </xf>
    <xf numFmtId="3" fontId="5" fillId="0" borderId="15" xfId="1" applyNumberFormat="1" applyFont="1" applyFill="1" applyBorder="1" applyAlignment="1" applyProtection="1">
      <alignment vertical="center"/>
    </xf>
    <xf numFmtId="3" fontId="5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1" xfId="1" applyFont="1" applyFill="1" applyBorder="1" applyAlignment="1" applyProtection="1">
      <alignment horizontal="center" vertical="center" wrapText="1"/>
    </xf>
    <xf numFmtId="3" fontId="5" fillId="0" borderId="72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3" fontId="5" fillId="0" borderId="74" xfId="1" applyNumberFormat="1" applyFont="1" applyFill="1" applyBorder="1" applyAlignment="1" applyProtection="1">
      <alignment vertical="center"/>
    </xf>
    <xf numFmtId="3" fontId="5" fillId="0" borderId="75" xfId="1" applyNumberFormat="1" applyFont="1" applyFill="1" applyBorder="1" applyAlignment="1" applyProtection="1">
      <alignment vertical="center"/>
    </xf>
    <xf numFmtId="3" fontId="5" fillId="0" borderId="76" xfId="1" applyNumberFormat="1" applyFont="1" applyFill="1" applyBorder="1" applyAlignment="1" applyProtection="1">
      <alignment vertical="center"/>
    </xf>
    <xf numFmtId="3" fontId="5" fillId="0" borderId="7" xfId="1" applyNumberFormat="1" applyFont="1" applyFill="1" applyBorder="1" applyAlignment="1" applyProtection="1">
      <alignment vertical="center"/>
    </xf>
    <xf numFmtId="3" fontId="5" fillId="0" borderId="30" xfId="1" applyNumberFormat="1" applyFont="1" applyFill="1" applyBorder="1" applyAlignment="1" applyProtection="1">
      <alignment vertical="center"/>
      <protection locked="0"/>
    </xf>
    <xf numFmtId="3" fontId="5" fillId="0" borderId="31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3" fontId="5" fillId="0" borderId="42" xfId="1" applyNumberFormat="1" applyFont="1" applyFill="1" applyBorder="1" applyAlignment="1" applyProtection="1">
      <alignment vertical="center"/>
      <protection locked="0"/>
    </xf>
    <xf numFmtId="3" fontId="5" fillId="0" borderId="43" xfId="1" applyNumberFormat="1" applyFont="1" applyFill="1" applyBorder="1" applyAlignment="1" applyProtection="1">
      <alignment vertical="center"/>
      <protection locked="0"/>
    </xf>
    <xf numFmtId="3" fontId="5" fillId="0" borderId="8" xfId="1" applyNumberFormat="1" applyFont="1" applyFill="1" applyBorder="1" applyAlignment="1" applyProtection="1">
      <alignment vertical="center"/>
      <protection locked="0"/>
    </xf>
    <xf numFmtId="0" fontId="5" fillId="0" borderId="40" xfId="1" applyFont="1" applyFill="1" applyBorder="1" applyAlignment="1" applyProtection="1">
      <alignment horizontal="center" vertical="center" wrapText="1"/>
    </xf>
    <xf numFmtId="3" fontId="5" fillId="0" borderId="41" xfId="1" applyNumberFormat="1" applyFont="1" applyFill="1" applyBorder="1" applyAlignment="1" applyProtection="1">
      <alignment vertical="center"/>
    </xf>
    <xf numFmtId="3" fontId="5" fillId="0" borderId="42" xfId="1" applyNumberFormat="1" applyFont="1" applyFill="1" applyBorder="1" applyAlignment="1" applyProtection="1">
      <alignment vertical="center"/>
    </xf>
    <xf numFmtId="3" fontId="5" fillId="0" borderId="43" xfId="1" applyNumberFormat="1" applyFont="1" applyFill="1" applyBorder="1" applyAlignment="1" applyProtection="1">
      <alignment vertical="center"/>
    </xf>
    <xf numFmtId="3" fontId="5" fillId="0" borderId="44" xfId="1" applyNumberFormat="1" applyFont="1" applyFill="1" applyBorder="1" applyAlignment="1" applyProtection="1">
      <alignment vertical="center"/>
    </xf>
    <xf numFmtId="3" fontId="5" fillId="0" borderId="9" xfId="1" applyNumberFormat="1" applyFont="1" applyFill="1" applyBorder="1" applyAlignment="1" applyProtection="1">
      <alignment vertical="center"/>
    </xf>
    <xf numFmtId="3" fontId="5" fillId="0" borderId="8" xfId="1" applyNumberFormat="1" applyFont="1" applyFill="1" applyBorder="1" applyAlignment="1" applyProtection="1">
      <alignment vertical="center"/>
    </xf>
    <xf numFmtId="3" fontId="5" fillId="0" borderId="72" xfId="1" applyNumberFormat="1" applyFont="1" applyFill="1" applyBorder="1" applyAlignment="1" applyProtection="1">
      <alignment vertical="center"/>
      <protection locked="0"/>
    </xf>
    <xf numFmtId="3" fontId="5" fillId="0" borderId="73" xfId="1" applyNumberFormat="1" applyFont="1" applyFill="1" applyBorder="1" applyAlignment="1" applyProtection="1">
      <alignment vertical="center"/>
      <protection locked="0"/>
    </xf>
    <xf numFmtId="3" fontId="5" fillId="0" borderId="74" xfId="1" applyNumberFormat="1" applyFont="1" applyFill="1" applyBorder="1" applyAlignment="1" applyProtection="1">
      <alignment vertical="center"/>
      <protection locked="0"/>
    </xf>
    <xf numFmtId="3" fontId="5" fillId="0" borderId="75" xfId="1" applyNumberFormat="1" applyFont="1" applyFill="1" applyBorder="1" applyAlignment="1" applyProtection="1">
      <alignment vertical="center"/>
      <protection locked="0"/>
    </xf>
    <xf numFmtId="3" fontId="5" fillId="0" borderId="76" xfId="1" applyNumberFormat="1" applyFont="1" applyFill="1" applyBorder="1" applyAlignment="1" applyProtection="1">
      <alignment vertical="center"/>
      <protection locked="0"/>
    </xf>
    <xf numFmtId="3" fontId="5" fillId="0" borderId="7" xfId="1" applyNumberFormat="1" applyFont="1" applyFill="1" applyBorder="1" applyAlignment="1" applyProtection="1">
      <alignment vertical="center"/>
      <protection locked="0"/>
    </xf>
    <xf numFmtId="3" fontId="5" fillId="0" borderId="1" xfId="1" applyNumberFormat="1" applyFont="1" applyFill="1" applyBorder="1" applyAlignment="1" applyProtection="1">
      <alignment vertical="center"/>
    </xf>
    <xf numFmtId="0" fontId="5" fillId="0" borderId="16" xfId="1" applyFont="1" applyFill="1" applyBorder="1" applyAlignment="1" applyProtection="1">
      <alignment horizontal="center" vertical="center" wrapText="1"/>
    </xf>
    <xf numFmtId="3" fontId="5" fillId="0" borderId="29" xfId="1" applyNumberFormat="1" applyFont="1" applyFill="1" applyBorder="1" applyAlignment="1" applyProtection="1">
      <alignment vertical="center"/>
    </xf>
    <xf numFmtId="3" fontId="5" fillId="0" borderId="30" xfId="1" applyNumberFormat="1" applyFont="1" applyFill="1" applyBorder="1" applyAlignment="1" applyProtection="1">
      <alignment vertical="center"/>
    </xf>
    <xf numFmtId="3" fontId="5" fillId="0" borderId="31" xfId="1" applyNumberFormat="1" applyFont="1" applyFill="1" applyBorder="1" applyAlignment="1" applyProtection="1">
      <alignment vertical="center"/>
    </xf>
    <xf numFmtId="3" fontId="5" fillId="0" borderId="32" xfId="1" applyNumberFormat="1" applyFont="1" applyFill="1" applyBorder="1" applyAlignment="1" applyProtection="1">
      <alignment vertical="center"/>
    </xf>
    <xf numFmtId="3" fontId="5" fillId="0" borderId="6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3" fontId="5" fillId="0" borderId="65" xfId="1" applyNumberFormat="1" applyFont="1" applyFill="1" applyBorder="1" applyAlignment="1" applyProtection="1">
      <alignment vertical="center"/>
    </xf>
    <xf numFmtId="3" fontId="5" fillId="0" borderId="84" xfId="1" applyNumberFormat="1" applyFont="1" applyFill="1" applyBorder="1" applyAlignment="1" applyProtection="1">
      <alignment vertical="center"/>
    </xf>
    <xf numFmtId="3" fontId="5" fillId="0" borderId="67" xfId="1" applyNumberFormat="1" applyFont="1" applyFill="1" applyBorder="1" applyAlignment="1" applyProtection="1">
      <alignment vertical="center"/>
    </xf>
    <xf numFmtId="3" fontId="5" fillId="0" borderId="70" xfId="1" applyNumberFormat="1" applyFont="1" applyFill="1" applyBorder="1" applyAlignment="1" applyProtection="1">
      <alignment vertical="center"/>
    </xf>
    <xf numFmtId="3" fontId="5" fillId="0" borderId="70" xfId="1" applyNumberFormat="1" applyFont="1" applyFill="1" applyBorder="1" applyAlignment="1" applyProtection="1">
      <alignment horizontal="left" vertical="center" wrapText="1"/>
      <protection locked="0"/>
    </xf>
    <xf numFmtId="3" fontId="5" fillId="0" borderId="54" xfId="1" applyNumberFormat="1" applyFont="1" applyFill="1" applyBorder="1" applyAlignment="1" applyProtection="1">
      <alignment vertical="center"/>
    </xf>
    <xf numFmtId="3" fontId="5" fillId="0" borderId="49" xfId="1" applyNumberFormat="1" applyFont="1" applyFill="1" applyBorder="1" applyAlignment="1" applyProtection="1">
      <alignment vertical="center"/>
      <protection locked="0"/>
    </xf>
    <xf numFmtId="3" fontId="5" fillId="0" borderId="50" xfId="1" applyNumberFormat="1" applyFont="1" applyFill="1" applyBorder="1" applyAlignment="1" applyProtection="1">
      <alignment vertical="center"/>
      <protection locked="0"/>
    </xf>
    <xf numFmtId="3" fontId="5" fillId="0" borderId="51" xfId="1" applyNumberFormat="1" applyFont="1" applyFill="1" applyBorder="1" applyAlignment="1" applyProtection="1">
      <alignment vertical="center"/>
      <protection locked="0"/>
    </xf>
    <xf numFmtId="3" fontId="5" fillId="0" borderId="52" xfId="1" applyNumberFormat="1" applyFont="1" applyFill="1" applyBorder="1" applyAlignment="1" applyProtection="1">
      <alignment vertical="center"/>
      <protection locked="0"/>
    </xf>
    <xf numFmtId="3" fontId="5" fillId="0" borderId="11" xfId="1" applyNumberFormat="1" applyFont="1" applyFill="1" applyBorder="1" applyAlignment="1" applyProtection="1">
      <alignment vertical="center"/>
      <protection locked="0"/>
    </xf>
    <xf numFmtId="3" fontId="5" fillId="0" borderId="1" xfId="1" applyNumberFormat="1" applyFont="1" applyFill="1" applyBorder="1" applyAlignment="1" applyProtection="1">
      <alignment vertical="center"/>
      <protection locked="0"/>
    </xf>
    <xf numFmtId="3" fontId="5" fillId="0" borderId="59" xfId="1" applyNumberFormat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5" fillId="0" borderId="60" xfId="1" applyFont="1" applyFill="1" applyBorder="1" applyAlignment="1" applyProtection="1">
      <alignment horizontal="left" vertical="center" wrapText="1"/>
    </xf>
    <xf numFmtId="3" fontId="5" fillId="0" borderId="85" xfId="1" applyNumberFormat="1" applyFont="1" applyFill="1" applyBorder="1" applyAlignment="1" applyProtection="1">
      <alignment vertical="center"/>
    </xf>
    <xf numFmtId="3" fontId="5" fillId="0" borderId="86" xfId="1" applyNumberFormat="1" applyFont="1" applyFill="1" applyBorder="1" applyAlignment="1" applyProtection="1">
      <alignment vertical="center"/>
    </xf>
    <xf numFmtId="3" fontId="5" fillId="0" borderId="87" xfId="1" applyNumberFormat="1" applyFont="1" applyFill="1" applyBorder="1" applyAlignment="1" applyProtection="1">
      <alignment vertical="center"/>
    </xf>
    <xf numFmtId="3" fontId="5" fillId="0" borderId="8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8" xfId="1" applyFont="1" applyFill="1" applyBorder="1" applyAlignment="1" applyProtection="1">
      <alignment horizontal="right" vertical="center" wrapText="1"/>
    </xf>
    <xf numFmtId="3" fontId="5" fillId="0" borderId="88" xfId="1" applyNumberFormat="1" applyFont="1" applyFill="1" applyBorder="1" applyAlignment="1" applyProtection="1">
      <alignment vertical="center"/>
    </xf>
    <xf numFmtId="3" fontId="5" fillId="0" borderId="89" xfId="1" applyNumberFormat="1" applyFont="1" applyFill="1" applyBorder="1" applyAlignment="1" applyProtection="1">
      <alignment vertical="center"/>
      <protection locked="0"/>
    </xf>
    <xf numFmtId="3" fontId="5" fillId="0" borderId="86" xfId="1" applyNumberFormat="1" applyFont="1" applyFill="1" applyBorder="1" applyAlignment="1" applyProtection="1">
      <alignment vertical="center"/>
      <protection locked="0"/>
    </xf>
    <xf numFmtId="3" fontId="5" fillId="0" borderId="90" xfId="1" applyNumberFormat="1" applyFont="1" applyFill="1" applyBorder="1" applyAlignment="1" applyProtection="1">
      <alignment vertical="center"/>
      <protection locked="0"/>
    </xf>
    <xf numFmtId="3" fontId="5" fillId="0" borderId="91" xfId="1" applyNumberFormat="1" applyFont="1" applyFill="1" applyBorder="1" applyAlignment="1" applyProtection="1">
      <alignment vertical="center"/>
      <protection locked="0"/>
    </xf>
    <xf numFmtId="3" fontId="5" fillId="0" borderId="87" xfId="1" applyNumberFormat="1" applyFont="1" applyFill="1" applyBorder="1" applyAlignment="1" applyProtection="1">
      <alignment vertical="center"/>
      <protection locked="0"/>
    </xf>
    <xf numFmtId="3" fontId="5" fillId="0" borderId="85" xfId="1" applyNumberFormat="1" applyFont="1" applyFill="1" applyBorder="1" applyAlignment="1" applyProtection="1">
      <alignment vertical="center"/>
      <protection locked="0"/>
    </xf>
    <xf numFmtId="3" fontId="5" fillId="0" borderId="60" xfId="1" applyNumberFormat="1" applyFont="1" applyFill="1" applyBorder="1" applyAlignment="1" applyProtection="1">
      <alignment vertical="center"/>
    </xf>
    <xf numFmtId="3" fontId="5" fillId="0" borderId="61" xfId="1" applyNumberFormat="1" applyFont="1" applyFill="1" applyBorder="1" applyAlignment="1" applyProtection="1">
      <alignment vertical="center"/>
    </xf>
    <xf numFmtId="3" fontId="5" fillId="0" borderId="63" xfId="1" applyNumberFormat="1" applyFont="1" applyFill="1" applyBorder="1" applyAlignment="1" applyProtection="1">
      <alignment vertical="center"/>
    </xf>
    <xf numFmtId="3" fontId="5" fillId="0" borderId="64" xfId="1" applyNumberFormat="1" applyFont="1" applyFill="1" applyBorder="1" applyAlignment="1" applyProtection="1">
      <alignment vertical="center"/>
    </xf>
    <xf numFmtId="1" fontId="4" fillId="3" borderId="60" xfId="1" applyNumberFormat="1" applyFont="1" applyFill="1" applyBorder="1" applyAlignment="1" applyProtection="1">
      <alignment horizontal="left" vertical="center" wrapText="1"/>
    </xf>
    <xf numFmtId="1" fontId="4" fillId="0" borderId="48" xfId="1" applyNumberFormat="1" applyFont="1" applyFill="1" applyBorder="1" applyAlignment="1" applyProtection="1">
      <alignment horizontal="left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3" fontId="4" fillId="0" borderId="84" xfId="1" applyNumberFormat="1" applyFont="1" applyFill="1" applyBorder="1" applyAlignment="1" applyProtection="1">
      <alignment vertical="center"/>
    </xf>
    <xf numFmtId="3" fontId="4" fillId="0" borderId="67" xfId="1" applyNumberFormat="1" applyFont="1" applyFill="1" applyBorder="1" applyAlignment="1" applyProtection="1">
      <alignment vertical="center"/>
    </xf>
    <xf numFmtId="3" fontId="4" fillId="0" borderId="70" xfId="1" applyNumberFormat="1" applyFont="1" applyFill="1" applyBorder="1" applyAlignment="1" applyProtection="1">
      <alignment vertical="center"/>
    </xf>
    <xf numFmtId="3" fontId="4" fillId="0" borderId="7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8" xfId="1" applyFont="1" applyFill="1" applyBorder="1" applyAlignment="1" applyProtection="1">
      <alignment horizontal="center" vertical="center" wrapText="1"/>
    </xf>
    <xf numFmtId="0" fontId="5" fillId="0" borderId="88" xfId="1" applyFont="1" applyFill="1" applyBorder="1" applyAlignment="1" applyProtection="1">
      <alignment horizontal="left" vertical="center" wrapText="1"/>
    </xf>
    <xf numFmtId="0" fontId="5" fillId="0" borderId="40" xfId="1" applyFont="1" applyFill="1" applyBorder="1" applyAlignment="1" applyProtection="1">
      <alignment vertical="center"/>
    </xf>
    <xf numFmtId="0" fontId="4" fillId="3" borderId="48" xfId="1" applyFont="1" applyFill="1" applyBorder="1" applyAlignment="1" applyProtection="1">
      <alignment horizontal="left" vertical="center" wrapText="1"/>
    </xf>
    <xf numFmtId="3" fontId="4" fillId="3" borderId="48" xfId="1" applyNumberFormat="1" applyFont="1" applyFill="1" applyBorder="1" applyAlignment="1" applyProtection="1">
      <alignment vertical="center"/>
    </xf>
    <xf numFmtId="3" fontId="4" fillId="3" borderId="49" xfId="1" applyNumberFormat="1" applyFont="1" applyFill="1" applyBorder="1" applyAlignment="1" applyProtection="1">
      <alignment vertical="center"/>
    </xf>
    <xf numFmtId="3" fontId="4" fillId="3" borderId="50" xfId="1" applyNumberFormat="1" applyFont="1" applyFill="1" applyBorder="1" applyAlignment="1" applyProtection="1">
      <alignment vertical="center"/>
    </xf>
    <xf numFmtId="3" fontId="4" fillId="3" borderId="51" xfId="1" applyNumberFormat="1" applyFont="1" applyFill="1" applyBorder="1" applyAlignment="1" applyProtection="1">
      <alignment vertical="center"/>
    </xf>
    <xf numFmtId="3" fontId="4" fillId="3" borderId="52" xfId="1" applyNumberFormat="1" applyFont="1" applyFill="1" applyBorder="1" applyAlignment="1" applyProtection="1">
      <alignment vertical="center"/>
    </xf>
    <xf numFmtId="3" fontId="4" fillId="3" borderId="11" xfId="1" applyNumberFormat="1" applyFont="1" applyFill="1" applyBorder="1" applyAlignment="1" applyProtection="1">
      <alignment vertical="center"/>
    </xf>
    <xf numFmtId="3" fontId="4" fillId="3" borderId="84" xfId="1" applyNumberFormat="1" applyFont="1" applyFill="1" applyBorder="1" applyAlignment="1" applyProtection="1">
      <alignment vertical="center"/>
    </xf>
    <xf numFmtId="3" fontId="4" fillId="3" borderId="67" xfId="1" applyNumberFormat="1" applyFont="1" applyFill="1" applyBorder="1" applyAlignment="1" applyProtection="1">
      <alignment vertical="center"/>
    </xf>
    <xf numFmtId="3" fontId="4" fillId="3" borderId="70" xfId="1" applyNumberFormat="1" applyFont="1" applyFill="1" applyBorder="1" applyAlignment="1" applyProtection="1">
      <alignment vertical="center"/>
    </xf>
    <xf numFmtId="3" fontId="4" fillId="3" borderId="7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3" fontId="5" fillId="0" borderId="66" xfId="1" applyNumberFormat="1" applyFont="1" applyFill="1" applyBorder="1" applyAlignment="1" applyProtection="1">
      <alignment vertical="center"/>
    </xf>
    <xf numFmtId="3" fontId="5" fillId="0" borderId="68" xfId="1" applyNumberFormat="1" applyFont="1" applyFill="1" applyBorder="1" applyAlignment="1" applyProtection="1">
      <alignment vertical="center"/>
    </xf>
    <xf numFmtId="3" fontId="5" fillId="0" borderId="69" xfId="1" applyNumberFormat="1" applyFont="1" applyFill="1" applyBorder="1" applyAlignment="1" applyProtection="1">
      <alignment vertical="center"/>
    </xf>
    <xf numFmtId="3" fontId="5" fillId="0" borderId="66" xfId="1" applyNumberFormat="1" applyFont="1" applyFill="1" applyBorder="1" applyAlignment="1" applyProtection="1">
      <alignment vertical="center"/>
      <protection locked="0"/>
    </xf>
    <xf numFmtId="3" fontId="5" fillId="0" borderId="67" xfId="1" applyNumberFormat="1" applyFont="1" applyFill="1" applyBorder="1" applyAlignment="1" applyProtection="1">
      <alignment vertical="center"/>
      <protection locked="0"/>
    </xf>
    <xf numFmtId="3" fontId="5" fillId="0" borderId="68" xfId="1" applyNumberFormat="1" applyFont="1" applyFill="1" applyBorder="1" applyAlignment="1" applyProtection="1">
      <alignment vertical="center"/>
      <protection locked="0"/>
    </xf>
    <xf numFmtId="3" fontId="5" fillId="0" borderId="69" xfId="1" applyNumberFormat="1" applyFont="1" applyFill="1" applyBorder="1" applyAlignment="1" applyProtection="1">
      <alignment vertical="center"/>
      <protection locked="0"/>
    </xf>
    <xf numFmtId="3" fontId="5" fillId="0" borderId="70" xfId="1" applyNumberFormat="1" applyFont="1" applyFill="1" applyBorder="1" applyAlignment="1" applyProtection="1">
      <alignment vertical="center"/>
      <protection locked="0"/>
    </xf>
    <xf numFmtId="3" fontId="5" fillId="0" borderId="84" xfId="1" applyNumberFormat="1" applyFont="1" applyFill="1" applyBorder="1" applyAlignment="1" applyProtection="1">
      <alignment vertical="center"/>
      <protection locked="0"/>
    </xf>
    <xf numFmtId="0" fontId="5" fillId="0" borderId="48" xfId="1" applyFont="1" applyFill="1" applyBorder="1" applyAlignment="1" applyProtection="1">
      <alignment horizontal="right" vertical="center" wrapText="1"/>
    </xf>
    <xf numFmtId="0" fontId="5" fillId="0" borderId="60" xfId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vertical="center"/>
    </xf>
    <xf numFmtId="3" fontId="5" fillId="0" borderId="4" xfId="1" applyNumberFormat="1" applyFont="1" applyFill="1" applyBorder="1" applyAlignment="1" applyProtection="1">
      <alignment vertical="center"/>
    </xf>
    <xf numFmtId="3" fontId="5" fillId="0" borderId="92" xfId="1" applyNumberFormat="1" applyFont="1" applyFill="1" applyBorder="1" applyAlignment="1" applyProtection="1">
      <alignment vertical="center"/>
    </xf>
    <xf numFmtId="3" fontId="5" fillId="0" borderId="17" xfId="1" applyNumberFormat="1" applyFont="1" applyFill="1" applyBorder="1" applyAlignment="1" applyProtection="1">
      <alignment vertical="center"/>
    </xf>
    <xf numFmtId="3" fontId="5" fillId="0" borderId="93" xfId="1" applyNumberFormat="1" applyFont="1" applyFill="1" applyBorder="1" applyAlignment="1" applyProtection="1">
      <alignment vertical="center"/>
    </xf>
    <xf numFmtId="3" fontId="5" fillId="0" borderId="94" xfId="1" applyNumberFormat="1" applyFont="1" applyFill="1" applyBorder="1" applyAlignment="1" applyProtection="1">
      <alignment vertical="center"/>
    </xf>
    <xf numFmtId="3" fontId="5" fillId="0" borderId="15" xfId="1" applyNumberFormat="1" applyFont="1" applyFill="1" applyBorder="1" applyAlignment="1" applyProtection="1">
      <alignment horizontal="left" vertical="center" wrapText="1"/>
    </xf>
    <xf numFmtId="3" fontId="4" fillId="0" borderId="15" xfId="1" applyNumberFormat="1" applyFont="1" applyFill="1" applyBorder="1" applyAlignment="1" applyProtection="1">
      <alignment vertical="center"/>
    </xf>
    <xf numFmtId="3" fontId="4" fillId="0" borderId="61" xfId="1" applyNumberFormat="1" applyFont="1" applyFill="1" applyBorder="1" applyAlignment="1" applyProtection="1">
      <alignment vertical="center"/>
    </xf>
    <xf numFmtId="3" fontId="4" fillId="0" borderId="62" xfId="1" applyNumberFormat="1" applyFont="1" applyFill="1" applyBorder="1" applyAlignment="1" applyProtection="1">
      <alignment vertical="center"/>
    </xf>
    <xf numFmtId="3" fontId="4" fillId="0" borderId="63" xfId="1" applyNumberFormat="1" applyFont="1" applyFill="1" applyBorder="1" applyAlignment="1" applyProtection="1">
      <alignment vertical="center"/>
    </xf>
    <xf numFmtId="3" fontId="4" fillId="0" borderId="64" xfId="1" applyNumberFormat="1" applyFont="1" applyFill="1" applyBorder="1" applyAlignment="1" applyProtection="1">
      <alignment vertical="center"/>
    </xf>
    <xf numFmtId="3" fontId="4" fillId="0" borderId="14" xfId="1" applyNumberFormat="1" applyFont="1" applyFill="1" applyBorder="1" applyAlignment="1" applyProtection="1">
      <alignment vertical="center"/>
    </xf>
    <xf numFmtId="3" fontId="4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5" fillId="0" borderId="60" xfId="1" applyFont="1" applyFill="1" applyBorder="1" applyAlignment="1" applyProtection="1">
      <alignment horizontal="left" vertical="center"/>
    </xf>
    <xf numFmtId="0" fontId="4" fillId="0" borderId="12" xfId="1" applyFont="1" applyFill="1" applyBorder="1" applyAlignment="1" applyProtection="1">
      <alignment vertical="center"/>
    </xf>
    <xf numFmtId="0" fontId="4" fillId="0" borderId="60" xfId="1" applyFont="1" applyFill="1" applyBorder="1" applyAlignment="1" applyProtection="1">
      <alignment vertical="center"/>
    </xf>
    <xf numFmtId="0" fontId="5" fillId="0" borderId="71" xfId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vertical="center"/>
      <protection locked="0"/>
    </xf>
    <xf numFmtId="3" fontId="5" fillId="0" borderId="56" xfId="1" applyNumberFormat="1" applyFont="1" applyFill="1" applyBorder="1" applyAlignment="1" applyProtection="1">
      <alignment vertical="center"/>
      <protection locked="0"/>
    </xf>
    <xf numFmtId="3" fontId="5" fillId="0" borderId="59" xfId="1" applyNumberFormat="1" applyFont="1" applyFill="1" applyBorder="1" applyAlignment="1" applyProtection="1">
      <alignment vertical="center"/>
      <protection locked="0"/>
    </xf>
    <xf numFmtId="0" fontId="5" fillId="0" borderId="88" xfId="1" applyFont="1" applyFill="1" applyBorder="1" applyAlignment="1" applyProtection="1">
      <alignment vertical="center"/>
    </xf>
    <xf numFmtId="0" fontId="5" fillId="0" borderId="88" xfId="1" applyFont="1" applyFill="1" applyBorder="1" applyAlignment="1" applyProtection="1">
      <alignment vertical="center" wrapText="1"/>
    </xf>
    <xf numFmtId="3" fontId="4" fillId="0" borderId="60" xfId="1" applyNumberFormat="1" applyFont="1" applyFill="1" applyBorder="1" applyAlignment="1" applyProtection="1">
      <alignment vertical="center"/>
    </xf>
    <xf numFmtId="3" fontId="4" fillId="0" borderId="61" xfId="1" applyNumberFormat="1" applyFont="1" applyFill="1" applyBorder="1" applyAlignment="1" applyProtection="1">
      <alignment vertical="center"/>
      <protection locked="0"/>
    </xf>
    <xf numFmtId="3" fontId="4" fillId="0" borderId="62" xfId="1" applyNumberFormat="1" applyFont="1" applyFill="1" applyBorder="1" applyAlignment="1" applyProtection="1">
      <alignment vertical="center"/>
      <protection locked="0"/>
    </xf>
    <xf numFmtId="3" fontId="4" fillId="0" borderId="63" xfId="1" applyNumberFormat="1" applyFont="1" applyFill="1" applyBorder="1" applyAlignment="1" applyProtection="1">
      <alignment vertical="center"/>
      <protection locked="0"/>
    </xf>
    <xf numFmtId="3" fontId="4" fillId="0" borderId="64" xfId="1" applyNumberFormat="1" applyFont="1" applyFill="1" applyBorder="1" applyAlignment="1" applyProtection="1">
      <alignment vertical="center"/>
      <protection locked="0"/>
    </xf>
    <xf numFmtId="3" fontId="4" fillId="0" borderId="15" xfId="1" applyNumberFormat="1" applyFont="1" applyFill="1" applyBorder="1" applyAlignment="1" applyProtection="1">
      <alignment vertical="center"/>
      <protection locked="0"/>
    </xf>
    <xf numFmtId="3" fontId="4" fillId="0" borderId="14" xfId="1" applyNumberFormat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</xf>
    <xf numFmtId="3" fontId="4" fillId="0" borderId="11" xfId="1" applyNumberFormat="1" applyFont="1" applyFill="1" applyBorder="1" applyAlignment="1" applyProtection="1">
      <alignment vertical="center"/>
    </xf>
    <xf numFmtId="3" fontId="4" fillId="0" borderId="49" xfId="1" applyNumberFormat="1" applyFont="1" applyFill="1" applyBorder="1" applyAlignment="1" applyProtection="1">
      <alignment vertical="center"/>
    </xf>
    <xf numFmtId="3" fontId="4" fillId="0" borderId="50" xfId="1" applyNumberFormat="1" applyFont="1" applyFill="1" applyBorder="1" applyAlignment="1" applyProtection="1">
      <alignment vertical="center"/>
    </xf>
    <xf numFmtId="3" fontId="4" fillId="0" borderId="51" xfId="1" applyNumberFormat="1" applyFont="1" applyFill="1" applyBorder="1" applyAlignment="1" applyProtection="1">
      <alignment vertical="center"/>
    </xf>
    <xf numFmtId="3" fontId="4" fillId="0" borderId="6" xfId="1" applyNumberFormat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vertical="center" wrapText="1"/>
    </xf>
    <xf numFmtId="3" fontId="4" fillId="0" borderId="48" xfId="1" applyNumberFormat="1" applyFont="1" applyFill="1" applyBorder="1" applyAlignment="1" applyProtection="1">
      <alignment vertical="center"/>
    </xf>
    <xf numFmtId="3" fontId="4" fillId="0" borderId="49" xfId="1" applyNumberFormat="1" applyFont="1" applyFill="1" applyBorder="1" applyAlignment="1" applyProtection="1">
      <alignment vertical="center"/>
      <protection locked="0"/>
    </xf>
    <xf numFmtId="3" fontId="4" fillId="0" borderId="50" xfId="1" applyNumberFormat="1" applyFont="1" applyFill="1" applyBorder="1" applyAlignment="1" applyProtection="1">
      <alignment vertical="center"/>
      <protection locked="0"/>
    </xf>
    <xf numFmtId="3" fontId="4" fillId="0" borderId="51" xfId="1" applyNumberFormat="1" applyFont="1" applyFill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</xf>
    <xf numFmtId="1" fontId="9" fillId="0" borderId="95" xfId="1" applyNumberFormat="1" applyFont="1" applyFill="1" applyBorder="1" applyAlignment="1" applyProtection="1">
      <alignment horizontal="center" vertical="center"/>
    </xf>
    <xf numFmtId="3" fontId="5" fillId="0" borderId="3" xfId="1" applyNumberFormat="1" applyFont="1" applyFill="1" applyBorder="1" applyAlignment="1" applyProtection="1">
      <alignment vertical="center"/>
    </xf>
    <xf numFmtId="0" fontId="5" fillId="0" borderId="0" xfId="0" applyFont="1"/>
    <xf numFmtId="0" fontId="5" fillId="0" borderId="0" xfId="3" applyFont="1"/>
    <xf numFmtId="0" fontId="5" fillId="0" borderId="0" xfId="2" applyFont="1"/>
    <xf numFmtId="0" fontId="5" fillId="0" borderId="0" xfId="2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42" xfId="4" applyFont="1" applyFill="1" applyBorder="1" applyAlignment="1">
      <alignment horizontal="center" vertical="center" wrapText="1"/>
    </xf>
    <xf numFmtId="0" fontId="4" fillId="0" borderId="42" xfId="4" applyFont="1" applyFill="1" applyBorder="1" applyAlignment="1">
      <alignment horizontal="right" vertical="center" wrapText="1"/>
    </xf>
    <xf numFmtId="3" fontId="4" fillId="0" borderId="42" xfId="4" applyNumberFormat="1" applyFont="1" applyFill="1" applyBorder="1" applyAlignment="1">
      <alignment horizontal="right" vertical="center" wrapText="1"/>
    </xf>
    <xf numFmtId="0" fontId="11" fillId="0" borderId="42" xfId="0" applyFont="1" applyBorder="1" applyAlignment="1">
      <alignment wrapText="1"/>
    </xf>
    <xf numFmtId="49" fontId="4" fillId="0" borderId="42" xfId="5" applyNumberFormat="1" applyFont="1" applyFill="1" applyBorder="1" applyAlignment="1">
      <alignment horizontal="center" vertical="center" wrapText="1"/>
    </xf>
    <xf numFmtId="0" fontId="4" fillId="0" borderId="42" xfId="5" applyFont="1" applyFill="1" applyBorder="1" applyAlignment="1">
      <alignment vertical="center" wrapText="1"/>
    </xf>
    <xf numFmtId="1" fontId="15" fillId="0" borderId="42" xfId="6" applyNumberFormat="1" applyFont="1" applyFill="1" applyBorder="1" applyAlignment="1">
      <alignment vertical="center"/>
    </xf>
    <xf numFmtId="3" fontId="15" fillId="0" borderId="42" xfId="6" applyNumberFormat="1" applyFont="1" applyFill="1" applyBorder="1" applyAlignment="1">
      <alignment vertical="center"/>
    </xf>
    <xf numFmtId="165" fontId="4" fillId="0" borderId="42" xfId="7" applyNumberFormat="1" applyFont="1" applyFill="1" applyBorder="1" applyAlignment="1">
      <alignment horizontal="right" vertical="center" wrapText="1"/>
    </xf>
    <xf numFmtId="3" fontId="5" fillId="0" borderId="42" xfId="3" applyNumberFormat="1" applyFont="1" applyFill="1" applyBorder="1" applyAlignment="1">
      <alignment vertical="center" wrapText="1"/>
    </xf>
    <xf numFmtId="3" fontId="4" fillId="0" borderId="42" xfId="5" applyNumberFormat="1" applyFont="1" applyFill="1" applyBorder="1" applyAlignment="1">
      <alignment horizontal="right" vertical="center" wrapText="1"/>
    </xf>
    <xf numFmtId="3" fontId="4" fillId="0" borderId="42" xfId="8" applyNumberFormat="1" applyFont="1" applyFill="1" applyBorder="1" applyAlignment="1">
      <alignment horizontal="right" vertical="center"/>
    </xf>
    <xf numFmtId="3" fontId="5" fillId="0" borderId="42" xfId="3" applyNumberFormat="1" applyFont="1" applyFill="1" applyBorder="1" applyAlignment="1">
      <alignment horizontal="right" vertical="center" wrapText="1"/>
    </xf>
    <xf numFmtId="3" fontId="5" fillId="0" borderId="42" xfId="3" applyNumberFormat="1" applyFont="1" applyFill="1" applyBorder="1" applyAlignment="1">
      <alignment horizontal="right" vertical="center"/>
    </xf>
    <xf numFmtId="1" fontId="4" fillId="0" borderId="42" xfId="4" applyNumberFormat="1" applyFont="1" applyFill="1" applyBorder="1" applyAlignment="1">
      <alignment horizontal="right" vertical="center"/>
    </xf>
    <xf numFmtId="3" fontId="4" fillId="0" borderId="42" xfId="4" applyNumberFormat="1" applyFont="1" applyFill="1" applyBorder="1" applyAlignment="1">
      <alignment horizontal="right" vertical="center"/>
    </xf>
    <xf numFmtId="3" fontId="5" fillId="0" borderId="42" xfId="3" applyNumberFormat="1" applyFont="1" applyFill="1" applyBorder="1" applyAlignment="1">
      <alignment vertical="center"/>
    </xf>
    <xf numFmtId="49" fontId="5" fillId="0" borderId="42" xfId="5" applyNumberFormat="1" applyFont="1" applyFill="1" applyBorder="1" applyAlignment="1">
      <alignment horizontal="center" vertical="center" wrapText="1"/>
    </xf>
    <xf numFmtId="0" fontId="5" fillId="0" borderId="42" xfId="5" applyFont="1" applyFill="1" applyBorder="1" applyAlignment="1">
      <alignment horizontal="left" vertical="center" wrapText="1"/>
    </xf>
    <xf numFmtId="166" fontId="4" fillId="0" borderId="42" xfId="8" applyNumberFormat="1" applyFont="1" applyFill="1" applyBorder="1" applyAlignment="1">
      <alignment horizontal="center" vertical="center" wrapText="1"/>
    </xf>
    <xf numFmtId="166" fontId="4" fillId="0" borderId="42" xfId="8" applyNumberFormat="1" applyFont="1" applyFill="1" applyBorder="1" applyAlignment="1">
      <alignment vertical="center" wrapText="1"/>
    </xf>
    <xf numFmtId="166" fontId="5" fillId="0" borderId="42" xfId="8" applyNumberFormat="1" applyFont="1" applyFill="1" applyBorder="1" applyAlignment="1">
      <alignment vertical="center" wrapText="1"/>
    </xf>
    <xf numFmtId="0" fontId="5" fillId="0" borderId="42" xfId="5" applyFont="1" applyFill="1" applyBorder="1" applyAlignment="1">
      <alignment vertical="center" wrapText="1"/>
    </xf>
    <xf numFmtId="1" fontId="4" fillId="0" borderId="42" xfId="6" applyNumberFormat="1" applyFont="1" applyFill="1" applyBorder="1" applyAlignment="1">
      <alignment horizontal="right" vertical="center"/>
    </xf>
    <xf numFmtId="3" fontId="4" fillId="0" borderId="42" xfId="6" applyNumberFormat="1" applyFont="1" applyFill="1" applyBorder="1" applyAlignment="1">
      <alignment horizontal="right" vertical="center"/>
    </xf>
    <xf numFmtId="0" fontId="4" fillId="0" borderId="42" xfId="8" applyFont="1" applyFill="1" applyBorder="1" applyAlignment="1">
      <alignment vertical="center" wrapText="1"/>
    </xf>
    <xf numFmtId="0" fontId="5" fillId="0" borderId="42" xfId="8" applyFont="1" applyFill="1" applyBorder="1" applyAlignment="1">
      <alignment vertical="center" wrapText="1"/>
    </xf>
    <xf numFmtId="3" fontId="5" fillId="0" borderId="42" xfId="8" applyNumberFormat="1" applyFont="1" applyFill="1" applyBorder="1" applyAlignment="1">
      <alignment horizontal="right" vertical="center"/>
    </xf>
    <xf numFmtId="0" fontId="5" fillId="0" borderId="42" xfId="8" applyFont="1" applyFill="1" applyBorder="1" applyAlignment="1">
      <alignment horizontal="left" vertical="center" wrapText="1"/>
    </xf>
    <xf numFmtId="49" fontId="5" fillId="0" borderId="42" xfId="8" applyNumberFormat="1" applyFont="1" applyFill="1" applyBorder="1" applyAlignment="1">
      <alignment horizontal="center" vertical="center" wrapText="1"/>
    </xf>
    <xf numFmtId="3" fontId="5" fillId="0" borderId="42" xfId="5" applyNumberFormat="1" applyFont="1" applyFill="1" applyBorder="1" applyAlignment="1">
      <alignment horizontal="right" vertical="center" wrapText="1"/>
    </xf>
    <xf numFmtId="167" fontId="5" fillId="0" borderId="42" xfId="8" applyNumberFormat="1" applyFont="1" applyFill="1" applyBorder="1" applyAlignment="1">
      <alignment horizontal="center" vertical="center" wrapText="1"/>
    </xf>
    <xf numFmtId="166" fontId="5" fillId="0" borderId="42" xfId="8" applyNumberFormat="1" applyFont="1" applyFill="1" applyBorder="1" applyAlignment="1">
      <alignment horizontal="left" vertical="center" wrapText="1"/>
    </xf>
    <xf numFmtId="0" fontId="11" fillId="0" borderId="42" xfId="0" applyFont="1" applyBorder="1" applyAlignment="1">
      <alignment vertical="center" wrapText="1"/>
    </xf>
    <xf numFmtId="168" fontId="5" fillId="0" borderId="42" xfId="8" applyNumberFormat="1" applyFont="1" applyFill="1" applyBorder="1" applyAlignment="1">
      <alignment horizontal="center" vertical="center" wrapText="1"/>
    </xf>
    <xf numFmtId="0" fontId="5" fillId="0" borderId="42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0" fillId="0" borderId="42" xfId="0" applyBorder="1"/>
    <xf numFmtId="1" fontId="5" fillId="0" borderId="42" xfId="5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2" applyFont="1" applyAlignment="1">
      <alignment wrapText="1"/>
    </xf>
    <xf numFmtId="0" fontId="16" fillId="0" borderId="0" xfId="2" applyFont="1" applyAlignment="1">
      <alignment horizontal="right"/>
    </xf>
    <xf numFmtId="169" fontId="0" fillId="0" borderId="0" xfId="0" applyNumberFormat="1"/>
    <xf numFmtId="3" fontId="0" fillId="0" borderId="0" xfId="0" applyNumberFormat="1"/>
    <xf numFmtId="0" fontId="11" fillId="0" borderId="42" xfId="0" applyFont="1" applyBorder="1"/>
    <xf numFmtId="0" fontId="11" fillId="0" borderId="42" xfId="0" applyFont="1" applyBorder="1" applyAlignment="1">
      <alignment vertical="center"/>
    </xf>
    <xf numFmtId="49" fontId="5" fillId="2" borderId="76" xfId="1" applyNumberFormat="1" applyFont="1" applyFill="1" applyBorder="1" applyAlignment="1" applyProtection="1">
      <alignment horizontal="center" vertical="center"/>
    </xf>
    <xf numFmtId="49" fontId="5" fillId="2" borderId="84" xfId="1" applyNumberFormat="1" applyFont="1" applyFill="1" applyBorder="1" applyAlignment="1" applyProtection="1">
      <alignment vertical="center"/>
      <protection locked="0"/>
    </xf>
    <xf numFmtId="49" fontId="5" fillId="2" borderId="70" xfId="1" applyNumberFormat="1" applyFont="1" applyFill="1" applyBorder="1" applyAlignment="1" applyProtection="1">
      <alignment vertical="center"/>
      <protection locked="0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91" xfId="1" applyFont="1" applyFill="1" applyBorder="1" applyAlignment="1" applyProtection="1">
      <alignment horizontal="center" vertical="center" textRotation="90" wrapText="1"/>
    </xf>
    <xf numFmtId="0" fontId="5" fillId="0" borderId="91" xfId="1" applyFont="1" applyFill="1" applyBorder="1" applyAlignment="1" applyProtection="1">
      <alignment horizontal="center" vertical="center" textRotation="90"/>
    </xf>
    <xf numFmtId="0" fontId="5" fillId="0" borderId="85" xfId="1" applyFont="1" applyFill="1" applyBorder="1" applyAlignment="1" applyProtection="1">
      <alignment horizontal="center" vertical="center" textRotation="90"/>
    </xf>
    <xf numFmtId="3" fontId="9" fillId="0" borderId="22" xfId="1" applyNumberFormat="1" applyFont="1" applyFill="1" applyBorder="1" applyAlignment="1" applyProtection="1">
      <alignment horizontal="center" vertical="center"/>
    </xf>
    <xf numFmtId="1" fontId="9" fillId="4" borderId="28" xfId="1" applyNumberFormat="1" applyFont="1" applyFill="1" applyBorder="1" applyAlignment="1" applyProtection="1">
      <alignment horizontal="center" vertical="center"/>
    </xf>
    <xf numFmtId="1" fontId="9" fillId="4" borderId="22" xfId="1" applyNumberFormat="1" applyFont="1" applyFill="1" applyBorder="1" applyAlignment="1" applyProtection="1">
      <alignment horizontal="center" vertical="center"/>
    </xf>
    <xf numFmtId="3" fontId="4" fillId="0" borderId="16" xfId="1" applyNumberFormat="1" applyFont="1" applyFill="1" applyBorder="1" applyAlignment="1" applyProtection="1">
      <alignment horizontal="left" vertical="center" wrapText="1"/>
    </xf>
    <xf numFmtId="0" fontId="4" fillId="4" borderId="1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4" borderId="16" xfId="1" applyFont="1" applyFill="1" applyBorder="1" applyAlignment="1" applyProtection="1">
      <alignment vertical="center"/>
      <protection locked="0"/>
    </xf>
    <xf numFmtId="0" fontId="4" fillId="0" borderId="32" xfId="1" applyFont="1" applyFill="1" applyBorder="1" applyAlignment="1" applyProtection="1">
      <alignment vertical="center"/>
      <protection locked="0"/>
    </xf>
    <xf numFmtId="0" fontId="4" fillId="0" borderId="16" xfId="1" applyFont="1" applyFill="1" applyBorder="1" applyAlignment="1" applyProtection="1">
      <alignment vertical="center"/>
      <protection locked="0"/>
    </xf>
    <xf numFmtId="3" fontId="4" fillId="0" borderId="33" xfId="1" applyNumberFormat="1" applyFont="1" applyFill="1" applyBorder="1" applyAlignment="1" applyProtection="1">
      <alignment horizontal="right" vertical="center" wrapText="1"/>
    </xf>
    <xf numFmtId="3" fontId="4" fillId="4" borderId="33" xfId="1" applyNumberFormat="1" applyFont="1" applyFill="1" applyBorder="1" applyAlignment="1" applyProtection="1">
      <alignment horizontal="right" vertical="center"/>
    </xf>
    <xf numFmtId="3" fontId="5" fillId="0" borderId="22" xfId="1" applyNumberFormat="1" applyFont="1" applyFill="1" applyBorder="1" applyAlignment="1" applyProtection="1">
      <alignment horizontal="right" vertical="center" wrapText="1"/>
    </xf>
    <xf numFmtId="3" fontId="5" fillId="4" borderId="22" xfId="1" applyNumberFormat="1" applyFont="1" applyFill="1" applyBorder="1" applyAlignment="1" applyProtection="1">
      <alignment horizontal="right" vertical="center"/>
    </xf>
    <xf numFmtId="3" fontId="5" fillId="0" borderId="16" xfId="1" applyNumberFormat="1" applyFont="1" applyFill="1" applyBorder="1" applyAlignment="1" applyProtection="1">
      <alignment horizontal="right" vertical="center" wrapText="1"/>
    </xf>
    <xf numFmtId="3" fontId="5" fillId="4" borderId="16" xfId="1" applyNumberFormat="1" applyFont="1" applyFill="1" applyBorder="1" applyAlignment="1" applyProtection="1">
      <alignment horizontal="right" vertical="center"/>
    </xf>
    <xf numFmtId="3" fontId="5" fillId="4" borderId="16" xfId="1" applyNumberFormat="1" applyFont="1" applyFill="1" applyBorder="1" applyAlignment="1" applyProtection="1">
      <alignment horizontal="right" vertical="center"/>
      <protection locked="0"/>
    </xf>
    <xf numFmtId="3" fontId="5" fillId="0" borderId="16" xfId="1" applyNumberFormat="1" applyFont="1" applyFill="1" applyBorder="1" applyAlignment="1" applyProtection="1">
      <alignment horizontal="right" vertical="center"/>
      <protection locked="0"/>
    </xf>
    <xf numFmtId="3" fontId="5" fillId="0" borderId="40" xfId="1" applyNumberFormat="1" applyFont="1" applyFill="1" applyBorder="1" applyAlignment="1" applyProtection="1">
      <alignment horizontal="right" vertical="center" wrapText="1"/>
    </xf>
    <xf numFmtId="3" fontId="5" fillId="4" borderId="40" xfId="1" applyNumberFormat="1" applyFont="1" applyFill="1" applyBorder="1" applyAlignment="1" applyProtection="1">
      <alignment horizontal="right" vertical="center"/>
    </xf>
    <xf numFmtId="3" fontId="5" fillId="4" borderId="40" xfId="1" applyNumberFormat="1" applyFont="1" applyFill="1" applyBorder="1" applyAlignment="1" applyProtection="1">
      <alignment horizontal="right" vertical="center"/>
      <protection locked="0"/>
    </xf>
    <xf numFmtId="3" fontId="5" fillId="0" borderId="40" xfId="1" applyNumberFormat="1" applyFont="1" applyFill="1" applyBorder="1" applyAlignment="1" applyProtection="1">
      <alignment horizontal="right" vertical="center"/>
      <protection locked="0"/>
    </xf>
    <xf numFmtId="3" fontId="4" fillId="0" borderId="18" xfId="1" applyNumberFormat="1" applyFont="1" applyFill="1" applyBorder="1" applyAlignment="1" applyProtection="1">
      <alignment horizontal="right" vertical="center" wrapText="1"/>
    </xf>
    <xf numFmtId="3" fontId="5" fillId="4" borderId="18" xfId="1" applyNumberFormat="1" applyFont="1" applyFill="1" applyBorder="1" applyAlignment="1" applyProtection="1">
      <alignment vertical="center"/>
    </xf>
    <xf numFmtId="3" fontId="5" fillId="0" borderId="19" xfId="1" applyNumberFormat="1" applyFont="1" applyFill="1" applyBorder="1" applyAlignment="1" applyProtection="1">
      <alignment vertical="center"/>
      <protection locked="0"/>
    </xf>
    <xf numFmtId="3" fontId="5" fillId="4" borderId="18" xfId="1" applyNumberFormat="1" applyFont="1" applyFill="1" applyBorder="1" applyAlignment="1" applyProtection="1">
      <alignment vertical="center"/>
      <protection locked="0"/>
    </xf>
    <xf numFmtId="3" fontId="5" fillId="0" borderId="18" xfId="1" applyNumberFormat="1" applyFont="1" applyFill="1" applyBorder="1" applyAlignment="1" applyProtection="1">
      <alignment vertical="center"/>
      <protection locked="0"/>
    </xf>
    <xf numFmtId="3" fontId="5" fillId="0" borderId="18" xfId="1" applyNumberFormat="1" applyFont="1" applyFill="1" applyBorder="1" applyAlignment="1" applyProtection="1">
      <alignment horizontal="center" vertical="center"/>
    </xf>
    <xf numFmtId="3" fontId="5" fillId="4" borderId="18" xfId="1" applyNumberFormat="1" applyFont="1" applyFill="1" applyBorder="1" applyAlignment="1" applyProtection="1">
      <alignment horizontal="center" vertical="center"/>
    </xf>
    <xf numFmtId="3" fontId="5" fillId="0" borderId="104" xfId="1" applyNumberFormat="1" applyFont="1" applyFill="1" applyBorder="1" applyAlignment="1" applyProtection="1">
      <alignment horizontal="center" vertical="center"/>
    </xf>
    <xf numFmtId="3" fontId="4" fillId="0" borderId="48" xfId="1" applyNumberFormat="1" applyFont="1" applyFill="1" applyBorder="1" applyAlignment="1" applyProtection="1">
      <alignment horizontal="right" vertical="center" wrapText="1"/>
    </xf>
    <xf numFmtId="3" fontId="5" fillId="4" borderId="48" xfId="1" applyNumberFormat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3" fontId="5" fillId="4" borderId="48" xfId="1" applyNumberFormat="1" applyFont="1" applyFill="1" applyBorder="1" applyAlignment="1" applyProtection="1">
      <alignment horizontal="center" vertical="center"/>
      <protection locked="0"/>
    </xf>
    <xf numFmtId="3" fontId="5" fillId="0" borderId="52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48" xfId="1" applyNumberFormat="1" applyFont="1" applyFill="1" applyBorder="1" applyAlignment="1" applyProtection="1">
      <alignment horizontal="center" vertical="center"/>
    </xf>
    <xf numFmtId="3" fontId="5" fillId="4" borderId="48" xfId="1" applyNumberFormat="1" applyFont="1" applyFill="1" applyBorder="1" applyAlignment="1" applyProtection="1">
      <alignment horizontal="center" vertical="center"/>
    </xf>
    <xf numFmtId="3" fontId="5" fillId="0" borderId="105" xfId="1" applyNumberFormat="1" applyFont="1" applyFill="1" applyBorder="1" applyAlignment="1" applyProtection="1">
      <alignment horizontal="center" vertical="center"/>
    </xf>
    <xf numFmtId="3" fontId="5" fillId="0" borderId="105" xfId="1" applyNumberFormat="1" applyFont="1" applyFill="1" applyBorder="1" applyAlignment="1" applyProtection="1">
      <alignment vertical="center"/>
    </xf>
    <xf numFmtId="3" fontId="5" fillId="4" borderId="16" xfId="1" applyNumberFormat="1" applyFont="1" applyFill="1" applyBorder="1" applyAlignment="1" applyProtection="1">
      <alignment vertical="center"/>
    </xf>
    <xf numFmtId="3" fontId="5" fillId="4" borderId="16" xfId="1" applyNumberFormat="1" applyFont="1" applyFill="1" applyBorder="1" applyAlignment="1" applyProtection="1">
      <alignment horizontal="center" vertical="center"/>
    </xf>
    <xf numFmtId="3" fontId="5" fillId="0" borderId="16" xfId="1" applyNumberFormat="1" applyFont="1" applyFill="1" applyBorder="1" applyAlignment="1" applyProtection="1">
      <alignment horizontal="center" vertical="center"/>
    </xf>
    <xf numFmtId="3" fontId="5" fillId="4" borderId="16" xfId="1" applyNumberFormat="1" applyFont="1" applyFill="1" applyBorder="1" applyAlignment="1" applyProtection="1">
      <alignment vertical="center"/>
      <protection locked="0"/>
    </xf>
    <xf numFmtId="3" fontId="5" fillId="0" borderId="32" xfId="1" applyNumberFormat="1" applyFont="1" applyFill="1" applyBorder="1" applyAlignment="1" applyProtection="1">
      <alignment horizontal="right" vertical="center"/>
    </xf>
    <xf numFmtId="3" fontId="5" fillId="0" borderId="0" xfId="1" applyNumberFormat="1" applyFont="1" applyFill="1" applyBorder="1" applyAlignment="1" applyProtection="1">
      <alignment horizontal="right" vertical="center"/>
    </xf>
    <xf numFmtId="3" fontId="5" fillId="4" borderId="40" xfId="1" applyNumberFormat="1" applyFont="1" applyFill="1" applyBorder="1" applyAlignment="1" applyProtection="1">
      <alignment vertical="center"/>
    </xf>
    <xf numFmtId="3" fontId="5" fillId="4" borderId="40" xfId="1" applyNumberFormat="1" applyFont="1" applyFill="1" applyBorder="1" applyAlignment="1" applyProtection="1">
      <alignment horizontal="center" vertical="center"/>
    </xf>
    <xf numFmtId="3" fontId="5" fillId="0" borderId="40" xfId="1" applyNumberFormat="1" applyFont="1" applyFill="1" applyBorder="1" applyAlignment="1" applyProtection="1">
      <alignment horizontal="center" vertical="center"/>
    </xf>
    <xf numFmtId="3" fontId="5" fillId="4" borderId="40" xfId="1" applyNumberFormat="1" applyFont="1" applyFill="1" applyBorder="1" applyAlignment="1" applyProtection="1">
      <alignment vertical="center"/>
      <protection locked="0"/>
    </xf>
    <xf numFmtId="3" fontId="5" fillId="0" borderId="44" xfId="1" applyNumberFormat="1" applyFont="1" applyFill="1" applyBorder="1" applyAlignment="1" applyProtection="1">
      <alignment horizontal="right" vertical="center"/>
    </xf>
    <xf numFmtId="3" fontId="5" fillId="0" borderId="8" xfId="1" applyNumberFormat="1" applyFont="1" applyFill="1" applyBorder="1" applyAlignment="1" applyProtection="1">
      <alignment horizontal="right" vertical="center"/>
    </xf>
    <xf numFmtId="3" fontId="5" fillId="0" borderId="53" xfId="1" applyNumberFormat="1" applyFont="1" applyFill="1" applyBorder="1" applyAlignment="1" applyProtection="1">
      <alignment horizontal="right" vertical="center" wrapText="1"/>
    </xf>
    <xf numFmtId="3" fontId="5" fillId="4" borderId="53" xfId="1" applyNumberFormat="1" applyFont="1" applyFill="1" applyBorder="1" applyAlignment="1" applyProtection="1">
      <alignment vertical="center"/>
    </xf>
    <xf numFmtId="3" fontId="5" fillId="4" borderId="53" xfId="1" applyNumberFormat="1" applyFont="1" applyFill="1" applyBorder="1" applyAlignment="1" applyProtection="1">
      <alignment horizontal="center" vertical="center"/>
    </xf>
    <xf numFmtId="3" fontId="5" fillId="0" borderId="53" xfId="1" applyNumberFormat="1" applyFont="1" applyFill="1" applyBorder="1" applyAlignment="1" applyProtection="1">
      <alignment horizontal="center" vertical="center"/>
    </xf>
    <xf numFmtId="3" fontId="5" fillId="4" borderId="53" xfId="1" applyNumberFormat="1" applyFont="1" applyFill="1" applyBorder="1" applyAlignment="1" applyProtection="1">
      <alignment vertical="center"/>
      <protection locked="0"/>
    </xf>
    <xf numFmtId="3" fontId="5" fillId="0" borderId="57" xfId="1" applyNumberFormat="1" applyFont="1" applyFill="1" applyBorder="1" applyAlignment="1" applyProtection="1">
      <alignment horizontal="right" vertical="center"/>
    </xf>
    <xf numFmtId="3" fontId="5" fillId="0" borderId="59" xfId="1" applyNumberFormat="1" applyFont="1" applyFill="1" applyBorder="1" applyAlignment="1" applyProtection="1">
      <alignment horizontal="right" vertical="center"/>
    </xf>
    <xf numFmtId="3" fontId="5" fillId="4" borderId="48" xfId="1" applyNumberFormat="1" applyFont="1" applyFill="1" applyBorder="1" applyAlignment="1" applyProtection="1">
      <alignment horizontal="right" vertical="center"/>
    </xf>
    <xf numFmtId="3" fontId="5" fillId="4" borderId="48" xfId="1" applyNumberFormat="1" applyFont="1" applyFill="1" applyBorder="1" applyAlignment="1" applyProtection="1">
      <alignment horizontal="right" vertical="center"/>
      <protection locked="0"/>
    </xf>
    <xf numFmtId="3" fontId="5" fillId="0" borderId="52" xfId="1" applyNumberFormat="1" applyFont="1" applyFill="1" applyBorder="1" applyAlignment="1" applyProtection="1">
      <alignment horizontal="right" vertical="center"/>
      <protection locked="0"/>
    </xf>
    <xf numFmtId="3" fontId="5" fillId="0" borderId="14" xfId="1" applyNumberFormat="1" applyFont="1" applyFill="1" applyBorder="1" applyAlignment="1" applyProtection="1">
      <alignment horizontal="right" vertical="center"/>
    </xf>
    <xf numFmtId="3" fontId="5" fillId="4" borderId="60" xfId="1" applyNumberFormat="1" applyFont="1" applyFill="1" applyBorder="1" applyAlignment="1" applyProtection="1">
      <alignment horizontal="right" vertical="center"/>
    </xf>
    <xf numFmtId="3" fontId="5" fillId="0" borderId="60" xfId="1" applyNumberFormat="1" applyFont="1" applyFill="1" applyBorder="1" applyAlignment="1" applyProtection="1">
      <alignment horizontal="right" vertical="center"/>
    </xf>
    <xf numFmtId="3" fontId="5" fillId="0" borderId="71" xfId="1" applyNumberFormat="1" applyFont="1" applyFill="1" applyBorder="1" applyAlignment="1" applyProtection="1">
      <alignment horizontal="right" vertical="center" wrapText="1"/>
    </xf>
    <xf numFmtId="3" fontId="5" fillId="4" borderId="53" xfId="1" applyNumberFormat="1" applyFont="1" applyFill="1" applyBorder="1" applyAlignment="1" applyProtection="1">
      <alignment horizontal="right" vertical="center"/>
    </xf>
    <xf numFmtId="3" fontId="5" fillId="4" borderId="16" xfId="1" applyNumberFormat="1" applyFont="1" applyFill="1" applyBorder="1" applyAlignment="1" applyProtection="1">
      <alignment horizontal="center" vertical="center"/>
      <protection locked="0"/>
    </xf>
    <xf numFmtId="3" fontId="5" fillId="0" borderId="48" xfId="1" applyNumberFormat="1" applyFont="1" applyFill="1" applyBorder="1" applyAlignment="1" applyProtection="1">
      <alignment horizontal="right" vertical="center" wrapText="1"/>
    </xf>
    <xf numFmtId="3" fontId="5" fillId="0" borderId="84" xfId="1" applyNumberFormat="1" applyFont="1" applyFill="1" applyBorder="1" applyAlignment="1" applyProtection="1">
      <alignment horizontal="center" vertical="center"/>
    </xf>
    <xf numFmtId="3" fontId="5" fillId="4" borderId="65" xfId="1" applyNumberFormat="1" applyFont="1" applyFill="1" applyBorder="1" applyAlignment="1" applyProtection="1">
      <alignment horizontal="center" vertical="center"/>
    </xf>
    <xf numFmtId="3" fontId="5" fillId="0" borderId="65" xfId="1" applyNumberFormat="1" applyFont="1" applyFill="1" applyBorder="1" applyAlignment="1" applyProtection="1">
      <alignment horizontal="center" vertical="center"/>
    </xf>
    <xf numFmtId="3" fontId="5" fillId="4" borderId="71" xfId="1" applyNumberFormat="1" applyFont="1" applyFill="1" applyBorder="1" applyAlignment="1" applyProtection="1">
      <alignment horizontal="center" vertical="center"/>
    </xf>
    <xf numFmtId="3" fontId="5" fillId="0" borderId="7" xfId="1" applyNumberFormat="1" applyFont="1" applyFill="1" applyBorder="1" applyAlignment="1" applyProtection="1">
      <alignment horizontal="center" vertical="center"/>
    </xf>
    <xf numFmtId="3" fontId="5" fillId="0" borderId="71" xfId="1" applyNumberFormat="1" applyFont="1" applyFill="1" applyBorder="1" applyAlignment="1" applyProtection="1">
      <alignment horizontal="center" vertical="center"/>
    </xf>
    <xf numFmtId="3" fontId="5" fillId="0" borderId="71" xfId="1" applyNumberFormat="1" applyFont="1" applyFill="1" applyBorder="1" applyAlignment="1" applyProtection="1">
      <alignment horizontal="left" vertical="center" wrapText="1"/>
    </xf>
    <xf numFmtId="3" fontId="5" fillId="4" borderId="71" xfId="1" applyNumberFormat="1" applyFont="1" applyFill="1" applyBorder="1" applyAlignment="1" applyProtection="1">
      <alignment vertical="center"/>
      <protection locked="0"/>
    </xf>
    <xf numFmtId="3" fontId="5" fillId="0" borderId="7" xfId="1" applyNumberFormat="1" applyFont="1" applyFill="1" applyBorder="1" applyAlignment="1" applyProtection="1">
      <alignment horizontal="center" vertical="center"/>
      <protection locked="0"/>
    </xf>
    <xf numFmtId="3" fontId="5" fillId="4" borderId="71" xfId="1" applyNumberFormat="1" applyFont="1" applyFill="1" applyBorder="1" applyAlignment="1" applyProtection="1">
      <alignment horizontal="center" vertical="center"/>
      <protection locked="0"/>
    </xf>
    <xf numFmtId="3" fontId="5" fillId="0" borderId="75" xfId="1" applyNumberFormat="1" applyFont="1" applyFill="1" applyBorder="1" applyAlignment="1" applyProtection="1">
      <alignment horizontal="center" vertical="center"/>
      <protection locked="0"/>
    </xf>
    <xf numFmtId="3" fontId="5" fillId="0" borderId="71" xfId="1" applyNumberFormat="1" applyFont="1" applyFill="1" applyBorder="1" applyAlignment="1" applyProtection="1">
      <alignment horizontal="center" vertical="center"/>
      <protection locked="0"/>
    </xf>
    <xf numFmtId="3" fontId="5" fillId="4" borderId="71" xfId="1" applyNumberFormat="1" applyFont="1" applyFill="1" applyBorder="1" applyAlignment="1" applyProtection="1">
      <alignment horizontal="right" vertical="center"/>
      <protection locked="0"/>
    </xf>
    <xf numFmtId="3" fontId="4" fillId="4" borderId="16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vertical="center"/>
      <protection locked="0"/>
    </xf>
    <xf numFmtId="3" fontId="4" fillId="4" borderId="16" xfId="1" applyNumberFormat="1" applyFont="1" applyFill="1" applyBorder="1" applyAlignment="1" applyProtection="1">
      <alignment vertical="center"/>
      <protection locked="0"/>
    </xf>
    <xf numFmtId="3" fontId="4" fillId="0" borderId="32" xfId="1" applyNumberFormat="1" applyFont="1" applyBorder="1" applyAlignment="1" applyProtection="1">
      <alignment vertical="center"/>
      <protection locked="0"/>
    </xf>
    <xf numFmtId="3" fontId="4" fillId="0" borderId="0" xfId="1" applyNumberFormat="1" applyFont="1" applyBorder="1" applyAlignment="1" applyProtection="1">
      <alignment vertical="center"/>
      <protection locked="0"/>
    </xf>
    <xf numFmtId="3" fontId="4" fillId="0" borderId="16" xfId="1" applyNumberFormat="1" applyFont="1" applyFill="1" applyBorder="1" applyAlignment="1" applyProtection="1">
      <alignment vertical="center"/>
      <protection locked="0"/>
    </xf>
    <xf numFmtId="3" fontId="4" fillId="4" borderId="33" xfId="1" applyNumberFormat="1" applyFont="1" applyFill="1" applyBorder="1" applyAlignment="1" applyProtection="1">
      <alignment vertical="center"/>
    </xf>
    <xf numFmtId="3" fontId="4" fillId="0" borderId="77" xfId="1" applyNumberFormat="1" applyFont="1" applyFill="1" applyBorder="1" applyAlignment="1" applyProtection="1">
      <alignment horizontal="right" vertical="center" wrapText="1"/>
    </xf>
    <xf numFmtId="3" fontId="4" fillId="4" borderId="77" xfId="1" applyNumberFormat="1" applyFont="1" applyFill="1" applyBorder="1" applyAlignment="1" applyProtection="1">
      <alignment vertical="center"/>
    </xf>
    <xf numFmtId="3" fontId="4" fillId="0" borderId="16" xfId="1" applyNumberFormat="1" applyFont="1" applyFill="1" applyBorder="1" applyAlignment="1" applyProtection="1">
      <alignment horizontal="right" vertical="center" wrapText="1"/>
    </xf>
    <xf numFmtId="3" fontId="4" fillId="6" borderId="60" xfId="1" applyNumberFormat="1" applyFont="1" applyFill="1" applyBorder="1" applyAlignment="1" applyProtection="1">
      <alignment horizontal="right" vertical="center" wrapText="1"/>
    </xf>
    <xf numFmtId="3" fontId="4" fillId="6" borderId="60" xfId="1" applyNumberFormat="1" applyFont="1" applyFill="1" applyBorder="1" applyAlignment="1" applyProtection="1">
      <alignment vertical="center"/>
    </xf>
    <xf numFmtId="3" fontId="4" fillId="6" borderId="14" xfId="1" applyNumberFormat="1" applyFont="1" applyFill="1" applyBorder="1" applyAlignment="1" applyProtection="1">
      <alignment vertical="center"/>
    </xf>
    <xf numFmtId="3" fontId="4" fillId="6" borderId="64" xfId="1" applyNumberFormat="1" applyFont="1" applyFill="1" applyBorder="1" applyAlignment="1" applyProtection="1">
      <alignment vertical="center"/>
    </xf>
    <xf numFmtId="3" fontId="5" fillId="4" borderId="71" xfId="1" applyNumberFormat="1" applyFont="1" applyFill="1" applyBorder="1" applyAlignment="1" applyProtection="1">
      <alignment vertical="center"/>
    </xf>
    <xf numFmtId="3" fontId="5" fillId="0" borderId="16" xfId="1" applyNumberFormat="1" applyFont="1" applyFill="1" applyBorder="1" applyAlignment="1" applyProtection="1">
      <alignment vertical="center"/>
      <protection locked="0"/>
    </xf>
    <xf numFmtId="3" fontId="5" fillId="0" borderId="40" xfId="1" applyNumberFormat="1" applyFont="1" applyFill="1" applyBorder="1" applyAlignment="1" applyProtection="1">
      <alignment vertical="center"/>
      <protection locked="0"/>
    </xf>
    <xf numFmtId="3" fontId="5" fillId="0" borderId="71" xfId="1" applyNumberFormat="1" applyFont="1" applyFill="1" applyBorder="1" applyAlignment="1" applyProtection="1">
      <alignment vertical="center"/>
      <protection locked="0"/>
    </xf>
    <xf numFmtId="3" fontId="5" fillId="4" borderId="48" xfId="1" applyNumberFormat="1" applyFont="1" applyFill="1" applyBorder="1" applyAlignment="1" applyProtection="1">
      <alignment vertical="center"/>
      <protection locked="0"/>
    </xf>
    <xf numFmtId="3" fontId="5" fillId="0" borderId="48" xfId="1" applyNumberFormat="1" applyFont="1" applyFill="1" applyBorder="1" applyAlignment="1" applyProtection="1">
      <alignment vertical="center"/>
      <protection locked="0"/>
    </xf>
    <xf numFmtId="3" fontId="5" fillId="4" borderId="88" xfId="1" applyNumberFormat="1" applyFont="1" applyFill="1" applyBorder="1" applyAlignment="1" applyProtection="1">
      <alignment vertical="center"/>
    </xf>
    <xf numFmtId="3" fontId="5" fillId="0" borderId="88" xfId="1" applyNumberFormat="1" applyFont="1" applyFill="1" applyBorder="1" applyAlignment="1" applyProtection="1">
      <alignment horizontal="right" vertical="center" wrapText="1"/>
    </xf>
    <xf numFmtId="3" fontId="5" fillId="4" borderId="88" xfId="1" applyNumberFormat="1" applyFont="1" applyFill="1" applyBorder="1" applyAlignment="1" applyProtection="1">
      <alignment vertical="center"/>
      <protection locked="0"/>
    </xf>
    <xf numFmtId="3" fontId="5" fillId="0" borderId="88" xfId="1" applyNumberFormat="1" applyFont="1" applyFill="1" applyBorder="1" applyAlignment="1" applyProtection="1">
      <alignment vertical="center"/>
      <protection locked="0"/>
    </xf>
    <xf numFmtId="3" fontId="5" fillId="0" borderId="60" xfId="1" applyNumberFormat="1" applyFont="1" applyFill="1" applyBorder="1" applyAlignment="1" applyProtection="1">
      <alignment horizontal="right" vertical="center" wrapText="1"/>
    </xf>
    <xf numFmtId="3" fontId="5" fillId="4" borderId="60" xfId="1" applyNumberFormat="1" applyFont="1" applyFill="1" applyBorder="1" applyAlignment="1" applyProtection="1">
      <alignment vertical="center"/>
    </xf>
    <xf numFmtId="3" fontId="4" fillId="6" borderId="48" xfId="1" applyNumberFormat="1" applyFont="1" applyFill="1" applyBorder="1" applyAlignment="1" applyProtection="1">
      <alignment horizontal="right" vertical="center" wrapText="1"/>
    </xf>
    <xf numFmtId="3" fontId="4" fillId="6" borderId="48" xfId="1" applyNumberFormat="1" applyFont="1" applyFill="1" applyBorder="1" applyAlignment="1" applyProtection="1">
      <alignment vertical="center"/>
    </xf>
    <xf numFmtId="3" fontId="4" fillId="6" borderId="1" xfId="1" applyNumberFormat="1" applyFont="1" applyFill="1" applyBorder="1" applyAlignment="1" applyProtection="1">
      <alignment vertical="center"/>
    </xf>
    <xf numFmtId="3" fontId="4" fillId="6" borderId="52" xfId="1" applyNumberFormat="1" applyFont="1" applyFill="1" applyBorder="1" applyAlignment="1" applyProtection="1">
      <alignment vertical="center"/>
    </xf>
    <xf numFmtId="3" fontId="4" fillId="3" borderId="1" xfId="1" applyNumberFormat="1" applyFont="1" applyFill="1" applyBorder="1" applyAlignment="1" applyProtection="1">
      <alignment vertical="center"/>
    </xf>
    <xf numFmtId="0" fontId="5" fillId="0" borderId="65" xfId="1" applyFont="1" applyFill="1" applyBorder="1" applyAlignment="1" applyProtection="1">
      <alignment horizontal="left" vertical="center" wrapText="1"/>
    </xf>
    <xf numFmtId="3" fontId="5" fillId="4" borderId="65" xfId="1" applyNumberFormat="1" applyFont="1" applyFill="1" applyBorder="1" applyAlignment="1" applyProtection="1">
      <alignment vertical="center"/>
    </xf>
    <xf numFmtId="3" fontId="5" fillId="4" borderId="65" xfId="1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 applyProtection="1">
      <alignment horizontal="right" vertical="center"/>
    </xf>
    <xf numFmtId="3" fontId="5" fillId="4" borderId="12" xfId="1" applyNumberFormat="1" applyFont="1" applyFill="1" applyBorder="1" applyAlignment="1" applyProtection="1">
      <alignment vertical="center"/>
    </xf>
    <xf numFmtId="3" fontId="5" fillId="0" borderId="12" xfId="1" applyNumberFormat="1" applyFont="1" applyFill="1" applyBorder="1" applyAlignment="1" applyProtection="1">
      <alignment vertical="center"/>
    </xf>
    <xf numFmtId="3" fontId="4" fillId="0" borderId="60" xfId="1" applyNumberFormat="1" applyFont="1" applyFill="1" applyBorder="1" applyAlignment="1" applyProtection="1">
      <alignment horizontal="right" vertical="center"/>
    </xf>
    <xf numFmtId="3" fontId="4" fillId="4" borderId="60" xfId="1" applyNumberFormat="1" applyFont="1" applyFill="1" applyBorder="1" applyAlignment="1" applyProtection="1">
      <alignment vertical="center"/>
    </xf>
    <xf numFmtId="3" fontId="4" fillId="0" borderId="12" xfId="1" applyNumberFormat="1" applyFont="1" applyFill="1" applyBorder="1" applyAlignment="1" applyProtection="1">
      <alignment horizontal="right" vertical="center"/>
    </xf>
    <xf numFmtId="3" fontId="5" fillId="0" borderId="53" xfId="1" applyNumberFormat="1" applyFont="1" applyFill="1" applyBorder="1" applyAlignment="1" applyProtection="1">
      <alignment vertical="center"/>
      <protection locked="0"/>
    </xf>
    <xf numFmtId="3" fontId="4" fillId="4" borderId="60" xfId="1" applyNumberFormat="1" applyFont="1" applyFill="1" applyBorder="1" applyAlignment="1" applyProtection="1">
      <alignment vertical="center"/>
      <protection locked="0"/>
    </xf>
    <xf numFmtId="3" fontId="4" fillId="0" borderId="60" xfId="1" applyNumberFormat="1" applyFont="1" applyFill="1" applyBorder="1" applyAlignment="1" applyProtection="1">
      <alignment vertical="center"/>
      <protection locked="0"/>
    </xf>
    <xf numFmtId="3" fontId="4" fillId="0" borderId="48" xfId="1" applyNumberFormat="1" applyFont="1" applyFill="1" applyBorder="1" applyAlignment="1" applyProtection="1">
      <alignment horizontal="right" vertical="center"/>
    </xf>
    <xf numFmtId="3" fontId="4" fillId="4" borderId="48" xfId="1" applyNumberFormat="1" applyFont="1" applyFill="1" applyBorder="1" applyAlignment="1" applyProtection="1">
      <alignment vertical="center"/>
    </xf>
    <xf numFmtId="3" fontId="5" fillId="0" borderId="14" xfId="1" applyNumberFormat="1" applyFont="1" applyFill="1" applyBorder="1" applyAlignment="1" applyProtection="1">
      <alignment vertical="center"/>
      <protection locked="0"/>
    </xf>
    <xf numFmtId="3" fontId="5" fillId="0" borderId="64" xfId="1" applyNumberFormat="1" applyFont="1" applyFill="1" applyBorder="1" applyAlignment="1" applyProtection="1">
      <alignment vertical="center"/>
      <protection locked="0"/>
    </xf>
    <xf numFmtId="3" fontId="5" fillId="0" borderId="60" xfId="1" applyNumberFormat="1" applyFont="1" applyFill="1" applyBorder="1" applyAlignment="1" applyProtection="1">
      <alignment vertical="center"/>
      <protection locked="0"/>
    </xf>
    <xf numFmtId="3" fontId="5" fillId="4" borderId="60" xfId="1" applyNumberFormat="1" applyFont="1" applyFill="1" applyBorder="1" applyAlignment="1" applyProtection="1">
      <alignment vertical="center"/>
      <protection locked="0"/>
    </xf>
    <xf numFmtId="3" fontId="5" fillId="0" borderId="61" xfId="1" applyNumberFormat="1" applyFont="1" applyFill="1" applyBorder="1" applyAlignment="1" applyProtection="1">
      <alignment vertical="center"/>
      <protection locked="0"/>
    </xf>
    <xf numFmtId="3" fontId="5" fillId="0" borderId="62" xfId="1" applyNumberFormat="1" applyFont="1" applyFill="1" applyBorder="1" applyAlignment="1" applyProtection="1">
      <alignment vertical="center"/>
      <protection locked="0"/>
    </xf>
    <xf numFmtId="3" fontId="5" fillId="0" borderId="63" xfId="1" applyNumberFormat="1" applyFont="1" applyFill="1" applyBorder="1" applyAlignment="1" applyProtection="1">
      <alignment vertical="center"/>
      <protection locked="0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42" xfId="8" applyFont="1" applyFill="1" applyBorder="1" applyAlignment="1">
      <alignment vertical="center" wrapText="1"/>
    </xf>
    <xf numFmtId="0" fontId="4" fillId="0" borderId="5" xfId="1" applyFont="1" applyFill="1" applyBorder="1" applyAlignment="1" applyProtection="1">
      <alignment horizontal="left" vertical="center" wrapText="1"/>
    </xf>
    <xf numFmtId="0" fontId="4" fillId="0" borderId="96" xfId="1" applyFont="1" applyFill="1" applyBorder="1" applyAlignment="1" applyProtection="1">
      <alignment horizontal="left" vertical="center" wrapText="1"/>
    </xf>
    <xf numFmtId="0" fontId="5" fillId="0" borderId="95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right" vertical="center" wrapText="1"/>
    </xf>
    <xf numFmtId="3" fontId="5" fillId="0" borderId="31" xfId="1" applyNumberFormat="1" applyFont="1" applyFill="1" applyBorder="1" applyAlignment="1" applyProtection="1">
      <alignment horizontal="right" vertical="center"/>
    </xf>
    <xf numFmtId="3" fontId="5" fillId="0" borderId="6" xfId="1" applyNumberFormat="1" applyFont="1" applyFill="1" applyBorder="1" applyAlignment="1" applyProtection="1">
      <alignment horizontal="right" vertical="center"/>
    </xf>
    <xf numFmtId="0" fontId="5" fillId="0" borderId="97" xfId="1" applyFont="1" applyFill="1" applyBorder="1" applyAlignment="1" applyProtection="1">
      <alignment horizontal="right" vertical="center" wrapText="1"/>
    </xf>
    <xf numFmtId="3" fontId="5" fillId="0" borderId="43" xfId="1" applyNumberFormat="1" applyFont="1" applyFill="1" applyBorder="1" applyAlignment="1" applyProtection="1">
      <alignment horizontal="right" vertical="center"/>
    </xf>
    <xf numFmtId="3" fontId="5" fillId="0" borderId="9" xfId="1" applyNumberFormat="1" applyFont="1" applyFill="1" applyBorder="1" applyAlignment="1" applyProtection="1">
      <alignment horizontal="right" vertical="center"/>
    </xf>
    <xf numFmtId="0" fontId="4" fillId="0" borderId="98" xfId="1" applyFont="1" applyFill="1" applyBorder="1" applyAlignment="1" applyProtection="1">
      <alignment horizontal="left" vertical="center" wrapText="1"/>
    </xf>
    <xf numFmtId="3" fontId="5" fillId="0" borderId="46" xfId="1" applyNumberFormat="1" applyFont="1" applyFill="1" applyBorder="1" applyAlignment="1" applyProtection="1">
      <alignment vertical="center"/>
    </xf>
    <xf numFmtId="3" fontId="5" fillId="0" borderId="21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left" vertical="center" wrapText="1"/>
    </xf>
    <xf numFmtId="3" fontId="5" fillId="0" borderId="51" xfId="1" applyNumberFormat="1" applyFont="1" applyFill="1" applyBorder="1" applyAlignment="1" applyProtection="1">
      <alignment horizontal="right" vertical="center"/>
    </xf>
    <xf numFmtId="0" fontId="5" fillId="0" borderId="5" xfId="1" applyFont="1" applyFill="1" applyBorder="1" applyAlignment="1" applyProtection="1">
      <alignment horizontal="left" vertical="center" wrapText="1"/>
    </xf>
    <xf numFmtId="0" fontId="5" fillId="0" borderId="97" xfId="1" applyFont="1" applyFill="1" applyBorder="1" applyAlignment="1" applyProtection="1">
      <alignment horizontal="left" vertical="center" wrapText="1"/>
    </xf>
    <xf numFmtId="0" fontId="5" fillId="0" borderId="99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left" vertical="center" wrapText="1"/>
    </xf>
    <xf numFmtId="0" fontId="4" fillId="0" borderId="103" xfId="1" applyFont="1" applyFill="1" applyBorder="1" applyAlignment="1" applyProtection="1">
      <alignment horizontal="left" vertical="center" wrapText="1"/>
    </xf>
    <xf numFmtId="0" fontId="5" fillId="0" borderId="100" xfId="1" applyFont="1" applyFill="1" applyBorder="1" applyAlignment="1" applyProtection="1">
      <alignment horizontal="left" vertical="center" wrapText="1"/>
    </xf>
    <xf numFmtId="0" fontId="4" fillId="0" borderId="5" xfId="1" applyFont="1" applyBorder="1" applyAlignment="1" applyProtection="1">
      <alignment horizontal="left" vertical="center" wrapText="1"/>
    </xf>
    <xf numFmtId="0" fontId="4" fillId="0" borderId="96" xfId="1" applyFont="1" applyFill="1" applyBorder="1" applyAlignment="1" applyProtection="1">
      <alignment vertical="center" wrapText="1"/>
    </xf>
    <xf numFmtId="0" fontId="4" fillId="0" borderId="101" xfId="1" applyFont="1" applyFill="1" applyBorder="1" applyAlignment="1" applyProtection="1">
      <alignment vertical="center" wrapText="1"/>
    </xf>
    <xf numFmtId="0" fontId="4" fillId="0" borderId="5" xfId="1" applyFont="1" applyFill="1" applyBorder="1" applyAlignment="1" applyProtection="1">
      <alignment vertical="center" wrapText="1"/>
    </xf>
    <xf numFmtId="0" fontId="4" fillId="3" borderId="13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3" fontId="5" fillId="0" borderId="90" xfId="1" applyNumberFormat="1" applyFont="1" applyFill="1" applyBorder="1" applyAlignment="1" applyProtection="1">
      <alignment vertical="center"/>
    </xf>
    <xf numFmtId="0" fontId="5" fillId="0" borderId="102" xfId="1" applyFont="1" applyFill="1" applyBorder="1" applyAlignment="1" applyProtection="1">
      <alignment horizontal="left" vertical="center" wrapText="1"/>
    </xf>
    <xf numFmtId="0" fontId="5" fillId="0" borderId="97" xfId="1" applyFont="1" applyFill="1" applyBorder="1" applyAlignment="1" applyProtection="1">
      <alignment vertical="center"/>
    </xf>
    <xf numFmtId="0" fontId="4" fillId="3" borderId="10" xfId="1" applyFont="1" applyFill="1" applyBorder="1" applyAlignment="1" applyProtection="1">
      <alignment horizontal="left" vertical="center" wrapText="1"/>
    </xf>
    <xf numFmtId="3" fontId="5" fillId="0" borderId="56" xfId="1" applyNumberFormat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horizontal="right" vertical="center" wrapText="1"/>
    </xf>
    <xf numFmtId="3" fontId="5" fillId="7" borderId="30" xfId="1" applyNumberFormat="1" applyFont="1" applyFill="1" applyBorder="1" applyAlignment="1" applyProtection="1">
      <alignment vertical="center"/>
      <protection locked="0"/>
    </xf>
    <xf numFmtId="0" fontId="5" fillId="0" borderId="2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left" vertical="center"/>
    </xf>
    <xf numFmtId="0" fontId="4" fillId="0" borderId="2" xfId="1" applyFont="1" applyFill="1" applyBorder="1" applyAlignment="1" applyProtection="1">
      <alignment vertical="center"/>
    </xf>
    <xf numFmtId="0" fontId="4" fillId="0" borderId="13" xfId="1" applyFont="1" applyFill="1" applyBorder="1" applyAlignment="1" applyProtection="1">
      <alignment vertical="center"/>
    </xf>
    <xf numFmtId="0" fontId="5" fillId="0" borderId="100" xfId="1" applyFont="1" applyFill="1" applyBorder="1" applyAlignment="1" applyProtection="1">
      <alignment vertical="center" wrapText="1"/>
    </xf>
    <xf numFmtId="0" fontId="5" fillId="0" borderId="97" xfId="1" applyFont="1" applyFill="1" applyBorder="1" applyAlignment="1" applyProtection="1">
      <alignment vertical="center" wrapText="1"/>
    </xf>
    <xf numFmtId="0" fontId="5" fillId="0" borderId="102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Continuous" vertical="center"/>
    </xf>
    <xf numFmtId="49" fontId="5" fillId="0" borderId="1" xfId="1" applyNumberFormat="1" applyFont="1" applyFill="1" applyBorder="1" applyAlignment="1" applyProtection="1">
      <alignment vertical="center"/>
    </xf>
    <xf numFmtId="49" fontId="5" fillId="0" borderId="84" xfId="1" applyNumberFormat="1" applyFont="1" applyFill="1" applyBorder="1" applyAlignment="1" applyProtection="1">
      <alignment vertical="center"/>
      <protection locked="0"/>
    </xf>
    <xf numFmtId="0" fontId="10" fillId="5" borderId="91" xfId="1" applyFont="1" applyFill="1" applyBorder="1" applyAlignment="1" applyProtection="1">
      <alignment horizontal="center" vertical="center" textRotation="90"/>
    </xf>
    <xf numFmtId="1" fontId="9" fillId="0" borderId="111" xfId="1" applyNumberFormat="1" applyFont="1" applyFill="1" applyBorder="1" applyAlignment="1" applyProtection="1">
      <alignment horizontal="center" vertical="center"/>
    </xf>
    <xf numFmtId="0" fontId="4" fillId="0" borderId="112" xfId="1" applyFont="1" applyFill="1" applyBorder="1" applyAlignment="1" applyProtection="1">
      <alignment vertical="center"/>
      <protection locked="0"/>
    </xf>
    <xf numFmtId="3" fontId="4" fillId="0" borderId="113" xfId="1" applyNumberFormat="1" applyFont="1" applyFill="1" applyBorder="1" applyAlignment="1" applyProtection="1">
      <alignment horizontal="right" vertical="center"/>
    </xf>
    <xf numFmtId="3" fontId="5" fillId="0" borderId="111" xfId="1" applyNumberFormat="1" applyFont="1" applyFill="1" applyBorder="1" applyAlignment="1" applyProtection="1">
      <alignment horizontal="right" vertical="center"/>
    </xf>
    <xf numFmtId="3" fontId="5" fillId="0" borderId="112" xfId="1" applyNumberFormat="1" applyFont="1" applyFill="1" applyBorder="1" applyAlignment="1" applyProtection="1">
      <alignment horizontal="right" vertical="center"/>
      <protection locked="0"/>
    </xf>
    <xf numFmtId="3" fontId="5" fillId="0" borderId="114" xfId="1" applyNumberFormat="1" applyFont="1" applyFill="1" applyBorder="1" applyAlignment="1" applyProtection="1">
      <alignment horizontal="right" vertical="center"/>
      <protection locked="0"/>
    </xf>
    <xf numFmtId="3" fontId="5" fillId="0" borderId="110" xfId="1" applyNumberFormat="1" applyFont="1" applyFill="1" applyBorder="1" applyAlignment="1" applyProtection="1">
      <alignment horizontal="center" vertical="center"/>
    </xf>
    <xf numFmtId="3" fontId="5" fillId="0" borderId="115" xfId="1" applyNumberFormat="1" applyFont="1" applyFill="1" applyBorder="1" applyAlignment="1" applyProtection="1">
      <alignment horizontal="center" vertical="center"/>
    </xf>
    <xf numFmtId="3" fontId="5" fillId="0" borderId="112" xfId="1" applyNumberFormat="1" applyFont="1" applyFill="1" applyBorder="1" applyAlignment="1" applyProtection="1">
      <alignment horizontal="center" vertical="center"/>
    </xf>
    <xf numFmtId="3" fontId="5" fillId="0" borderId="114" xfId="1" applyNumberFormat="1" applyFont="1" applyFill="1" applyBorder="1" applyAlignment="1" applyProtection="1">
      <alignment horizontal="center" vertical="center"/>
    </xf>
    <xf numFmtId="3" fontId="5" fillId="0" borderId="116" xfId="1" applyNumberFormat="1" applyFont="1" applyFill="1" applyBorder="1" applyAlignment="1" applyProtection="1">
      <alignment horizontal="center" vertical="center"/>
    </xf>
    <xf numFmtId="3" fontId="5" fillId="0" borderId="115" xfId="1" applyNumberFormat="1" applyFont="1" applyFill="1" applyBorder="1" applyAlignment="1" applyProtection="1">
      <alignment horizontal="right" vertical="center"/>
    </xf>
    <xf numFmtId="3" fontId="5" fillId="0" borderId="117" xfId="1" applyNumberFormat="1" applyFont="1" applyFill="1" applyBorder="1" applyAlignment="1" applyProtection="1">
      <alignment horizontal="right" vertical="center"/>
      <protection locked="0"/>
    </xf>
    <xf numFmtId="3" fontId="4" fillId="0" borderId="112" xfId="1" applyNumberFormat="1" applyFont="1" applyBorder="1" applyAlignment="1" applyProtection="1">
      <alignment vertical="center"/>
      <protection locked="0"/>
    </xf>
    <xf numFmtId="3" fontId="4" fillId="0" borderId="113" xfId="1" applyNumberFormat="1" applyFont="1" applyFill="1" applyBorder="1" applyAlignment="1" applyProtection="1">
      <alignment vertical="center"/>
    </xf>
    <xf numFmtId="3" fontId="4" fillId="0" borderId="118" xfId="1" applyNumberFormat="1" applyFont="1" applyFill="1" applyBorder="1" applyAlignment="1" applyProtection="1">
      <alignment vertical="center"/>
    </xf>
    <xf numFmtId="3" fontId="4" fillId="0" borderId="112" xfId="1" applyNumberFormat="1" applyFont="1" applyFill="1" applyBorder="1" applyAlignment="1" applyProtection="1">
      <alignment vertical="center"/>
    </xf>
    <xf numFmtId="3" fontId="4" fillId="3" borderId="119" xfId="1" applyNumberFormat="1" applyFont="1" applyFill="1" applyBorder="1" applyAlignment="1" applyProtection="1">
      <alignment vertical="center"/>
    </xf>
    <xf numFmtId="3" fontId="5" fillId="0" borderId="119" xfId="1" applyNumberFormat="1" applyFont="1" applyFill="1" applyBorder="1" applyAlignment="1" applyProtection="1">
      <alignment vertical="center"/>
    </xf>
    <xf numFmtId="3" fontId="5" fillId="0" borderId="117" xfId="1" applyNumberFormat="1" applyFont="1" applyFill="1" applyBorder="1" applyAlignment="1" applyProtection="1">
      <alignment vertical="center"/>
    </xf>
    <xf numFmtId="3" fontId="5" fillId="0" borderId="112" xfId="1" applyNumberFormat="1" applyFont="1" applyFill="1" applyBorder="1" applyAlignment="1" applyProtection="1">
      <alignment vertical="center"/>
      <protection locked="0"/>
    </xf>
    <xf numFmtId="3" fontId="5" fillId="0" borderId="114" xfId="1" applyNumberFormat="1" applyFont="1" applyFill="1" applyBorder="1" applyAlignment="1" applyProtection="1">
      <alignment vertical="center"/>
      <protection locked="0"/>
    </xf>
    <xf numFmtId="3" fontId="5" fillId="0" borderId="114" xfId="1" applyNumberFormat="1" applyFont="1" applyFill="1" applyBorder="1" applyAlignment="1" applyProtection="1">
      <alignment vertical="center"/>
    </xf>
    <xf numFmtId="3" fontId="5" fillId="0" borderId="117" xfId="1" applyNumberFormat="1" applyFont="1" applyFill="1" applyBorder="1" applyAlignment="1" applyProtection="1">
      <alignment vertical="center"/>
      <protection locked="0"/>
    </xf>
    <xf numFmtId="3" fontId="5" fillId="0" borderId="115" xfId="1" applyNumberFormat="1" applyFont="1" applyFill="1" applyBorder="1" applyAlignment="1" applyProtection="1">
      <alignment vertical="center"/>
    </xf>
    <xf numFmtId="3" fontId="5" fillId="0" borderId="112" xfId="1" applyNumberFormat="1" applyFont="1" applyFill="1" applyBorder="1" applyAlignment="1" applyProtection="1">
      <alignment vertical="center"/>
    </xf>
    <xf numFmtId="3" fontId="5" fillId="0" borderId="120" xfId="1" applyNumberFormat="1" applyFont="1" applyFill="1" applyBorder="1" applyAlignment="1" applyProtection="1">
      <alignment vertical="center"/>
    </xf>
    <xf numFmtId="3" fontId="5" fillId="0" borderId="115" xfId="1" applyNumberFormat="1" applyFont="1" applyFill="1" applyBorder="1" applyAlignment="1" applyProtection="1">
      <alignment vertical="center"/>
      <protection locked="0"/>
    </xf>
    <xf numFmtId="3" fontId="5" fillId="0" borderId="116" xfId="1" applyNumberFormat="1" applyFont="1" applyFill="1" applyBorder="1" applyAlignment="1" applyProtection="1">
      <alignment vertical="center"/>
    </xf>
    <xf numFmtId="3" fontId="5" fillId="0" borderId="121" xfId="1" applyNumberFormat="1" applyFont="1" applyFill="1" applyBorder="1" applyAlignment="1" applyProtection="1">
      <alignment vertical="center"/>
    </xf>
    <xf numFmtId="3" fontId="5" fillId="0" borderId="121" xfId="1" applyNumberFormat="1" applyFont="1" applyFill="1" applyBorder="1" applyAlignment="1" applyProtection="1">
      <alignment vertical="center"/>
      <protection locked="0"/>
    </xf>
    <xf numFmtId="3" fontId="4" fillId="0" borderId="120" xfId="1" applyNumberFormat="1" applyFont="1" applyFill="1" applyBorder="1" applyAlignment="1" applyProtection="1">
      <alignment vertical="center"/>
    </xf>
    <xf numFmtId="3" fontId="17" fillId="0" borderId="40" xfId="1" applyNumberFormat="1" applyFont="1" applyFill="1" applyBorder="1" applyAlignment="1" applyProtection="1">
      <alignment vertical="center"/>
    </xf>
    <xf numFmtId="0" fontId="4" fillId="6" borderId="48" xfId="1" applyFont="1" applyFill="1" applyBorder="1" applyAlignment="1" applyProtection="1">
      <alignment horizontal="left" vertical="center" wrapText="1"/>
    </xf>
    <xf numFmtId="3" fontId="4" fillId="3" borderId="120" xfId="1" applyNumberFormat="1" applyFont="1" applyFill="1" applyBorder="1" applyAlignment="1" applyProtection="1">
      <alignment vertical="center"/>
    </xf>
    <xf numFmtId="3" fontId="5" fillId="0" borderId="120" xfId="1" applyNumberFormat="1" applyFont="1" applyFill="1" applyBorder="1" applyAlignment="1" applyProtection="1">
      <alignment vertical="center"/>
      <protection locked="0"/>
    </xf>
    <xf numFmtId="3" fontId="4" fillId="0" borderId="119" xfId="1" applyNumberFormat="1" applyFont="1" applyFill="1" applyBorder="1" applyAlignment="1" applyProtection="1">
      <alignment vertical="center"/>
    </xf>
    <xf numFmtId="3" fontId="5" fillId="0" borderId="116" xfId="1" applyNumberFormat="1" applyFont="1" applyFill="1" applyBorder="1" applyAlignment="1" applyProtection="1">
      <alignment vertical="center"/>
      <protection locked="0"/>
    </xf>
    <xf numFmtId="3" fontId="4" fillId="0" borderId="119" xfId="1" applyNumberFormat="1" applyFont="1" applyFill="1" applyBorder="1" applyAlignment="1" applyProtection="1">
      <alignment vertical="center"/>
      <protection locked="0"/>
    </xf>
    <xf numFmtId="3" fontId="5" fillId="0" borderId="119" xfId="1" applyNumberFormat="1" applyFont="1" applyFill="1" applyBorder="1" applyAlignment="1" applyProtection="1">
      <alignment vertical="center"/>
      <protection locked="0"/>
    </xf>
    <xf numFmtId="0" fontId="5" fillId="0" borderId="0" xfId="1" applyFont="1"/>
    <xf numFmtId="0" fontId="16" fillId="0" borderId="0" xfId="2" applyFont="1"/>
    <xf numFmtId="0" fontId="5" fillId="0" borderId="0" xfId="1" applyFont="1" applyAlignment="1"/>
    <xf numFmtId="0" fontId="5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3" fillId="0" borderId="0" xfId="1" applyFont="1" applyAlignment="1"/>
    <xf numFmtId="0" fontId="5" fillId="0" borderId="0" xfId="1" applyFont="1" applyAlignment="1">
      <alignment wrapText="1"/>
    </xf>
    <xf numFmtId="0" fontId="5" fillId="0" borderId="0" xfId="1" applyFont="1" applyBorder="1" applyAlignment="1"/>
    <xf numFmtId="0" fontId="4" fillId="0" borderId="0" xfId="1" applyFont="1" applyBorder="1" applyAlignment="1"/>
    <xf numFmtId="3" fontId="4" fillId="0" borderId="42" xfId="1" applyNumberFormat="1" applyFont="1" applyFill="1" applyBorder="1" applyAlignment="1">
      <alignment vertical="center" wrapText="1"/>
    </xf>
    <xf numFmtId="3" fontId="4" fillId="0" borderId="107" xfId="1" applyNumberFormat="1" applyFont="1" applyFill="1" applyBorder="1" applyAlignment="1">
      <alignment vertical="center" wrapText="1"/>
    </xf>
    <xf numFmtId="0" fontId="5" fillId="0" borderId="42" xfId="1" applyFont="1" applyBorder="1"/>
    <xf numFmtId="0" fontId="5" fillId="0" borderId="42" xfId="1" applyFont="1" applyFill="1" applyBorder="1" applyAlignment="1">
      <alignment horizontal="center" vertical="center" wrapText="1"/>
    </xf>
    <xf numFmtId="3" fontId="4" fillId="0" borderId="42" xfId="1" applyNumberFormat="1" applyFont="1" applyFill="1" applyBorder="1" applyAlignment="1">
      <alignment horizontal="right" vertical="center" wrapText="1"/>
    </xf>
    <xf numFmtId="3" fontId="5" fillId="0" borderId="107" xfId="1" applyNumberFormat="1" applyFont="1" applyFill="1" applyBorder="1" applyAlignment="1">
      <alignment horizontal="right" vertical="center" wrapText="1"/>
    </xf>
    <xf numFmtId="3" fontId="18" fillId="0" borderId="42" xfId="4" applyNumberFormat="1" applyFont="1" applyFill="1" applyBorder="1" applyAlignment="1">
      <alignment horizontal="right" vertical="center" wrapText="1"/>
    </xf>
    <xf numFmtId="0" fontId="5" fillId="0" borderId="42" xfId="1" applyFont="1" applyFill="1" applyBorder="1" applyAlignment="1">
      <alignment vertical="center" wrapText="1"/>
    </xf>
    <xf numFmtId="3" fontId="4" fillId="0" borderId="42" xfId="1" applyNumberFormat="1" applyFont="1" applyFill="1" applyBorder="1" applyAlignment="1">
      <alignment horizontal="right" vertical="center"/>
    </xf>
    <xf numFmtId="0" fontId="5" fillId="0" borderId="42" xfId="1" applyFont="1" applyBorder="1" applyAlignment="1">
      <alignment wrapText="1"/>
    </xf>
    <xf numFmtId="0" fontId="5" fillId="0" borderId="42" xfId="1" applyFont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42" xfId="1" applyNumberFormat="1" applyFont="1" applyFill="1" applyBorder="1" applyAlignment="1">
      <alignment vertical="center" wrapText="1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49" fontId="6" fillId="2" borderId="5" xfId="1" applyNumberFormat="1" applyFont="1" applyFill="1" applyBorder="1" applyAlignment="1" applyProtection="1">
      <alignment horizontal="center" vertical="center"/>
    </xf>
    <xf numFmtId="49" fontId="6" fillId="2" borderId="0" xfId="1" applyNumberFormat="1" applyFont="1" applyFill="1" applyBorder="1" applyAlignment="1" applyProtection="1">
      <alignment horizontal="center" vertical="center"/>
    </xf>
    <xf numFmtId="49" fontId="6" fillId="2" borderId="6" xfId="1" applyNumberFormat="1" applyFont="1" applyFill="1" applyBorder="1" applyAlignment="1" applyProtection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8" xfId="1" applyNumberFormat="1" applyFont="1" applyFill="1" applyBorder="1" applyAlignment="1" applyProtection="1">
      <alignment horizontal="center" vertical="center"/>
      <protection locked="0"/>
    </xf>
    <xf numFmtId="49" fontId="11" fillId="0" borderId="9" xfId="1" applyNumberFormat="1" applyFont="1" applyFill="1" applyBorder="1" applyAlignment="1" applyProtection="1">
      <alignment horizontal="center" vertical="center"/>
      <protection locked="0"/>
    </xf>
    <xf numFmtId="49" fontId="5" fillId="2" borderId="1" xfId="1" applyNumberFormat="1" applyFont="1" applyFill="1" applyBorder="1" applyAlignment="1" applyProtection="1">
      <alignment horizontal="center"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0" borderId="12" xfId="1" applyNumberFormat="1" applyFont="1" applyFill="1" applyBorder="1" applyAlignment="1" applyProtection="1">
      <alignment horizontal="center" vertical="center" textRotation="90" wrapText="1"/>
    </xf>
    <xf numFmtId="49" fontId="5" fillId="0" borderId="16" xfId="1" applyNumberFormat="1" applyFont="1" applyFill="1" applyBorder="1" applyAlignment="1" applyProtection="1">
      <alignment horizontal="center" vertical="center" textRotation="90" wrapText="1"/>
    </xf>
    <xf numFmtId="0" fontId="5" fillId="0" borderId="18" xfId="1" applyFont="1" applyFill="1" applyBorder="1" applyAlignment="1" applyProtection="1">
      <alignment horizontal="center" vertical="center" wrapText="1"/>
    </xf>
    <xf numFmtId="49" fontId="5" fillId="0" borderId="12" xfId="1" applyNumberFormat="1" applyFont="1" applyFill="1" applyBorder="1" applyAlignment="1" applyProtection="1">
      <alignment horizontal="center" vertical="center" wrapText="1"/>
    </xf>
    <xf numFmtId="49" fontId="5" fillId="0" borderId="16" xfId="1" applyNumberFormat="1" applyFont="1" applyFill="1" applyBorder="1" applyAlignment="1" applyProtection="1">
      <alignment horizontal="center" vertical="center" wrapText="1"/>
    </xf>
    <xf numFmtId="49" fontId="5" fillId="0" borderId="18" xfId="1" applyNumberFormat="1" applyFont="1" applyFill="1" applyBorder="1" applyAlignment="1" applyProtection="1">
      <alignment horizontal="center" vertical="center" wrapText="1"/>
    </xf>
    <xf numFmtId="49" fontId="5" fillId="0" borderId="13" xfId="1" applyNumberFormat="1" applyFont="1" applyFill="1" applyBorder="1" applyAlignment="1" applyProtection="1">
      <alignment horizontal="center" vertical="center"/>
    </xf>
    <xf numFmtId="49" fontId="5" fillId="0" borderId="14" xfId="1" applyNumberFormat="1" applyFont="1" applyFill="1" applyBorder="1" applyAlignment="1" applyProtection="1">
      <alignment horizontal="center" vertical="center"/>
    </xf>
    <xf numFmtId="49" fontId="5" fillId="0" borderId="15" xfId="1" applyNumberFormat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textRotation="90"/>
    </xf>
    <xf numFmtId="0" fontId="5" fillId="0" borderId="18" xfId="1" applyFont="1" applyFill="1" applyBorder="1" applyAlignment="1" applyProtection="1">
      <alignment horizontal="center" vertical="center" textRotation="90"/>
    </xf>
    <xf numFmtId="0" fontId="5" fillId="0" borderId="3" xfId="1" applyFont="1" applyFill="1" applyBorder="1" applyAlignment="1" applyProtection="1">
      <alignment horizontal="center" vertical="center" textRotation="90" wrapText="1"/>
    </xf>
    <xf numFmtId="0" fontId="5" fillId="0" borderId="19" xfId="1" applyFont="1" applyFill="1" applyBorder="1" applyAlignment="1" applyProtection="1">
      <alignment horizontal="center" vertical="center" textRotation="90" wrapText="1"/>
    </xf>
    <xf numFmtId="0" fontId="5" fillId="0" borderId="17" xfId="1" applyFont="1" applyFill="1" applyBorder="1" applyAlignment="1" applyProtection="1">
      <alignment horizontal="center" vertical="center" textRotation="90" wrapText="1"/>
    </xf>
    <xf numFmtId="0" fontId="5" fillId="0" borderId="20" xfId="1" applyFont="1" applyFill="1" applyBorder="1" applyAlignment="1" applyProtection="1">
      <alignment horizontal="center" vertical="center" textRotation="90" wrapText="1"/>
    </xf>
    <xf numFmtId="0" fontId="5" fillId="0" borderId="4" xfId="1" applyFont="1" applyFill="1" applyBorder="1" applyAlignment="1" applyProtection="1">
      <alignment horizontal="center" vertical="center" textRotation="90" wrapText="1"/>
    </xf>
    <xf numFmtId="0" fontId="5" fillId="0" borderId="21" xfId="1" applyFont="1" applyFill="1" applyBorder="1" applyAlignment="1" applyProtection="1">
      <alignment horizontal="center" vertical="center" textRotation="90" wrapText="1"/>
    </xf>
    <xf numFmtId="0" fontId="4" fillId="0" borderId="61" xfId="1" applyFont="1" applyFill="1" applyBorder="1" applyAlignment="1" applyProtection="1">
      <alignment horizontal="left" vertical="center"/>
    </xf>
    <xf numFmtId="0" fontId="4" fillId="0" borderId="106" xfId="1" applyFont="1" applyFill="1" applyBorder="1" applyAlignment="1" applyProtection="1">
      <alignment horizontal="left" vertical="center"/>
    </xf>
    <xf numFmtId="0" fontId="4" fillId="0" borderId="63" xfId="1" applyFont="1" applyFill="1" applyBorder="1" applyAlignment="1" applyProtection="1">
      <alignment horizontal="left" vertical="center"/>
    </xf>
    <xf numFmtId="49" fontId="5" fillId="0" borderId="107" xfId="1" applyNumberFormat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left" vertical="center"/>
    </xf>
    <xf numFmtId="49" fontId="6" fillId="2" borderId="2" xfId="1" applyNumberFormat="1" applyFont="1" applyFill="1" applyBorder="1" applyAlignment="1" applyProtection="1">
      <alignment horizontal="center" vertical="center"/>
    </xf>
    <xf numFmtId="49" fontId="6" fillId="2" borderId="3" xfId="1" applyNumberFormat="1" applyFont="1" applyFill="1" applyBorder="1" applyAlignment="1" applyProtection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/>
    </xf>
    <xf numFmtId="49" fontId="4" fillId="0" borderId="107" xfId="1" applyNumberFormat="1" applyFont="1" applyFill="1" applyBorder="1" applyAlignment="1" applyProtection="1">
      <alignment horizontal="center" vertical="center"/>
      <protection locked="0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49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4" fillId="0" borderId="107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2" xfId="1" applyFont="1" applyFill="1" applyBorder="1" applyAlignment="1" applyProtection="1">
      <alignment horizontal="center" vertical="center" textRotation="90" wrapText="1"/>
    </xf>
    <xf numFmtId="0" fontId="5" fillId="4" borderId="18" xfId="1" applyFont="1" applyFill="1" applyBorder="1" applyAlignment="1" applyProtection="1">
      <alignment horizontal="center" vertical="center" textRotation="90" wrapText="1"/>
    </xf>
    <xf numFmtId="49" fontId="5" fillId="0" borderId="99" xfId="1" applyNumberFormat="1" applyFont="1" applyFill="1" applyBorder="1" applyAlignment="1" applyProtection="1">
      <alignment horizontal="center" vertical="center"/>
    </xf>
    <xf numFmtId="49" fontId="5" fillId="0" borderId="59" xfId="1" applyNumberFormat="1" applyFont="1" applyFill="1" applyBorder="1" applyAlignment="1" applyProtection="1">
      <alignment horizontal="center" vertical="center"/>
    </xf>
    <xf numFmtId="0" fontId="5" fillId="0" borderId="109" xfId="1" applyFont="1" applyFill="1" applyBorder="1" applyAlignment="1" applyProtection="1">
      <alignment horizontal="center" vertical="center" textRotation="90" wrapText="1"/>
    </xf>
    <xf numFmtId="0" fontId="5" fillId="0" borderId="110" xfId="1" applyFont="1" applyFill="1" applyBorder="1" applyAlignment="1" applyProtection="1">
      <alignment horizontal="center" vertical="center" textRotation="90" wrapText="1"/>
    </xf>
    <xf numFmtId="0" fontId="5" fillId="0" borderId="16" xfId="1" applyFont="1" applyFill="1" applyBorder="1" applyAlignment="1" applyProtection="1">
      <alignment horizontal="center" vertical="center" wrapText="1"/>
    </xf>
    <xf numFmtId="49" fontId="5" fillId="0" borderId="108" xfId="1" applyNumberFormat="1" applyFont="1" applyFill="1" applyBorder="1" applyAlignment="1" applyProtection="1">
      <alignment horizontal="center" vertical="center"/>
    </xf>
    <xf numFmtId="3" fontId="5" fillId="0" borderId="12" xfId="1" applyNumberFormat="1" applyFont="1" applyFill="1" applyBorder="1" applyAlignment="1" applyProtection="1">
      <alignment horizontal="center" vertical="center" textRotation="90" wrapText="1"/>
    </xf>
    <xf numFmtId="3" fontId="5" fillId="0" borderId="18" xfId="1" applyNumberFormat="1" applyFont="1" applyFill="1" applyBorder="1" applyAlignment="1" applyProtection="1">
      <alignment horizontal="center" vertical="center" textRotation="90" wrapText="1"/>
    </xf>
    <xf numFmtId="0" fontId="5" fillId="0" borderId="12" xfId="1" applyFont="1" applyFill="1" applyBorder="1" applyAlignment="1" applyProtection="1">
      <alignment horizontal="center" vertical="center" textRotation="90" wrapText="1"/>
    </xf>
    <xf numFmtId="0" fontId="5" fillId="0" borderId="18" xfId="1" applyFont="1" applyFill="1" applyBorder="1" applyAlignment="1" applyProtection="1">
      <alignment horizontal="center" vertical="center" textRotation="90" wrapText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</xf>
    <xf numFmtId="0" fontId="5" fillId="0" borderId="18" xfId="1" applyNumberFormat="1" applyFont="1" applyFill="1" applyBorder="1" applyAlignment="1" applyProtection="1">
      <alignment horizontal="center" vertical="center" textRotation="90" wrapText="1"/>
    </xf>
    <xf numFmtId="0" fontId="5" fillId="4" borderId="12" xfId="1" applyNumberFormat="1" applyFont="1" applyFill="1" applyBorder="1" applyAlignment="1" applyProtection="1">
      <alignment horizontal="center" vertical="center" textRotation="90" wrapText="1"/>
    </xf>
    <xf numFmtId="0" fontId="5" fillId="4" borderId="18" xfId="1" applyNumberFormat="1" applyFont="1" applyFill="1" applyBorder="1" applyAlignment="1" applyProtection="1">
      <alignment horizontal="center" vertical="center" textRotation="90" wrapText="1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0" fontId="4" fillId="2" borderId="8" xfId="1" applyNumberFormat="1" applyFont="1" applyFill="1" applyBorder="1" applyAlignment="1" applyProtection="1">
      <alignment horizontal="center" vertical="top"/>
      <protection locked="0"/>
    </xf>
    <xf numFmtId="0" fontId="4" fillId="2" borderId="9" xfId="1" applyNumberFormat="1" applyFont="1" applyFill="1" applyBorder="1" applyAlignment="1" applyProtection="1">
      <alignment horizontal="center" vertical="top"/>
      <protection locked="0"/>
    </xf>
    <xf numFmtId="49" fontId="5" fillId="2" borderId="84" xfId="1" applyNumberFormat="1" applyFont="1" applyFill="1" applyBorder="1" applyAlignment="1" applyProtection="1">
      <alignment horizontal="center" vertical="center"/>
      <protection locked="0"/>
    </xf>
    <xf numFmtId="49" fontId="5" fillId="2" borderId="70" xfId="1" applyNumberFormat="1" applyFont="1" applyFill="1" applyBorder="1" applyAlignment="1" applyProtection="1">
      <alignment horizontal="center" vertical="center"/>
      <protection locked="0"/>
    </xf>
    <xf numFmtId="0" fontId="5" fillId="0" borderId="42" xfId="1" applyFont="1" applyBorder="1" applyAlignment="1">
      <alignment horizontal="center" wrapText="1"/>
    </xf>
    <xf numFmtId="0" fontId="4" fillId="0" borderId="42" xfId="1" applyFont="1" applyFill="1" applyBorder="1" applyAlignment="1">
      <alignment horizontal="right" vertical="center" wrapText="1"/>
    </xf>
    <xf numFmtId="0" fontId="16" fillId="0" borderId="0" xfId="2" applyFont="1" applyAlignment="1">
      <alignment horizontal="right" wrapText="1"/>
    </xf>
    <xf numFmtId="0" fontId="5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5" fillId="0" borderId="42" xfId="1" applyFont="1" applyFill="1" applyBorder="1" applyAlignment="1">
      <alignment horizontal="center" vertical="center" wrapText="1"/>
    </xf>
    <xf numFmtId="0" fontId="5" fillId="0" borderId="86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73" xfId="1" applyFont="1" applyFill="1" applyBorder="1" applyAlignment="1">
      <alignment horizontal="center" vertical="center" wrapText="1"/>
    </xf>
    <xf numFmtId="0" fontId="5" fillId="0" borderId="122" xfId="1" applyFont="1" applyFill="1" applyBorder="1" applyAlignment="1">
      <alignment horizontal="center" vertical="center" wrapText="1"/>
    </xf>
    <xf numFmtId="0" fontId="5" fillId="0" borderId="123" xfId="1" applyFont="1" applyFill="1" applyBorder="1" applyAlignment="1">
      <alignment horizontal="center" vertical="center" wrapText="1"/>
    </xf>
    <xf numFmtId="0" fontId="5" fillId="0" borderId="124" xfId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5" fillId="0" borderId="42" xfId="3" applyFont="1" applyFill="1" applyBorder="1" applyAlignment="1">
      <alignment horizontal="center" vertical="center" wrapText="1"/>
    </xf>
    <xf numFmtId="0" fontId="5" fillId="0" borderId="42" xfId="3" applyFont="1" applyBorder="1" applyAlignment="1">
      <alignment horizontal="center" vertical="center" wrapText="1"/>
    </xf>
    <xf numFmtId="49" fontId="5" fillId="0" borderId="42" xfId="5" applyNumberFormat="1" applyFont="1" applyFill="1" applyBorder="1" applyAlignment="1">
      <alignment horizontal="center" vertical="center" wrapText="1"/>
    </xf>
    <xf numFmtId="0" fontId="5" fillId="0" borderId="42" xfId="5" applyFont="1" applyFill="1" applyBorder="1" applyAlignment="1">
      <alignment horizontal="left" vertical="center" wrapText="1"/>
    </xf>
    <xf numFmtId="164" fontId="5" fillId="0" borderId="42" xfId="7" applyFont="1" applyFill="1" applyBorder="1" applyAlignment="1">
      <alignment horizontal="center" vertical="center" wrapText="1"/>
    </xf>
    <xf numFmtId="164" fontId="5" fillId="0" borderId="42" xfId="7" applyFont="1" applyFill="1" applyBorder="1" applyAlignment="1">
      <alignment horizontal="left" vertical="center" wrapText="1"/>
    </xf>
    <xf numFmtId="166" fontId="5" fillId="0" borderId="42" xfId="8" applyNumberFormat="1" applyFont="1" applyFill="1" applyBorder="1" applyAlignment="1">
      <alignment horizontal="left" vertical="center" wrapText="1"/>
    </xf>
    <xf numFmtId="0" fontId="5" fillId="0" borderId="42" xfId="5" applyFont="1" applyFill="1" applyBorder="1" applyAlignment="1">
      <alignment vertical="center" wrapText="1"/>
    </xf>
    <xf numFmtId="0" fontId="5" fillId="0" borderId="42" xfId="6" applyFont="1" applyFill="1" applyBorder="1" applyAlignment="1">
      <alignment horizontal="left" vertical="center" wrapText="1"/>
    </xf>
    <xf numFmtId="0" fontId="5" fillId="0" borderId="42" xfId="8" applyFont="1" applyFill="1" applyBorder="1" applyAlignment="1">
      <alignment vertical="center" wrapText="1"/>
    </xf>
    <xf numFmtId="0" fontId="5" fillId="0" borderId="42" xfId="6" applyFont="1" applyFill="1" applyBorder="1" applyAlignment="1">
      <alignment vertical="center" wrapText="1"/>
    </xf>
    <xf numFmtId="49" fontId="5" fillId="0" borderId="42" xfId="8" applyNumberFormat="1" applyFont="1" applyFill="1" applyBorder="1" applyAlignment="1">
      <alignment horizontal="center" vertical="center" wrapText="1"/>
    </xf>
    <xf numFmtId="49" fontId="5" fillId="0" borderId="86" xfId="5" applyNumberFormat="1" applyFont="1" applyFill="1" applyBorder="1" applyAlignment="1">
      <alignment horizontal="center" vertical="center" wrapText="1"/>
    </xf>
    <xf numFmtId="49" fontId="5" fillId="0" borderId="30" xfId="5" applyNumberFormat="1" applyFont="1" applyFill="1" applyBorder="1" applyAlignment="1">
      <alignment horizontal="center" vertical="center" wrapText="1"/>
    </xf>
    <xf numFmtId="49" fontId="5" fillId="0" borderId="73" xfId="5" applyNumberFormat="1" applyFont="1" applyFill="1" applyBorder="1" applyAlignment="1">
      <alignment horizontal="center" vertical="center" wrapText="1"/>
    </xf>
    <xf numFmtId="0" fontId="5" fillId="0" borderId="86" xfId="5" applyFont="1" applyFill="1" applyBorder="1" applyAlignment="1">
      <alignment horizontal="left" vertical="center" wrapText="1"/>
    </xf>
    <xf numFmtId="0" fontId="5" fillId="0" borderId="30" xfId="5" applyFont="1" applyFill="1" applyBorder="1" applyAlignment="1">
      <alignment horizontal="left" vertical="center" wrapText="1"/>
    </xf>
    <xf numFmtId="0" fontId="5" fillId="0" borderId="73" xfId="5" applyFont="1" applyFill="1" applyBorder="1" applyAlignment="1">
      <alignment horizontal="left" vertical="center" wrapText="1"/>
    </xf>
    <xf numFmtId="167" fontId="5" fillId="0" borderId="86" xfId="8" applyNumberFormat="1" applyFont="1" applyFill="1" applyBorder="1" applyAlignment="1">
      <alignment horizontal="center" vertical="center" wrapText="1"/>
    </xf>
    <xf numFmtId="167" fontId="5" fillId="0" borderId="73" xfId="8" applyNumberFormat="1" applyFont="1" applyFill="1" applyBorder="1" applyAlignment="1">
      <alignment horizontal="center" vertical="center" wrapText="1"/>
    </xf>
    <xf numFmtId="166" fontId="5" fillId="0" borderId="86" xfId="8" applyNumberFormat="1" applyFont="1" applyFill="1" applyBorder="1" applyAlignment="1">
      <alignment horizontal="left" vertical="center" wrapText="1"/>
    </xf>
    <xf numFmtId="166" fontId="5" fillId="0" borderId="73" xfId="8" applyNumberFormat="1" applyFont="1" applyFill="1" applyBorder="1" applyAlignment="1">
      <alignment horizontal="left" vertical="center" wrapText="1"/>
    </xf>
    <xf numFmtId="167" fontId="5" fillId="0" borderId="42" xfId="8" applyNumberFormat="1" applyFont="1" applyFill="1" applyBorder="1" applyAlignment="1">
      <alignment horizontal="center" vertical="center" wrapText="1"/>
    </xf>
    <xf numFmtId="0" fontId="5" fillId="0" borderId="42" xfId="8" applyFont="1" applyFill="1" applyBorder="1" applyAlignment="1">
      <alignment horizontal="left" vertical="center" wrapText="1"/>
    </xf>
    <xf numFmtId="168" fontId="5" fillId="0" borderId="42" xfId="8" applyNumberFormat="1" applyFont="1" applyFill="1" applyBorder="1" applyAlignment="1">
      <alignment horizontal="center" vertical="center" wrapText="1"/>
    </xf>
    <xf numFmtId="0" fontId="11" fillId="0" borderId="86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/>
    </xf>
  </cellXfs>
  <cellStyles count="9">
    <cellStyle name="Comma 3" xfId="7"/>
    <cellStyle name="Normal" xfId="0" builtinId="0"/>
    <cellStyle name="Normal 2" xfId="1"/>
    <cellStyle name="Normal 2 2 2" xfId="4"/>
    <cellStyle name="Normal 2 3" xfId="3"/>
    <cellStyle name="Normal 2 3 2" xfId="8"/>
    <cellStyle name="Normal 3 2 2" xfId="6"/>
    <cellStyle name="Normal 3 2 2 2" xfId="2"/>
    <cellStyle name="Normal_09.510_Izgl nod konkursi nometnes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466725</xdr:colOff>
      <xdr:row>4</xdr:row>
      <xdr:rowOff>200025</xdr:rowOff>
    </xdr:from>
    <xdr:ext cx="184731" cy="264560"/>
    <xdr:sp macro="" textlink="">
      <xdr:nvSpPr>
        <xdr:cNvPr id="2" name="TextBox 1"/>
        <xdr:cNvSpPr txBox="1"/>
      </xdr:nvSpPr>
      <xdr:spPr>
        <a:xfrm>
          <a:off x="32575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2"/>
  <sheetViews>
    <sheetView view="pageLayout" zoomScaleNormal="100" workbookViewId="0">
      <selection activeCell="S9" sqref="S9"/>
    </sheetView>
  </sheetViews>
  <sheetFormatPr defaultRowHeight="12" outlineLevelCol="1" x14ac:dyDescent="0.25"/>
  <cols>
    <col min="1" max="1" width="10.85546875" style="377" customWidth="1"/>
    <col min="2" max="2" width="28" style="377" customWidth="1"/>
    <col min="3" max="3" width="8.7109375" style="377" customWidth="1"/>
    <col min="4" max="5" width="8.7109375" style="377" hidden="1" customWidth="1" outlineLevel="1"/>
    <col min="6" max="6" width="8.7109375" style="377" customWidth="1" collapsed="1"/>
    <col min="7" max="7" width="12.28515625" style="377" hidden="1" customWidth="1" outlineLevel="1"/>
    <col min="8" max="8" width="10" style="377" hidden="1" customWidth="1" outlineLevel="1"/>
    <col min="9" max="9" width="8.7109375" style="377" customWidth="1" collapsed="1"/>
    <col min="10" max="10" width="8.7109375" style="377" hidden="1" customWidth="1" outlineLevel="1"/>
    <col min="11" max="11" width="7.7109375" style="377" hidden="1" customWidth="1" outlineLevel="1"/>
    <col min="12" max="12" width="7.42578125" style="377" customWidth="1" collapsed="1"/>
    <col min="13" max="14" width="8.7109375" style="377" hidden="1" customWidth="1" outlineLevel="1"/>
    <col min="15" max="15" width="7.5703125" style="377" customWidth="1" collapsed="1"/>
    <col min="16" max="16" width="36.7109375" style="2" hidden="1" customWidth="1" outlineLevel="1"/>
    <col min="17" max="17" width="9.140625" style="2" collapsed="1"/>
    <col min="18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A2" s="694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6"/>
      <c r="Q2" s="3"/>
    </row>
    <row r="3" spans="1:17" ht="18" customHeight="1" x14ac:dyDescent="0.25">
      <c r="A3" s="697" t="s">
        <v>0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9"/>
      <c r="Q3" s="3"/>
    </row>
    <row r="4" spans="1:17" x14ac:dyDescent="0.25">
      <c r="A4" s="4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8"/>
      <c r="Q4" s="3"/>
    </row>
    <row r="5" spans="1:17" ht="15" customHeight="1" x14ac:dyDescent="0.25">
      <c r="A5" s="9" t="s">
        <v>1</v>
      </c>
      <c r="B5" s="10"/>
      <c r="C5" s="700" t="s">
        <v>2</v>
      </c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1"/>
      <c r="Q5" s="3"/>
    </row>
    <row r="6" spans="1:17" ht="15" customHeight="1" x14ac:dyDescent="0.25">
      <c r="A6" s="9" t="s">
        <v>3</v>
      </c>
      <c r="B6" s="10"/>
      <c r="C6" s="700" t="s">
        <v>4</v>
      </c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1"/>
      <c r="Q6" s="3"/>
    </row>
    <row r="7" spans="1:17" ht="12.75" customHeight="1" x14ac:dyDescent="0.25">
      <c r="A7" s="4" t="s">
        <v>5</v>
      </c>
      <c r="B7" s="5"/>
      <c r="C7" s="692" t="s">
        <v>6</v>
      </c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3"/>
      <c r="Q7" s="3"/>
    </row>
    <row r="8" spans="1:17" ht="12.75" customHeight="1" x14ac:dyDescent="0.25">
      <c r="A8" s="4" t="s">
        <v>7</v>
      </c>
      <c r="B8" s="5"/>
      <c r="C8" s="692" t="s">
        <v>596</v>
      </c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3"/>
      <c r="Q8" s="3"/>
    </row>
    <row r="9" spans="1:17" ht="24" customHeight="1" x14ac:dyDescent="0.25">
      <c r="A9" s="4" t="s">
        <v>9</v>
      </c>
      <c r="B9" s="5"/>
      <c r="C9" s="702" t="s">
        <v>597</v>
      </c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3"/>
      <c r="Q9" s="3"/>
    </row>
    <row r="10" spans="1:17" ht="12.75" customHeight="1" x14ac:dyDescent="0.25">
      <c r="A10" s="11" t="s">
        <v>11</v>
      </c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3"/>
    </row>
    <row r="11" spans="1:17" ht="12.75" customHeight="1" x14ac:dyDescent="0.25">
      <c r="A11" s="4"/>
      <c r="B11" s="5" t="s">
        <v>12</v>
      </c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/>
      <c r="Q11" s="3"/>
    </row>
    <row r="12" spans="1:17" ht="12.75" customHeight="1" x14ac:dyDescent="0.25">
      <c r="A12" s="4"/>
      <c r="B12" s="5" t="s">
        <v>14</v>
      </c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3"/>
      <c r="Q12" s="3"/>
    </row>
    <row r="13" spans="1:17" ht="12.75" customHeight="1" x14ac:dyDescent="0.25">
      <c r="A13" s="4"/>
      <c r="B13" s="5" t="s">
        <v>15</v>
      </c>
      <c r="C13" s="704" t="s">
        <v>598</v>
      </c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5"/>
      <c r="Q13" s="3"/>
    </row>
    <row r="14" spans="1:17" ht="12.75" customHeight="1" x14ac:dyDescent="0.25">
      <c r="A14" s="4"/>
      <c r="B14" s="5" t="s">
        <v>16</v>
      </c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3"/>
      <c r="Q14" s="3"/>
    </row>
    <row r="15" spans="1:17" ht="12.75" customHeight="1" x14ac:dyDescent="0.25">
      <c r="A15" s="4"/>
      <c r="B15" s="5" t="s">
        <v>17</v>
      </c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3"/>
      <c r="Q15" s="3"/>
    </row>
    <row r="16" spans="1:17" ht="12.75" customHeight="1" x14ac:dyDescent="0.25">
      <c r="A16" s="14"/>
      <c r="B16" s="15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7"/>
      <c r="Q16" s="3"/>
    </row>
    <row r="17" spans="1:16" s="17" customFormat="1" ht="12.75" customHeight="1" x14ac:dyDescent="0.25">
      <c r="A17" s="708" t="s">
        <v>18</v>
      </c>
      <c r="B17" s="711" t="s">
        <v>19</v>
      </c>
      <c r="C17" s="714" t="s">
        <v>20</v>
      </c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6"/>
      <c r="P17" s="711" t="s">
        <v>21</v>
      </c>
    </row>
    <row r="18" spans="1:16" s="17" customFormat="1" ht="12.75" customHeight="1" x14ac:dyDescent="0.25">
      <c r="A18" s="709"/>
      <c r="B18" s="712"/>
      <c r="C18" s="717" t="s">
        <v>22</v>
      </c>
      <c r="D18" s="719" t="s">
        <v>23</v>
      </c>
      <c r="E18" s="721" t="s">
        <v>24</v>
      </c>
      <c r="F18" s="723" t="s">
        <v>25</v>
      </c>
      <c r="G18" s="719" t="s">
        <v>26</v>
      </c>
      <c r="H18" s="721" t="s">
        <v>27</v>
      </c>
      <c r="I18" s="723" t="s">
        <v>28</v>
      </c>
      <c r="J18" s="719" t="s">
        <v>29</v>
      </c>
      <c r="K18" s="721" t="s">
        <v>30</v>
      </c>
      <c r="L18" s="723" t="s">
        <v>31</v>
      </c>
      <c r="M18" s="719" t="s">
        <v>32</v>
      </c>
      <c r="N18" s="721" t="s">
        <v>33</v>
      </c>
      <c r="O18" s="723" t="s">
        <v>34</v>
      </c>
      <c r="P18" s="712"/>
    </row>
    <row r="19" spans="1:16" s="18" customFormat="1" ht="78.75" customHeight="1" thickBot="1" x14ac:dyDescent="0.3">
      <c r="A19" s="710"/>
      <c r="B19" s="713"/>
      <c r="C19" s="718"/>
      <c r="D19" s="720"/>
      <c r="E19" s="722"/>
      <c r="F19" s="724"/>
      <c r="G19" s="720"/>
      <c r="H19" s="722"/>
      <c r="I19" s="724"/>
      <c r="J19" s="720"/>
      <c r="K19" s="722"/>
      <c r="L19" s="724"/>
      <c r="M19" s="720"/>
      <c r="N19" s="722"/>
      <c r="O19" s="724"/>
      <c r="P19" s="713"/>
    </row>
    <row r="20" spans="1:16" s="18" customFormat="1" ht="9.75" customHeight="1" thickTop="1" x14ac:dyDescent="0.25">
      <c r="A20" s="19" t="s">
        <v>35</v>
      </c>
      <c r="B20" s="378">
        <v>2</v>
      </c>
      <c r="C20" s="19">
        <v>3</v>
      </c>
      <c r="D20" s="20">
        <v>4</v>
      </c>
      <c r="E20" s="21">
        <v>5</v>
      </c>
      <c r="F20" s="22">
        <v>6</v>
      </c>
      <c r="G20" s="20">
        <v>7</v>
      </c>
      <c r="H20" s="23">
        <v>8</v>
      </c>
      <c r="I20" s="24">
        <v>9</v>
      </c>
      <c r="J20" s="20">
        <v>10</v>
      </c>
      <c r="K20" s="25">
        <v>11</v>
      </c>
      <c r="L20" s="24">
        <v>12</v>
      </c>
      <c r="M20" s="25">
        <v>13</v>
      </c>
      <c r="N20" s="21">
        <v>14</v>
      </c>
      <c r="O20" s="24">
        <v>15</v>
      </c>
      <c r="P20" s="24">
        <v>16</v>
      </c>
    </row>
    <row r="21" spans="1:16" s="34" customFormat="1" x14ac:dyDescent="0.25">
      <c r="A21" s="26"/>
      <c r="B21" s="580" t="s">
        <v>36</v>
      </c>
      <c r="C21" s="28"/>
      <c r="D21" s="29"/>
      <c r="E21" s="30"/>
      <c r="F21" s="31"/>
      <c r="G21" s="29"/>
      <c r="H21" s="32"/>
      <c r="I21" s="33"/>
      <c r="J21" s="29"/>
      <c r="L21" s="33"/>
      <c r="N21" s="30"/>
      <c r="O21" s="33"/>
      <c r="P21" s="35"/>
    </row>
    <row r="22" spans="1:16" s="34" customFormat="1" ht="32.25" customHeight="1" thickBot="1" x14ac:dyDescent="0.3">
      <c r="A22" s="36"/>
      <c r="B22" s="581" t="s">
        <v>37</v>
      </c>
      <c r="C22" s="38">
        <f>F22+I22+L22+O22</f>
        <v>13825</v>
      </c>
      <c r="D22" s="39">
        <f>SUM(D23,D26,D27,D43,D44)</f>
        <v>0</v>
      </c>
      <c r="E22" s="40">
        <f>SUM(E23,E26,E27,E43,E44)</f>
        <v>13825</v>
      </c>
      <c r="F22" s="41">
        <f t="shared" ref="F22:F27" si="0">D22+E22</f>
        <v>13825</v>
      </c>
      <c r="G22" s="39">
        <f>SUM(G23,G26,G44)</f>
        <v>0</v>
      </c>
      <c r="H22" s="42">
        <f>SUM(H23,H26,H44)</f>
        <v>0</v>
      </c>
      <c r="I22" s="43">
        <f>G22+H22</f>
        <v>0</v>
      </c>
      <c r="J22" s="39">
        <f>SUM(J23,J28,J44)</f>
        <v>0</v>
      </c>
      <c r="K22" s="42">
        <f>SUM(K23,K28,K44)</f>
        <v>0</v>
      </c>
      <c r="L22" s="43">
        <f>J22+K22</f>
        <v>0</v>
      </c>
      <c r="M22" s="44">
        <f>SUM(M23,M46)</f>
        <v>0</v>
      </c>
      <c r="N22" s="40">
        <f>SUM(N23,N46)</f>
        <v>0</v>
      </c>
      <c r="O22" s="43">
        <f>M22+N22</f>
        <v>0</v>
      </c>
      <c r="P22" s="45"/>
    </row>
    <row r="23" spans="1:16" ht="21.75" customHeight="1" thickTop="1" x14ac:dyDescent="0.25">
      <c r="A23" s="47"/>
      <c r="B23" s="582" t="s">
        <v>38</v>
      </c>
      <c r="C23" s="49">
        <f>F23+I23+L23+O23</f>
        <v>0</v>
      </c>
      <c r="D23" s="50">
        <f>SUM(D24:D25)</f>
        <v>0</v>
      </c>
      <c r="E23" s="51">
        <f>SUM(E24:E25)</f>
        <v>0</v>
      </c>
      <c r="F23" s="52">
        <f t="shared" si="0"/>
        <v>0</v>
      </c>
      <c r="G23" s="50">
        <f>SUM(G24:G25)</f>
        <v>0</v>
      </c>
      <c r="H23" s="53">
        <f>SUM(H24:H25)</f>
        <v>0</v>
      </c>
      <c r="I23" s="54">
        <f>G23+H23</f>
        <v>0</v>
      </c>
      <c r="J23" s="50">
        <f>SUM(J24:J25)</f>
        <v>0</v>
      </c>
      <c r="K23" s="53">
        <f>SUM(K24:K25)</f>
        <v>0</v>
      </c>
      <c r="L23" s="54">
        <f>J23+K23</f>
        <v>0</v>
      </c>
      <c r="M23" s="55">
        <f>SUM(M24:M25)</f>
        <v>0</v>
      </c>
      <c r="N23" s="51">
        <f>SUM(N24:N25)</f>
        <v>0</v>
      </c>
      <c r="O23" s="54">
        <f>M23+N23</f>
        <v>0</v>
      </c>
      <c r="P23" s="56"/>
    </row>
    <row r="24" spans="1:16" x14ac:dyDescent="0.25">
      <c r="A24" s="57"/>
      <c r="B24" s="583" t="s">
        <v>39</v>
      </c>
      <c r="C24" s="59">
        <f>F24+I24+L24+O24</f>
        <v>0</v>
      </c>
      <c r="D24" s="60"/>
      <c r="E24" s="61"/>
      <c r="F24" s="584">
        <f t="shared" si="0"/>
        <v>0</v>
      </c>
      <c r="G24" s="60"/>
      <c r="H24" s="63"/>
      <c r="I24" s="585">
        <f>G24+H24</f>
        <v>0</v>
      </c>
      <c r="J24" s="60"/>
      <c r="K24" s="63"/>
      <c r="L24" s="585">
        <f>J24+K24</f>
        <v>0</v>
      </c>
      <c r="M24" s="65"/>
      <c r="N24" s="61"/>
      <c r="O24" s="585">
        <f>M24+N24</f>
        <v>0</v>
      </c>
      <c r="P24" s="66"/>
    </row>
    <row r="25" spans="1:16" x14ac:dyDescent="0.25">
      <c r="A25" s="67"/>
      <c r="B25" s="586" t="s">
        <v>40</v>
      </c>
      <c r="C25" s="69">
        <f>F25+I25+L25+O25</f>
        <v>0</v>
      </c>
      <c r="D25" s="70"/>
      <c r="E25" s="71"/>
      <c r="F25" s="587">
        <f t="shared" si="0"/>
        <v>0</v>
      </c>
      <c r="G25" s="70"/>
      <c r="H25" s="73"/>
      <c r="I25" s="588">
        <f>G25+H25</f>
        <v>0</v>
      </c>
      <c r="J25" s="70"/>
      <c r="K25" s="73"/>
      <c r="L25" s="588">
        <f>J25+K25</f>
        <v>0</v>
      </c>
      <c r="M25" s="75"/>
      <c r="N25" s="71"/>
      <c r="O25" s="588">
        <f>M25+N25</f>
        <v>0</v>
      </c>
      <c r="P25" s="76"/>
    </row>
    <row r="26" spans="1:16" s="34" customFormat="1" ht="33.75" customHeight="1" thickBot="1" x14ac:dyDescent="0.3">
      <c r="A26" s="77">
        <v>19300</v>
      </c>
      <c r="B26" s="589" t="s">
        <v>41</v>
      </c>
      <c r="C26" s="78">
        <f>SUM(F26,I26)</f>
        <v>6325</v>
      </c>
      <c r="D26" s="79"/>
      <c r="E26" s="80">
        <f>1125+5000+200</f>
        <v>6325</v>
      </c>
      <c r="F26" s="590">
        <f t="shared" si="0"/>
        <v>6325</v>
      </c>
      <c r="G26" s="79"/>
      <c r="H26" s="82"/>
      <c r="I26" s="591">
        <f>G26+H26</f>
        <v>0</v>
      </c>
      <c r="J26" s="84" t="s">
        <v>42</v>
      </c>
      <c r="K26" s="85" t="s">
        <v>42</v>
      </c>
      <c r="L26" s="86" t="s">
        <v>42</v>
      </c>
      <c r="M26" s="87" t="s">
        <v>42</v>
      </c>
      <c r="N26" s="88" t="s">
        <v>42</v>
      </c>
      <c r="O26" s="86" t="s">
        <v>42</v>
      </c>
      <c r="P26" s="89"/>
    </row>
    <row r="27" spans="1:16" s="34" customFormat="1" ht="36.75" customHeight="1" thickTop="1" x14ac:dyDescent="0.25">
      <c r="A27" s="90"/>
      <c r="B27" s="592" t="s">
        <v>43</v>
      </c>
      <c r="C27" s="91">
        <f>F27</f>
        <v>7500</v>
      </c>
      <c r="D27" s="92"/>
      <c r="E27" s="143">
        <f>7500</f>
        <v>7500</v>
      </c>
      <c r="F27" s="593">
        <f t="shared" si="0"/>
        <v>7500</v>
      </c>
      <c r="G27" s="95" t="s">
        <v>42</v>
      </c>
      <c r="H27" s="96" t="s">
        <v>42</v>
      </c>
      <c r="I27" s="97" t="s">
        <v>42</v>
      </c>
      <c r="J27" s="95" t="s">
        <v>42</v>
      </c>
      <c r="K27" s="96" t="s">
        <v>42</v>
      </c>
      <c r="L27" s="97" t="s">
        <v>42</v>
      </c>
      <c r="M27" s="98" t="s">
        <v>42</v>
      </c>
      <c r="N27" s="99" t="s">
        <v>42</v>
      </c>
      <c r="O27" s="97" t="s">
        <v>42</v>
      </c>
      <c r="P27" s="100"/>
    </row>
    <row r="28" spans="1:16" s="34" customFormat="1" ht="36" x14ac:dyDescent="0.25">
      <c r="A28" s="90">
        <v>21300</v>
      </c>
      <c r="B28" s="592" t="s">
        <v>44</v>
      </c>
      <c r="C28" s="91">
        <f t="shared" ref="C28:C42" si="1">L28</f>
        <v>0</v>
      </c>
      <c r="D28" s="95" t="s">
        <v>42</v>
      </c>
      <c r="E28" s="99" t="s">
        <v>42</v>
      </c>
      <c r="F28" s="101" t="s">
        <v>42</v>
      </c>
      <c r="G28" s="95" t="s">
        <v>42</v>
      </c>
      <c r="H28" s="96" t="s">
        <v>42</v>
      </c>
      <c r="I28" s="97" t="s">
        <v>42</v>
      </c>
      <c r="J28" s="102">
        <f>SUM(J29,J33,J35,J38)</f>
        <v>0</v>
      </c>
      <c r="K28" s="103">
        <f>SUM(K29,K33,K35,K38)</f>
        <v>0</v>
      </c>
      <c r="L28" s="104">
        <f t="shared" ref="L28:L42" si="2">J28+K28</f>
        <v>0</v>
      </c>
      <c r="M28" s="98" t="s">
        <v>42</v>
      </c>
      <c r="N28" s="99" t="s">
        <v>42</v>
      </c>
      <c r="O28" s="97" t="s">
        <v>42</v>
      </c>
      <c r="P28" s="100"/>
    </row>
    <row r="29" spans="1:16" s="34" customFormat="1" ht="24" x14ac:dyDescent="0.25">
      <c r="A29" s="105">
        <v>21350</v>
      </c>
      <c r="B29" s="592" t="s">
        <v>45</v>
      </c>
      <c r="C29" s="91">
        <f t="shared" si="1"/>
        <v>0</v>
      </c>
      <c r="D29" s="95" t="s">
        <v>42</v>
      </c>
      <c r="E29" s="99" t="s">
        <v>42</v>
      </c>
      <c r="F29" s="101" t="s">
        <v>42</v>
      </c>
      <c r="G29" s="95" t="s">
        <v>42</v>
      </c>
      <c r="H29" s="96" t="s">
        <v>42</v>
      </c>
      <c r="I29" s="97" t="s">
        <v>42</v>
      </c>
      <c r="J29" s="102">
        <f>SUM(J30:J32)</f>
        <v>0</v>
      </c>
      <c r="K29" s="103">
        <f>SUM(K30:K32)</f>
        <v>0</v>
      </c>
      <c r="L29" s="104">
        <f t="shared" si="2"/>
        <v>0</v>
      </c>
      <c r="M29" s="98" t="s">
        <v>42</v>
      </c>
      <c r="N29" s="99" t="s">
        <v>42</v>
      </c>
      <c r="O29" s="97" t="s">
        <v>42</v>
      </c>
      <c r="P29" s="100"/>
    </row>
    <row r="30" spans="1:16" x14ac:dyDescent="0.25">
      <c r="A30" s="57">
        <v>21351</v>
      </c>
      <c r="B30" s="594" t="s">
        <v>46</v>
      </c>
      <c r="C30" s="107">
        <f t="shared" si="1"/>
        <v>0</v>
      </c>
      <c r="D30" s="108" t="s">
        <v>42</v>
      </c>
      <c r="E30" s="109" t="s">
        <v>42</v>
      </c>
      <c r="F30" s="110" t="s">
        <v>42</v>
      </c>
      <c r="G30" s="108" t="s">
        <v>42</v>
      </c>
      <c r="H30" s="111" t="s">
        <v>42</v>
      </c>
      <c r="I30" s="112" t="s">
        <v>42</v>
      </c>
      <c r="J30" s="113"/>
      <c r="K30" s="114"/>
      <c r="L30" s="266">
        <f t="shared" si="2"/>
        <v>0</v>
      </c>
      <c r="M30" s="116" t="s">
        <v>42</v>
      </c>
      <c r="N30" s="109" t="s">
        <v>42</v>
      </c>
      <c r="O30" s="112" t="s">
        <v>42</v>
      </c>
      <c r="P30" s="66"/>
    </row>
    <row r="31" spans="1:16" x14ac:dyDescent="0.25">
      <c r="A31" s="67">
        <v>21352</v>
      </c>
      <c r="B31" s="595" t="s">
        <v>47</v>
      </c>
      <c r="C31" s="118">
        <f t="shared" si="1"/>
        <v>0</v>
      </c>
      <c r="D31" s="119" t="s">
        <v>42</v>
      </c>
      <c r="E31" s="120" t="s">
        <v>42</v>
      </c>
      <c r="F31" s="121" t="s">
        <v>42</v>
      </c>
      <c r="G31" s="119" t="s">
        <v>42</v>
      </c>
      <c r="H31" s="122" t="s">
        <v>42</v>
      </c>
      <c r="I31" s="123" t="s">
        <v>42</v>
      </c>
      <c r="J31" s="124"/>
      <c r="K31" s="125"/>
      <c r="L31" s="252">
        <f t="shared" si="2"/>
        <v>0</v>
      </c>
      <c r="M31" s="127" t="s">
        <v>42</v>
      </c>
      <c r="N31" s="120" t="s">
        <v>42</v>
      </c>
      <c r="O31" s="123" t="s">
        <v>42</v>
      </c>
      <c r="P31" s="76"/>
    </row>
    <row r="32" spans="1:16" ht="24" x14ac:dyDescent="0.25">
      <c r="A32" s="67">
        <v>21359</v>
      </c>
      <c r="B32" s="595" t="s">
        <v>48</v>
      </c>
      <c r="C32" s="118">
        <f t="shared" si="1"/>
        <v>0</v>
      </c>
      <c r="D32" s="119" t="s">
        <v>42</v>
      </c>
      <c r="E32" s="120" t="s">
        <v>42</v>
      </c>
      <c r="F32" s="121" t="s">
        <v>42</v>
      </c>
      <c r="G32" s="119" t="s">
        <v>42</v>
      </c>
      <c r="H32" s="122" t="s">
        <v>42</v>
      </c>
      <c r="I32" s="123" t="s">
        <v>42</v>
      </c>
      <c r="J32" s="124"/>
      <c r="K32" s="125"/>
      <c r="L32" s="252">
        <f t="shared" si="2"/>
        <v>0</v>
      </c>
      <c r="M32" s="127" t="s">
        <v>42</v>
      </c>
      <c r="N32" s="120" t="s">
        <v>42</v>
      </c>
      <c r="O32" s="123" t="s">
        <v>42</v>
      </c>
      <c r="P32" s="76"/>
    </row>
    <row r="33" spans="1:16" s="34" customFormat="1" ht="36" x14ac:dyDescent="0.25">
      <c r="A33" s="105">
        <v>21370</v>
      </c>
      <c r="B33" s="592" t="s">
        <v>49</v>
      </c>
      <c r="C33" s="91">
        <f t="shared" si="1"/>
        <v>0</v>
      </c>
      <c r="D33" s="95" t="s">
        <v>42</v>
      </c>
      <c r="E33" s="99" t="s">
        <v>42</v>
      </c>
      <c r="F33" s="101" t="s">
        <v>42</v>
      </c>
      <c r="G33" s="95" t="s">
        <v>42</v>
      </c>
      <c r="H33" s="96" t="s">
        <v>42</v>
      </c>
      <c r="I33" s="97" t="s">
        <v>42</v>
      </c>
      <c r="J33" s="102">
        <f>SUM(J34)</f>
        <v>0</v>
      </c>
      <c r="K33" s="103">
        <f>SUM(K34)</f>
        <v>0</v>
      </c>
      <c r="L33" s="104">
        <f t="shared" si="2"/>
        <v>0</v>
      </c>
      <c r="M33" s="98" t="s">
        <v>42</v>
      </c>
      <c r="N33" s="99" t="s">
        <v>42</v>
      </c>
      <c r="O33" s="97" t="s">
        <v>42</v>
      </c>
      <c r="P33" s="100"/>
    </row>
    <row r="34" spans="1:16" ht="36" x14ac:dyDescent="0.25">
      <c r="A34" s="128">
        <v>21379</v>
      </c>
      <c r="B34" s="596" t="s">
        <v>50</v>
      </c>
      <c r="C34" s="130">
        <f t="shared" si="1"/>
        <v>0</v>
      </c>
      <c r="D34" s="131" t="s">
        <v>42</v>
      </c>
      <c r="E34" s="132" t="s">
        <v>42</v>
      </c>
      <c r="F34" s="133" t="s">
        <v>42</v>
      </c>
      <c r="G34" s="131" t="s">
        <v>42</v>
      </c>
      <c r="H34" s="134" t="s">
        <v>42</v>
      </c>
      <c r="I34" s="135" t="s">
        <v>42</v>
      </c>
      <c r="J34" s="136"/>
      <c r="K34" s="137"/>
      <c r="L34" s="282">
        <f t="shared" si="2"/>
        <v>0</v>
      </c>
      <c r="M34" s="139" t="s">
        <v>42</v>
      </c>
      <c r="N34" s="132" t="s">
        <v>42</v>
      </c>
      <c r="O34" s="135" t="s">
        <v>42</v>
      </c>
      <c r="P34" s="140"/>
    </row>
    <row r="35" spans="1:16" s="34" customFormat="1" x14ac:dyDescent="0.25">
      <c r="A35" s="105">
        <v>21380</v>
      </c>
      <c r="B35" s="592" t="s">
        <v>51</v>
      </c>
      <c r="C35" s="91">
        <f t="shared" si="1"/>
        <v>0</v>
      </c>
      <c r="D35" s="95" t="s">
        <v>42</v>
      </c>
      <c r="E35" s="99" t="s">
        <v>42</v>
      </c>
      <c r="F35" s="101" t="s">
        <v>42</v>
      </c>
      <c r="G35" s="95" t="s">
        <v>42</v>
      </c>
      <c r="H35" s="96" t="s">
        <v>42</v>
      </c>
      <c r="I35" s="97" t="s">
        <v>42</v>
      </c>
      <c r="J35" s="102">
        <f>SUM(J36:J37)</f>
        <v>0</v>
      </c>
      <c r="K35" s="103">
        <f>SUM(K36:K37)</f>
        <v>0</v>
      </c>
      <c r="L35" s="104">
        <f t="shared" si="2"/>
        <v>0</v>
      </c>
      <c r="M35" s="98" t="s">
        <v>42</v>
      </c>
      <c r="N35" s="99" t="s">
        <v>42</v>
      </c>
      <c r="O35" s="97" t="s">
        <v>42</v>
      </c>
      <c r="P35" s="100"/>
    </row>
    <row r="36" spans="1:16" x14ac:dyDescent="0.25">
      <c r="A36" s="58">
        <v>21381</v>
      </c>
      <c r="B36" s="594" t="s">
        <v>52</v>
      </c>
      <c r="C36" s="107">
        <f t="shared" si="1"/>
        <v>0</v>
      </c>
      <c r="D36" s="108" t="s">
        <v>42</v>
      </c>
      <c r="E36" s="109" t="s">
        <v>42</v>
      </c>
      <c r="F36" s="110" t="s">
        <v>42</v>
      </c>
      <c r="G36" s="108" t="s">
        <v>42</v>
      </c>
      <c r="H36" s="111" t="s">
        <v>42</v>
      </c>
      <c r="I36" s="112" t="s">
        <v>42</v>
      </c>
      <c r="J36" s="113"/>
      <c r="K36" s="114"/>
      <c r="L36" s="266">
        <f t="shared" si="2"/>
        <v>0</v>
      </c>
      <c r="M36" s="116" t="s">
        <v>42</v>
      </c>
      <c r="N36" s="109" t="s">
        <v>42</v>
      </c>
      <c r="O36" s="112" t="s">
        <v>42</v>
      </c>
      <c r="P36" s="66"/>
    </row>
    <row r="37" spans="1:16" ht="24" x14ac:dyDescent="0.25">
      <c r="A37" s="68">
        <v>21383</v>
      </c>
      <c r="B37" s="595" t="s">
        <v>53</v>
      </c>
      <c r="C37" s="118">
        <f t="shared" si="1"/>
        <v>0</v>
      </c>
      <c r="D37" s="119" t="s">
        <v>42</v>
      </c>
      <c r="E37" s="120" t="s">
        <v>42</v>
      </c>
      <c r="F37" s="121" t="s">
        <v>42</v>
      </c>
      <c r="G37" s="119" t="s">
        <v>42</v>
      </c>
      <c r="H37" s="122" t="s">
        <v>42</v>
      </c>
      <c r="I37" s="123" t="s">
        <v>42</v>
      </c>
      <c r="J37" s="124"/>
      <c r="K37" s="125"/>
      <c r="L37" s="252">
        <f t="shared" si="2"/>
        <v>0</v>
      </c>
      <c r="M37" s="127" t="s">
        <v>42</v>
      </c>
      <c r="N37" s="120" t="s">
        <v>42</v>
      </c>
      <c r="O37" s="123" t="s">
        <v>42</v>
      </c>
      <c r="P37" s="76"/>
    </row>
    <row r="38" spans="1:16" s="34" customFormat="1" ht="24" x14ac:dyDescent="0.25">
      <c r="A38" s="105">
        <v>21390</v>
      </c>
      <c r="B38" s="592" t="s">
        <v>54</v>
      </c>
      <c r="C38" s="91">
        <f t="shared" si="1"/>
        <v>0</v>
      </c>
      <c r="D38" s="95" t="s">
        <v>42</v>
      </c>
      <c r="E38" s="99" t="s">
        <v>42</v>
      </c>
      <c r="F38" s="101" t="s">
        <v>42</v>
      </c>
      <c r="G38" s="95" t="s">
        <v>42</v>
      </c>
      <c r="H38" s="96" t="s">
        <v>42</v>
      </c>
      <c r="I38" s="97" t="s">
        <v>42</v>
      </c>
      <c r="J38" s="102">
        <f>SUM(J39:J42)</f>
        <v>0</v>
      </c>
      <c r="K38" s="103">
        <f>SUM(K39:K42)</f>
        <v>0</v>
      </c>
      <c r="L38" s="104">
        <f t="shared" si="2"/>
        <v>0</v>
      </c>
      <c r="M38" s="98" t="s">
        <v>42</v>
      </c>
      <c r="N38" s="99" t="s">
        <v>42</v>
      </c>
      <c r="O38" s="97" t="s">
        <v>42</v>
      </c>
      <c r="P38" s="100"/>
    </row>
    <row r="39" spans="1:16" ht="24" x14ac:dyDescent="0.25">
      <c r="A39" s="58">
        <v>21391</v>
      </c>
      <c r="B39" s="594" t="s">
        <v>55</v>
      </c>
      <c r="C39" s="107">
        <f t="shared" si="1"/>
        <v>0</v>
      </c>
      <c r="D39" s="108" t="s">
        <v>42</v>
      </c>
      <c r="E39" s="109" t="s">
        <v>42</v>
      </c>
      <c r="F39" s="110" t="s">
        <v>42</v>
      </c>
      <c r="G39" s="108" t="s">
        <v>42</v>
      </c>
      <c r="H39" s="111" t="s">
        <v>42</v>
      </c>
      <c r="I39" s="112" t="s">
        <v>42</v>
      </c>
      <c r="J39" s="113"/>
      <c r="K39" s="114"/>
      <c r="L39" s="266">
        <f t="shared" si="2"/>
        <v>0</v>
      </c>
      <c r="M39" s="116" t="s">
        <v>42</v>
      </c>
      <c r="N39" s="109" t="s">
        <v>42</v>
      </c>
      <c r="O39" s="112" t="s">
        <v>42</v>
      </c>
      <c r="P39" s="66"/>
    </row>
    <row r="40" spans="1:16" x14ac:dyDescent="0.25">
      <c r="A40" s="68">
        <v>21393</v>
      </c>
      <c r="B40" s="595" t="s">
        <v>56</v>
      </c>
      <c r="C40" s="118">
        <f t="shared" si="1"/>
        <v>0</v>
      </c>
      <c r="D40" s="119" t="s">
        <v>42</v>
      </c>
      <c r="E40" s="120" t="s">
        <v>42</v>
      </c>
      <c r="F40" s="121" t="s">
        <v>42</v>
      </c>
      <c r="G40" s="119" t="s">
        <v>42</v>
      </c>
      <c r="H40" s="122" t="s">
        <v>42</v>
      </c>
      <c r="I40" s="123" t="s">
        <v>42</v>
      </c>
      <c r="J40" s="124"/>
      <c r="K40" s="125"/>
      <c r="L40" s="252">
        <f t="shared" si="2"/>
        <v>0</v>
      </c>
      <c r="M40" s="127" t="s">
        <v>42</v>
      </c>
      <c r="N40" s="120" t="s">
        <v>42</v>
      </c>
      <c r="O40" s="123" t="s">
        <v>42</v>
      </c>
      <c r="P40" s="76"/>
    </row>
    <row r="41" spans="1:16" x14ac:dyDescent="0.25">
      <c r="A41" s="68">
        <v>21395</v>
      </c>
      <c r="B41" s="595" t="s">
        <v>57</v>
      </c>
      <c r="C41" s="118">
        <f t="shared" si="1"/>
        <v>0</v>
      </c>
      <c r="D41" s="119" t="s">
        <v>42</v>
      </c>
      <c r="E41" s="120" t="s">
        <v>42</v>
      </c>
      <c r="F41" s="121" t="s">
        <v>42</v>
      </c>
      <c r="G41" s="119" t="s">
        <v>42</v>
      </c>
      <c r="H41" s="122" t="s">
        <v>42</v>
      </c>
      <c r="I41" s="123" t="s">
        <v>42</v>
      </c>
      <c r="J41" s="124"/>
      <c r="K41" s="125"/>
      <c r="L41" s="252">
        <f t="shared" si="2"/>
        <v>0</v>
      </c>
      <c r="M41" s="127" t="s">
        <v>42</v>
      </c>
      <c r="N41" s="120" t="s">
        <v>42</v>
      </c>
      <c r="O41" s="123" t="s">
        <v>42</v>
      </c>
      <c r="P41" s="76"/>
    </row>
    <row r="42" spans="1:16" ht="24" x14ac:dyDescent="0.25">
      <c r="A42" s="68">
        <v>21399</v>
      </c>
      <c r="B42" s="595" t="s">
        <v>58</v>
      </c>
      <c r="C42" s="118">
        <f t="shared" si="1"/>
        <v>0</v>
      </c>
      <c r="D42" s="119" t="s">
        <v>42</v>
      </c>
      <c r="E42" s="120" t="s">
        <v>42</v>
      </c>
      <c r="F42" s="121" t="s">
        <v>42</v>
      </c>
      <c r="G42" s="119" t="s">
        <v>42</v>
      </c>
      <c r="H42" s="122" t="s">
        <v>42</v>
      </c>
      <c r="I42" s="123" t="s">
        <v>42</v>
      </c>
      <c r="J42" s="124"/>
      <c r="K42" s="125"/>
      <c r="L42" s="252">
        <f t="shared" si="2"/>
        <v>0</v>
      </c>
      <c r="M42" s="127" t="s">
        <v>42</v>
      </c>
      <c r="N42" s="120" t="s">
        <v>42</v>
      </c>
      <c r="O42" s="123" t="s">
        <v>42</v>
      </c>
      <c r="P42" s="76"/>
    </row>
    <row r="43" spans="1:16" s="34" customFormat="1" ht="36.75" customHeight="1" x14ac:dyDescent="0.25">
      <c r="A43" s="105">
        <v>21420</v>
      </c>
      <c r="B43" s="592" t="s">
        <v>59</v>
      </c>
      <c r="C43" s="141">
        <f>F43</f>
        <v>0</v>
      </c>
      <c r="D43" s="142"/>
      <c r="E43" s="143">
        <v>0</v>
      </c>
      <c r="F43" s="593">
        <f>D43+E43</f>
        <v>0</v>
      </c>
      <c r="G43" s="95" t="s">
        <v>42</v>
      </c>
      <c r="H43" s="96" t="s">
        <v>42</v>
      </c>
      <c r="I43" s="97" t="s">
        <v>42</v>
      </c>
      <c r="J43" s="95" t="s">
        <v>42</v>
      </c>
      <c r="K43" s="96" t="s">
        <v>42</v>
      </c>
      <c r="L43" s="97" t="s">
        <v>42</v>
      </c>
      <c r="M43" s="98" t="s">
        <v>42</v>
      </c>
      <c r="N43" s="99" t="s">
        <v>42</v>
      </c>
      <c r="O43" s="97" t="s">
        <v>42</v>
      </c>
      <c r="P43" s="100"/>
    </row>
    <row r="44" spans="1:16" s="34" customFormat="1" ht="24" x14ac:dyDescent="0.25">
      <c r="A44" s="144">
        <v>21490</v>
      </c>
      <c r="B44" s="597" t="s">
        <v>60</v>
      </c>
      <c r="C44" s="141">
        <f>F44+I44+L44</f>
        <v>0</v>
      </c>
      <c r="D44" s="146">
        <f>D45</f>
        <v>0</v>
      </c>
      <c r="E44" s="147">
        <f>E45</f>
        <v>0</v>
      </c>
      <c r="F44" s="148">
        <f>D44+E44</f>
        <v>0</v>
      </c>
      <c r="G44" s="146">
        <f>G45</f>
        <v>0</v>
      </c>
      <c r="H44" s="149">
        <f t="shared" ref="H44:K44" si="3">H45</f>
        <v>0</v>
      </c>
      <c r="I44" s="150">
        <f>G44+H44</f>
        <v>0</v>
      </c>
      <c r="J44" s="146">
        <f>J45</f>
        <v>0</v>
      </c>
      <c r="K44" s="149">
        <f t="shared" si="3"/>
        <v>0</v>
      </c>
      <c r="L44" s="150">
        <f>J44+K44</f>
        <v>0</v>
      </c>
      <c r="M44" s="98" t="s">
        <v>42</v>
      </c>
      <c r="N44" s="99" t="s">
        <v>42</v>
      </c>
      <c r="O44" s="97" t="s">
        <v>42</v>
      </c>
      <c r="P44" s="100"/>
    </row>
    <row r="45" spans="1:16" s="34" customFormat="1" ht="24" x14ac:dyDescent="0.25">
      <c r="A45" s="68">
        <v>21499</v>
      </c>
      <c r="B45" s="595" t="s">
        <v>61</v>
      </c>
      <c r="C45" s="151">
        <f>F45+I45+L45</f>
        <v>0</v>
      </c>
      <c r="D45" s="60"/>
      <c r="E45" s="61"/>
      <c r="F45" s="584">
        <f>D45+E45</f>
        <v>0</v>
      </c>
      <c r="G45" s="152"/>
      <c r="H45" s="63"/>
      <c r="I45" s="585">
        <f>G45+H45</f>
        <v>0</v>
      </c>
      <c r="J45" s="60"/>
      <c r="K45" s="63"/>
      <c r="L45" s="585">
        <f>J45+K45</f>
        <v>0</v>
      </c>
      <c r="M45" s="139" t="s">
        <v>42</v>
      </c>
      <c r="N45" s="132" t="s">
        <v>42</v>
      </c>
      <c r="O45" s="135" t="s">
        <v>42</v>
      </c>
      <c r="P45" s="140"/>
    </row>
    <row r="46" spans="1:16" ht="24" x14ac:dyDescent="0.25">
      <c r="A46" s="153">
        <v>23000</v>
      </c>
      <c r="B46" s="598" t="s">
        <v>62</v>
      </c>
      <c r="C46" s="141">
        <f>O46</f>
        <v>0</v>
      </c>
      <c r="D46" s="155" t="s">
        <v>42</v>
      </c>
      <c r="E46" s="156" t="s">
        <v>42</v>
      </c>
      <c r="F46" s="157" t="s">
        <v>42</v>
      </c>
      <c r="G46" s="155" t="s">
        <v>42</v>
      </c>
      <c r="H46" s="158" t="s">
        <v>42</v>
      </c>
      <c r="I46" s="159" t="s">
        <v>42</v>
      </c>
      <c r="J46" s="155" t="s">
        <v>42</v>
      </c>
      <c r="K46" s="158" t="s">
        <v>42</v>
      </c>
      <c r="L46" s="159" t="s">
        <v>42</v>
      </c>
      <c r="M46" s="160">
        <f>SUM(M47:M48)</f>
        <v>0</v>
      </c>
      <c r="N46" s="161">
        <f>SUM(N47:N48)</f>
        <v>0</v>
      </c>
      <c r="O46" s="162">
        <f>M46+N46</f>
        <v>0</v>
      </c>
      <c r="P46" s="100"/>
    </row>
    <row r="47" spans="1:16" ht="24" x14ac:dyDescent="0.25">
      <c r="A47" s="163">
        <v>23410</v>
      </c>
      <c r="B47" s="599" t="s">
        <v>63</v>
      </c>
      <c r="C47" s="165">
        <f>O47</f>
        <v>0</v>
      </c>
      <c r="D47" s="166" t="s">
        <v>42</v>
      </c>
      <c r="E47" s="167" t="s">
        <v>42</v>
      </c>
      <c r="F47" s="168" t="s">
        <v>42</v>
      </c>
      <c r="G47" s="166" t="s">
        <v>42</v>
      </c>
      <c r="H47" s="169" t="s">
        <v>42</v>
      </c>
      <c r="I47" s="170" t="s">
        <v>42</v>
      </c>
      <c r="J47" s="166" t="s">
        <v>42</v>
      </c>
      <c r="K47" s="169" t="s">
        <v>42</v>
      </c>
      <c r="L47" s="170" t="s">
        <v>42</v>
      </c>
      <c r="M47" s="171"/>
      <c r="N47" s="172"/>
      <c r="O47" s="180">
        <f>M47+N47</f>
        <v>0</v>
      </c>
      <c r="P47" s="174"/>
    </row>
    <row r="48" spans="1:16" ht="24" x14ac:dyDescent="0.25">
      <c r="A48" s="163">
        <v>23510</v>
      </c>
      <c r="B48" s="599" t="s">
        <v>64</v>
      </c>
      <c r="C48" s="165">
        <f>O48</f>
        <v>0</v>
      </c>
      <c r="D48" s="166" t="s">
        <v>42</v>
      </c>
      <c r="E48" s="167" t="s">
        <v>42</v>
      </c>
      <c r="F48" s="168" t="s">
        <v>42</v>
      </c>
      <c r="G48" s="166" t="s">
        <v>42</v>
      </c>
      <c r="H48" s="169" t="s">
        <v>42</v>
      </c>
      <c r="I48" s="170" t="s">
        <v>42</v>
      </c>
      <c r="J48" s="166" t="s">
        <v>42</v>
      </c>
      <c r="K48" s="169" t="s">
        <v>42</v>
      </c>
      <c r="L48" s="170" t="s">
        <v>42</v>
      </c>
      <c r="M48" s="171"/>
      <c r="N48" s="172"/>
      <c r="O48" s="180">
        <f>M48+N48</f>
        <v>0</v>
      </c>
      <c r="P48" s="174"/>
    </row>
    <row r="49" spans="1:16" x14ac:dyDescent="0.25">
      <c r="A49" s="175"/>
      <c r="B49" s="599"/>
      <c r="C49" s="176"/>
      <c r="D49" s="166"/>
      <c r="E49" s="167"/>
      <c r="F49" s="177"/>
      <c r="G49" s="166"/>
      <c r="H49" s="169"/>
      <c r="I49" s="170"/>
      <c r="J49" s="178"/>
      <c r="K49" s="179"/>
      <c r="L49" s="180"/>
      <c r="M49" s="181"/>
      <c r="N49" s="182"/>
      <c r="O49" s="180"/>
      <c r="P49" s="174"/>
    </row>
    <row r="50" spans="1:16" s="34" customFormat="1" x14ac:dyDescent="0.25">
      <c r="A50" s="183"/>
      <c r="B50" s="600" t="s">
        <v>65</v>
      </c>
      <c r="C50" s="185"/>
      <c r="D50" s="186"/>
      <c r="E50" s="187"/>
      <c r="F50" s="188"/>
      <c r="G50" s="186"/>
      <c r="H50" s="189"/>
      <c r="I50" s="190"/>
      <c r="J50" s="186"/>
      <c r="K50" s="189"/>
      <c r="L50" s="190"/>
      <c r="M50" s="191"/>
      <c r="N50" s="187"/>
      <c r="O50" s="190"/>
      <c r="P50" s="192"/>
    </row>
    <row r="51" spans="1:16" s="34" customFormat="1" ht="12.75" thickBot="1" x14ac:dyDescent="0.3">
      <c r="A51" s="193"/>
      <c r="B51" s="601" t="s">
        <v>66</v>
      </c>
      <c r="C51" s="194">
        <f t="shared" ref="C51:C114" si="4">F51+I51+L51+O51</f>
        <v>13825</v>
      </c>
      <c r="D51" s="195">
        <f>SUM(D52,D283)</f>
        <v>0</v>
      </c>
      <c r="E51" s="196">
        <f>SUM(E52,E283)</f>
        <v>13825</v>
      </c>
      <c r="F51" s="197">
        <f t="shared" ref="F51:F115" si="5">D51+E51</f>
        <v>13825</v>
      </c>
      <c r="G51" s="195">
        <f>SUM(G52,G283)</f>
        <v>0</v>
      </c>
      <c r="H51" s="198">
        <f>SUM(H52,H283)</f>
        <v>0</v>
      </c>
      <c r="I51" s="199">
        <f t="shared" ref="I51:I115" si="6">G51+H51</f>
        <v>0</v>
      </c>
      <c r="J51" s="195">
        <f>SUM(J52,J283)</f>
        <v>0</v>
      </c>
      <c r="K51" s="198">
        <f>SUM(K52,K283)</f>
        <v>0</v>
      </c>
      <c r="L51" s="199">
        <f t="shared" ref="L51:L115" si="7">J51+K51</f>
        <v>0</v>
      </c>
      <c r="M51" s="200">
        <f>SUM(M52,M283)</f>
        <v>0</v>
      </c>
      <c r="N51" s="196">
        <f>SUM(N52,N283)</f>
        <v>0</v>
      </c>
      <c r="O51" s="199">
        <f t="shared" ref="O51:O115" si="8">M51+N51</f>
        <v>0</v>
      </c>
      <c r="P51" s="45"/>
    </row>
    <row r="52" spans="1:16" s="34" customFormat="1" ht="36.75" thickTop="1" x14ac:dyDescent="0.25">
      <c r="A52" s="201"/>
      <c r="B52" s="602" t="s">
        <v>67</v>
      </c>
      <c r="C52" s="203">
        <f t="shared" si="4"/>
        <v>12700</v>
      </c>
      <c r="D52" s="204">
        <f>SUM(D53,D195)</f>
        <v>0</v>
      </c>
      <c r="E52" s="205">
        <f>SUM(E53,E195)</f>
        <v>12700</v>
      </c>
      <c r="F52" s="206">
        <f t="shared" si="5"/>
        <v>12700</v>
      </c>
      <c r="G52" s="204">
        <f>SUM(G53,G195)</f>
        <v>0</v>
      </c>
      <c r="H52" s="207">
        <f>SUM(H53,H195)</f>
        <v>0</v>
      </c>
      <c r="I52" s="208">
        <f t="shared" si="6"/>
        <v>0</v>
      </c>
      <c r="J52" s="204">
        <f>SUM(J53,J195)</f>
        <v>0</v>
      </c>
      <c r="K52" s="207">
        <f>SUM(K53,K195)</f>
        <v>0</v>
      </c>
      <c r="L52" s="208">
        <f t="shared" si="7"/>
        <v>0</v>
      </c>
      <c r="M52" s="209">
        <f>SUM(M53,M195)</f>
        <v>0</v>
      </c>
      <c r="N52" s="205">
        <f>SUM(N53,N195)</f>
        <v>0</v>
      </c>
      <c r="O52" s="208">
        <f t="shared" si="8"/>
        <v>0</v>
      </c>
      <c r="P52" s="210"/>
    </row>
    <row r="53" spans="1:16" s="34" customFormat="1" ht="24" x14ac:dyDescent="0.25">
      <c r="A53" s="28"/>
      <c r="B53" s="603" t="s">
        <v>68</v>
      </c>
      <c r="C53" s="211">
        <f t="shared" si="4"/>
        <v>12700</v>
      </c>
      <c r="D53" s="212">
        <f>SUM(D54,D76,D174,D188)</f>
        <v>0</v>
      </c>
      <c r="E53" s="213">
        <f>SUM(E54,E76,E174,E188)</f>
        <v>12700</v>
      </c>
      <c r="F53" s="214">
        <f t="shared" si="5"/>
        <v>12700</v>
      </c>
      <c r="G53" s="212">
        <f>SUM(G54,G76,G174,G188)</f>
        <v>0</v>
      </c>
      <c r="H53" s="215">
        <f>SUM(H54,H76,H174,H188)</f>
        <v>0</v>
      </c>
      <c r="I53" s="216">
        <f t="shared" si="6"/>
        <v>0</v>
      </c>
      <c r="J53" s="212">
        <f>SUM(J54,J76,J174,J188)</f>
        <v>0</v>
      </c>
      <c r="K53" s="215">
        <f>SUM(K54,K76,K174,K188)</f>
        <v>0</v>
      </c>
      <c r="L53" s="216">
        <f t="shared" si="7"/>
        <v>0</v>
      </c>
      <c r="M53" s="46">
        <f>SUM(M54,M76,M174,M188)</f>
        <v>0</v>
      </c>
      <c r="N53" s="213">
        <f>SUM(N54,N76,N174,N188)</f>
        <v>0</v>
      </c>
      <c r="O53" s="216">
        <f t="shared" si="8"/>
        <v>0</v>
      </c>
      <c r="P53" s="217"/>
    </row>
    <row r="54" spans="1:16" s="34" customFormat="1" x14ac:dyDescent="0.25">
      <c r="A54" s="218">
        <v>1000</v>
      </c>
      <c r="B54" s="604" t="s">
        <v>69</v>
      </c>
      <c r="C54" s="219">
        <f t="shared" si="4"/>
        <v>0</v>
      </c>
      <c r="D54" s="220">
        <f>SUM(D55,D68)</f>
        <v>0</v>
      </c>
      <c r="E54" s="221">
        <f>SUM(E55,E68)</f>
        <v>0</v>
      </c>
      <c r="F54" s="222">
        <f t="shared" si="5"/>
        <v>0</v>
      </c>
      <c r="G54" s="220">
        <f>SUM(G55,G68)</f>
        <v>0</v>
      </c>
      <c r="H54" s="223">
        <f>SUM(H55,H68)</f>
        <v>0</v>
      </c>
      <c r="I54" s="224">
        <f t="shared" si="6"/>
        <v>0</v>
      </c>
      <c r="J54" s="220">
        <f>SUM(J55,J68)</f>
        <v>0</v>
      </c>
      <c r="K54" s="223">
        <f>SUM(K55,K68)</f>
        <v>0</v>
      </c>
      <c r="L54" s="224">
        <f t="shared" si="7"/>
        <v>0</v>
      </c>
      <c r="M54" s="225">
        <f>SUM(M55,M68)</f>
        <v>0</v>
      </c>
      <c r="N54" s="221">
        <f>SUM(N55,N68)</f>
        <v>0</v>
      </c>
      <c r="O54" s="224">
        <f t="shared" si="8"/>
        <v>0</v>
      </c>
      <c r="P54" s="226"/>
    </row>
    <row r="55" spans="1:16" x14ac:dyDescent="0.25">
      <c r="A55" s="90">
        <v>1100</v>
      </c>
      <c r="B55" s="605" t="s">
        <v>70</v>
      </c>
      <c r="C55" s="91">
        <f t="shared" si="4"/>
        <v>0</v>
      </c>
      <c r="D55" s="102">
        <f>SUM(D56,D59,D67)</f>
        <v>0</v>
      </c>
      <c r="E55" s="228">
        <f>SUM(E56,E59,E67)</f>
        <v>0</v>
      </c>
      <c r="F55" s="229">
        <f t="shared" si="5"/>
        <v>0</v>
      </c>
      <c r="G55" s="102">
        <f>SUM(G56,G59,G67)</f>
        <v>0</v>
      </c>
      <c r="H55" s="103">
        <f>SUM(H56,H59,H67)</f>
        <v>0</v>
      </c>
      <c r="I55" s="104">
        <f t="shared" si="6"/>
        <v>0</v>
      </c>
      <c r="J55" s="102">
        <f>SUM(J56,J59,J67)</f>
        <v>0</v>
      </c>
      <c r="K55" s="103">
        <f>SUM(K56,K59,K67)</f>
        <v>0</v>
      </c>
      <c r="L55" s="104">
        <f t="shared" si="7"/>
        <v>0</v>
      </c>
      <c r="M55" s="230">
        <f>SUM(M56,M59,M67)</f>
        <v>0</v>
      </c>
      <c r="N55" s="231">
        <f>SUM(N56,N59,N67)</f>
        <v>0</v>
      </c>
      <c r="O55" s="232">
        <f t="shared" si="8"/>
        <v>0</v>
      </c>
      <c r="P55" s="233"/>
    </row>
    <row r="56" spans="1:16" x14ac:dyDescent="0.25">
      <c r="A56" s="234">
        <v>1110</v>
      </c>
      <c r="B56" s="599" t="s">
        <v>71</v>
      </c>
      <c r="C56" s="176">
        <f t="shared" si="4"/>
        <v>0</v>
      </c>
      <c r="D56" s="235">
        <f>SUM(D57:D58)</f>
        <v>0</v>
      </c>
      <c r="E56" s="236">
        <f>SUM(E57:E58)</f>
        <v>0</v>
      </c>
      <c r="F56" s="237">
        <f t="shared" si="5"/>
        <v>0</v>
      </c>
      <c r="G56" s="235">
        <f>SUM(G57:G58)</f>
        <v>0</v>
      </c>
      <c r="H56" s="238">
        <f>SUM(H57:H58)</f>
        <v>0</v>
      </c>
      <c r="I56" s="239">
        <f t="shared" si="6"/>
        <v>0</v>
      </c>
      <c r="J56" s="235">
        <f>SUM(J57:J58)</f>
        <v>0</v>
      </c>
      <c r="K56" s="238">
        <f>SUM(K57:K58)</f>
        <v>0</v>
      </c>
      <c r="L56" s="239">
        <f t="shared" si="7"/>
        <v>0</v>
      </c>
      <c r="M56" s="240">
        <f>SUM(M57:M58)</f>
        <v>0</v>
      </c>
      <c r="N56" s="236">
        <f>SUM(N57:N58)</f>
        <v>0</v>
      </c>
      <c r="O56" s="239">
        <f t="shared" si="8"/>
        <v>0</v>
      </c>
      <c r="P56" s="174"/>
    </row>
    <row r="57" spans="1:16" x14ac:dyDescent="0.25">
      <c r="A57" s="58">
        <v>1111</v>
      </c>
      <c r="B57" s="594" t="s">
        <v>72</v>
      </c>
      <c r="C57" s="107">
        <f t="shared" si="4"/>
        <v>0</v>
      </c>
      <c r="D57" s="113"/>
      <c r="E57" s="241"/>
      <c r="F57" s="264">
        <f t="shared" si="5"/>
        <v>0</v>
      </c>
      <c r="G57" s="113"/>
      <c r="H57" s="114"/>
      <c r="I57" s="266">
        <f t="shared" si="6"/>
        <v>0</v>
      </c>
      <c r="J57" s="113"/>
      <c r="K57" s="114"/>
      <c r="L57" s="266">
        <f t="shared" si="7"/>
        <v>0</v>
      </c>
      <c r="M57" s="243"/>
      <c r="N57" s="241"/>
      <c r="O57" s="266">
        <f t="shared" si="8"/>
        <v>0</v>
      </c>
      <c r="P57" s="66"/>
    </row>
    <row r="58" spans="1:16" ht="24" customHeight="1" x14ac:dyDescent="0.25">
      <c r="A58" s="68">
        <v>1119</v>
      </c>
      <c r="B58" s="595" t="s">
        <v>73</v>
      </c>
      <c r="C58" s="118">
        <f t="shared" si="4"/>
        <v>0</v>
      </c>
      <c r="D58" s="124"/>
      <c r="E58" s="244"/>
      <c r="F58" s="250">
        <f t="shared" si="5"/>
        <v>0</v>
      </c>
      <c r="G58" s="124"/>
      <c r="H58" s="125"/>
      <c r="I58" s="252">
        <f t="shared" si="6"/>
        <v>0</v>
      </c>
      <c r="J58" s="124"/>
      <c r="K58" s="125"/>
      <c r="L58" s="252">
        <f t="shared" si="7"/>
        <v>0</v>
      </c>
      <c r="M58" s="246"/>
      <c r="N58" s="244"/>
      <c r="O58" s="252">
        <f t="shared" si="8"/>
        <v>0</v>
      </c>
      <c r="P58" s="76"/>
    </row>
    <row r="59" spans="1:16" ht="23.25" customHeight="1" x14ac:dyDescent="0.25">
      <c r="A59" s="247">
        <v>1140</v>
      </c>
      <c r="B59" s="595" t="s">
        <v>74</v>
      </c>
      <c r="C59" s="118">
        <f t="shared" si="4"/>
        <v>0</v>
      </c>
      <c r="D59" s="248">
        <f>SUM(D60:D66)</f>
        <v>0</v>
      </c>
      <c r="E59" s="249">
        <f>SUM(E60:E66)</f>
        <v>0</v>
      </c>
      <c r="F59" s="250">
        <f>D59+E59</f>
        <v>0</v>
      </c>
      <c r="G59" s="248">
        <f>SUM(G60:G66)</f>
        <v>0</v>
      </c>
      <c r="H59" s="251">
        <f>SUM(H60:H66)</f>
        <v>0</v>
      </c>
      <c r="I59" s="252">
        <f t="shared" si="6"/>
        <v>0</v>
      </c>
      <c r="J59" s="248">
        <f>SUM(J60:J66)</f>
        <v>0</v>
      </c>
      <c r="K59" s="251">
        <f>SUM(K60:K66)</f>
        <v>0</v>
      </c>
      <c r="L59" s="252">
        <f t="shared" si="7"/>
        <v>0</v>
      </c>
      <c r="M59" s="253">
        <f>SUM(M60:M66)</f>
        <v>0</v>
      </c>
      <c r="N59" s="249">
        <f>SUM(N60:N66)</f>
        <v>0</v>
      </c>
      <c r="O59" s="252">
        <f t="shared" si="8"/>
        <v>0</v>
      </c>
      <c r="P59" s="76"/>
    </row>
    <row r="60" spans="1:16" x14ac:dyDescent="0.25">
      <c r="A60" s="68">
        <v>1141</v>
      </c>
      <c r="B60" s="595" t="s">
        <v>75</v>
      </c>
      <c r="C60" s="118">
        <f t="shared" si="4"/>
        <v>0</v>
      </c>
      <c r="D60" s="124"/>
      <c r="E60" s="244"/>
      <c r="F60" s="250">
        <f t="shared" si="5"/>
        <v>0</v>
      </c>
      <c r="G60" s="124"/>
      <c r="H60" s="125"/>
      <c r="I60" s="252">
        <f t="shared" si="6"/>
        <v>0</v>
      </c>
      <c r="J60" s="124"/>
      <c r="K60" s="125"/>
      <c r="L60" s="252">
        <f t="shared" si="7"/>
        <v>0</v>
      </c>
      <c r="M60" s="246"/>
      <c r="N60" s="244"/>
      <c r="O60" s="252">
        <f t="shared" si="8"/>
        <v>0</v>
      </c>
      <c r="P60" s="76"/>
    </row>
    <row r="61" spans="1:16" ht="24.75" customHeight="1" x14ac:dyDescent="0.25">
      <c r="A61" s="68">
        <v>1142</v>
      </c>
      <c r="B61" s="595" t="s">
        <v>76</v>
      </c>
      <c r="C61" s="118">
        <f t="shared" si="4"/>
        <v>0</v>
      </c>
      <c r="D61" s="124"/>
      <c r="E61" s="244"/>
      <c r="F61" s="250">
        <f t="shared" si="5"/>
        <v>0</v>
      </c>
      <c r="G61" s="124"/>
      <c r="H61" s="125"/>
      <c r="I61" s="252">
        <f t="shared" si="6"/>
        <v>0</v>
      </c>
      <c r="J61" s="124"/>
      <c r="K61" s="125"/>
      <c r="L61" s="252">
        <f t="shared" si="7"/>
        <v>0</v>
      </c>
      <c r="M61" s="246"/>
      <c r="N61" s="244"/>
      <c r="O61" s="252">
        <f t="shared" si="8"/>
        <v>0</v>
      </c>
      <c r="P61" s="76"/>
    </row>
    <row r="62" spans="1:16" ht="24" x14ac:dyDescent="0.25">
      <c r="A62" s="68">
        <v>1145</v>
      </c>
      <c r="B62" s="595" t="s">
        <v>77</v>
      </c>
      <c r="C62" s="118">
        <f t="shared" si="4"/>
        <v>0</v>
      </c>
      <c r="D62" s="124"/>
      <c r="E62" s="244"/>
      <c r="F62" s="250">
        <f t="shared" si="5"/>
        <v>0</v>
      </c>
      <c r="G62" s="124"/>
      <c r="H62" s="125"/>
      <c r="I62" s="252">
        <f t="shared" si="6"/>
        <v>0</v>
      </c>
      <c r="J62" s="124"/>
      <c r="K62" s="125"/>
      <c r="L62" s="252">
        <f t="shared" si="7"/>
        <v>0</v>
      </c>
      <c r="M62" s="246"/>
      <c r="N62" s="244"/>
      <c r="O62" s="252">
        <f t="shared" si="8"/>
        <v>0</v>
      </c>
      <c r="P62" s="76"/>
    </row>
    <row r="63" spans="1:16" ht="27.75" customHeight="1" x14ac:dyDescent="0.25">
      <c r="A63" s="68">
        <v>1146</v>
      </c>
      <c r="B63" s="595" t="s">
        <v>78</v>
      </c>
      <c r="C63" s="118">
        <f t="shared" si="4"/>
        <v>0</v>
      </c>
      <c r="D63" s="124"/>
      <c r="E63" s="244"/>
      <c r="F63" s="250">
        <f t="shared" si="5"/>
        <v>0</v>
      </c>
      <c r="G63" s="124"/>
      <c r="H63" s="125"/>
      <c r="I63" s="252">
        <f t="shared" si="6"/>
        <v>0</v>
      </c>
      <c r="J63" s="124"/>
      <c r="K63" s="125"/>
      <c r="L63" s="252">
        <f t="shared" si="7"/>
        <v>0</v>
      </c>
      <c r="M63" s="246"/>
      <c r="N63" s="244"/>
      <c r="O63" s="252">
        <f t="shared" si="8"/>
        <v>0</v>
      </c>
      <c r="P63" s="76"/>
    </row>
    <row r="64" spans="1:16" x14ac:dyDescent="0.25">
      <c r="A64" s="68">
        <v>1147</v>
      </c>
      <c r="B64" s="595" t="s">
        <v>79</v>
      </c>
      <c r="C64" s="118">
        <f t="shared" si="4"/>
        <v>0</v>
      </c>
      <c r="D64" s="124"/>
      <c r="E64" s="244"/>
      <c r="F64" s="250">
        <f t="shared" si="5"/>
        <v>0</v>
      </c>
      <c r="G64" s="124"/>
      <c r="H64" s="125"/>
      <c r="I64" s="252">
        <f t="shared" si="6"/>
        <v>0</v>
      </c>
      <c r="J64" s="124"/>
      <c r="K64" s="125"/>
      <c r="L64" s="252">
        <f t="shared" si="7"/>
        <v>0</v>
      </c>
      <c r="M64" s="246"/>
      <c r="N64" s="244"/>
      <c r="O64" s="252">
        <f t="shared" si="8"/>
        <v>0</v>
      </c>
      <c r="P64" s="76"/>
    </row>
    <row r="65" spans="1:16" x14ac:dyDescent="0.25">
      <c r="A65" s="68">
        <v>1148</v>
      </c>
      <c r="B65" s="595" t="s">
        <v>80</v>
      </c>
      <c r="C65" s="118">
        <f t="shared" si="4"/>
        <v>0</v>
      </c>
      <c r="D65" s="124"/>
      <c r="E65" s="244"/>
      <c r="F65" s="250">
        <f t="shared" si="5"/>
        <v>0</v>
      </c>
      <c r="G65" s="124"/>
      <c r="H65" s="125"/>
      <c r="I65" s="252">
        <f t="shared" si="6"/>
        <v>0</v>
      </c>
      <c r="J65" s="124"/>
      <c r="K65" s="125"/>
      <c r="L65" s="252">
        <f t="shared" si="7"/>
        <v>0</v>
      </c>
      <c r="M65" s="246"/>
      <c r="N65" s="244"/>
      <c r="O65" s="252">
        <f t="shared" si="8"/>
        <v>0</v>
      </c>
      <c r="P65" s="76"/>
    </row>
    <row r="66" spans="1:16" ht="37.5" customHeight="1" x14ac:dyDescent="0.25">
      <c r="A66" s="68">
        <v>1149</v>
      </c>
      <c r="B66" s="595" t="s">
        <v>81</v>
      </c>
      <c r="C66" s="118">
        <f t="shared" si="4"/>
        <v>0</v>
      </c>
      <c r="D66" s="124"/>
      <c r="E66" s="244"/>
      <c r="F66" s="250">
        <f t="shared" si="5"/>
        <v>0</v>
      </c>
      <c r="G66" s="124"/>
      <c r="H66" s="125"/>
      <c r="I66" s="252">
        <f t="shared" si="6"/>
        <v>0</v>
      </c>
      <c r="J66" s="124"/>
      <c r="K66" s="125"/>
      <c r="L66" s="252">
        <f t="shared" si="7"/>
        <v>0</v>
      </c>
      <c r="M66" s="246"/>
      <c r="N66" s="244"/>
      <c r="O66" s="252">
        <f t="shared" si="8"/>
        <v>0</v>
      </c>
      <c r="P66" s="76"/>
    </row>
    <row r="67" spans="1:16" ht="36" x14ac:dyDescent="0.25">
      <c r="A67" s="234">
        <v>1150</v>
      </c>
      <c r="B67" s="599" t="s">
        <v>82</v>
      </c>
      <c r="C67" s="118">
        <f t="shared" si="4"/>
        <v>0</v>
      </c>
      <c r="D67" s="254"/>
      <c r="E67" s="255"/>
      <c r="F67" s="237">
        <f t="shared" si="5"/>
        <v>0</v>
      </c>
      <c r="G67" s="254"/>
      <c r="H67" s="257"/>
      <c r="I67" s="239">
        <f t="shared" si="6"/>
        <v>0</v>
      </c>
      <c r="J67" s="254"/>
      <c r="K67" s="257"/>
      <c r="L67" s="239">
        <f t="shared" si="7"/>
        <v>0</v>
      </c>
      <c r="M67" s="259"/>
      <c r="N67" s="255"/>
      <c r="O67" s="239">
        <f t="shared" si="8"/>
        <v>0</v>
      </c>
      <c r="P67" s="174"/>
    </row>
    <row r="68" spans="1:16" ht="36" x14ac:dyDescent="0.25">
      <c r="A68" s="90">
        <v>1200</v>
      </c>
      <c r="B68" s="605" t="s">
        <v>83</v>
      </c>
      <c r="C68" s="91">
        <f t="shared" si="4"/>
        <v>0</v>
      </c>
      <c r="D68" s="102">
        <f>SUM(D69:D70)</f>
        <v>0</v>
      </c>
      <c r="E68" s="228">
        <f>SUM(E69:E70)</f>
        <v>0</v>
      </c>
      <c r="F68" s="229">
        <f>D68+E68</f>
        <v>0</v>
      </c>
      <c r="G68" s="102">
        <f>SUM(G69:G70)</f>
        <v>0</v>
      </c>
      <c r="H68" s="103">
        <f>SUM(H69:H70)</f>
        <v>0</v>
      </c>
      <c r="I68" s="104">
        <f t="shared" si="6"/>
        <v>0</v>
      </c>
      <c r="J68" s="102">
        <f>SUM(J69:J70)</f>
        <v>0</v>
      </c>
      <c r="K68" s="103">
        <f>SUM(K69:K70)</f>
        <v>0</v>
      </c>
      <c r="L68" s="104">
        <f t="shared" si="7"/>
        <v>0</v>
      </c>
      <c r="M68" s="260">
        <f>SUM(M69:M70)</f>
        <v>0</v>
      </c>
      <c r="N68" s="228">
        <f>SUM(N69:N70)</f>
        <v>0</v>
      </c>
      <c r="O68" s="104">
        <f t="shared" si="8"/>
        <v>0</v>
      </c>
      <c r="P68" s="100"/>
    </row>
    <row r="69" spans="1:16" ht="24" x14ac:dyDescent="0.25">
      <c r="A69" s="578">
        <v>1210</v>
      </c>
      <c r="B69" s="594" t="s">
        <v>84</v>
      </c>
      <c r="C69" s="107">
        <f t="shared" si="4"/>
        <v>0</v>
      </c>
      <c r="D69" s="113"/>
      <c r="E69" s="241"/>
      <c r="F69" s="264">
        <f t="shared" si="5"/>
        <v>0</v>
      </c>
      <c r="G69" s="113"/>
      <c r="H69" s="114"/>
      <c r="I69" s="266">
        <f t="shared" si="6"/>
        <v>0</v>
      </c>
      <c r="J69" s="113"/>
      <c r="K69" s="114"/>
      <c r="L69" s="266">
        <f t="shared" si="7"/>
        <v>0</v>
      </c>
      <c r="M69" s="243"/>
      <c r="N69" s="241"/>
      <c r="O69" s="266">
        <f t="shared" si="8"/>
        <v>0</v>
      </c>
      <c r="P69" s="66"/>
    </row>
    <row r="70" spans="1:16" ht="24" x14ac:dyDescent="0.25">
      <c r="A70" s="247">
        <v>1220</v>
      </c>
      <c r="B70" s="595" t="s">
        <v>85</v>
      </c>
      <c r="C70" s="118">
        <f t="shared" si="4"/>
        <v>0</v>
      </c>
      <c r="D70" s="248">
        <f>SUM(D71:D75)</f>
        <v>0</v>
      </c>
      <c r="E70" s="249">
        <f>SUM(E71:E75)</f>
        <v>0</v>
      </c>
      <c r="F70" s="250">
        <f t="shared" si="5"/>
        <v>0</v>
      </c>
      <c r="G70" s="248">
        <f>SUM(G71:G75)</f>
        <v>0</v>
      </c>
      <c r="H70" s="251">
        <f>SUM(H71:H75)</f>
        <v>0</v>
      </c>
      <c r="I70" s="252">
        <f t="shared" si="6"/>
        <v>0</v>
      </c>
      <c r="J70" s="248">
        <f>SUM(J71:J75)</f>
        <v>0</v>
      </c>
      <c r="K70" s="251">
        <f>SUM(K71:K75)</f>
        <v>0</v>
      </c>
      <c r="L70" s="252">
        <f t="shared" si="7"/>
        <v>0</v>
      </c>
      <c r="M70" s="253">
        <f>SUM(M71:M75)</f>
        <v>0</v>
      </c>
      <c r="N70" s="249">
        <f>SUM(N71:N75)</f>
        <v>0</v>
      </c>
      <c r="O70" s="252">
        <f t="shared" si="8"/>
        <v>0</v>
      </c>
      <c r="P70" s="76"/>
    </row>
    <row r="71" spans="1:16" ht="60" x14ac:dyDescent="0.25">
      <c r="A71" s="68">
        <v>1221</v>
      </c>
      <c r="B71" s="595" t="s">
        <v>86</v>
      </c>
      <c r="C71" s="118">
        <f t="shared" si="4"/>
        <v>0</v>
      </c>
      <c r="D71" s="124"/>
      <c r="E71" s="244"/>
      <c r="F71" s="250">
        <f t="shared" si="5"/>
        <v>0</v>
      </c>
      <c r="G71" s="124"/>
      <c r="H71" s="125"/>
      <c r="I71" s="252">
        <f t="shared" si="6"/>
        <v>0</v>
      </c>
      <c r="J71" s="124"/>
      <c r="K71" s="125"/>
      <c r="L71" s="252">
        <f t="shared" si="7"/>
        <v>0</v>
      </c>
      <c r="M71" s="246"/>
      <c r="N71" s="244"/>
      <c r="O71" s="252">
        <f t="shared" si="8"/>
        <v>0</v>
      </c>
      <c r="P71" s="76"/>
    </row>
    <row r="72" spans="1:16" x14ac:dyDescent="0.25">
      <c r="A72" s="68">
        <v>1223</v>
      </c>
      <c r="B72" s="595" t="s">
        <v>87</v>
      </c>
      <c r="C72" s="118">
        <f t="shared" si="4"/>
        <v>0</v>
      </c>
      <c r="D72" s="124"/>
      <c r="E72" s="244"/>
      <c r="F72" s="250">
        <f t="shared" si="5"/>
        <v>0</v>
      </c>
      <c r="G72" s="124"/>
      <c r="H72" s="125"/>
      <c r="I72" s="252">
        <f t="shared" si="6"/>
        <v>0</v>
      </c>
      <c r="J72" s="124"/>
      <c r="K72" s="125"/>
      <c r="L72" s="252">
        <f t="shared" si="7"/>
        <v>0</v>
      </c>
      <c r="M72" s="246"/>
      <c r="N72" s="244"/>
      <c r="O72" s="252">
        <f t="shared" si="8"/>
        <v>0</v>
      </c>
      <c r="P72" s="76"/>
    </row>
    <row r="73" spans="1:16" x14ac:dyDescent="0.25">
      <c r="A73" s="68">
        <v>1225</v>
      </c>
      <c r="B73" s="595" t="s">
        <v>88</v>
      </c>
      <c r="C73" s="118">
        <f t="shared" si="4"/>
        <v>0</v>
      </c>
      <c r="D73" s="124"/>
      <c r="E73" s="244"/>
      <c r="F73" s="250">
        <f t="shared" si="5"/>
        <v>0</v>
      </c>
      <c r="G73" s="124"/>
      <c r="H73" s="125"/>
      <c r="I73" s="252">
        <f t="shared" si="6"/>
        <v>0</v>
      </c>
      <c r="J73" s="124"/>
      <c r="K73" s="125"/>
      <c r="L73" s="252">
        <f t="shared" si="7"/>
        <v>0</v>
      </c>
      <c r="M73" s="246"/>
      <c r="N73" s="244"/>
      <c r="O73" s="252">
        <f t="shared" si="8"/>
        <v>0</v>
      </c>
      <c r="P73" s="76"/>
    </row>
    <row r="74" spans="1:16" ht="36" x14ac:dyDescent="0.25">
      <c r="A74" s="68">
        <v>1227</v>
      </c>
      <c r="B74" s="595" t="s">
        <v>89</v>
      </c>
      <c r="C74" s="118">
        <f t="shared" si="4"/>
        <v>0</v>
      </c>
      <c r="D74" s="124"/>
      <c r="E74" s="244"/>
      <c r="F74" s="250">
        <f t="shared" si="5"/>
        <v>0</v>
      </c>
      <c r="G74" s="124"/>
      <c r="H74" s="125"/>
      <c r="I74" s="252">
        <f t="shared" si="6"/>
        <v>0</v>
      </c>
      <c r="J74" s="124"/>
      <c r="K74" s="125"/>
      <c r="L74" s="252">
        <f t="shared" si="7"/>
        <v>0</v>
      </c>
      <c r="M74" s="246"/>
      <c r="N74" s="244"/>
      <c r="O74" s="252">
        <f t="shared" si="8"/>
        <v>0</v>
      </c>
      <c r="P74" s="76"/>
    </row>
    <row r="75" spans="1:16" ht="60" x14ac:dyDescent="0.25">
      <c r="A75" s="68">
        <v>1228</v>
      </c>
      <c r="B75" s="595" t="s">
        <v>90</v>
      </c>
      <c r="C75" s="118">
        <f t="shared" si="4"/>
        <v>0</v>
      </c>
      <c r="D75" s="124"/>
      <c r="E75" s="244"/>
      <c r="F75" s="250">
        <f t="shared" si="5"/>
        <v>0</v>
      </c>
      <c r="G75" s="124"/>
      <c r="H75" s="125"/>
      <c r="I75" s="252">
        <f t="shared" si="6"/>
        <v>0</v>
      </c>
      <c r="J75" s="124"/>
      <c r="K75" s="125"/>
      <c r="L75" s="252">
        <f t="shared" si="7"/>
        <v>0</v>
      </c>
      <c r="M75" s="246"/>
      <c r="N75" s="244"/>
      <c r="O75" s="252">
        <f t="shared" si="8"/>
        <v>0</v>
      </c>
      <c r="P75" s="76"/>
    </row>
    <row r="76" spans="1:16" ht="15" customHeight="1" x14ac:dyDescent="0.25">
      <c r="A76" s="218">
        <v>2000</v>
      </c>
      <c r="B76" s="604" t="s">
        <v>91</v>
      </c>
      <c r="C76" s="219">
        <f t="shared" si="4"/>
        <v>12700</v>
      </c>
      <c r="D76" s="220">
        <f>SUM(D77,D84,D131,D165,D166,D173)</f>
        <v>0</v>
      </c>
      <c r="E76" s="221">
        <f>SUM(E77,E84,E131,E165,E166,E173)</f>
        <v>12700</v>
      </c>
      <c r="F76" s="222">
        <f t="shared" si="5"/>
        <v>12700</v>
      </c>
      <c r="G76" s="220">
        <f>SUM(G77,G84,G131,G165,G166,G173)</f>
        <v>0</v>
      </c>
      <c r="H76" s="223">
        <f>SUM(H77,H84,H131,H165,H166,H173)</f>
        <v>0</v>
      </c>
      <c r="I76" s="224">
        <f t="shared" si="6"/>
        <v>0</v>
      </c>
      <c r="J76" s="220">
        <f>SUM(J77,J84,J131,J165,J166,J173)</f>
        <v>0</v>
      </c>
      <c r="K76" s="223">
        <f>SUM(K77,K84,K131,K165,K166,K173)</f>
        <v>0</v>
      </c>
      <c r="L76" s="224">
        <f t="shared" si="7"/>
        <v>0</v>
      </c>
      <c r="M76" s="225">
        <f>SUM(M77,M84,M131,M165,M166,M173)</f>
        <v>0</v>
      </c>
      <c r="N76" s="221">
        <f>SUM(N77,N84,N131,N165,N166,N173)</f>
        <v>0</v>
      </c>
      <c r="O76" s="224">
        <f t="shared" si="8"/>
        <v>0</v>
      </c>
      <c r="P76" s="226"/>
    </row>
    <row r="77" spans="1:16" ht="36" customHeight="1" x14ac:dyDescent="0.25">
      <c r="A77" s="90">
        <v>2100</v>
      </c>
      <c r="B77" s="605" t="s">
        <v>92</v>
      </c>
      <c r="C77" s="91">
        <f t="shared" si="4"/>
        <v>12700</v>
      </c>
      <c r="D77" s="102">
        <f>SUM(D78,D81)</f>
        <v>0</v>
      </c>
      <c r="E77" s="228">
        <f>SUM(E78,E81)</f>
        <v>12700</v>
      </c>
      <c r="F77" s="229">
        <f t="shared" si="5"/>
        <v>12700</v>
      </c>
      <c r="G77" s="102">
        <f>SUM(G78,G81)</f>
        <v>0</v>
      </c>
      <c r="H77" s="103">
        <f>SUM(H78,H81)</f>
        <v>0</v>
      </c>
      <c r="I77" s="104">
        <f t="shared" si="6"/>
        <v>0</v>
      </c>
      <c r="J77" s="102">
        <f>SUM(J78,J81)</f>
        <v>0</v>
      </c>
      <c r="K77" s="103">
        <f>SUM(K78,K81)</f>
        <v>0</v>
      </c>
      <c r="L77" s="104">
        <f t="shared" si="7"/>
        <v>0</v>
      </c>
      <c r="M77" s="260">
        <f>SUM(M78,M81)</f>
        <v>0</v>
      </c>
      <c r="N77" s="228">
        <f>SUM(N78,N81)</f>
        <v>0</v>
      </c>
      <c r="O77" s="104">
        <f t="shared" si="8"/>
        <v>0</v>
      </c>
      <c r="P77" s="100"/>
    </row>
    <row r="78" spans="1:16" ht="35.25" customHeight="1" x14ac:dyDescent="0.25">
      <c r="A78" s="578">
        <v>2110</v>
      </c>
      <c r="B78" s="594" t="s">
        <v>93</v>
      </c>
      <c r="C78" s="107">
        <f t="shared" si="4"/>
        <v>0</v>
      </c>
      <c r="D78" s="262">
        <f>SUM(D79:D80)</f>
        <v>0</v>
      </c>
      <c r="E78" s="263">
        <f>SUM(E79:E80)</f>
        <v>0</v>
      </c>
      <c r="F78" s="264">
        <f t="shared" si="5"/>
        <v>0</v>
      </c>
      <c r="G78" s="262">
        <f>SUM(G79:G80)</f>
        <v>0</v>
      </c>
      <c r="H78" s="265">
        <f>SUM(H79:H80)</f>
        <v>0</v>
      </c>
      <c r="I78" s="266">
        <f t="shared" si="6"/>
        <v>0</v>
      </c>
      <c r="J78" s="262">
        <f>SUM(J79:J80)</f>
        <v>0</v>
      </c>
      <c r="K78" s="265">
        <f>SUM(K79:K80)</f>
        <v>0</v>
      </c>
      <c r="L78" s="266">
        <f t="shared" si="7"/>
        <v>0</v>
      </c>
      <c r="M78" s="267">
        <f>SUM(M79:M80)</f>
        <v>0</v>
      </c>
      <c r="N78" s="263">
        <f>SUM(N79:N80)</f>
        <v>0</v>
      </c>
      <c r="O78" s="266">
        <f t="shared" si="8"/>
        <v>0</v>
      </c>
      <c r="P78" s="66"/>
    </row>
    <row r="79" spans="1:16" x14ac:dyDescent="0.25">
      <c r="A79" s="68">
        <v>2111</v>
      </c>
      <c r="B79" s="595" t="s">
        <v>94</v>
      </c>
      <c r="C79" s="118">
        <f t="shared" si="4"/>
        <v>0</v>
      </c>
      <c r="D79" s="124"/>
      <c r="E79" s="244"/>
      <c r="F79" s="250">
        <f t="shared" si="5"/>
        <v>0</v>
      </c>
      <c r="G79" s="124"/>
      <c r="H79" s="125"/>
      <c r="I79" s="252">
        <f t="shared" si="6"/>
        <v>0</v>
      </c>
      <c r="J79" s="124"/>
      <c r="K79" s="125"/>
      <c r="L79" s="252">
        <f t="shared" si="7"/>
        <v>0</v>
      </c>
      <c r="M79" s="246"/>
      <c r="N79" s="244"/>
      <c r="O79" s="252">
        <f t="shared" si="8"/>
        <v>0</v>
      </c>
      <c r="P79" s="76"/>
    </row>
    <row r="80" spans="1:16" ht="24" x14ac:dyDescent="0.25">
      <c r="A80" s="68">
        <v>2112</v>
      </c>
      <c r="B80" s="595" t="s">
        <v>95</v>
      </c>
      <c r="C80" s="118">
        <f t="shared" si="4"/>
        <v>0</v>
      </c>
      <c r="D80" s="124"/>
      <c r="E80" s="244"/>
      <c r="F80" s="250">
        <f t="shared" si="5"/>
        <v>0</v>
      </c>
      <c r="G80" s="124"/>
      <c r="H80" s="125"/>
      <c r="I80" s="252">
        <f t="shared" si="6"/>
        <v>0</v>
      </c>
      <c r="J80" s="124"/>
      <c r="K80" s="125"/>
      <c r="L80" s="252">
        <f t="shared" si="7"/>
        <v>0</v>
      </c>
      <c r="M80" s="246"/>
      <c r="N80" s="244"/>
      <c r="O80" s="252">
        <f t="shared" si="8"/>
        <v>0</v>
      </c>
      <c r="P80" s="76"/>
    </row>
    <row r="81" spans="1:16" ht="33" customHeight="1" x14ac:dyDescent="0.25">
      <c r="A81" s="247">
        <v>2120</v>
      </c>
      <c r="B81" s="595" t="s">
        <v>96</v>
      </c>
      <c r="C81" s="118">
        <f t="shared" si="4"/>
        <v>12700</v>
      </c>
      <c r="D81" s="248">
        <f>SUM(D82:D83)</f>
        <v>0</v>
      </c>
      <c r="E81" s="249">
        <f>SUM(E82:E83)</f>
        <v>12700</v>
      </c>
      <c r="F81" s="250">
        <f t="shared" si="5"/>
        <v>12700</v>
      </c>
      <c r="G81" s="248">
        <f>SUM(G82:G83)</f>
        <v>0</v>
      </c>
      <c r="H81" s="251">
        <f>SUM(H82:H83)</f>
        <v>0</v>
      </c>
      <c r="I81" s="252">
        <f t="shared" si="6"/>
        <v>0</v>
      </c>
      <c r="J81" s="248">
        <f>SUM(J82:J83)</f>
        <v>0</v>
      </c>
      <c r="K81" s="251">
        <f>SUM(K82:K83)</f>
        <v>0</v>
      </c>
      <c r="L81" s="252">
        <f t="shared" si="7"/>
        <v>0</v>
      </c>
      <c r="M81" s="253">
        <f>SUM(M82:M83)</f>
        <v>0</v>
      </c>
      <c r="N81" s="249">
        <f>SUM(N82:N83)</f>
        <v>0</v>
      </c>
      <c r="O81" s="252">
        <f t="shared" si="8"/>
        <v>0</v>
      </c>
      <c r="P81" s="76"/>
    </row>
    <row r="82" spans="1:16" x14ac:dyDescent="0.25">
      <c r="A82" s="68">
        <v>2121</v>
      </c>
      <c r="B82" s="595" t="s">
        <v>94</v>
      </c>
      <c r="C82" s="118">
        <f t="shared" si="4"/>
        <v>1720</v>
      </c>
      <c r="D82" s="124"/>
      <c r="E82" s="244">
        <f>800+920</f>
        <v>1720</v>
      </c>
      <c r="F82" s="250">
        <f t="shared" si="5"/>
        <v>1720</v>
      </c>
      <c r="G82" s="124"/>
      <c r="H82" s="125"/>
      <c r="I82" s="252">
        <f t="shared" si="6"/>
        <v>0</v>
      </c>
      <c r="J82" s="124"/>
      <c r="K82" s="125"/>
      <c r="L82" s="252">
        <f t="shared" si="7"/>
        <v>0</v>
      </c>
      <c r="M82" s="246"/>
      <c r="N82" s="244"/>
      <c r="O82" s="252">
        <f t="shared" si="8"/>
        <v>0</v>
      </c>
      <c r="P82" s="76"/>
    </row>
    <row r="83" spans="1:16" ht="24" x14ac:dyDescent="0.25">
      <c r="A83" s="68">
        <v>2122</v>
      </c>
      <c r="B83" s="595" t="s">
        <v>95</v>
      </c>
      <c r="C83" s="118">
        <f t="shared" si="4"/>
        <v>10980</v>
      </c>
      <c r="D83" s="124"/>
      <c r="E83" s="244">
        <f>40+1647+263+246+3520+40+1646+240+258+2880+200</f>
        <v>10980</v>
      </c>
      <c r="F83" s="250">
        <f t="shared" si="5"/>
        <v>10980</v>
      </c>
      <c r="G83" s="124"/>
      <c r="H83" s="125"/>
      <c r="I83" s="252">
        <f t="shared" si="6"/>
        <v>0</v>
      </c>
      <c r="J83" s="124"/>
      <c r="K83" s="125"/>
      <c r="L83" s="252">
        <f t="shared" si="7"/>
        <v>0</v>
      </c>
      <c r="M83" s="246"/>
      <c r="N83" s="244"/>
      <c r="O83" s="252">
        <f t="shared" si="8"/>
        <v>0</v>
      </c>
      <c r="P83" s="76"/>
    </row>
    <row r="84" spans="1:16" x14ac:dyDescent="0.25">
      <c r="A84" s="90">
        <v>2200</v>
      </c>
      <c r="B84" s="605" t="s">
        <v>97</v>
      </c>
      <c r="C84" s="268">
        <f t="shared" si="4"/>
        <v>0</v>
      </c>
      <c r="D84" s="102">
        <f>SUM(D85,D90,D96,D104,D113,D117,D123,D129)</f>
        <v>0</v>
      </c>
      <c r="E84" s="228">
        <f>SUM(E85,E90,E96,E104,E113,E117,E123,E129)</f>
        <v>0</v>
      </c>
      <c r="F84" s="229">
        <f t="shared" si="5"/>
        <v>0</v>
      </c>
      <c r="G84" s="102">
        <f>SUM(G85,G90,G96,G104,G113,G117,G123,G129)</f>
        <v>0</v>
      </c>
      <c r="H84" s="103">
        <f>SUM(H85,H90,H96,H104,H113,H117,H123,H129)</f>
        <v>0</v>
      </c>
      <c r="I84" s="104">
        <f t="shared" si="6"/>
        <v>0</v>
      </c>
      <c r="J84" s="102">
        <f>SUM(J85,J90,J96,J104,J113,J117,J123,J129)</f>
        <v>0</v>
      </c>
      <c r="K84" s="103">
        <f>SUM(K85,K90,K96,K104,K113,K117,K123,K129)</f>
        <v>0</v>
      </c>
      <c r="L84" s="104">
        <f t="shared" si="7"/>
        <v>0</v>
      </c>
      <c r="M84" s="269">
        <f>SUM(M85,M90,M96,M104,M113,M117,M123,M129)</f>
        <v>0</v>
      </c>
      <c r="N84" s="270">
        <f>SUM(N85,N90,N96,N104,N113,N117,N123,N129)</f>
        <v>0</v>
      </c>
      <c r="O84" s="271">
        <f t="shared" si="8"/>
        <v>0</v>
      </c>
      <c r="P84" s="272"/>
    </row>
    <row r="85" spans="1:16" ht="24" x14ac:dyDescent="0.25">
      <c r="A85" s="234">
        <v>2210</v>
      </c>
      <c r="B85" s="599" t="s">
        <v>98</v>
      </c>
      <c r="C85" s="176">
        <f t="shared" si="4"/>
        <v>0</v>
      </c>
      <c r="D85" s="235">
        <f>SUM(D86:D89)</f>
        <v>0</v>
      </c>
      <c r="E85" s="236">
        <f>SUM(E86:E89)</f>
        <v>0</v>
      </c>
      <c r="F85" s="237">
        <f t="shared" si="5"/>
        <v>0</v>
      </c>
      <c r="G85" s="235">
        <f>SUM(G86:G89)</f>
        <v>0</v>
      </c>
      <c r="H85" s="238">
        <f>SUM(H86:H89)</f>
        <v>0</v>
      </c>
      <c r="I85" s="239">
        <f t="shared" si="6"/>
        <v>0</v>
      </c>
      <c r="J85" s="235">
        <f>SUM(J86:J89)</f>
        <v>0</v>
      </c>
      <c r="K85" s="238">
        <f>SUM(K86:K89)</f>
        <v>0</v>
      </c>
      <c r="L85" s="239">
        <f t="shared" si="7"/>
        <v>0</v>
      </c>
      <c r="M85" s="240">
        <f>SUM(M86:M89)</f>
        <v>0</v>
      </c>
      <c r="N85" s="236">
        <f>SUM(N86:N89)</f>
        <v>0</v>
      </c>
      <c r="O85" s="239">
        <f t="shared" si="8"/>
        <v>0</v>
      </c>
      <c r="P85" s="174"/>
    </row>
    <row r="86" spans="1:16" ht="24" x14ac:dyDescent="0.25">
      <c r="A86" s="58">
        <v>2211</v>
      </c>
      <c r="B86" s="594" t="s">
        <v>99</v>
      </c>
      <c r="C86" s="118">
        <f t="shared" si="4"/>
        <v>0</v>
      </c>
      <c r="D86" s="113"/>
      <c r="E86" s="241"/>
      <c r="F86" s="264">
        <f t="shared" si="5"/>
        <v>0</v>
      </c>
      <c r="G86" s="113"/>
      <c r="H86" s="114"/>
      <c r="I86" s="266">
        <f t="shared" si="6"/>
        <v>0</v>
      </c>
      <c r="J86" s="113"/>
      <c r="K86" s="114"/>
      <c r="L86" s="266">
        <f t="shared" si="7"/>
        <v>0</v>
      </c>
      <c r="M86" s="243"/>
      <c r="N86" s="241"/>
      <c r="O86" s="266">
        <f t="shared" si="8"/>
        <v>0</v>
      </c>
      <c r="P86" s="66"/>
    </row>
    <row r="87" spans="1:16" ht="36" x14ac:dyDescent="0.25">
      <c r="A87" s="68">
        <v>2212</v>
      </c>
      <c r="B87" s="595" t="s">
        <v>100</v>
      </c>
      <c r="C87" s="118">
        <f t="shared" si="4"/>
        <v>0</v>
      </c>
      <c r="D87" s="124"/>
      <c r="E87" s="244"/>
      <c r="F87" s="250">
        <f t="shared" si="5"/>
        <v>0</v>
      </c>
      <c r="G87" s="124"/>
      <c r="H87" s="125"/>
      <c r="I87" s="252">
        <f t="shared" si="6"/>
        <v>0</v>
      </c>
      <c r="J87" s="124"/>
      <c r="K87" s="125"/>
      <c r="L87" s="252">
        <f t="shared" si="7"/>
        <v>0</v>
      </c>
      <c r="M87" s="246"/>
      <c r="N87" s="244"/>
      <c r="O87" s="252">
        <f t="shared" si="8"/>
        <v>0</v>
      </c>
      <c r="P87" s="76"/>
    </row>
    <row r="88" spans="1:16" ht="24" x14ac:dyDescent="0.25">
      <c r="A88" s="68">
        <v>2214</v>
      </c>
      <c r="B88" s="595" t="s">
        <v>101</v>
      </c>
      <c r="C88" s="118">
        <f t="shared" si="4"/>
        <v>0</v>
      </c>
      <c r="D88" s="124"/>
      <c r="E88" s="244"/>
      <c r="F88" s="250">
        <f t="shared" si="5"/>
        <v>0</v>
      </c>
      <c r="G88" s="124"/>
      <c r="H88" s="125"/>
      <c r="I88" s="252">
        <f t="shared" si="6"/>
        <v>0</v>
      </c>
      <c r="J88" s="124"/>
      <c r="K88" s="125"/>
      <c r="L88" s="252">
        <f t="shared" si="7"/>
        <v>0</v>
      </c>
      <c r="M88" s="246"/>
      <c r="N88" s="244"/>
      <c r="O88" s="252">
        <f t="shared" si="8"/>
        <v>0</v>
      </c>
      <c r="P88" s="76"/>
    </row>
    <row r="89" spans="1:16" x14ac:dyDescent="0.25">
      <c r="A89" s="68">
        <v>2219</v>
      </c>
      <c r="B89" s="595" t="s">
        <v>102</v>
      </c>
      <c r="C89" s="118">
        <f t="shared" si="4"/>
        <v>0</v>
      </c>
      <c r="D89" s="124"/>
      <c r="E89" s="244"/>
      <c r="F89" s="250">
        <f t="shared" si="5"/>
        <v>0</v>
      </c>
      <c r="G89" s="124"/>
      <c r="H89" s="125"/>
      <c r="I89" s="252">
        <f t="shared" si="6"/>
        <v>0</v>
      </c>
      <c r="J89" s="124"/>
      <c r="K89" s="125"/>
      <c r="L89" s="252">
        <f t="shared" si="7"/>
        <v>0</v>
      </c>
      <c r="M89" s="246"/>
      <c r="N89" s="244"/>
      <c r="O89" s="252">
        <f t="shared" si="8"/>
        <v>0</v>
      </c>
      <c r="P89" s="76"/>
    </row>
    <row r="90" spans="1:16" ht="24" x14ac:dyDescent="0.25">
      <c r="A90" s="247">
        <v>2220</v>
      </c>
      <c r="B90" s="595" t="s">
        <v>103</v>
      </c>
      <c r="C90" s="118">
        <f t="shared" si="4"/>
        <v>0</v>
      </c>
      <c r="D90" s="248">
        <f>SUM(D91:D95)</f>
        <v>0</v>
      </c>
      <c r="E90" s="249">
        <f>SUM(E91:E95)</f>
        <v>0</v>
      </c>
      <c r="F90" s="250">
        <f t="shared" si="5"/>
        <v>0</v>
      </c>
      <c r="G90" s="248">
        <f>SUM(G91:G95)</f>
        <v>0</v>
      </c>
      <c r="H90" s="251">
        <f>SUM(H91:H95)</f>
        <v>0</v>
      </c>
      <c r="I90" s="252">
        <f t="shared" si="6"/>
        <v>0</v>
      </c>
      <c r="J90" s="248">
        <f>SUM(J91:J95)</f>
        <v>0</v>
      </c>
      <c r="K90" s="251">
        <f>SUM(K91:K95)</f>
        <v>0</v>
      </c>
      <c r="L90" s="252">
        <f t="shared" si="7"/>
        <v>0</v>
      </c>
      <c r="M90" s="253">
        <f>SUM(M91:M95)</f>
        <v>0</v>
      </c>
      <c r="N90" s="249">
        <f>SUM(N91:N95)</f>
        <v>0</v>
      </c>
      <c r="O90" s="252">
        <f t="shared" si="8"/>
        <v>0</v>
      </c>
      <c r="P90" s="76"/>
    </row>
    <row r="91" spans="1:16" x14ac:dyDescent="0.25">
      <c r="A91" s="68">
        <v>2221</v>
      </c>
      <c r="B91" s="595" t="s">
        <v>104</v>
      </c>
      <c r="C91" s="118">
        <f t="shared" si="4"/>
        <v>0</v>
      </c>
      <c r="D91" s="124"/>
      <c r="E91" s="244"/>
      <c r="F91" s="250">
        <f t="shared" si="5"/>
        <v>0</v>
      </c>
      <c r="G91" s="124"/>
      <c r="H91" s="125"/>
      <c r="I91" s="252">
        <f t="shared" si="6"/>
        <v>0</v>
      </c>
      <c r="J91" s="124"/>
      <c r="K91" s="125"/>
      <c r="L91" s="252">
        <f t="shared" si="7"/>
        <v>0</v>
      </c>
      <c r="M91" s="246"/>
      <c r="N91" s="244"/>
      <c r="O91" s="252">
        <f t="shared" si="8"/>
        <v>0</v>
      </c>
      <c r="P91" s="76"/>
    </row>
    <row r="92" spans="1:16" x14ac:dyDescent="0.25">
      <c r="A92" s="68">
        <v>2222</v>
      </c>
      <c r="B92" s="595" t="s">
        <v>105</v>
      </c>
      <c r="C92" s="118">
        <f t="shared" si="4"/>
        <v>0</v>
      </c>
      <c r="D92" s="124"/>
      <c r="E92" s="244"/>
      <c r="F92" s="250">
        <f t="shared" si="5"/>
        <v>0</v>
      </c>
      <c r="G92" s="124"/>
      <c r="H92" s="125"/>
      <c r="I92" s="252">
        <f t="shared" si="6"/>
        <v>0</v>
      </c>
      <c r="J92" s="124"/>
      <c r="K92" s="125"/>
      <c r="L92" s="252">
        <f t="shared" si="7"/>
        <v>0</v>
      </c>
      <c r="M92" s="246"/>
      <c r="N92" s="244"/>
      <c r="O92" s="252">
        <f t="shared" si="8"/>
        <v>0</v>
      </c>
      <c r="P92" s="76"/>
    </row>
    <row r="93" spans="1:16" x14ac:dyDescent="0.25">
      <c r="A93" s="68">
        <v>2223</v>
      </c>
      <c r="B93" s="595" t="s">
        <v>106</v>
      </c>
      <c r="C93" s="118">
        <f t="shared" si="4"/>
        <v>0</v>
      </c>
      <c r="D93" s="124"/>
      <c r="E93" s="244"/>
      <c r="F93" s="250">
        <f t="shared" si="5"/>
        <v>0</v>
      </c>
      <c r="G93" s="124"/>
      <c r="H93" s="125"/>
      <c r="I93" s="252">
        <f t="shared" si="6"/>
        <v>0</v>
      </c>
      <c r="J93" s="124"/>
      <c r="K93" s="125"/>
      <c r="L93" s="252">
        <f t="shared" si="7"/>
        <v>0</v>
      </c>
      <c r="M93" s="246"/>
      <c r="N93" s="244"/>
      <c r="O93" s="252">
        <f t="shared" si="8"/>
        <v>0</v>
      </c>
      <c r="P93" s="76"/>
    </row>
    <row r="94" spans="1:16" ht="11.25" customHeight="1" x14ac:dyDescent="0.25">
      <c r="A94" s="68">
        <v>2224</v>
      </c>
      <c r="B94" s="595" t="s">
        <v>107</v>
      </c>
      <c r="C94" s="118">
        <f t="shared" si="4"/>
        <v>0</v>
      </c>
      <c r="D94" s="124"/>
      <c r="E94" s="244"/>
      <c r="F94" s="250">
        <f t="shared" si="5"/>
        <v>0</v>
      </c>
      <c r="G94" s="124"/>
      <c r="H94" s="125"/>
      <c r="I94" s="252">
        <f t="shared" si="6"/>
        <v>0</v>
      </c>
      <c r="J94" s="124"/>
      <c r="K94" s="125"/>
      <c r="L94" s="252">
        <f t="shared" si="7"/>
        <v>0</v>
      </c>
      <c r="M94" s="246"/>
      <c r="N94" s="244"/>
      <c r="O94" s="252">
        <f t="shared" si="8"/>
        <v>0</v>
      </c>
      <c r="P94" s="76"/>
    </row>
    <row r="95" spans="1:16" ht="24" x14ac:dyDescent="0.25">
      <c r="A95" s="68">
        <v>2229</v>
      </c>
      <c r="B95" s="595" t="s">
        <v>108</v>
      </c>
      <c r="C95" s="118">
        <f t="shared" si="4"/>
        <v>0</v>
      </c>
      <c r="D95" s="124"/>
      <c r="E95" s="244"/>
      <c r="F95" s="250">
        <f t="shared" si="5"/>
        <v>0</v>
      </c>
      <c r="G95" s="124"/>
      <c r="H95" s="125"/>
      <c r="I95" s="252">
        <f t="shared" si="6"/>
        <v>0</v>
      </c>
      <c r="J95" s="124"/>
      <c r="K95" s="125"/>
      <c r="L95" s="252">
        <f t="shared" si="7"/>
        <v>0</v>
      </c>
      <c r="M95" s="246"/>
      <c r="N95" s="244"/>
      <c r="O95" s="252">
        <f t="shared" si="8"/>
        <v>0</v>
      </c>
      <c r="P95" s="76"/>
    </row>
    <row r="96" spans="1:16" ht="36" x14ac:dyDescent="0.25">
      <c r="A96" s="247">
        <v>2230</v>
      </c>
      <c r="B96" s="595" t="s">
        <v>109</v>
      </c>
      <c r="C96" s="118">
        <f t="shared" si="4"/>
        <v>0</v>
      </c>
      <c r="D96" s="248">
        <f>SUM(D97:D103)</f>
        <v>0</v>
      </c>
      <c r="E96" s="249">
        <f>SUM(E97:E103)</f>
        <v>0</v>
      </c>
      <c r="F96" s="250">
        <f t="shared" si="5"/>
        <v>0</v>
      </c>
      <c r="G96" s="248">
        <f>SUM(G97:G103)</f>
        <v>0</v>
      </c>
      <c r="H96" s="251">
        <f>SUM(H97:H103)</f>
        <v>0</v>
      </c>
      <c r="I96" s="252">
        <f t="shared" si="6"/>
        <v>0</v>
      </c>
      <c r="J96" s="248">
        <f>SUM(J97:J103)</f>
        <v>0</v>
      </c>
      <c r="K96" s="251">
        <f>SUM(K97:K103)</f>
        <v>0</v>
      </c>
      <c r="L96" s="252">
        <f t="shared" si="7"/>
        <v>0</v>
      </c>
      <c r="M96" s="253">
        <f>SUM(M97:M103)</f>
        <v>0</v>
      </c>
      <c r="N96" s="249">
        <f>SUM(N97:N103)</f>
        <v>0</v>
      </c>
      <c r="O96" s="252">
        <f t="shared" si="8"/>
        <v>0</v>
      </c>
      <c r="P96" s="76"/>
    </row>
    <row r="97" spans="1:16" ht="24" x14ac:dyDescent="0.25">
      <c r="A97" s="68">
        <v>2231</v>
      </c>
      <c r="B97" s="595" t="s">
        <v>110</v>
      </c>
      <c r="C97" s="118">
        <f t="shared" si="4"/>
        <v>0</v>
      </c>
      <c r="D97" s="124"/>
      <c r="E97" s="244"/>
      <c r="F97" s="250">
        <f t="shared" si="5"/>
        <v>0</v>
      </c>
      <c r="G97" s="124"/>
      <c r="H97" s="125"/>
      <c r="I97" s="252">
        <f t="shared" si="6"/>
        <v>0</v>
      </c>
      <c r="J97" s="124"/>
      <c r="K97" s="125"/>
      <c r="L97" s="252">
        <f t="shared" si="7"/>
        <v>0</v>
      </c>
      <c r="M97" s="246"/>
      <c r="N97" s="244"/>
      <c r="O97" s="252">
        <f t="shared" si="8"/>
        <v>0</v>
      </c>
      <c r="P97" s="76"/>
    </row>
    <row r="98" spans="1:16" ht="36" x14ac:dyDescent="0.25">
      <c r="A98" s="68">
        <v>2232</v>
      </c>
      <c r="B98" s="595" t="s">
        <v>111</v>
      </c>
      <c r="C98" s="118">
        <f t="shared" si="4"/>
        <v>0</v>
      </c>
      <c r="D98" s="124"/>
      <c r="E98" s="244"/>
      <c r="F98" s="250">
        <f t="shared" si="5"/>
        <v>0</v>
      </c>
      <c r="G98" s="124"/>
      <c r="H98" s="125"/>
      <c r="I98" s="252">
        <f t="shared" si="6"/>
        <v>0</v>
      </c>
      <c r="J98" s="124"/>
      <c r="K98" s="125"/>
      <c r="L98" s="252">
        <f t="shared" si="7"/>
        <v>0</v>
      </c>
      <c r="M98" s="246"/>
      <c r="N98" s="244"/>
      <c r="O98" s="252">
        <f t="shared" si="8"/>
        <v>0</v>
      </c>
      <c r="P98" s="76"/>
    </row>
    <row r="99" spans="1:16" ht="24" x14ac:dyDescent="0.25">
      <c r="A99" s="58">
        <v>2233</v>
      </c>
      <c r="B99" s="594" t="s">
        <v>112</v>
      </c>
      <c r="C99" s="118">
        <f t="shared" si="4"/>
        <v>0</v>
      </c>
      <c r="D99" s="113"/>
      <c r="E99" s="241"/>
      <c r="F99" s="264">
        <f t="shared" si="5"/>
        <v>0</v>
      </c>
      <c r="G99" s="113"/>
      <c r="H99" s="114"/>
      <c r="I99" s="266">
        <f t="shared" si="6"/>
        <v>0</v>
      </c>
      <c r="J99" s="113"/>
      <c r="K99" s="114"/>
      <c r="L99" s="266">
        <f t="shared" si="7"/>
        <v>0</v>
      </c>
      <c r="M99" s="243"/>
      <c r="N99" s="241"/>
      <c r="O99" s="266">
        <f t="shared" si="8"/>
        <v>0</v>
      </c>
      <c r="P99" s="66"/>
    </row>
    <row r="100" spans="1:16" ht="36" x14ac:dyDescent="0.25">
      <c r="A100" s="68">
        <v>2234</v>
      </c>
      <c r="B100" s="595" t="s">
        <v>113</v>
      </c>
      <c r="C100" s="118">
        <f t="shared" si="4"/>
        <v>0</v>
      </c>
      <c r="D100" s="124"/>
      <c r="E100" s="244"/>
      <c r="F100" s="250">
        <f t="shared" si="5"/>
        <v>0</v>
      </c>
      <c r="G100" s="124"/>
      <c r="H100" s="125"/>
      <c r="I100" s="252">
        <f t="shared" si="6"/>
        <v>0</v>
      </c>
      <c r="J100" s="124"/>
      <c r="K100" s="125"/>
      <c r="L100" s="252">
        <f t="shared" si="7"/>
        <v>0</v>
      </c>
      <c r="M100" s="246"/>
      <c r="N100" s="244"/>
      <c r="O100" s="252">
        <f t="shared" si="8"/>
        <v>0</v>
      </c>
      <c r="P100" s="76"/>
    </row>
    <row r="101" spans="1:16" ht="24" x14ac:dyDescent="0.25">
      <c r="A101" s="68">
        <v>2235</v>
      </c>
      <c r="B101" s="595" t="s">
        <v>114</v>
      </c>
      <c r="C101" s="118">
        <f t="shared" si="4"/>
        <v>0</v>
      </c>
      <c r="D101" s="124"/>
      <c r="E101" s="244"/>
      <c r="F101" s="250">
        <f t="shared" si="5"/>
        <v>0</v>
      </c>
      <c r="G101" s="124"/>
      <c r="H101" s="125"/>
      <c r="I101" s="252">
        <f t="shared" si="6"/>
        <v>0</v>
      </c>
      <c r="J101" s="124"/>
      <c r="K101" s="125"/>
      <c r="L101" s="252">
        <f t="shared" si="7"/>
        <v>0</v>
      </c>
      <c r="M101" s="246"/>
      <c r="N101" s="244"/>
      <c r="O101" s="252">
        <f t="shared" si="8"/>
        <v>0</v>
      </c>
      <c r="P101" s="76"/>
    </row>
    <row r="102" spans="1:16" x14ac:dyDescent="0.25">
      <c r="A102" s="68">
        <v>2236</v>
      </c>
      <c r="B102" s="595" t="s">
        <v>115</v>
      </c>
      <c r="C102" s="118">
        <f t="shared" si="4"/>
        <v>0</v>
      </c>
      <c r="D102" s="124"/>
      <c r="E102" s="244"/>
      <c r="F102" s="250">
        <f t="shared" si="5"/>
        <v>0</v>
      </c>
      <c r="G102" s="124"/>
      <c r="H102" s="125"/>
      <c r="I102" s="252">
        <f t="shared" si="6"/>
        <v>0</v>
      </c>
      <c r="J102" s="124"/>
      <c r="K102" s="125"/>
      <c r="L102" s="252">
        <f t="shared" si="7"/>
        <v>0</v>
      </c>
      <c r="M102" s="246"/>
      <c r="N102" s="244"/>
      <c r="O102" s="252">
        <f t="shared" si="8"/>
        <v>0</v>
      </c>
      <c r="P102" s="76"/>
    </row>
    <row r="103" spans="1:16" ht="24" x14ac:dyDescent="0.25">
      <c r="A103" s="68">
        <v>2239</v>
      </c>
      <c r="B103" s="595" t="s">
        <v>116</v>
      </c>
      <c r="C103" s="118">
        <f t="shared" si="4"/>
        <v>0</v>
      </c>
      <c r="D103" s="124"/>
      <c r="E103" s="244"/>
      <c r="F103" s="250">
        <f t="shared" si="5"/>
        <v>0</v>
      </c>
      <c r="G103" s="124"/>
      <c r="H103" s="125"/>
      <c r="I103" s="252">
        <f t="shared" si="6"/>
        <v>0</v>
      </c>
      <c r="J103" s="124"/>
      <c r="K103" s="125"/>
      <c r="L103" s="252">
        <f t="shared" si="7"/>
        <v>0</v>
      </c>
      <c r="M103" s="246"/>
      <c r="N103" s="244"/>
      <c r="O103" s="252">
        <f t="shared" si="8"/>
        <v>0</v>
      </c>
      <c r="P103" s="76"/>
    </row>
    <row r="104" spans="1:16" ht="36" x14ac:dyDescent="0.25">
      <c r="A104" s="247">
        <v>2240</v>
      </c>
      <c r="B104" s="595" t="s">
        <v>117</v>
      </c>
      <c r="C104" s="118">
        <f t="shared" si="4"/>
        <v>0</v>
      </c>
      <c r="D104" s="248">
        <f>SUM(D105:D112)</f>
        <v>0</v>
      </c>
      <c r="E104" s="249">
        <f>SUM(E105:E112)</f>
        <v>0</v>
      </c>
      <c r="F104" s="250">
        <f t="shared" si="5"/>
        <v>0</v>
      </c>
      <c r="G104" s="248">
        <f>SUM(G105:G112)</f>
        <v>0</v>
      </c>
      <c r="H104" s="251">
        <f>SUM(H105:H112)</f>
        <v>0</v>
      </c>
      <c r="I104" s="252">
        <f t="shared" si="6"/>
        <v>0</v>
      </c>
      <c r="J104" s="248">
        <f>SUM(J105:J112)</f>
        <v>0</v>
      </c>
      <c r="K104" s="251">
        <f>SUM(K105:K112)</f>
        <v>0</v>
      </c>
      <c r="L104" s="252">
        <f t="shared" si="7"/>
        <v>0</v>
      </c>
      <c r="M104" s="253">
        <f>SUM(M105:M112)</f>
        <v>0</v>
      </c>
      <c r="N104" s="249">
        <f>SUM(N105:N112)</f>
        <v>0</v>
      </c>
      <c r="O104" s="252">
        <f t="shared" si="8"/>
        <v>0</v>
      </c>
      <c r="P104" s="76"/>
    </row>
    <row r="105" spans="1:16" x14ac:dyDescent="0.25">
      <c r="A105" s="68">
        <v>2241</v>
      </c>
      <c r="B105" s="595" t="s">
        <v>118</v>
      </c>
      <c r="C105" s="118">
        <f t="shared" si="4"/>
        <v>0</v>
      </c>
      <c r="D105" s="124"/>
      <c r="E105" s="244"/>
      <c r="F105" s="250">
        <f t="shared" si="5"/>
        <v>0</v>
      </c>
      <c r="G105" s="124"/>
      <c r="H105" s="125"/>
      <c r="I105" s="252">
        <f t="shared" si="6"/>
        <v>0</v>
      </c>
      <c r="J105" s="124"/>
      <c r="K105" s="125"/>
      <c r="L105" s="252">
        <f t="shared" si="7"/>
        <v>0</v>
      </c>
      <c r="M105" s="246"/>
      <c r="N105" s="244"/>
      <c r="O105" s="252">
        <f t="shared" si="8"/>
        <v>0</v>
      </c>
      <c r="P105" s="76"/>
    </row>
    <row r="106" spans="1:16" ht="24" x14ac:dyDescent="0.25">
      <c r="A106" s="68">
        <v>2242</v>
      </c>
      <c r="B106" s="595" t="s">
        <v>119</v>
      </c>
      <c r="C106" s="118">
        <f t="shared" si="4"/>
        <v>0</v>
      </c>
      <c r="D106" s="124"/>
      <c r="E106" s="244"/>
      <c r="F106" s="250">
        <f t="shared" si="5"/>
        <v>0</v>
      </c>
      <c r="G106" s="124"/>
      <c r="H106" s="125"/>
      <c r="I106" s="252">
        <f t="shared" si="6"/>
        <v>0</v>
      </c>
      <c r="J106" s="124"/>
      <c r="K106" s="125"/>
      <c r="L106" s="252">
        <f t="shared" si="7"/>
        <v>0</v>
      </c>
      <c r="M106" s="246"/>
      <c r="N106" s="244"/>
      <c r="O106" s="252">
        <f t="shared" si="8"/>
        <v>0</v>
      </c>
      <c r="P106" s="76"/>
    </row>
    <row r="107" spans="1:16" ht="24" x14ac:dyDescent="0.25">
      <c r="A107" s="68">
        <v>2243</v>
      </c>
      <c r="B107" s="595" t="s">
        <v>120</v>
      </c>
      <c r="C107" s="118">
        <f t="shared" si="4"/>
        <v>0</v>
      </c>
      <c r="D107" s="124"/>
      <c r="E107" s="244"/>
      <c r="F107" s="250">
        <f t="shared" si="5"/>
        <v>0</v>
      </c>
      <c r="G107" s="124"/>
      <c r="H107" s="125"/>
      <c r="I107" s="252">
        <f t="shared" si="6"/>
        <v>0</v>
      </c>
      <c r="J107" s="124"/>
      <c r="K107" s="125"/>
      <c r="L107" s="252">
        <f t="shared" si="7"/>
        <v>0</v>
      </c>
      <c r="M107" s="246"/>
      <c r="N107" s="244"/>
      <c r="O107" s="252">
        <f t="shared" si="8"/>
        <v>0</v>
      </c>
      <c r="P107" s="76"/>
    </row>
    <row r="108" spans="1:16" x14ac:dyDescent="0.25">
      <c r="A108" s="68">
        <v>2244</v>
      </c>
      <c r="B108" s="595" t="s">
        <v>121</v>
      </c>
      <c r="C108" s="118">
        <f t="shared" si="4"/>
        <v>0</v>
      </c>
      <c r="D108" s="124"/>
      <c r="E108" s="244"/>
      <c r="F108" s="250">
        <f t="shared" si="5"/>
        <v>0</v>
      </c>
      <c r="G108" s="124"/>
      <c r="H108" s="125"/>
      <c r="I108" s="252">
        <f t="shared" si="6"/>
        <v>0</v>
      </c>
      <c r="J108" s="124"/>
      <c r="K108" s="125"/>
      <c r="L108" s="252">
        <f t="shared" si="7"/>
        <v>0</v>
      </c>
      <c r="M108" s="246"/>
      <c r="N108" s="244"/>
      <c r="O108" s="252">
        <f t="shared" si="8"/>
        <v>0</v>
      </c>
      <c r="P108" s="76"/>
    </row>
    <row r="109" spans="1:16" ht="24" x14ac:dyDescent="0.25">
      <c r="A109" s="68">
        <v>2246</v>
      </c>
      <c r="B109" s="595" t="s">
        <v>122</v>
      </c>
      <c r="C109" s="118">
        <f t="shared" si="4"/>
        <v>0</v>
      </c>
      <c r="D109" s="124"/>
      <c r="E109" s="244"/>
      <c r="F109" s="250">
        <f t="shared" si="5"/>
        <v>0</v>
      </c>
      <c r="G109" s="124"/>
      <c r="H109" s="125"/>
      <c r="I109" s="252">
        <f t="shared" si="6"/>
        <v>0</v>
      </c>
      <c r="J109" s="124"/>
      <c r="K109" s="125"/>
      <c r="L109" s="252">
        <f t="shared" si="7"/>
        <v>0</v>
      </c>
      <c r="M109" s="246"/>
      <c r="N109" s="244"/>
      <c r="O109" s="252">
        <f t="shared" si="8"/>
        <v>0</v>
      </c>
      <c r="P109" s="76"/>
    </row>
    <row r="110" spans="1:16" x14ac:dyDescent="0.25">
      <c r="A110" s="68">
        <v>2247</v>
      </c>
      <c r="B110" s="595" t="s">
        <v>123</v>
      </c>
      <c r="C110" s="118">
        <f t="shared" si="4"/>
        <v>0</v>
      </c>
      <c r="D110" s="124"/>
      <c r="E110" s="244"/>
      <c r="F110" s="250">
        <f t="shared" si="5"/>
        <v>0</v>
      </c>
      <c r="G110" s="124"/>
      <c r="H110" s="125"/>
      <c r="I110" s="252">
        <f t="shared" si="6"/>
        <v>0</v>
      </c>
      <c r="J110" s="124"/>
      <c r="K110" s="125"/>
      <c r="L110" s="252">
        <f t="shared" si="7"/>
        <v>0</v>
      </c>
      <c r="M110" s="246"/>
      <c r="N110" s="244"/>
      <c r="O110" s="252">
        <f t="shared" si="8"/>
        <v>0</v>
      </c>
      <c r="P110" s="76"/>
    </row>
    <row r="111" spans="1:16" ht="24" x14ac:dyDescent="0.25">
      <c r="A111" s="68">
        <v>2248</v>
      </c>
      <c r="B111" s="595" t="s">
        <v>124</v>
      </c>
      <c r="C111" s="118">
        <f t="shared" si="4"/>
        <v>0</v>
      </c>
      <c r="D111" s="124"/>
      <c r="E111" s="244"/>
      <c r="F111" s="250">
        <f t="shared" si="5"/>
        <v>0</v>
      </c>
      <c r="G111" s="124"/>
      <c r="H111" s="125"/>
      <c r="I111" s="252">
        <f t="shared" si="6"/>
        <v>0</v>
      </c>
      <c r="J111" s="124"/>
      <c r="K111" s="125"/>
      <c r="L111" s="252">
        <f t="shared" si="7"/>
        <v>0</v>
      </c>
      <c r="M111" s="246"/>
      <c r="N111" s="244"/>
      <c r="O111" s="252">
        <f t="shared" si="8"/>
        <v>0</v>
      </c>
      <c r="P111" s="76"/>
    </row>
    <row r="112" spans="1:16" ht="24" x14ac:dyDescent="0.25">
      <c r="A112" s="68">
        <v>2249</v>
      </c>
      <c r="B112" s="595" t="s">
        <v>125</v>
      </c>
      <c r="C112" s="118">
        <f t="shared" si="4"/>
        <v>0</v>
      </c>
      <c r="D112" s="124"/>
      <c r="E112" s="244"/>
      <c r="F112" s="250">
        <f t="shared" si="5"/>
        <v>0</v>
      </c>
      <c r="G112" s="124"/>
      <c r="H112" s="125"/>
      <c r="I112" s="252">
        <f t="shared" si="6"/>
        <v>0</v>
      </c>
      <c r="J112" s="124"/>
      <c r="K112" s="125"/>
      <c r="L112" s="252">
        <f t="shared" si="7"/>
        <v>0</v>
      </c>
      <c r="M112" s="246"/>
      <c r="N112" s="244"/>
      <c r="O112" s="252">
        <f t="shared" si="8"/>
        <v>0</v>
      </c>
      <c r="P112" s="76"/>
    </row>
    <row r="113" spans="1:16" x14ac:dyDescent="0.25">
      <c r="A113" s="247">
        <v>2250</v>
      </c>
      <c r="B113" s="595" t="s">
        <v>126</v>
      </c>
      <c r="C113" s="118">
        <f t="shared" si="4"/>
        <v>0</v>
      </c>
      <c r="D113" s="248">
        <f>SUM(D114:D116)</f>
        <v>0</v>
      </c>
      <c r="E113" s="249">
        <f>SUM(E114:E116)</f>
        <v>0</v>
      </c>
      <c r="F113" s="250">
        <f t="shared" si="5"/>
        <v>0</v>
      </c>
      <c r="G113" s="248">
        <f>SUM(G114:G116)</f>
        <v>0</v>
      </c>
      <c r="H113" s="251">
        <f>SUM(H114:H116)</f>
        <v>0</v>
      </c>
      <c r="I113" s="252">
        <f t="shared" si="6"/>
        <v>0</v>
      </c>
      <c r="J113" s="248">
        <f>SUM(J114:J116)</f>
        <v>0</v>
      </c>
      <c r="K113" s="251">
        <f>SUM(K114:K116)</f>
        <v>0</v>
      </c>
      <c r="L113" s="252">
        <f t="shared" si="7"/>
        <v>0</v>
      </c>
      <c r="M113" s="253">
        <f>SUM(M114:M116)</f>
        <v>0</v>
      </c>
      <c r="N113" s="249">
        <f>SUM(N114:N116)</f>
        <v>0</v>
      </c>
      <c r="O113" s="252">
        <f t="shared" si="8"/>
        <v>0</v>
      </c>
      <c r="P113" s="76"/>
    </row>
    <row r="114" spans="1:16" x14ac:dyDescent="0.25">
      <c r="A114" s="68">
        <v>2251</v>
      </c>
      <c r="B114" s="595" t="s">
        <v>127</v>
      </c>
      <c r="C114" s="118">
        <f t="shared" si="4"/>
        <v>0</v>
      </c>
      <c r="D114" s="124"/>
      <c r="E114" s="244"/>
      <c r="F114" s="250">
        <f t="shared" si="5"/>
        <v>0</v>
      </c>
      <c r="G114" s="124"/>
      <c r="H114" s="125"/>
      <c r="I114" s="252">
        <f t="shared" si="6"/>
        <v>0</v>
      </c>
      <c r="J114" s="124"/>
      <c r="K114" s="125"/>
      <c r="L114" s="252">
        <f t="shared" si="7"/>
        <v>0</v>
      </c>
      <c r="M114" s="246"/>
      <c r="N114" s="244"/>
      <c r="O114" s="252">
        <f t="shared" si="8"/>
        <v>0</v>
      </c>
      <c r="P114" s="76"/>
    </row>
    <row r="115" spans="1:16" ht="24" x14ac:dyDescent="0.25">
      <c r="A115" s="68">
        <v>2252</v>
      </c>
      <c r="B115" s="595" t="s">
        <v>128</v>
      </c>
      <c r="C115" s="118">
        <f t="shared" ref="C115:C179" si="9">F115+I115+L115+O115</f>
        <v>0</v>
      </c>
      <c r="D115" s="124"/>
      <c r="E115" s="244"/>
      <c r="F115" s="250">
        <f t="shared" si="5"/>
        <v>0</v>
      </c>
      <c r="G115" s="124"/>
      <c r="H115" s="125"/>
      <c r="I115" s="252">
        <f t="shared" si="6"/>
        <v>0</v>
      </c>
      <c r="J115" s="124"/>
      <c r="K115" s="125"/>
      <c r="L115" s="252">
        <f t="shared" si="7"/>
        <v>0</v>
      </c>
      <c r="M115" s="246"/>
      <c r="N115" s="244"/>
      <c r="O115" s="252">
        <f t="shared" si="8"/>
        <v>0</v>
      </c>
      <c r="P115" s="76"/>
    </row>
    <row r="116" spans="1:16" ht="24" x14ac:dyDescent="0.25">
      <c r="A116" s="68">
        <v>2259</v>
      </c>
      <c r="B116" s="595" t="s">
        <v>129</v>
      </c>
      <c r="C116" s="118">
        <f t="shared" si="9"/>
        <v>0</v>
      </c>
      <c r="D116" s="248">
        <v>0</v>
      </c>
      <c r="E116" s="244"/>
      <c r="F116" s="250">
        <f t="shared" ref="F116:F180" si="10">D116+E116</f>
        <v>0</v>
      </c>
      <c r="G116" s="124"/>
      <c r="H116" s="125"/>
      <c r="I116" s="252">
        <f t="shared" ref="I116:I180" si="11">G116+H116</f>
        <v>0</v>
      </c>
      <c r="J116" s="124"/>
      <c r="K116" s="125"/>
      <c r="L116" s="252">
        <f t="shared" ref="L116:L180" si="12">J116+K116</f>
        <v>0</v>
      </c>
      <c r="M116" s="246"/>
      <c r="N116" s="244"/>
      <c r="O116" s="252">
        <f t="shared" ref="O116:O180" si="13">M116+N116</f>
        <v>0</v>
      </c>
      <c r="P116" s="76"/>
    </row>
    <row r="117" spans="1:16" x14ac:dyDescent="0.25">
      <c r="A117" s="247">
        <v>2260</v>
      </c>
      <c r="B117" s="595" t="s">
        <v>130</v>
      </c>
      <c r="C117" s="118">
        <f t="shared" si="9"/>
        <v>0</v>
      </c>
      <c r="D117" s="248">
        <f>SUM(D118:D122)</f>
        <v>0</v>
      </c>
      <c r="E117" s="249">
        <f>SUM(E118:E122)</f>
        <v>0</v>
      </c>
      <c r="F117" s="250">
        <f t="shared" si="10"/>
        <v>0</v>
      </c>
      <c r="G117" s="248">
        <f>SUM(G118:G122)</f>
        <v>0</v>
      </c>
      <c r="H117" s="251">
        <f>SUM(H118:H122)</f>
        <v>0</v>
      </c>
      <c r="I117" s="252">
        <f t="shared" si="11"/>
        <v>0</v>
      </c>
      <c r="J117" s="248">
        <f>SUM(J118:J122)</f>
        <v>0</v>
      </c>
      <c r="K117" s="251">
        <f>SUM(K118:K122)</f>
        <v>0</v>
      </c>
      <c r="L117" s="252">
        <f t="shared" si="12"/>
        <v>0</v>
      </c>
      <c r="M117" s="253">
        <f>SUM(M118:M122)</f>
        <v>0</v>
      </c>
      <c r="N117" s="249">
        <f>SUM(N118:N122)</f>
        <v>0</v>
      </c>
      <c r="O117" s="252">
        <f t="shared" si="13"/>
        <v>0</v>
      </c>
      <c r="P117" s="76"/>
    </row>
    <row r="118" spans="1:16" x14ac:dyDescent="0.25">
      <c r="A118" s="68">
        <v>2261</v>
      </c>
      <c r="B118" s="595" t="s">
        <v>131</v>
      </c>
      <c r="C118" s="118">
        <f t="shared" si="9"/>
        <v>0</v>
      </c>
      <c r="D118" s="124"/>
      <c r="E118" s="244"/>
      <c r="F118" s="250">
        <f t="shared" si="10"/>
        <v>0</v>
      </c>
      <c r="G118" s="124"/>
      <c r="H118" s="125"/>
      <c r="I118" s="252">
        <f t="shared" si="11"/>
        <v>0</v>
      </c>
      <c r="J118" s="124"/>
      <c r="K118" s="125"/>
      <c r="L118" s="252">
        <f t="shared" si="12"/>
        <v>0</v>
      </c>
      <c r="M118" s="246"/>
      <c r="N118" s="244"/>
      <c r="O118" s="252">
        <f t="shared" si="13"/>
        <v>0</v>
      </c>
      <c r="P118" s="76"/>
    </row>
    <row r="119" spans="1:16" x14ac:dyDescent="0.25">
      <c r="A119" s="68">
        <v>2262</v>
      </c>
      <c r="B119" s="595" t="s">
        <v>132</v>
      </c>
      <c r="C119" s="118">
        <f t="shared" si="9"/>
        <v>0</v>
      </c>
      <c r="D119" s="124"/>
      <c r="E119" s="244"/>
      <c r="F119" s="250">
        <f t="shared" si="10"/>
        <v>0</v>
      </c>
      <c r="G119" s="124"/>
      <c r="H119" s="125"/>
      <c r="I119" s="252">
        <f t="shared" si="11"/>
        <v>0</v>
      </c>
      <c r="J119" s="124"/>
      <c r="K119" s="125"/>
      <c r="L119" s="252">
        <f t="shared" si="12"/>
        <v>0</v>
      </c>
      <c r="M119" s="246"/>
      <c r="N119" s="244"/>
      <c r="O119" s="252">
        <f t="shared" si="13"/>
        <v>0</v>
      </c>
      <c r="P119" s="76"/>
    </row>
    <row r="120" spans="1:16" x14ac:dyDescent="0.25">
      <c r="A120" s="68">
        <v>2263</v>
      </c>
      <c r="B120" s="595" t="s">
        <v>133</v>
      </c>
      <c r="C120" s="118">
        <f t="shared" si="9"/>
        <v>0</v>
      </c>
      <c r="D120" s="124"/>
      <c r="E120" s="244"/>
      <c r="F120" s="250">
        <f t="shared" si="10"/>
        <v>0</v>
      </c>
      <c r="G120" s="124"/>
      <c r="H120" s="125"/>
      <c r="I120" s="252">
        <f t="shared" si="11"/>
        <v>0</v>
      </c>
      <c r="J120" s="124"/>
      <c r="K120" s="125"/>
      <c r="L120" s="252">
        <f t="shared" si="12"/>
        <v>0</v>
      </c>
      <c r="M120" s="246"/>
      <c r="N120" s="244"/>
      <c r="O120" s="252">
        <f t="shared" si="13"/>
        <v>0</v>
      </c>
      <c r="P120" s="76"/>
    </row>
    <row r="121" spans="1:16" ht="24" x14ac:dyDescent="0.25">
      <c r="A121" s="68">
        <v>2264</v>
      </c>
      <c r="B121" s="595" t="s">
        <v>134</v>
      </c>
      <c r="C121" s="118">
        <f t="shared" si="9"/>
        <v>0</v>
      </c>
      <c r="D121" s="124"/>
      <c r="E121" s="244"/>
      <c r="F121" s="250">
        <f t="shared" si="10"/>
        <v>0</v>
      </c>
      <c r="G121" s="124"/>
      <c r="H121" s="125"/>
      <c r="I121" s="252">
        <f t="shared" si="11"/>
        <v>0</v>
      </c>
      <c r="J121" s="124"/>
      <c r="K121" s="125"/>
      <c r="L121" s="252">
        <f t="shared" si="12"/>
        <v>0</v>
      </c>
      <c r="M121" s="246"/>
      <c r="N121" s="244"/>
      <c r="O121" s="252">
        <f t="shared" si="13"/>
        <v>0</v>
      </c>
      <c r="P121" s="76"/>
    </row>
    <row r="122" spans="1:16" x14ac:dyDescent="0.25">
      <c r="A122" s="68">
        <v>2269</v>
      </c>
      <c r="B122" s="595" t="s">
        <v>135</v>
      </c>
      <c r="C122" s="118">
        <f t="shared" si="9"/>
        <v>0</v>
      </c>
      <c r="D122" s="124"/>
      <c r="E122" s="244"/>
      <c r="F122" s="250">
        <f t="shared" si="10"/>
        <v>0</v>
      </c>
      <c r="G122" s="124"/>
      <c r="H122" s="125"/>
      <c r="I122" s="252">
        <f t="shared" si="11"/>
        <v>0</v>
      </c>
      <c r="J122" s="124"/>
      <c r="K122" s="125"/>
      <c r="L122" s="252">
        <f t="shared" si="12"/>
        <v>0</v>
      </c>
      <c r="M122" s="246"/>
      <c r="N122" s="244"/>
      <c r="O122" s="252">
        <f t="shared" si="13"/>
        <v>0</v>
      </c>
      <c r="P122" s="76"/>
    </row>
    <row r="123" spans="1:16" x14ac:dyDescent="0.25">
      <c r="A123" s="247">
        <v>2270</v>
      </c>
      <c r="B123" s="595" t="s">
        <v>136</v>
      </c>
      <c r="C123" s="118">
        <f t="shared" si="9"/>
        <v>0</v>
      </c>
      <c r="D123" s="248">
        <f>SUM(D124:D128)</f>
        <v>0</v>
      </c>
      <c r="E123" s="249">
        <f>SUM(E124:E128)</f>
        <v>0</v>
      </c>
      <c r="F123" s="250">
        <f t="shared" si="10"/>
        <v>0</v>
      </c>
      <c r="G123" s="248">
        <f>SUM(G124:G128)</f>
        <v>0</v>
      </c>
      <c r="H123" s="251">
        <f>SUM(H124:H128)</f>
        <v>0</v>
      </c>
      <c r="I123" s="252">
        <f t="shared" si="11"/>
        <v>0</v>
      </c>
      <c r="J123" s="248">
        <f>SUM(J124:J128)</f>
        <v>0</v>
      </c>
      <c r="K123" s="251">
        <f>SUM(K124:K128)</f>
        <v>0</v>
      </c>
      <c r="L123" s="252">
        <f t="shared" si="12"/>
        <v>0</v>
      </c>
      <c r="M123" s="253">
        <f>SUM(M124:M128)</f>
        <v>0</v>
      </c>
      <c r="N123" s="249">
        <f>SUM(N124:N128)</f>
        <v>0</v>
      </c>
      <c r="O123" s="252">
        <f t="shared" si="13"/>
        <v>0</v>
      </c>
      <c r="P123" s="76"/>
    </row>
    <row r="124" spans="1:16" x14ac:dyDescent="0.25">
      <c r="A124" s="68">
        <v>2272</v>
      </c>
      <c r="B124" s="2" t="s">
        <v>137</v>
      </c>
      <c r="C124" s="118">
        <f t="shared" si="9"/>
        <v>0</v>
      </c>
      <c r="D124" s="124"/>
      <c r="E124" s="244"/>
      <c r="F124" s="250">
        <f t="shared" si="10"/>
        <v>0</v>
      </c>
      <c r="G124" s="124"/>
      <c r="H124" s="125"/>
      <c r="I124" s="252">
        <f t="shared" si="11"/>
        <v>0</v>
      </c>
      <c r="J124" s="124"/>
      <c r="K124" s="125"/>
      <c r="L124" s="252">
        <f t="shared" si="12"/>
        <v>0</v>
      </c>
      <c r="M124" s="246"/>
      <c r="N124" s="244"/>
      <c r="O124" s="252">
        <f t="shared" si="13"/>
        <v>0</v>
      </c>
      <c r="P124" s="76"/>
    </row>
    <row r="125" spans="1:16" ht="24" x14ac:dyDescent="0.25">
      <c r="A125" s="68">
        <v>2275</v>
      </c>
      <c r="B125" s="595" t="s">
        <v>138</v>
      </c>
      <c r="C125" s="118">
        <f t="shared" si="9"/>
        <v>0</v>
      </c>
      <c r="D125" s="124"/>
      <c r="E125" s="244"/>
      <c r="F125" s="250">
        <f t="shared" si="10"/>
        <v>0</v>
      </c>
      <c r="G125" s="124"/>
      <c r="H125" s="125"/>
      <c r="I125" s="252">
        <f t="shared" si="11"/>
        <v>0</v>
      </c>
      <c r="J125" s="124"/>
      <c r="K125" s="125"/>
      <c r="L125" s="252">
        <f t="shared" si="12"/>
        <v>0</v>
      </c>
      <c r="M125" s="246"/>
      <c r="N125" s="244"/>
      <c r="O125" s="252">
        <f t="shared" si="13"/>
        <v>0</v>
      </c>
      <c r="P125" s="76"/>
    </row>
    <row r="126" spans="1:16" ht="36" x14ac:dyDescent="0.25">
      <c r="A126" s="68">
        <v>2276</v>
      </c>
      <c r="B126" s="595" t="s">
        <v>139</v>
      </c>
      <c r="C126" s="118">
        <f t="shared" si="9"/>
        <v>0</v>
      </c>
      <c r="D126" s="124"/>
      <c r="E126" s="244"/>
      <c r="F126" s="250">
        <f t="shared" si="10"/>
        <v>0</v>
      </c>
      <c r="G126" s="124"/>
      <c r="H126" s="125"/>
      <c r="I126" s="252">
        <f t="shared" si="11"/>
        <v>0</v>
      </c>
      <c r="J126" s="124"/>
      <c r="K126" s="125"/>
      <c r="L126" s="252">
        <f t="shared" si="12"/>
        <v>0</v>
      </c>
      <c r="M126" s="246"/>
      <c r="N126" s="244"/>
      <c r="O126" s="252">
        <f t="shared" si="13"/>
        <v>0</v>
      </c>
      <c r="P126" s="76"/>
    </row>
    <row r="127" spans="1:16" ht="24" customHeight="1" x14ac:dyDescent="0.25">
      <c r="A127" s="68">
        <v>2278</v>
      </c>
      <c r="B127" s="595" t="s">
        <v>140</v>
      </c>
      <c r="C127" s="118">
        <f t="shared" si="9"/>
        <v>0</v>
      </c>
      <c r="D127" s="124"/>
      <c r="E127" s="244"/>
      <c r="F127" s="250">
        <f t="shared" si="10"/>
        <v>0</v>
      </c>
      <c r="G127" s="124"/>
      <c r="H127" s="125"/>
      <c r="I127" s="252">
        <f t="shared" si="11"/>
        <v>0</v>
      </c>
      <c r="J127" s="124"/>
      <c r="K127" s="125"/>
      <c r="L127" s="252">
        <f t="shared" si="12"/>
        <v>0</v>
      </c>
      <c r="M127" s="246"/>
      <c r="N127" s="244"/>
      <c r="O127" s="252">
        <f t="shared" si="13"/>
        <v>0</v>
      </c>
      <c r="P127" s="76"/>
    </row>
    <row r="128" spans="1:16" ht="24" x14ac:dyDescent="0.25">
      <c r="A128" s="68">
        <v>2279</v>
      </c>
      <c r="B128" s="595" t="s">
        <v>141</v>
      </c>
      <c r="C128" s="118">
        <f t="shared" si="9"/>
        <v>0</v>
      </c>
      <c r="D128" s="124"/>
      <c r="E128" s="244"/>
      <c r="F128" s="250">
        <f t="shared" si="10"/>
        <v>0</v>
      </c>
      <c r="G128" s="124"/>
      <c r="H128" s="125"/>
      <c r="I128" s="252">
        <f t="shared" si="11"/>
        <v>0</v>
      </c>
      <c r="J128" s="124"/>
      <c r="K128" s="125"/>
      <c r="L128" s="252">
        <f t="shared" si="12"/>
        <v>0</v>
      </c>
      <c r="M128" s="246"/>
      <c r="N128" s="244"/>
      <c r="O128" s="252">
        <f t="shared" si="13"/>
        <v>0</v>
      </c>
      <c r="P128" s="76"/>
    </row>
    <row r="129" spans="1:16" ht="24" x14ac:dyDescent="0.25">
      <c r="A129" s="578">
        <v>2280</v>
      </c>
      <c r="B129" s="594" t="s">
        <v>142</v>
      </c>
      <c r="C129" s="118">
        <f t="shared" si="9"/>
        <v>0</v>
      </c>
      <c r="D129" s="262">
        <f t="shared" ref="D129:N129" si="14">SUM(D130)</f>
        <v>0</v>
      </c>
      <c r="E129" s="263">
        <f t="shared" si="14"/>
        <v>0</v>
      </c>
      <c r="F129" s="264">
        <f t="shared" si="10"/>
        <v>0</v>
      </c>
      <c r="G129" s="262">
        <f t="shared" ref="G129" si="15">SUM(G130)</f>
        <v>0</v>
      </c>
      <c r="H129" s="265">
        <f t="shared" si="14"/>
        <v>0</v>
      </c>
      <c r="I129" s="266">
        <f t="shared" si="11"/>
        <v>0</v>
      </c>
      <c r="J129" s="262">
        <f t="shared" ref="J129" si="16">SUM(J130)</f>
        <v>0</v>
      </c>
      <c r="K129" s="265">
        <f t="shared" si="14"/>
        <v>0</v>
      </c>
      <c r="L129" s="266">
        <f t="shared" si="12"/>
        <v>0</v>
      </c>
      <c r="M129" s="253">
        <f t="shared" si="14"/>
        <v>0</v>
      </c>
      <c r="N129" s="249">
        <f t="shared" si="14"/>
        <v>0</v>
      </c>
      <c r="O129" s="252">
        <f t="shared" si="13"/>
        <v>0</v>
      </c>
      <c r="P129" s="76"/>
    </row>
    <row r="130" spans="1:16" ht="24" x14ac:dyDescent="0.25">
      <c r="A130" s="68">
        <v>2283</v>
      </c>
      <c r="B130" s="595" t="s">
        <v>143</v>
      </c>
      <c r="C130" s="118">
        <f t="shared" si="9"/>
        <v>0</v>
      </c>
      <c r="D130" s="124"/>
      <c r="E130" s="244"/>
      <c r="F130" s="250">
        <f t="shared" si="10"/>
        <v>0</v>
      </c>
      <c r="G130" s="124"/>
      <c r="H130" s="125"/>
      <c r="I130" s="252">
        <f t="shared" si="11"/>
        <v>0</v>
      </c>
      <c r="J130" s="124"/>
      <c r="K130" s="125"/>
      <c r="L130" s="252">
        <f t="shared" si="12"/>
        <v>0</v>
      </c>
      <c r="M130" s="246"/>
      <c r="N130" s="244"/>
      <c r="O130" s="252">
        <f t="shared" si="13"/>
        <v>0</v>
      </c>
      <c r="P130" s="76"/>
    </row>
    <row r="131" spans="1:16" ht="38.25" customHeight="1" x14ac:dyDescent="0.25">
      <c r="A131" s="90">
        <v>2300</v>
      </c>
      <c r="B131" s="605" t="s">
        <v>144</v>
      </c>
      <c r="C131" s="91">
        <f t="shared" si="9"/>
        <v>0</v>
      </c>
      <c r="D131" s="102">
        <f>SUM(D132,D137,D141,D142,D145,D152,D160,D161,D164)</f>
        <v>0</v>
      </c>
      <c r="E131" s="228">
        <f>SUM(E132,E137,E141,E142,E145,E152,E160,E161,E164)</f>
        <v>0</v>
      </c>
      <c r="F131" s="229">
        <f t="shared" si="10"/>
        <v>0</v>
      </c>
      <c r="G131" s="102">
        <f>SUM(G132,G137,G141,G142,G145,G152,G160,G161,G164)</f>
        <v>0</v>
      </c>
      <c r="H131" s="103">
        <f>SUM(H132,H137,H141,H142,H145,H152,H160,H161,H164)</f>
        <v>0</v>
      </c>
      <c r="I131" s="104">
        <f t="shared" si="11"/>
        <v>0</v>
      </c>
      <c r="J131" s="102">
        <f>SUM(J132,J137,J141,J142,J145,J152,J160,J161,J164)</f>
        <v>0</v>
      </c>
      <c r="K131" s="103">
        <f>SUM(K132,K137,K141,K142,K145,K152,K160,K161,K164)</f>
        <v>0</v>
      </c>
      <c r="L131" s="104">
        <f t="shared" si="12"/>
        <v>0</v>
      </c>
      <c r="M131" s="260">
        <f>SUM(M132,M137,M141,M142,M145,M152,M160,M161,M164)</f>
        <v>0</v>
      </c>
      <c r="N131" s="228">
        <f>SUM(N132,N137,N141,N142,N145,N152,N160,N161,N164)</f>
        <v>0</v>
      </c>
      <c r="O131" s="104">
        <f t="shared" si="13"/>
        <v>0</v>
      </c>
      <c r="P131" s="100"/>
    </row>
    <row r="132" spans="1:16" ht="24" x14ac:dyDescent="0.25">
      <c r="A132" s="578">
        <v>2310</v>
      </c>
      <c r="B132" s="594" t="s">
        <v>145</v>
      </c>
      <c r="C132" s="107">
        <f t="shared" si="9"/>
        <v>0</v>
      </c>
      <c r="D132" s="273">
        <f>SUM(D133:D136)</f>
        <v>0</v>
      </c>
      <c r="E132" s="265">
        <f>SUM(E133:E136)</f>
        <v>0</v>
      </c>
      <c r="F132" s="264">
        <f t="shared" si="10"/>
        <v>0</v>
      </c>
      <c r="G132" s="262">
        <f>SUM(G133:G136)</f>
        <v>0</v>
      </c>
      <c r="H132" s="265">
        <f>SUM(H133:H136)</f>
        <v>0</v>
      </c>
      <c r="I132" s="266">
        <f t="shared" si="11"/>
        <v>0</v>
      </c>
      <c r="J132" s="262">
        <f>SUM(J133:J136)</f>
        <v>0</v>
      </c>
      <c r="K132" s="265">
        <f>SUM(K133:K136)</f>
        <v>0</v>
      </c>
      <c r="L132" s="266">
        <f t="shared" si="12"/>
        <v>0</v>
      </c>
      <c r="M132" s="267">
        <f>SUM(M133:M136)</f>
        <v>0</v>
      </c>
      <c r="N132" s="263">
        <f>SUM(N133:N136)</f>
        <v>0</v>
      </c>
      <c r="O132" s="266">
        <f t="shared" si="13"/>
        <v>0</v>
      </c>
      <c r="P132" s="66"/>
    </row>
    <row r="133" spans="1:16" x14ac:dyDescent="0.25">
      <c r="A133" s="68">
        <v>2311</v>
      </c>
      <c r="B133" s="595" t="s">
        <v>146</v>
      </c>
      <c r="C133" s="118">
        <f t="shared" si="9"/>
        <v>0</v>
      </c>
      <c r="D133" s="124"/>
      <c r="E133" s="244"/>
      <c r="F133" s="250">
        <f t="shared" si="10"/>
        <v>0</v>
      </c>
      <c r="G133" s="124"/>
      <c r="H133" s="125"/>
      <c r="I133" s="252">
        <f t="shared" si="11"/>
        <v>0</v>
      </c>
      <c r="J133" s="124"/>
      <c r="K133" s="125"/>
      <c r="L133" s="252">
        <f t="shared" si="12"/>
        <v>0</v>
      </c>
      <c r="M133" s="246"/>
      <c r="N133" s="244"/>
      <c r="O133" s="252">
        <f t="shared" si="13"/>
        <v>0</v>
      </c>
      <c r="P133" s="76"/>
    </row>
    <row r="134" spans="1:16" x14ac:dyDescent="0.25">
      <c r="A134" s="68">
        <v>2312</v>
      </c>
      <c r="B134" s="595" t="s">
        <v>147</v>
      </c>
      <c r="C134" s="118">
        <f t="shared" si="9"/>
        <v>0</v>
      </c>
      <c r="D134" s="124"/>
      <c r="E134" s="244"/>
      <c r="F134" s="250">
        <f t="shared" si="10"/>
        <v>0</v>
      </c>
      <c r="G134" s="124"/>
      <c r="H134" s="125"/>
      <c r="I134" s="252">
        <f t="shared" si="11"/>
        <v>0</v>
      </c>
      <c r="J134" s="124"/>
      <c r="K134" s="125"/>
      <c r="L134" s="252">
        <f t="shared" si="12"/>
        <v>0</v>
      </c>
      <c r="M134" s="246"/>
      <c r="N134" s="244"/>
      <c r="O134" s="252">
        <f t="shared" si="13"/>
        <v>0</v>
      </c>
      <c r="P134" s="76"/>
    </row>
    <row r="135" spans="1:16" x14ac:dyDescent="0.25">
      <c r="A135" s="68">
        <v>2313</v>
      </c>
      <c r="B135" s="595" t="s">
        <v>148</v>
      </c>
      <c r="C135" s="118">
        <f t="shared" si="9"/>
        <v>0</v>
      </c>
      <c r="D135" s="124"/>
      <c r="E135" s="244"/>
      <c r="F135" s="250">
        <f t="shared" si="10"/>
        <v>0</v>
      </c>
      <c r="G135" s="124"/>
      <c r="H135" s="125"/>
      <c r="I135" s="252">
        <f t="shared" si="11"/>
        <v>0</v>
      </c>
      <c r="J135" s="124"/>
      <c r="K135" s="125"/>
      <c r="L135" s="252">
        <f t="shared" si="12"/>
        <v>0</v>
      </c>
      <c r="M135" s="246"/>
      <c r="N135" s="244"/>
      <c r="O135" s="252">
        <f t="shared" si="13"/>
        <v>0</v>
      </c>
      <c r="P135" s="76"/>
    </row>
    <row r="136" spans="1:16" ht="36" x14ac:dyDescent="0.25">
      <c r="A136" s="68">
        <v>2314</v>
      </c>
      <c r="B136" s="595" t="s">
        <v>149</v>
      </c>
      <c r="C136" s="118">
        <f t="shared" si="9"/>
        <v>0</v>
      </c>
      <c r="D136" s="124"/>
      <c r="E136" s="244"/>
      <c r="F136" s="250">
        <f t="shared" si="10"/>
        <v>0</v>
      </c>
      <c r="G136" s="124"/>
      <c r="H136" s="125"/>
      <c r="I136" s="252">
        <f t="shared" si="11"/>
        <v>0</v>
      </c>
      <c r="J136" s="124"/>
      <c r="K136" s="125"/>
      <c r="L136" s="252">
        <f t="shared" si="12"/>
        <v>0</v>
      </c>
      <c r="M136" s="246"/>
      <c r="N136" s="244"/>
      <c r="O136" s="252">
        <f t="shared" si="13"/>
        <v>0</v>
      </c>
      <c r="P136" s="76"/>
    </row>
    <row r="137" spans="1:16" x14ac:dyDescent="0.25">
      <c r="A137" s="247">
        <v>2320</v>
      </c>
      <c r="B137" s="595" t="s">
        <v>150</v>
      </c>
      <c r="C137" s="118">
        <f t="shared" si="9"/>
        <v>0</v>
      </c>
      <c r="D137" s="248">
        <f>SUM(D138:D140)</f>
        <v>0</v>
      </c>
      <c r="E137" s="249">
        <f>SUM(E138:E140)</f>
        <v>0</v>
      </c>
      <c r="F137" s="250">
        <f t="shared" si="10"/>
        <v>0</v>
      </c>
      <c r="G137" s="248">
        <f>SUM(G138:G140)</f>
        <v>0</v>
      </c>
      <c r="H137" s="251">
        <f>SUM(H138:H140)</f>
        <v>0</v>
      </c>
      <c r="I137" s="252">
        <f t="shared" si="11"/>
        <v>0</v>
      </c>
      <c r="J137" s="248">
        <f>SUM(J138:J140)</f>
        <v>0</v>
      </c>
      <c r="K137" s="251">
        <f>SUM(K138:K140)</f>
        <v>0</v>
      </c>
      <c r="L137" s="252">
        <f t="shared" si="12"/>
        <v>0</v>
      </c>
      <c r="M137" s="253">
        <f>SUM(M138:M140)</f>
        <v>0</v>
      </c>
      <c r="N137" s="249">
        <f>SUM(N138:N140)</f>
        <v>0</v>
      </c>
      <c r="O137" s="252">
        <f t="shared" si="13"/>
        <v>0</v>
      </c>
      <c r="P137" s="76"/>
    </row>
    <row r="138" spans="1:16" x14ac:dyDescent="0.25">
      <c r="A138" s="68">
        <v>2321</v>
      </c>
      <c r="B138" s="595" t="s">
        <v>151</v>
      </c>
      <c r="C138" s="118">
        <f t="shared" si="9"/>
        <v>0</v>
      </c>
      <c r="D138" s="124"/>
      <c r="E138" s="244"/>
      <c r="F138" s="250">
        <f t="shared" si="10"/>
        <v>0</v>
      </c>
      <c r="G138" s="124"/>
      <c r="H138" s="125"/>
      <c r="I138" s="252">
        <f t="shared" si="11"/>
        <v>0</v>
      </c>
      <c r="J138" s="124"/>
      <c r="K138" s="125"/>
      <c r="L138" s="252">
        <f t="shared" si="12"/>
        <v>0</v>
      </c>
      <c r="M138" s="246"/>
      <c r="N138" s="244"/>
      <c r="O138" s="252">
        <f t="shared" si="13"/>
        <v>0</v>
      </c>
      <c r="P138" s="76"/>
    </row>
    <row r="139" spans="1:16" x14ac:dyDescent="0.25">
      <c r="A139" s="68">
        <v>2322</v>
      </c>
      <c r="B139" s="595" t="s">
        <v>152</v>
      </c>
      <c r="C139" s="118">
        <f t="shared" si="9"/>
        <v>0</v>
      </c>
      <c r="D139" s="124"/>
      <c r="E139" s="244"/>
      <c r="F139" s="250">
        <f t="shared" si="10"/>
        <v>0</v>
      </c>
      <c r="G139" s="124"/>
      <c r="H139" s="125"/>
      <c r="I139" s="252">
        <f t="shared" si="11"/>
        <v>0</v>
      </c>
      <c r="J139" s="124"/>
      <c r="K139" s="125"/>
      <c r="L139" s="252">
        <f t="shared" si="12"/>
        <v>0</v>
      </c>
      <c r="M139" s="246"/>
      <c r="N139" s="244"/>
      <c r="O139" s="252">
        <f t="shared" si="13"/>
        <v>0</v>
      </c>
      <c r="P139" s="76"/>
    </row>
    <row r="140" spans="1:16" ht="10.5" customHeight="1" x14ac:dyDescent="0.25">
      <c r="A140" s="68">
        <v>2329</v>
      </c>
      <c r="B140" s="595" t="s">
        <v>153</v>
      </c>
      <c r="C140" s="118">
        <f t="shared" si="9"/>
        <v>0</v>
      </c>
      <c r="D140" s="124"/>
      <c r="E140" s="244"/>
      <c r="F140" s="250">
        <f t="shared" si="10"/>
        <v>0</v>
      </c>
      <c r="G140" s="124"/>
      <c r="H140" s="125"/>
      <c r="I140" s="252">
        <f t="shared" si="11"/>
        <v>0</v>
      </c>
      <c r="J140" s="124"/>
      <c r="K140" s="125"/>
      <c r="L140" s="252">
        <f t="shared" si="12"/>
        <v>0</v>
      </c>
      <c r="M140" s="246"/>
      <c r="N140" s="244"/>
      <c r="O140" s="252">
        <f t="shared" si="13"/>
        <v>0</v>
      </c>
      <c r="P140" s="76"/>
    </row>
    <row r="141" spans="1:16" x14ac:dyDescent="0.25">
      <c r="A141" s="247">
        <v>2330</v>
      </c>
      <c r="B141" s="595" t="s">
        <v>154</v>
      </c>
      <c r="C141" s="118">
        <f t="shared" si="9"/>
        <v>0</v>
      </c>
      <c r="D141" s="124"/>
      <c r="E141" s="244"/>
      <c r="F141" s="250">
        <f t="shared" si="10"/>
        <v>0</v>
      </c>
      <c r="G141" s="124"/>
      <c r="H141" s="125"/>
      <c r="I141" s="252">
        <f t="shared" si="11"/>
        <v>0</v>
      </c>
      <c r="J141" s="124"/>
      <c r="K141" s="125"/>
      <c r="L141" s="252">
        <f t="shared" si="12"/>
        <v>0</v>
      </c>
      <c r="M141" s="246"/>
      <c r="N141" s="244"/>
      <c r="O141" s="252">
        <f t="shared" si="13"/>
        <v>0</v>
      </c>
      <c r="P141" s="76"/>
    </row>
    <row r="142" spans="1:16" ht="48" x14ac:dyDescent="0.25">
      <c r="A142" s="247">
        <v>2340</v>
      </c>
      <c r="B142" s="595" t="s">
        <v>155</v>
      </c>
      <c r="C142" s="118">
        <f t="shared" si="9"/>
        <v>0</v>
      </c>
      <c r="D142" s="248">
        <f>SUM(D143:D144)</f>
        <v>0</v>
      </c>
      <c r="E142" s="249">
        <f>SUM(E143:E144)</f>
        <v>0</v>
      </c>
      <c r="F142" s="250">
        <f t="shared" si="10"/>
        <v>0</v>
      </c>
      <c r="G142" s="248">
        <f>SUM(G143:G144)</f>
        <v>0</v>
      </c>
      <c r="H142" s="251">
        <f>SUM(H143:H144)</f>
        <v>0</v>
      </c>
      <c r="I142" s="252">
        <f t="shared" si="11"/>
        <v>0</v>
      </c>
      <c r="J142" s="248">
        <f>SUM(J143:J144)</f>
        <v>0</v>
      </c>
      <c r="K142" s="251">
        <f>SUM(K143:K144)</f>
        <v>0</v>
      </c>
      <c r="L142" s="252">
        <f t="shared" si="12"/>
        <v>0</v>
      </c>
      <c r="M142" s="253">
        <f>SUM(M143:M144)</f>
        <v>0</v>
      </c>
      <c r="N142" s="249">
        <f>SUM(N143:N144)</f>
        <v>0</v>
      </c>
      <c r="O142" s="252">
        <f t="shared" si="13"/>
        <v>0</v>
      </c>
      <c r="P142" s="76"/>
    </row>
    <row r="143" spans="1:16" x14ac:dyDescent="0.25">
      <c r="A143" s="68">
        <v>2341</v>
      </c>
      <c r="B143" s="595" t="s">
        <v>156</v>
      </c>
      <c r="C143" s="118">
        <f t="shared" si="9"/>
        <v>0</v>
      </c>
      <c r="D143" s="124"/>
      <c r="E143" s="244"/>
      <c r="F143" s="250">
        <f t="shared" si="10"/>
        <v>0</v>
      </c>
      <c r="G143" s="124"/>
      <c r="H143" s="125"/>
      <c r="I143" s="252">
        <f t="shared" si="11"/>
        <v>0</v>
      </c>
      <c r="J143" s="124"/>
      <c r="K143" s="125"/>
      <c r="L143" s="252">
        <f t="shared" si="12"/>
        <v>0</v>
      </c>
      <c r="M143" s="246"/>
      <c r="N143" s="244"/>
      <c r="O143" s="252">
        <f t="shared" si="13"/>
        <v>0</v>
      </c>
      <c r="P143" s="76"/>
    </row>
    <row r="144" spans="1:16" ht="24" x14ac:dyDescent="0.25">
      <c r="A144" s="68">
        <v>2344</v>
      </c>
      <c r="B144" s="595" t="s">
        <v>157</v>
      </c>
      <c r="C144" s="118">
        <f t="shared" si="9"/>
        <v>0</v>
      </c>
      <c r="D144" s="124"/>
      <c r="E144" s="244"/>
      <c r="F144" s="250">
        <f t="shared" si="10"/>
        <v>0</v>
      </c>
      <c r="G144" s="124"/>
      <c r="H144" s="125"/>
      <c r="I144" s="252">
        <f t="shared" si="11"/>
        <v>0</v>
      </c>
      <c r="J144" s="124"/>
      <c r="K144" s="125"/>
      <c r="L144" s="252">
        <f t="shared" si="12"/>
        <v>0</v>
      </c>
      <c r="M144" s="246"/>
      <c r="N144" s="244"/>
      <c r="O144" s="252">
        <f t="shared" si="13"/>
        <v>0</v>
      </c>
      <c r="P144" s="76"/>
    </row>
    <row r="145" spans="1:16" ht="24" x14ac:dyDescent="0.25">
      <c r="A145" s="234">
        <v>2350</v>
      </c>
      <c r="B145" s="599" t="s">
        <v>158</v>
      </c>
      <c r="C145" s="118">
        <f t="shared" si="9"/>
        <v>0</v>
      </c>
      <c r="D145" s="235">
        <f>SUM(D146:D151)</f>
        <v>0</v>
      </c>
      <c r="E145" s="236">
        <f>SUM(E146:E151)</f>
        <v>0</v>
      </c>
      <c r="F145" s="237">
        <f t="shared" si="10"/>
        <v>0</v>
      </c>
      <c r="G145" s="235">
        <f>SUM(G146:G151)</f>
        <v>0</v>
      </c>
      <c r="H145" s="238">
        <f>SUM(H146:H151)</f>
        <v>0</v>
      </c>
      <c r="I145" s="239">
        <f t="shared" si="11"/>
        <v>0</v>
      </c>
      <c r="J145" s="235">
        <f>SUM(J146:J151)</f>
        <v>0</v>
      </c>
      <c r="K145" s="238">
        <f>SUM(K146:K151)</f>
        <v>0</v>
      </c>
      <c r="L145" s="239">
        <f t="shared" si="12"/>
        <v>0</v>
      </c>
      <c r="M145" s="240">
        <f>SUM(M146:M151)</f>
        <v>0</v>
      </c>
      <c r="N145" s="236">
        <f>SUM(N146:N151)</f>
        <v>0</v>
      </c>
      <c r="O145" s="239">
        <f t="shared" si="13"/>
        <v>0</v>
      </c>
      <c r="P145" s="174"/>
    </row>
    <row r="146" spans="1:16" x14ac:dyDescent="0.25">
      <c r="A146" s="58">
        <v>2351</v>
      </c>
      <c r="B146" s="594" t="s">
        <v>159</v>
      </c>
      <c r="C146" s="118">
        <f t="shared" si="9"/>
        <v>0</v>
      </c>
      <c r="D146" s="113"/>
      <c r="E146" s="241"/>
      <c r="F146" s="264">
        <f t="shared" si="10"/>
        <v>0</v>
      </c>
      <c r="G146" s="113"/>
      <c r="H146" s="114"/>
      <c r="I146" s="266">
        <f t="shared" si="11"/>
        <v>0</v>
      </c>
      <c r="J146" s="113"/>
      <c r="K146" s="114"/>
      <c r="L146" s="266">
        <f t="shared" si="12"/>
        <v>0</v>
      </c>
      <c r="M146" s="243"/>
      <c r="N146" s="241"/>
      <c r="O146" s="266">
        <f t="shared" si="13"/>
        <v>0</v>
      </c>
      <c r="P146" s="66"/>
    </row>
    <row r="147" spans="1:16" x14ac:dyDescent="0.25">
      <c r="A147" s="68">
        <v>2352</v>
      </c>
      <c r="B147" s="595" t="s">
        <v>160</v>
      </c>
      <c r="C147" s="118">
        <f t="shared" si="9"/>
        <v>0</v>
      </c>
      <c r="D147" s="124"/>
      <c r="E147" s="244"/>
      <c r="F147" s="250">
        <f t="shared" si="10"/>
        <v>0</v>
      </c>
      <c r="G147" s="124"/>
      <c r="H147" s="125"/>
      <c r="I147" s="252">
        <f t="shared" si="11"/>
        <v>0</v>
      </c>
      <c r="J147" s="124"/>
      <c r="K147" s="125"/>
      <c r="L147" s="252">
        <f t="shared" si="12"/>
        <v>0</v>
      </c>
      <c r="M147" s="246"/>
      <c r="N147" s="244"/>
      <c r="O147" s="252">
        <f t="shared" si="13"/>
        <v>0</v>
      </c>
      <c r="P147" s="76"/>
    </row>
    <row r="148" spans="1:16" ht="24" x14ac:dyDescent="0.25">
      <c r="A148" s="68">
        <v>2353</v>
      </c>
      <c r="B148" s="595" t="s">
        <v>161</v>
      </c>
      <c r="C148" s="118">
        <f t="shared" si="9"/>
        <v>0</v>
      </c>
      <c r="D148" s="124"/>
      <c r="E148" s="244"/>
      <c r="F148" s="250">
        <f t="shared" si="10"/>
        <v>0</v>
      </c>
      <c r="G148" s="124"/>
      <c r="H148" s="125"/>
      <c r="I148" s="252">
        <f t="shared" si="11"/>
        <v>0</v>
      </c>
      <c r="J148" s="124"/>
      <c r="K148" s="125"/>
      <c r="L148" s="252">
        <f t="shared" si="12"/>
        <v>0</v>
      </c>
      <c r="M148" s="246"/>
      <c r="N148" s="244"/>
      <c r="O148" s="252">
        <f t="shared" si="13"/>
        <v>0</v>
      </c>
      <c r="P148" s="76"/>
    </row>
    <row r="149" spans="1:16" ht="24" x14ac:dyDescent="0.25">
      <c r="A149" s="68">
        <v>2354</v>
      </c>
      <c r="B149" s="595" t="s">
        <v>162</v>
      </c>
      <c r="C149" s="118">
        <f t="shared" si="9"/>
        <v>0</v>
      </c>
      <c r="D149" s="124"/>
      <c r="E149" s="244"/>
      <c r="F149" s="250">
        <f t="shared" si="10"/>
        <v>0</v>
      </c>
      <c r="G149" s="124"/>
      <c r="H149" s="125"/>
      <c r="I149" s="252">
        <f t="shared" si="11"/>
        <v>0</v>
      </c>
      <c r="J149" s="124"/>
      <c r="K149" s="125"/>
      <c r="L149" s="252">
        <f t="shared" si="12"/>
        <v>0</v>
      </c>
      <c r="M149" s="246"/>
      <c r="N149" s="244"/>
      <c r="O149" s="252">
        <f t="shared" si="13"/>
        <v>0</v>
      </c>
      <c r="P149" s="76"/>
    </row>
    <row r="150" spans="1:16" ht="24" x14ac:dyDescent="0.25">
      <c r="A150" s="68">
        <v>2355</v>
      </c>
      <c r="B150" s="595" t="s">
        <v>163</v>
      </c>
      <c r="C150" s="118">
        <f t="shared" si="9"/>
        <v>0</v>
      </c>
      <c r="D150" s="124"/>
      <c r="E150" s="244"/>
      <c r="F150" s="250">
        <f t="shared" si="10"/>
        <v>0</v>
      </c>
      <c r="G150" s="124"/>
      <c r="H150" s="125"/>
      <c r="I150" s="252">
        <f t="shared" si="11"/>
        <v>0</v>
      </c>
      <c r="J150" s="124"/>
      <c r="K150" s="125"/>
      <c r="L150" s="252">
        <f t="shared" si="12"/>
        <v>0</v>
      </c>
      <c r="M150" s="246"/>
      <c r="N150" s="244"/>
      <c r="O150" s="252">
        <f t="shared" si="13"/>
        <v>0</v>
      </c>
      <c r="P150" s="76"/>
    </row>
    <row r="151" spans="1:16" ht="24" x14ac:dyDescent="0.25">
      <c r="A151" s="68">
        <v>2359</v>
      </c>
      <c r="B151" s="595" t="s">
        <v>164</v>
      </c>
      <c r="C151" s="118">
        <f t="shared" si="9"/>
        <v>0</v>
      </c>
      <c r="D151" s="124"/>
      <c r="E151" s="244"/>
      <c r="F151" s="250">
        <f t="shared" si="10"/>
        <v>0</v>
      </c>
      <c r="G151" s="124"/>
      <c r="H151" s="125"/>
      <c r="I151" s="252">
        <f t="shared" si="11"/>
        <v>0</v>
      </c>
      <c r="J151" s="124"/>
      <c r="K151" s="125"/>
      <c r="L151" s="252">
        <f t="shared" si="12"/>
        <v>0</v>
      </c>
      <c r="M151" s="246"/>
      <c r="N151" s="244"/>
      <c r="O151" s="252">
        <f t="shared" si="13"/>
        <v>0</v>
      </c>
      <c r="P151" s="76"/>
    </row>
    <row r="152" spans="1:16" ht="24.75" customHeight="1" x14ac:dyDescent="0.25">
      <c r="A152" s="247">
        <v>2360</v>
      </c>
      <c r="B152" s="595" t="s">
        <v>165</v>
      </c>
      <c r="C152" s="118">
        <f t="shared" si="9"/>
        <v>0</v>
      </c>
      <c r="D152" s="248">
        <f>SUM(D153:D159)</f>
        <v>0</v>
      </c>
      <c r="E152" s="249">
        <f>SUM(E153:E159)</f>
        <v>0</v>
      </c>
      <c r="F152" s="250">
        <f t="shared" si="10"/>
        <v>0</v>
      </c>
      <c r="G152" s="248">
        <f>SUM(G153:G159)</f>
        <v>0</v>
      </c>
      <c r="H152" s="251">
        <f>SUM(H153:H159)</f>
        <v>0</v>
      </c>
      <c r="I152" s="252">
        <f t="shared" si="11"/>
        <v>0</v>
      </c>
      <c r="J152" s="248">
        <f>SUM(J153:J159)</f>
        <v>0</v>
      </c>
      <c r="K152" s="251">
        <f>SUM(K153:K159)</f>
        <v>0</v>
      </c>
      <c r="L152" s="252">
        <f t="shared" si="12"/>
        <v>0</v>
      </c>
      <c r="M152" s="253">
        <f>SUM(M153:M159)</f>
        <v>0</v>
      </c>
      <c r="N152" s="249">
        <f>SUM(N153:N159)</f>
        <v>0</v>
      </c>
      <c r="O152" s="252">
        <f t="shared" si="13"/>
        <v>0</v>
      </c>
      <c r="P152" s="76"/>
    </row>
    <row r="153" spans="1:16" x14ac:dyDescent="0.25">
      <c r="A153" s="67">
        <v>2361</v>
      </c>
      <c r="B153" s="595" t="s">
        <v>166</v>
      </c>
      <c r="C153" s="118">
        <f t="shared" si="9"/>
        <v>0</v>
      </c>
      <c r="D153" s="124"/>
      <c r="E153" s="244"/>
      <c r="F153" s="250">
        <f t="shared" si="10"/>
        <v>0</v>
      </c>
      <c r="G153" s="124"/>
      <c r="H153" s="125"/>
      <c r="I153" s="252">
        <f t="shared" si="11"/>
        <v>0</v>
      </c>
      <c r="J153" s="124"/>
      <c r="K153" s="125"/>
      <c r="L153" s="252">
        <f t="shared" si="12"/>
        <v>0</v>
      </c>
      <c r="M153" s="246"/>
      <c r="N153" s="244"/>
      <c r="O153" s="252">
        <f t="shared" si="13"/>
        <v>0</v>
      </c>
      <c r="P153" s="76"/>
    </row>
    <row r="154" spans="1:16" ht="24" x14ac:dyDescent="0.25">
      <c r="A154" s="67">
        <v>2362</v>
      </c>
      <c r="B154" s="595" t="s">
        <v>167</v>
      </c>
      <c r="C154" s="118">
        <f t="shared" si="9"/>
        <v>0</v>
      </c>
      <c r="D154" s="124"/>
      <c r="E154" s="244"/>
      <c r="F154" s="250">
        <f t="shared" si="10"/>
        <v>0</v>
      </c>
      <c r="G154" s="124"/>
      <c r="H154" s="125"/>
      <c r="I154" s="252">
        <f t="shared" si="11"/>
        <v>0</v>
      </c>
      <c r="J154" s="124"/>
      <c r="K154" s="125"/>
      <c r="L154" s="252">
        <f t="shared" si="12"/>
        <v>0</v>
      </c>
      <c r="M154" s="246"/>
      <c r="N154" s="244"/>
      <c r="O154" s="252">
        <f t="shared" si="13"/>
        <v>0</v>
      </c>
      <c r="P154" s="76"/>
    </row>
    <row r="155" spans="1:16" x14ac:dyDescent="0.25">
      <c r="A155" s="67">
        <v>2363</v>
      </c>
      <c r="B155" s="595" t="s">
        <v>168</v>
      </c>
      <c r="C155" s="118">
        <f t="shared" si="9"/>
        <v>0</v>
      </c>
      <c r="D155" s="124"/>
      <c r="E155" s="244"/>
      <c r="F155" s="250">
        <f t="shared" si="10"/>
        <v>0</v>
      </c>
      <c r="G155" s="124"/>
      <c r="H155" s="125"/>
      <c r="I155" s="252">
        <f t="shared" si="11"/>
        <v>0</v>
      </c>
      <c r="J155" s="124"/>
      <c r="K155" s="125"/>
      <c r="L155" s="252">
        <f t="shared" si="12"/>
        <v>0</v>
      </c>
      <c r="M155" s="246"/>
      <c r="N155" s="244"/>
      <c r="O155" s="252">
        <f t="shared" si="13"/>
        <v>0</v>
      </c>
      <c r="P155" s="76"/>
    </row>
    <row r="156" spans="1:16" x14ac:dyDescent="0.25">
      <c r="A156" s="67">
        <v>2364</v>
      </c>
      <c r="B156" s="595" t="s">
        <v>169</v>
      </c>
      <c r="C156" s="118">
        <f t="shared" si="9"/>
        <v>0</v>
      </c>
      <c r="D156" s="124"/>
      <c r="E156" s="244"/>
      <c r="F156" s="250">
        <f t="shared" si="10"/>
        <v>0</v>
      </c>
      <c r="G156" s="124"/>
      <c r="H156" s="125"/>
      <c r="I156" s="252">
        <f t="shared" si="11"/>
        <v>0</v>
      </c>
      <c r="J156" s="124"/>
      <c r="K156" s="125"/>
      <c r="L156" s="252">
        <f t="shared" si="12"/>
        <v>0</v>
      </c>
      <c r="M156" s="246"/>
      <c r="N156" s="244"/>
      <c r="O156" s="252">
        <f t="shared" si="13"/>
        <v>0</v>
      </c>
      <c r="P156" s="76"/>
    </row>
    <row r="157" spans="1:16" ht="12.75" customHeight="1" x14ac:dyDescent="0.25">
      <c r="A157" s="67">
        <v>2365</v>
      </c>
      <c r="B157" s="595" t="s">
        <v>170</v>
      </c>
      <c r="C157" s="118">
        <f t="shared" si="9"/>
        <v>0</v>
      </c>
      <c r="D157" s="124"/>
      <c r="E157" s="244"/>
      <c r="F157" s="250">
        <f t="shared" si="10"/>
        <v>0</v>
      </c>
      <c r="G157" s="124"/>
      <c r="H157" s="125"/>
      <c r="I157" s="252">
        <f t="shared" si="11"/>
        <v>0</v>
      </c>
      <c r="J157" s="124"/>
      <c r="K157" s="125"/>
      <c r="L157" s="252">
        <f t="shared" si="12"/>
        <v>0</v>
      </c>
      <c r="M157" s="246"/>
      <c r="N157" s="244"/>
      <c r="O157" s="252">
        <f t="shared" si="13"/>
        <v>0</v>
      </c>
      <c r="P157" s="76"/>
    </row>
    <row r="158" spans="1:16" ht="42.75" customHeight="1" x14ac:dyDescent="0.25">
      <c r="A158" s="67">
        <v>2366</v>
      </c>
      <c r="B158" s="595" t="s">
        <v>171</v>
      </c>
      <c r="C158" s="118">
        <f t="shared" si="9"/>
        <v>0</v>
      </c>
      <c r="D158" s="124"/>
      <c r="E158" s="244"/>
      <c r="F158" s="250">
        <f t="shared" si="10"/>
        <v>0</v>
      </c>
      <c r="G158" s="124"/>
      <c r="H158" s="125"/>
      <c r="I158" s="252">
        <f t="shared" si="11"/>
        <v>0</v>
      </c>
      <c r="J158" s="124"/>
      <c r="K158" s="125"/>
      <c r="L158" s="252">
        <f t="shared" si="12"/>
        <v>0</v>
      </c>
      <c r="M158" s="246"/>
      <c r="N158" s="244"/>
      <c r="O158" s="252">
        <f t="shared" si="13"/>
        <v>0</v>
      </c>
      <c r="P158" s="76"/>
    </row>
    <row r="159" spans="1:16" ht="48" x14ac:dyDescent="0.25">
      <c r="A159" s="67">
        <v>2369</v>
      </c>
      <c r="B159" s="595" t="s">
        <v>172</v>
      </c>
      <c r="C159" s="118">
        <f t="shared" si="9"/>
        <v>0</v>
      </c>
      <c r="D159" s="124"/>
      <c r="E159" s="244"/>
      <c r="F159" s="250">
        <f t="shared" si="10"/>
        <v>0</v>
      </c>
      <c r="G159" s="124"/>
      <c r="H159" s="125"/>
      <c r="I159" s="252">
        <f t="shared" si="11"/>
        <v>0</v>
      </c>
      <c r="J159" s="124"/>
      <c r="K159" s="125"/>
      <c r="L159" s="252">
        <f t="shared" si="12"/>
        <v>0</v>
      </c>
      <c r="M159" s="246"/>
      <c r="N159" s="244"/>
      <c r="O159" s="252">
        <f t="shared" si="13"/>
        <v>0</v>
      </c>
      <c r="P159" s="76"/>
    </row>
    <row r="160" spans="1:16" x14ac:dyDescent="0.25">
      <c r="A160" s="234">
        <v>2370</v>
      </c>
      <c r="B160" s="599" t="s">
        <v>173</v>
      </c>
      <c r="C160" s="118">
        <f t="shared" si="9"/>
        <v>0</v>
      </c>
      <c r="D160" s="254"/>
      <c r="E160" s="255"/>
      <c r="F160" s="237">
        <f t="shared" si="10"/>
        <v>0</v>
      </c>
      <c r="G160" s="254"/>
      <c r="H160" s="257"/>
      <c r="I160" s="239">
        <f t="shared" si="11"/>
        <v>0</v>
      </c>
      <c r="J160" s="254"/>
      <c r="K160" s="257"/>
      <c r="L160" s="239">
        <f t="shared" si="12"/>
        <v>0</v>
      </c>
      <c r="M160" s="259"/>
      <c r="N160" s="255"/>
      <c r="O160" s="239">
        <f t="shared" si="13"/>
        <v>0</v>
      </c>
      <c r="P160" s="174"/>
    </row>
    <row r="161" spans="1:16" x14ac:dyDescent="0.25">
      <c r="A161" s="234">
        <v>2380</v>
      </c>
      <c r="B161" s="599" t="s">
        <v>174</v>
      </c>
      <c r="C161" s="118">
        <f t="shared" si="9"/>
        <v>0</v>
      </c>
      <c r="D161" s="235">
        <f>SUM(D162:D163)</f>
        <v>0</v>
      </c>
      <c r="E161" s="236">
        <f>SUM(E162:E163)</f>
        <v>0</v>
      </c>
      <c r="F161" s="237">
        <f t="shared" si="10"/>
        <v>0</v>
      </c>
      <c r="G161" s="235">
        <f>SUM(G162:G163)</f>
        <v>0</v>
      </c>
      <c r="H161" s="238">
        <f>SUM(H162:H163)</f>
        <v>0</v>
      </c>
      <c r="I161" s="239">
        <f t="shared" si="11"/>
        <v>0</v>
      </c>
      <c r="J161" s="235">
        <f>SUM(J162:J163)</f>
        <v>0</v>
      </c>
      <c r="K161" s="238">
        <f>SUM(K162:K163)</f>
        <v>0</v>
      </c>
      <c r="L161" s="239">
        <f t="shared" si="12"/>
        <v>0</v>
      </c>
      <c r="M161" s="240">
        <f>SUM(M162:M163)</f>
        <v>0</v>
      </c>
      <c r="N161" s="236">
        <f>SUM(N162:N163)</f>
        <v>0</v>
      </c>
      <c r="O161" s="239">
        <f t="shared" si="13"/>
        <v>0</v>
      </c>
      <c r="P161" s="174"/>
    </row>
    <row r="162" spans="1:16" x14ac:dyDescent="0.25">
      <c r="A162" s="57">
        <v>2381</v>
      </c>
      <c r="B162" s="594" t="s">
        <v>175</v>
      </c>
      <c r="C162" s="118">
        <f t="shared" si="9"/>
        <v>0</v>
      </c>
      <c r="D162" s="113"/>
      <c r="E162" s="241"/>
      <c r="F162" s="264">
        <f t="shared" si="10"/>
        <v>0</v>
      </c>
      <c r="G162" s="113"/>
      <c r="H162" s="114"/>
      <c r="I162" s="266">
        <f t="shared" si="11"/>
        <v>0</v>
      </c>
      <c r="J162" s="113"/>
      <c r="K162" s="114"/>
      <c r="L162" s="266">
        <f t="shared" si="12"/>
        <v>0</v>
      </c>
      <c r="M162" s="243"/>
      <c r="N162" s="241"/>
      <c r="O162" s="266">
        <f t="shared" si="13"/>
        <v>0</v>
      </c>
      <c r="P162" s="66"/>
    </row>
    <row r="163" spans="1:16" ht="24" x14ac:dyDescent="0.25">
      <c r="A163" s="67">
        <v>2389</v>
      </c>
      <c r="B163" s="595" t="s">
        <v>176</v>
      </c>
      <c r="C163" s="118">
        <f t="shared" si="9"/>
        <v>0</v>
      </c>
      <c r="D163" s="124"/>
      <c r="E163" s="244"/>
      <c r="F163" s="250">
        <f t="shared" si="10"/>
        <v>0</v>
      </c>
      <c r="G163" s="124"/>
      <c r="H163" s="125"/>
      <c r="I163" s="252">
        <f t="shared" si="11"/>
        <v>0</v>
      </c>
      <c r="J163" s="124"/>
      <c r="K163" s="125"/>
      <c r="L163" s="252">
        <f t="shared" si="12"/>
        <v>0</v>
      </c>
      <c r="M163" s="246"/>
      <c r="N163" s="244"/>
      <c r="O163" s="252">
        <f t="shared" si="13"/>
        <v>0</v>
      </c>
      <c r="P163" s="76"/>
    </row>
    <row r="164" spans="1:16" x14ac:dyDescent="0.25">
      <c r="A164" s="234">
        <v>2390</v>
      </c>
      <c r="B164" s="599" t="s">
        <v>177</v>
      </c>
      <c r="C164" s="118">
        <f t="shared" si="9"/>
        <v>0</v>
      </c>
      <c r="D164" s="235">
        <v>0</v>
      </c>
      <c r="E164" s="255"/>
      <c r="F164" s="237">
        <f t="shared" si="10"/>
        <v>0</v>
      </c>
      <c r="G164" s="254"/>
      <c r="H164" s="257"/>
      <c r="I164" s="239">
        <f t="shared" si="11"/>
        <v>0</v>
      </c>
      <c r="J164" s="254"/>
      <c r="K164" s="257"/>
      <c r="L164" s="239">
        <f t="shared" si="12"/>
        <v>0</v>
      </c>
      <c r="M164" s="259"/>
      <c r="N164" s="255"/>
      <c r="O164" s="239">
        <f t="shared" si="13"/>
        <v>0</v>
      </c>
      <c r="P164" s="174"/>
    </row>
    <row r="165" spans="1:16" x14ac:dyDescent="0.25">
      <c r="A165" s="90">
        <v>2400</v>
      </c>
      <c r="B165" s="605" t="s">
        <v>178</v>
      </c>
      <c r="C165" s="91">
        <f t="shared" si="9"/>
        <v>0</v>
      </c>
      <c r="D165" s="274"/>
      <c r="E165" s="275"/>
      <c r="F165" s="229">
        <f t="shared" si="10"/>
        <v>0</v>
      </c>
      <c r="G165" s="274"/>
      <c r="H165" s="277"/>
      <c r="I165" s="104">
        <f t="shared" si="11"/>
        <v>0</v>
      </c>
      <c r="J165" s="274"/>
      <c r="K165" s="277"/>
      <c r="L165" s="104">
        <f t="shared" si="12"/>
        <v>0</v>
      </c>
      <c r="M165" s="279"/>
      <c r="N165" s="275"/>
      <c r="O165" s="104">
        <f t="shared" si="13"/>
        <v>0</v>
      </c>
      <c r="P165" s="100"/>
    </row>
    <row r="166" spans="1:16" ht="24" x14ac:dyDescent="0.25">
      <c r="A166" s="90">
        <v>2500</v>
      </c>
      <c r="B166" s="605" t="s">
        <v>179</v>
      </c>
      <c r="C166" s="91">
        <f t="shared" si="9"/>
        <v>0</v>
      </c>
      <c r="D166" s="102">
        <f>SUM(D167,D172)</f>
        <v>0</v>
      </c>
      <c r="E166" s="228">
        <f>SUM(E167,E172)</f>
        <v>0</v>
      </c>
      <c r="F166" s="229">
        <f t="shared" si="10"/>
        <v>0</v>
      </c>
      <c r="G166" s="102">
        <f>SUM(G167,G172)</f>
        <v>0</v>
      </c>
      <c r="H166" s="103">
        <f t="shared" ref="H166" si="17">SUM(H167,H172)</f>
        <v>0</v>
      </c>
      <c r="I166" s="104">
        <f t="shared" si="11"/>
        <v>0</v>
      </c>
      <c r="J166" s="102">
        <f>SUM(J167,J172)</f>
        <v>0</v>
      </c>
      <c r="K166" s="103">
        <f t="shared" ref="K166" si="18">SUM(K167,K172)</f>
        <v>0</v>
      </c>
      <c r="L166" s="104">
        <f t="shared" si="12"/>
        <v>0</v>
      </c>
      <c r="M166" s="230">
        <f t="shared" ref="M166:N166" si="19">SUM(M167,M172)</f>
        <v>0</v>
      </c>
      <c r="N166" s="231">
        <f t="shared" si="19"/>
        <v>0</v>
      </c>
      <c r="O166" s="232">
        <f t="shared" si="13"/>
        <v>0</v>
      </c>
      <c r="P166" s="233"/>
    </row>
    <row r="167" spans="1:16" ht="16.5" customHeight="1" x14ac:dyDescent="0.25">
      <c r="A167" s="578">
        <v>2510</v>
      </c>
      <c r="B167" s="594" t="s">
        <v>180</v>
      </c>
      <c r="C167" s="107">
        <f t="shared" si="9"/>
        <v>0</v>
      </c>
      <c r="D167" s="262">
        <f>SUM(D168:D171)</f>
        <v>0</v>
      </c>
      <c r="E167" s="263">
        <f>SUM(E168:E171)</f>
        <v>0</v>
      </c>
      <c r="F167" s="264">
        <f t="shared" si="10"/>
        <v>0</v>
      </c>
      <c r="G167" s="262">
        <f>SUM(G168:G171)</f>
        <v>0</v>
      </c>
      <c r="H167" s="265">
        <f t="shared" ref="H167" si="20">SUM(H168:H171)</f>
        <v>0</v>
      </c>
      <c r="I167" s="266">
        <f t="shared" si="11"/>
        <v>0</v>
      </c>
      <c r="J167" s="262">
        <f>SUM(J168:J171)</f>
        <v>0</v>
      </c>
      <c r="K167" s="265">
        <f t="shared" ref="K167" si="21">SUM(K168:K171)</f>
        <v>0</v>
      </c>
      <c r="L167" s="266">
        <f t="shared" si="12"/>
        <v>0</v>
      </c>
      <c r="M167" s="280">
        <f t="shared" ref="M167:N167" si="22">SUM(M168:M171)</f>
        <v>0</v>
      </c>
      <c r="N167" s="281">
        <f t="shared" si="22"/>
        <v>0</v>
      </c>
      <c r="O167" s="282">
        <f t="shared" si="13"/>
        <v>0</v>
      </c>
      <c r="P167" s="140"/>
    </row>
    <row r="168" spans="1:16" ht="24" x14ac:dyDescent="0.25">
      <c r="A168" s="68">
        <v>2512</v>
      </c>
      <c r="B168" s="595" t="s">
        <v>181</v>
      </c>
      <c r="C168" s="118">
        <f t="shared" si="9"/>
        <v>0</v>
      </c>
      <c r="D168" s="124"/>
      <c r="E168" s="244"/>
      <c r="F168" s="250">
        <f t="shared" si="10"/>
        <v>0</v>
      </c>
      <c r="G168" s="124"/>
      <c r="H168" s="125"/>
      <c r="I168" s="252">
        <f t="shared" si="11"/>
        <v>0</v>
      </c>
      <c r="J168" s="124"/>
      <c r="K168" s="125"/>
      <c r="L168" s="252">
        <f t="shared" si="12"/>
        <v>0</v>
      </c>
      <c r="M168" s="246"/>
      <c r="N168" s="244"/>
      <c r="O168" s="252">
        <f t="shared" si="13"/>
        <v>0</v>
      </c>
      <c r="P168" s="76"/>
    </row>
    <row r="169" spans="1:16" ht="36" x14ac:dyDescent="0.25">
      <c r="A169" s="68">
        <v>2513</v>
      </c>
      <c r="B169" s="595" t="s">
        <v>182</v>
      </c>
      <c r="C169" s="118">
        <f t="shared" si="9"/>
        <v>0</v>
      </c>
      <c r="D169" s="124"/>
      <c r="E169" s="244"/>
      <c r="F169" s="250">
        <f t="shared" si="10"/>
        <v>0</v>
      </c>
      <c r="G169" s="124"/>
      <c r="H169" s="125"/>
      <c r="I169" s="252">
        <f t="shared" si="11"/>
        <v>0</v>
      </c>
      <c r="J169" s="124"/>
      <c r="K169" s="125"/>
      <c r="L169" s="252">
        <f t="shared" si="12"/>
        <v>0</v>
      </c>
      <c r="M169" s="246"/>
      <c r="N169" s="244"/>
      <c r="O169" s="252">
        <f t="shared" si="13"/>
        <v>0</v>
      </c>
      <c r="P169" s="76"/>
    </row>
    <row r="170" spans="1:16" ht="24" x14ac:dyDescent="0.25">
      <c r="A170" s="68">
        <v>2515</v>
      </c>
      <c r="B170" s="595" t="s">
        <v>183</v>
      </c>
      <c r="C170" s="118">
        <f t="shared" si="9"/>
        <v>0</v>
      </c>
      <c r="D170" s="124"/>
      <c r="E170" s="244"/>
      <c r="F170" s="250">
        <f t="shared" si="10"/>
        <v>0</v>
      </c>
      <c r="G170" s="124"/>
      <c r="H170" s="125"/>
      <c r="I170" s="252">
        <f t="shared" si="11"/>
        <v>0</v>
      </c>
      <c r="J170" s="124"/>
      <c r="K170" s="125"/>
      <c r="L170" s="252">
        <f t="shared" si="12"/>
        <v>0</v>
      </c>
      <c r="M170" s="246"/>
      <c r="N170" s="244"/>
      <c r="O170" s="252">
        <f t="shared" si="13"/>
        <v>0</v>
      </c>
      <c r="P170" s="76"/>
    </row>
    <row r="171" spans="1:16" ht="24" x14ac:dyDescent="0.25">
      <c r="A171" s="68">
        <v>2519</v>
      </c>
      <c r="B171" s="595" t="s">
        <v>184</v>
      </c>
      <c r="C171" s="118">
        <f t="shared" si="9"/>
        <v>0</v>
      </c>
      <c r="D171" s="124"/>
      <c r="E171" s="244"/>
      <c r="F171" s="250">
        <f t="shared" si="10"/>
        <v>0</v>
      </c>
      <c r="G171" s="124"/>
      <c r="H171" s="125"/>
      <c r="I171" s="252">
        <f t="shared" si="11"/>
        <v>0</v>
      </c>
      <c r="J171" s="124"/>
      <c r="K171" s="125"/>
      <c r="L171" s="252">
        <f t="shared" si="12"/>
        <v>0</v>
      </c>
      <c r="M171" s="246"/>
      <c r="N171" s="244"/>
      <c r="O171" s="252">
        <f t="shared" si="13"/>
        <v>0</v>
      </c>
      <c r="P171" s="76"/>
    </row>
    <row r="172" spans="1:16" ht="24" x14ac:dyDescent="0.25">
      <c r="A172" s="247">
        <v>2520</v>
      </c>
      <c r="B172" s="595" t="s">
        <v>185</v>
      </c>
      <c r="C172" s="118">
        <f t="shared" si="9"/>
        <v>0</v>
      </c>
      <c r="D172" s="124"/>
      <c r="E172" s="244"/>
      <c r="F172" s="250">
        <f t="shared" si="10"/>
        <v>0</v>
      </c>
      <c r="G172" s="124"/>
      <c r="H172" s="125"/>
      <c r="I172" s="252">
        <f t="shared" si="11"/>
        <v>0</v>
      </c>
      <c r="J172" s="124"/>
      <c r="K172" s="125"/>
      <c r="L172" s="252">
        <f t="shared" si="12"/>
        <v>0</v>
      </c>
      <c r="M172" s="246"/>
      <c r="N172" s="244"/>
      <c r="O172" s="252">
        <f t="shared" si="13"/>
        <v>0</v>
      </c>
      <c r="P172" s="76"/>
    </row>
    <row r="173" spans="1:16" s="283" customFormat="1" ht="48" x14ac:dyDescent="0.25">
      <c r="A173" s="27">
        <v>2800</v>
      </c>
      <c r="B173" s="594" t="s">
        <v>186</v>
      </c>
      <c r="C173" s="107">
        <f t="shared" si="9"/>
        <v>0</v>
      </c>
      <c r="D173" s="60"/>
      <c r="E173" s="61"/>
      <c r="F173" s="584">
        <f t="shared" si="10"/>
        <v>0</v>
      </c>
      <c r="G173" s="60"/>
      <c r="H173" s="63"/>
      <c r="I173" s="585">
        <f t="shared" si="11"/>
        <v>0</v>
      </c>
      <c r="J173" s="60"/>
      <c r="K173" s="63"/>
      <c r="L173" s="585">
        <f t="shared" si="12"/>
        <v>0</v>
      </c>
      <c r="M173" s="65"/>
      <c r="N173" s="61"/>
      <c r="O173" s="585">
        <f t="shared" si="13"/>
        <v>0</v>
      </c>
      <c r="P173" s="66"/>
    </row>
    <row r="174" spans="1:16" x14ac:dyDescent="0.25">
      <c r="A174" s="218">
        <v>3000</v>
      </c>
      <c r="B174" s="604" t="s">
        <v>187</v>
      </c>
      <c r="C174" s="219">
        <f t="shared" si="9"/>
        <v>0</v>
      </c>
      <c r="D174" s="220">
        <f>SUM(D175,D185)</f>
        <v>0</v>
      </c>
      <c r="E174" s="221">
        <f>SUM(E175,E185)</f>
        <v>0</v>
      </c>
      <c r="F174" s="222">
        <f t="shared" si="10"/>
        <v>0</v>
      </c>
      <c r="G174" s="220">
        <f>SUM(G175,G185)</f>
        <v>0</v>
      </c>
      <c r="H174" s="223">
        <f>SUM(H175,H185)</f>
        <v>0</v>
      </c>
      <c r="I174" s="224">
        <f t="shared" si="11"/>
        <v>0</v>
      </c>
      <c r="J174" s="220">
        <f>SUM(J175,J185)</f>
        <v>0</v>
      </c>
      <c r="K174" s="223">
        <f>SUM(K175,K185)</f>
        <v>0</v>
      </c>
      <c r="L174" s="224">
        <f t="shared" si="12"/>
        <v>0</v>
      </c>
      <c r="M174" s="225">
        <f>SUM(M175,M185)</f>
        <v>0</v>
      </c>
      <c r="N174" s="221">
        <f>SUM(N175,N185)</f>
        <v>0</v>
      </c>
      <c r="O174" s="224">
        <f t="shared" si="13"/>
        <v>0</v>
      </c>
      <c r="P174" s="226"/>
    </row>
    <row r="175" spans="1:16" ht="24" x14ac:dyDescent="0.25">
      <c r="A175" s="90">
        <v>3200</v>
      </c>
      <c r="B175" s="606" t="s">
        <v>188</v>
      </c>
      <c r="C175" s="91">
        <f t="shared" si="9"/>
        <v>0</v>
      </c>
      <c r="D175" s="102">
        <f>SUM(D176,D180)</f>
        <v>0</v>
      </c>
      <c r="E175" s="228">
        <f>SUM(E176,E180)</f>
        <v>0</v>
      </c>
      <c r="F175" s="229">
        <f t="shared" si="10"/>
        <v>0</v>
      </c>
      <c r="G175" s="102">
        <f>SUM(G176,G180)</f>
        <v>0</v>
      </c>
      <c r="H175" s="103">
        <f t="shared" ref="H175" si="23">SUM(H176,H180)</f>
        <v>0</v>
      </c>
      <c r="I175" s="104">
        <f t="shared" si="11"/>
        <v>0</v>
      </c>
      <c r="J175" s="102">
        <f>SUM(J176,J180)</f>
        <v>0</v>
      </c>
      <c r="K175" s="103">
        <f t="shared" ref="K175" si="24">SUM(K176,K180)</f>
        <v>0</v>
      </c>
      <c r="L175" s="104">
        <f t="shared" si="12"/>
        <v>0</v>
      </c>
      <c r="M175" s="230">
        <f t="shared" ref="M175:N175" si="25">SUM(M176,M180)</f>
        <v>0</v>
      </c>
      <c r="N175" s="231">
        <f t="shared" si="25"/>
        <v>0</v>
      </c>
      <c r="O175" s="232">
        <f t="shared" si="13"/>
        <v>0</v>
      </c>
      <c r="P175" s="233"/>
    </row>
    <row r="176" spans="1:16" ht="50.25" customHeight="1" x14ac:dyDescent="0.25">
      <c r="A176" s="578">
        <v>3260</v>
      </c>
      <c r="B176" s="594" t="s">
        <v>189</v>
      </c>
      <c r="C176" s="107">
        <f t="shared" si="9"/>
        <v>0</v>
      </c>
      <c r="D176" s="262">
        <f>SUM(D177:D179)</f>
        <v>0</v>
      </c>
      <c r="E176" s="263">
        <f>SUM(E177:E179)</f>
        <v>0</v>
      </c>
      <c r="F176" s="264">
        <f t="shared" si="10"/>
        <v>0</v>
      </c>
      <c r="G176" s="262">
        <f>SUM(G177:G179)</f>
        <v>0</v>
      </c>
      <c r="H176" s="265">
        <f>SUM(H177:H179)</f>
        <v>0</v>
      </c>
      <c r="I176" s="266">
        <f t="shared" si="11"/>
        <v>0</v>
      </c>
      <c r="J176" s="262">
        <f>SUM(J177:J179)</f>
        <v>0</v>
      </c>
      <c r="K176" s="265">
        <f>SUM(K177:K179)</f>
        <v>0</v>
      </c>
      <c r="L176" s="266">
        <f t="shared" si="12"/>
        <v>0</v>
      </c>
      <c r="M176" s="267">
        <f>SUM(M177:M179)</f>
        <v>0</v>
      </c>
      <c r="N176" s="263">
        <f>SUM(N177:N179)</f>
        <v>0</v>
      </c>
      <c r="O176" s="266">
        <f t="shared" si="13"/>
        <v>0</v>
      </c>
      <c r="P176" s="66"/>
    </row>
    <row r="177" spans="1:16" ht="24" x14ac:dyDescent="0.25">
      <c r="A177" s="68">
        <v>3261</v>
      </c>
      <c r="B177" s="595" t="s">
        <v>190</v>
      </c>
      <c r="C177" s="118">
        <f t="shared" si="9"/>
        <v>0</v>
      </c>
      <c r="D177" s="124"/>
      <c r="E177" s="244"/>
      <c r="F177" s="250">
        <f t="shared" si="10"/>
        <v>0</v>
      </c>
      <c r="G177" s="124"/>
      <c r="H177" s="125"/>
      <c r="I177" s="252">
        <f t="shared" si="11"/>
        <v>0</v>
      </c>
      <c r="J177" s="124"/>
      <c r="K177" s="125"/>
      <c r="L177" s="252">
        <f t="shared" si="12"/>
        <v>0</v>
      </c>
      <c r="M177" s="246"/>
      <c r="N177" s="244"/>
      <c r="O177" s="252">
        <f t="shared" si="13"/>
        <v>0</v>
      </c>
      <c r="P177" s="76"/>
    </row>
    <row r="178" spans="1:16" ht="36" x14ac:dyDescent="0.25">
      <c r="A178" s="68">
        <v>3262</v>
      </c>
      <c r="B178" s="595" t="s">
        <v>191</v>
      </c>
      <c r="C178" s="118">
        <f t="shared" si="9"/>
        <v>0</v>
      </c>
      <c r="D178" s="124"/>
      <c r="E178" s="244"/>
      <c r="F178" s="250">
        <f t="shared" si="10"/>
        <v>0</v>
      </c>
      <c r="G178" s="124"/>
      <c r="H178" s="125"/>
      <c r="I178" s="252">
        <f t="shared" si="11"/>
        <v>0</v>
      </c>
      <c r="J178" s="124"/>
      <c r="K178" s="125"/>
      <c r="L178" s="252">
        <f t="shared" si="12"/>
        <v>0</v>
      </c>
      <c r="M178" s="246"/>
      <c r="N178" s="244"/>
      <c r="O178" s="252">
        <f t="shared" si="13"/>
        <v>0</v>
      </c>
      <c r="P178" s="76"/>
    </row>
    <row r="179" spans="1:16" ht="24" x14ac:dyDescent="0.25">
      <c r="A179" s="68">
        <v>3263</v>
      </c>
      <c r="B179" s="595" t="s">
        <v>192</v>
      </c>
      <c r="C179" s="118">
        <f t="shared" si="9"/>
        <v>0</v>
      </c>
      <c r="D179" s="124"/>
      <c r="E179" s="244"/>
      <c r="F179" s="250">
        <f t="shared" si="10"/>
        <v>0</v>
      </c>
      <c r="G179" s="124"/>
      <c r="H179" s="125"/>
      <c r="I179" s="252">
        <f t="shared" si="11"/>
        <v>0</v>
      </c>
      <c r="J179" s="124"/>
      <c r="K179" s="125"/>
      <c r="L179" s="252">
        <f t="shared" si="12"/>
        <v>0</v>
      </c>
      <c r="M179" s="246"/>
      <c r="N179" s="244"/>
      <c r="O179" s="252">
        <f t="shared" si="13"/>
        <v>0</v>
      </c>
      <c r="P179" s="76"/>
    </row>
    <row r="180" spans="1:16" ht="84" x14ac:dyDescent="0.25">
      <c r="A180" s="578">
        <v>3290</v>
      </c>
      <c r="B180" s="594" t="s">
        <v>193</v>
      </c>
      <c r="C180" s="118">
        <f t="shared" ref="C180:C256" si="26">F180+I180+L180+O180</f>
        <v>0</v>
      </c>
      <c r="D180" s="262">
        <f>SUM(D181:D184)</f>
        <v>0</v>
      </c>
      <c r="E180" s="263">
        <f>SUM(E181:E184)</f>
        <v>0</v>
      </c>
      <c r="F180" s="264">
        <f t="shared" si="10"/>
        <v>0</v>
      </c>
      <c r="G180" s="262">
        <f>SUM(G181:G184)</f>
        <v>0</v>
      </c>
      <c r="H180" s="265">
        <f t="shared" ref="H180" si="27">SUM(H181:H184)</f>
        <v>0</v>
      </c>
      <c r="I180" s="266">
        <f t="shared" si="11"/>
        <v>0</v>
      </c>
      <c r="J180" s="262">
        <f>SUM(J181:J184)</f>
        <v>0</v>
      </c>
      <c r="K180" s="265">
        <f t="shared" ref="K180" si="28">SUM(K181:K184)</f>
        <v>0</v>
      </c>
      <c r="L180" s="266">
        <f t="shared" si="12"/>
        <v>0</v>
      </c>
      <c r="M180" s="285">
        <f t="shared" ref="M180:N180" si="29">SUM(M181:M184)</f>
        <v>0</v>
      </c>
      <c r="N180" s="286">
        <f t="shared" si="29"/>
        <v>0</v>
      </c>
      <c r="O180" s="287">
        <f t="shared" si="13"/>
        <v>0</v>
      </c>
      <c r="P180" s="288"/>
    </row>
    <row r="181" spans="1:16" ht="72" x14ac:dyDescent="0.25">
      <c r="A181" s="68">
        <v>3291</v>
      </c>
      <c r="B181" s="595" t="s">
        <v>194</v>
      </c>
      <c r="C181" s="118">
        <f t="shared" si="26"/>
        <v>0</v>
      </c>
      <c r="D181" s="124"/>
      <c r="E181" s="244"/>
      <c r="F181" s="250">
        <f t="shared" ref="F181:F244" si="30">D181+E181</f>
        <v>0</v>
      </c>
      <c r="G181" s="124"/>
      <c r="H181" s="125"/>
      <c r="I181" s="252">
        <f t="shared" ref="I181:I244" si="31">G181+H181</f>
        <v>0</v>
      </c>
      <c r="J181" s="124"/>
      <c r="K181" s="125"/>
      <c r="L181" s="252">
        <f t="shared" ref="L181:L244" si="32">J181+K181</f>
        <v>0</v>
      </c>
      <c r="M181" s="246"/>
      <c r="N181" s="244"/>
      <c r="O181" s="252">
        <f t="shared" ref="O181:O244" si="33">M181+N181</f>
        <v>0</v>
      </c>
      <c r="P181" s="76"/>
    </row>
    <row r="182" spans="1:16" ht="72" x14ac:dyDescent="0.25">
      <c r="A182" s="68">
        <v>3292</v>
      </c>
      <c r="B182" s="595" t="s">
        <v>195</v>
      </c>
      <c r="C182" s="118">
        <f t="shared" si="26"/>
        <v>0</v>
      </c>
      <c r="D182" s="124"/>
      <c r="E182" s="244"/>
      <c r="F182" s="250">
        <f t="shared" si="30"/>
        <v>0</v>
      </c>
      <c r="G182" s="124"/>
      <c r="H182" s="125"/>
      <c r="I182" s="252">
        <f t="shared" si="31"/>
        <v>0</v>
      </c>
      <c r="J182" s="124"/>
      <c r="K182" s="125"/>
      <c r="L182" s="252">
        <f t="shared" si="32"/>
        <v>0</v>
      </c>
      <c r="M182" s="246"/>
      <c r="N182" s="244"/>
      <c r="O182" s="252">
        <f t="shared" si="33"/>
        <v>0</v>
      </c>
      <c r="P182" s="76"/>
    </row>
    <row r="183" spans="1:16" ht="72" x14ac:dyDescent="0.25">
      <c r="A183" s="68">
        <v>3293</v>
      </c>
      <c r="B183" s="595" t="s">
        <v>196</v>
      </c>
      <c r="C183" s="118">
        <f t="shared" si="26"/>
        <v>0</v>
      </c>
      <c r="D183" s="124"/>
      <c r="E183" s="244"/>
      <c r="F183" s="250">
        <f t="shared" si="30"/>
        <v>0</v>
      </c>
      <c r="G183" s="124"/>
      <c r="H183" s="125"/>
      <c r="I183" s="252">
        <f t="shared" si="31"/>
        <v>0</v>
      </c>
      <c r="J183" s="124"/>
      <c r="K183" s="125"/>
      <c r="L183" s="252">
        <f t="shared" si="32"/>
        <v>0</v>
      </c>
      <c r="M183" s="246"/>
      <c r="N183" s="244"/>
      <c r="O183" s="252">
        <f t="shared" si="33"/>
        <v>0</v>
      </c>
      <c r="P183" s="76"/>
    </row>
    <row r="184" spans="1:16" ht="60" x14ac:dyDescent="0.25">
      <c r="A184" s="289">
        <v>3294</v>
      </c>
      <c r="B184" s="595" t="s">
        <v>197</v>
      </c>
      <c r="C184" s="290">
        <f t="shared" si="26"/>
        <v>0</v>
      </c>
      <c r="D184" s="291"/>
      <c r="E184" s="292"/>
      <c r="F184" s="607">
        <f t="shared" si="30"/>
        <v>0</v>
      </c>
      <c r="G184" s="291"/>
      <c r="H184" s="294"/>
      <c r="I184" s="287">
        <f t="shared" si="31"/>
        <v>0</v>
      </c>
      <c r="J184" s="291"/>
      <c r="K184" s="294"/>
      <c r="L184" s="287">
        <f t="shared" si="32"/>
        <v>0</v>
      </c>
      <c r="M184" s="296"/>
      <c r="N184" s="292"/>
      <c r="O184" s="287">
        <f t="shared" si="33"/>
        <v>0</v>
      </c>
      <c r="P184" s="288"/>
    </row>
    <row r="185" spans="1:16" ht="48" x14ac:dyDescent="0.25">
      <c r="A185" s="145">
        <v>3300</v>
      </c>
      <c r="B185" s="606" t="s">
        <v>198</v>
      </c>
      <c r="C185" s="297">
        <f t="shared" si="26"/>
        <v>0</v>
      </c>
      <c r="D185" s="298">
        <f>SUM(D186:D187)</f>
        <v>0</v>
      </c>
      <c r="E185" s="231">
        <f>SUM(E186:E187)</f>
        <v>0</v>
      </c>
      <c r="F185" s="299">
        <f t="shared" si="30"/>
        <v>0</v>
      </c>
      <c r="G185" s="298">
        <f>SUM(G186:G187)</f>
        <v>0</v>
      </c>
      <c r="H185" s="300">
        <f t="shared" ref="H185" si="34">SUM(H186:H187)</f>
        <v>0</v>
      </c>
      <c r="I185" s="232">
        <f t="shared" si="31"/>
        <v>0</v>
      </c>
      <c r="J185" s="298">
        <f>SUM(J186:J187)</f>
        <v>0</v>
      </c>
      <c r="K185" s="300">
        <f t="shared" ref="K185" si="35">SUM(K186:K187)</f>
        <v>0</v>
      </c>
      <c r="L185" s="232">
        <f t="shared" si="32"/>
        <v>0</v>
      </c>
      <c r="M185" s="230">
        <f t="shared" ref="M185:N185" si="36">SUM(M186:M187)</f>
        <v>0</v>
      </c>
      <c r="N185" s="231">
        <f t="shared" si="36"/>
        <v>0</v>
      </c>
      <c r="O185" s="232">
        <f t="shared" si="33"/>
        <v>0</v>
      </c>
      <c r="P185" s="233"/>
    </row>
    <row r="186" spans="1:16" ht="48" x14ac:dyDescent="0.25">
      <c r="A186" s="163">
        <v>3310</v>
      </c>
      <c r="B186" s="599" t="s">
        <v>199</v>
      </c>
      <c r="C186" s="176">
        <f t="shared" si="26"/>
        <v>0</v>
      </c>
      <c r="D186" s="254"/>
      <c r="E186" s="255"/>
      <c r="F186" s="237">
        <f t="shared" si="30"/>
        <v>0</v>
      </c>
      <c r="G186" s="254"/>
      <c r="H186" s="257"/>
      <c r="I186" s="239">
        <f t="shared" si="31"/>
        <v>0</v>
      </c>
      <c r="J186" s="254"/>
      <c r="K186" s="257"/>
      <c r="L186" s="239">
        <f t="shared" si="32"/>
        <v>0</v>
      </c>
      <c r="M186" s="259"/>
      <c r="N186" s="255"/>
      <c r="O186" s="239">
        <f t="shared" si="33"/>
        <v>0</v>
      </c>
      <c r="P186" s="174"/>
    </row>
    <row r="187" spans="1:16" ht="58.5" customHeight="1" x14ac:dyDescent="0.25">
      <c r="A187" s="58">
        <v>3320</v>
      </c>
      <c r="B187" s="594" t="s">
        <v>200</v>
      </c>
      <c r="C187" s="107">
        <f t="shared" si="26"/>
        <v>0</v>
      </c>
      <c r="D187" s="113"/>
      <c r="E187" s="241"/>
      <c r="F187" s="264">
        <f t="shared" si="30"/>
        <v>0</v>
      </c>
      <c r="G187" s="113"/>
      <c r="H187" s="114"/>
      <c r="I187" s="266">
        <f t="shared" si="31"/>
        <v>0</v>
      </c>
      <c r="J187" s="113"/>
      <c r="K187" s="114"/>
      <c r="L187" s="266">
        <f t="shared" si="32"/>
        <v>0</v>
      </c>
      <c r="M187" s="243"/>
      <c r="N187" s="241"/>
      <c r="O187" s="266">
        <f t="shared" si="33"/>
        <v>0</v>
      </c>
      <c r="P187" s="66"/>
    </row>
    <row r="188" spans="1:16" x14ac:dyDescent="0.25">
      <c r="A188" s="301">
        <v>4000</v>
      </c>
      <c r="B188" s="604" t="s">
        <v>201</v>
      </c>
      <c r="C188" s="219">
        <f t="shared" si="26"/>
        <v>0</v>
      </c>
      <c r="D188" s="220">
        <f>SUM(D189,D192)</f>
        <v>0</v>
      </c>
      <c r="E188" s="221">
        <f>SUM(E189,E192)</f>
        <v>0</v>
      </c>
      <c r="F188" s="222">
        <f t="shared" si="30"/>
        <v>0</v>
      </c>
      <c r="G188" s="220">
        <f>SUM(G189,G192)</f>
        <v>0</v>
      </c>
      <c r="H188" s="223">
        <f>SUM(H189,H192)</f>
        <v>0</v>
      </c>
      <c r="I188" s="224">
        <f t="shared" si="31"/>
        <v>0</v>
      </c>
      <c r="J188" s="220">
        <f>SUM(J189,J192)</f>
        <v>0</v>
      </c>
      <c r="K188" s="223">
        <f>SUM(K189,K192)</f>
        <v>0</v>
      </c>
      <c r="L188" s="224">
        <f t="shared" si="32"/>
        <v>0</v>
      </c>
      <c r="M188" s="225">
        <f>SUM(M189,M192)</f>
        <v>0</v>
      </c>
      <c r="N188" s="221">
        <f>SUM(N189,N192)</f>
        <v>0</v>
      </c>
      <c r="O188" s="224">
        <f t="shared" si="33"/>
        <v>0</v>
      </c>
      <c r="P188" s="226"/>
    </row>
    <row r="189" spans="1:16" ht="24" x14ac:dyDescent="0.25">
      <c r="A189" s="302">
        <v>4200</v>
      </c>
      <c r="B189" s="605" t="s">
        <v>202</v>
      </c>
      <c r="C189" s="91">
        <f t="shared" si="26"/>
        <v>0</v>
      </c>
      <c r="D189" s="102">
        <f>SUM(D190,D191)</f>
        <v>0</v>
      </c>
      <c r="E189" s="228">
        <f>SUM(E190,E191)</f>
        <v>0</v>
      </c>
      <c r="F189" s="229">
        <f t="shared" si="30"/>
        <v>0</v>
      </c>
      <c r="G189" s="102">
        <f>SUM(G190,G191)</f>
        <v>0</v>
      </c>
      <c r="H189" s="103">
        <f>SUM(H190,H191)</f>
        <v>0</v>
      </c>
      <c r="I189" s="104">
        <f t="shared" si="31"/>
        <v>0</v>
      </c>
      <c r="J189" s="102">
        <f>SUM(J190,J191)</f>
        <v>0</v>
      </c>
      <c r="K189" s="103">
        <f>SUM(K190,K191)</f>
        <v>0</v>
      </c>
      <c r="L189" s="104">
        <f t="shared" si="32"/>
        <v>0</v>
      </c>
      <c r="M189" s="260">
        <f>SUM(M190,M191)</f>
        <v>0</v>
      </c>
      <c r="N189" s="228">
        <f>SUM(N190,N191)</f>
        <v>0</v>
      </c>
      <c r="O189" s="104">
        <f t="shared" si="33"/>
        <v>0</v>
      </c>
      <c r="P189" s="100"/>
    </row>
    <row r="190" spans="1:16" ht="36" x14ac:dyDescent="0.25">
      <c r="A190" s="578">
        <v>4240</v>
      </c>
      <c r="B190" s="594" t="s">
        <v>203</v>
      </c>
      <c r="C190" s="107">
        <f t="shared" si="26"/>
        <v>0</v>
      </c>
      <c r="D190" s="113"/>
      <c r="E190" s="241"/>
      <c r="F190" s="264">
        <f t="shared" si="30"/>
        <v>0</v>
      </c>
      <c r="G190" s="113"/>
      <c r="H190" s="114"/>
      <c r="I190" s="266">
        <f t="shared" si="31"/>
        <v>0</v>
      </c>
      <c r="J190" s="113"/>
      <c r="K190" s="114"/>
      <c r="L190" s="266">
        <f t="shared" si="32"/>
        <v>0</v>
      </c>
      <c r="M190" s="243"/>
      <c r="N190" s="241"/>
      <c r="O190" s="266">
        <f t="shared" si="33"/>
        <v>0</v>
      </c>
      <c r="P190" s="66"/>
    </row>
    <row r="191" spans="1:16" ht="24" x14ac:dyDescent="0.25">
      <c r="A191" s="247">
        <v>4250</v>
      </c>
      <c r="B191" s="595" t="s">
        <v>204</v>
      </c>
      <c r="C191" s="118">
        <f t="shared" si="26"/>
        <v>0</v>
      </c>
      <c r="D191" s="124"/>
      <c r="E191" s="244"/>
      <c r="F191" s="250">
        <f t="shared" si="30"/>
        <v>0</v>
      </c>
      <c r="G191" s="124"/>
      <c r="H191" s="125"/>
      <c r="I191" s="252">
        <f t="shared" si="31"/>
        <v>0</v>
      </c>
      <c r="J191" s="124"/>
      <c r="K191" s="125"/>
      <c r="L191" s="252">
        <f t="shared" si="32"/>
        <v>0</v>
      </c>
      <c r="M191" s="246"/>
      <c r="N191" s="244"/>
      <c r="O191" s="252">
        <f t="shared" si="33"/>
        <v>0</v>
      </c>
      <c r="P191" s="76"/>
    </row>
    <row r="192" spans="1:16" x14ac:dyDescent="0.25">
      <c r="A192" s="90">
        <v>4300</v>
      </c>
      <c r="B192" s="605" t="s">
        <v>205</v>
      </c>
      <c r="C192" s="91">
        <f t="shared" si="26"/>
        <v>0</v>
      </c>
      <c r="D192" s="102">
        <f>SUM(D193)</f>
        <v>0</v>
      </c>
      <c r="E192" s="228">
        <f>SUM(E193)</f>
        <v>0</v>
      </c>
      <c r="F192" s="229">
        <f t="shared" si="30"/>
        <v>0</v>
      </c>
      <c r="G192" s="102">
        <f>SUM(G193)</f>
        <v>0</v>
      </c>
      <c r="H192" s="103">
        <f>SUM(H193)</f>
        <v>0</v>
      </c>
      <c r="I192" s="104">
        <f t="shared" si="31"/>
        <v>0</v>
      </c>
      <c r="J192" s="102">
        <f>SUM(J193)</f>
        <v>0</v>
      </c>
      <c r="K192" s="103">
        <f>SUM(K193)</f>
        <v>0</v>
      </c>
      <c r="L192" s="104">
        <f t="shared" si="32"/>
        <v>0</v>
      </c>
      <c r="M192" s="260">
        <f>SUM(M193)</f>
        <v>0</v>
      </c>
      <c r="N192" s="228">
        <f>SUM(N193)</f>
        <v>0</v>
      </c>
      <c r="O192" s="104">
        <f t="shared" si="33"/>
        <v>0</v>
      </c>
      <c r="P192" s="100"/>
    </row>
    <row r="193" spans="1:16" ht="24" x14ac:dyDescent="0.25">
      <c r="A193" s="578">
        <v>4310</v>
      </c>
      <c r="B193" s="594" t="s">
        <v>206</v>
      </c>
      <c r="C193" s="107">
        <f t="shared" si="26"/>
        <v>0</v>
      </c>
      <c r="D193" s="262">
        <f>SUM(D194:D194)</f>
        <v>0</v>
      </c>
      <c r="E193" s="263">
        <f>SUM(E194:E194)</f>
        <v>0</v>
      </c>
      <c r="F193" s="264">
        <f t="shared" si="30"/>
        <v>0</v>
      </c>
      <c r="G193" s="262">
        <f>SUM(G194:G194)</f>
        <v>0</v>
      </c>
      <c r="H193" s="265">
        <f>SUM(H194:H194)</f>
        <v>0</v>
      </c>
      <c r="I193" s="266">
        <f t="shared" si="31"/>
        <v>0</v>
      </c>
      <c r="J193" s="262">
        <f>SUM(J194:J194)</f>
        <v>0</v>
      </c>
      <c r="K193" s="265">
        <f>SUM(K194:K194)</f>
        <v>0</v>
      </c>
      <c r="L193" s="266">
        <f t="shared" si="32"/>
        <v>0</v>
      </c>
      <c r="M193" s="267">
        <f>SUM(M194:M194)</f>
        <v>0</v>
      </c>
      <c r="N193" s="263">
        <f>SUM(N194:N194)</f>
        <v>0</v>
      </c>
      <c r="O193" s="266">
        <f t="shared" si="33"/>
        <v>0</v>
      </c>
      <c r="P193" s="66"/>
    </row>
    <row r="194" spans="1:16" ht="36" x14ac:dyDescent="0.25">
      <c r="A194" s="68">
        <v>4311</v>
      </c>
      <c r="B194" s="595" t="s">
        <v>207</v>
      </c>
      <c r="C194" s="118">
        <f t="shared" si="26"/>
        <v>0</v>
      </c>
      <c r="D194" s="124"/>
      <c r="E194" s="244"/>
      <c r="F194" s="250">
        <f t="shared" si="30"/>
        <v>0</v>
      </c>
      <c r="G194" s="124"/>
      <c r="H194" s="125"/>
      <c r="I194" s="252">
        <f t="shared" si="31"/>
        <v>0</v>
      </c>
      <c r="J194" s="124"/>
      <c r="K194" s="125"/>
      <c r="L194" s="252">
        <f t="shared" si="32"/>
        <v>0</v>
      </c>
      <c r="M194" s="246"/>
      <c r="N194" s="244"/>
      <c r="O194" s="252">
        <f t="shared" si="33"/>
        <v>0</v>
      </c>
      <c r="P194" s="76"/>
    </row>
    <row r="195" spans="1:16" s="34" customFormat="1" ht="24" x14ac:dyDescent="0.25">
      <c r="A195" s="303"/>
      <c r="B195" s="580" t="s">
        <v>208</v>
      </c>
      <c r="C195" s="211">
        <f t="shared" si="26"/>
        <v>0</v>
      </c>
      <c r="D195" s="212">
        <f>SUM(D196,D231,D269)</f>
        <v>0</v>
      </c>
      <c r="E195" s="213">
        <f>SUM(E196,E231,E269)</f>
        <v>0</v>
      </c>
      <c r="F195" s="214">
        <f t="shared" si="30"/>
        <v>0</v>
      </c>
      <c r="G195" s="212">
        <f>SUM(G196,G231,G269)</f>
        <v>0</v>
      </c>
      <c r="H195" s="215">
        <f>SUM(H196,H231,H269)</f>
        <v>0</v>
      </c>
      <c r="I195" s="216">
        <f t="shared" si="31"/>
        <v>0</v>
      </c>
      <c r="J195" s="212">
        <f>SUM(J196,J231,J269)</f>
        <v>0</v>
      </c>
      <c r="K195" s="215">
        <f>SUM(K196,K231,K269)</f>
        <v>0</v>
      </c>
      <c r="L195" s="216">
        <f t="shared" si="32"/>
        <v>0</v>
      </c>
      <c r="M195" s="304">
        <f>SUM(M196,M231,M269)</f>
        <v>0</v>
      </c>
      <c r="N195" s="305">
        <f>SUM(N196,N231,N269)</f>
        <v>0</v>
      </c>
      <c r="O195" s="306">
        <f t="shared" si="33"/>
        <v>0</v>
      </c>
      <c r="P195" s="307"/>
    </row>
    <row r="196" spans="1:16" x14ac:dyDescent="0.25">
      <c r="A196" s="218">
        <v>5000</v>
      </c>
      <c r="B196" s="604" t="s">
        <v>209</v>
      </c>
      <c r="C196" s="219">
        <f>F196+I196+L196+O196</f>
        <v>0</v>
      </c>
      <c r="D196" s="220">
        <f>D197+D205</f>
        <v>0</v>
      </c>
      <c r="E196" s="221">
        <f>E197+E205</f>
        <v>0</v>
      </c>
      <c r="F196" s="222">
        <f t="shared" si="30"/>
        <v>0</v>
      </c>
      <c r="G196" s="220">
        <f>G197+G205</f>
        <v>0</v>
      </c>
      <c r="H196" s="223">
        <f>H197+H205</f>
        <v>0</v>
      </c>
      <c r="I196" s="224">
        <f t="shared" si="31"/>
        <v>0</v>
      </c>
      <c r="J196" s="220">
        <f>J197+J205</f>
        <v>0</v>
      </c>
      <c r="K196" s="223">
        <f>K197+K205</f>
        <v>0</v>
      </c>
      <c r="L196" s="224">
        <f t="shared" si="32"/>
        <v>0</v>
      </c>
      <c r="M196" s="225">
        <f>M197+M205</f>
        <v>0</v>
      </c>
      <c r="N196" s="221">
        <f>N197+N205</f>
        <v>0</v>
      </c>
      <c r="O196" s="224">
        <f t="shared" si="33"/>
        <v>0</v>
      </c>
      <c r="P196" s="226"/>
    </row>
    <row r="197" spans="1:16" x14ac:dyDescent="0.25">
      <c r="A197" s="90">
        <v>5100</v>
      </c>
      <c r="B197" s="605" t="s">
        <v>210</v>
      </c>
      <c r="C197" s="91">
        <f t="shared" si="26"/>
        <v>0</v>
      </c>
      <c r="D197" s="102">
        <f>D198+D199+D202+D203+D204</f>
        <v>0</v>
      </c>
      <c r="E197" s="228">
        <f>E198+E199+E202+E203+E204</f>
        <v>0</v>
      </c>
      <c r="F197" s="229">
        <f t="shared" si="30"/>
        <v>0</v>
      </c>
      <c r="G197" s="102">
        <f>G198+G199+G202+G203+G204</f>
        <v>0</v>
      </c>
      <c r="H197" s="103">
        <f>H198+H199+H202+H203+H204</f>
        <v>0</v>
      </c>
      <c r="I197" s="104">
        <f t="shared" si="31"/>
        <v>0</v>
      </c>
      <c r="J197" s="102">
        <f>J198+J199+J202+J203+J204</f>
        <v>0</v>
      </c>
      <c r="K197" s="103">
        <f>K198+K199+K202+K203+K204</f>
        <v>0</v>
      </c>
      <c r="L197" s="104">
        <f t="shared" si="32"/>
        <v>0</v>
      </c>
      <c r="M197" s="260">
        <f>M198+M199+M202+M203+M204</f>
        <v>0</v>
      </c>
      <c r="N197" s="228">
        <f>N198+N199+N202+N203+N204</f>
        <v>0</v>
      </c>
      <c r="O197" s="104">
        <f t="shared" si="33"/>
        <v>0</v>
      </c>
      <c r="P197" s="100"/>
    </row>
    <row r="198" spans="1:16" x14ac:dyDescent="0.25">
      <c r="A198" s="578">
        <v>5110</v>
      </c>
      <c r="B198" s="594" t="s">
        <v>211</v>
      </c>
      <c r="C198" s="107">
        <f t="shared" si="26"/>
        <v>0</v>
      </c>
      <c r="D198" s="113"/>
      <c r="E198" s="241"/>
      <c r="F198" s="264">
        <f t="shared" si="30"/>
        <v>0</v>
      </c>
      <c r="G198" s="113"/>
      <c r="H198" s="114"/>
      <c r="I198" s="266">
        <f t="shared" si="31"/>
        <v>0</v>
      </c>
      <c r="J198" s="113"/>
      <c r="K198" s="114"/>
      <c r="L198" s="266">
        <f t="shared" si="32"/>
        <v>0</v>
      </c>
      <c r="M198" s="243"/>
      <c r="N198" s="241"/>
      <c r="O198" s="266">
        <f t="shared" si="33"/>
        <v>0</v>
      </c>
      <c r="P198" s="66"/>
    </row>
    <row r="199" spans="1:16" ht="24" x14ac:dyDescent="0.25">
      <c r="A199" s="247">
        <v>5120</v>
      </c>
      <c r="B199" s="595" t="s">
        <v>212</v>
      </c>
      <c r="C199" s="118">
        <f t="shared" si="26"/>
        <v>0</v>
      </c>
      <c r="D199" s="248">
        <f>D200+D201</f>
        <v>0</v>
      </c>
      <c r="E199" s="249">
        <f>E200+E201</f>
        <v>0</v>
      </c>
      <c r="F199" s="250">
        <f t="shared" si="30"/>
        <v>0</v>
      </c>
      <c r="G199" s="248">
        <f>G200+G201</f>
        <v>0</v>
      </c>
      <c r="H199" s="251">
        <f>H200+H201</f>
        <v>0</v>
      </c>
      <c r="I199" s="252">
        <f t="shared" si="31"/>
        <v>0</v>
      </c>
      <c r="J199" s="248">
        <f>J200+J201</f>
        <v>0</v>
      </c>
      <c r="K199" s="251">
        <f>K200+K201</f>
        <v>0</v>
      </c>
      <c r="L199" s="252">
        <f t="shared" si="32"/>
        <v>0</v>
      </c>
      <c r="M199" s="253">
        <f>M200+M201</f>
        <v>0</v>
      </c>
      <c r="N199" s="249">
        <f>N200+N201</f>
        <v>0</v>
      </c>
      <c r="O199" s="252">
        <f t="shared" si="33"/>
        <v>0</v>
      </c>
      <c r="P199" s="76"/>
    </row>
    <row r="200" spans="1:16" x14ac:dyDescent="0.25">
      <c r="A200" s="68">
        <v>5121</v>
      </c>
      <c r="B200" s="595" t="s">
        <v>213</v>
      </c>
      <c r="C200" s="118">
        <f t="shared" si="26"/>
        <v>0</v>
      </c>
      <c r="D200" s="124"/>
      <c r="E200" s="244"/>
      <c r="F200" s="250">
        <f t="shared" si="30"/>
        <v>0</v>
      </c>
      <c r="G200" s="124"/>
      <c r="H200" s="125"/>
      <c r="I200" s="252">
        <f t="shared" si="31"/>
        <v>0</v>
      </c>
      <c r="J200" s="124"/>
      <c r="K200" s="125"/>
      <c r="L200" s="252">
        <f t="shared" si="32"/>
        <v>0</v>
      </c>
      <c r="M200" s="246"/>
      <c r="N200" s="244"/>
      <c r="O200" s="252">
        <f t="shared" si="33"/>
        <v>0</v>
      </c>
      <c r="P200" s="76"/>
    </row>
    <row r="201" spans="1:16" ht="35.25" customHeight="1" x14ac:dyDescent="0.25">
      <c r="A201" s="68">
        <v>5129</v>
      </c>
      <c r="B201" s="595" t="s">
        <v>214</v>
      </c>
      <c r="C201" s="118">
        <f t="shared" si="26"/>
        <v>0</v>
      </c>
      <c r="D201" s="124"/>
      <c r="E201" s="244"/>
      <c r="F201" s="250">
        <f t="shared" si="30"/>
        <v>0</v>
      </c>
      <c r="G201" s="124"/>
      <c r="H201" s="125"/>
      <c r="I201" s="252">
        <f t="shared" si="31"/>
        <v>0</v>
      </c>
      <c r="J201" s="124"/>
      <c r="K201" s="125"/>
      <c r="L201" s="252">
        <f t="shared" si="32"/>
        <v>0</v>
      </c>
      <c r="M201" s="246"/>
      <c r="N201" s="244"/>
      <c r="O201" s="252">
        <f t="shared" si="33"/>
        <v>0</v>
      </c>
      <c r="P201" s="76"/>
    </row>
    <row r="202" spans="1:16" x14ac:dyDescent="0.25">
      <c r="A202" s="247">
        <v>5130</v>
      </c>
      <c r="B202" s="595" t="s">
        <v>215</v>
      </c>
      <c r="C202" s="118">
        <f t="shared" si="26"/>
        <v>0</v>
      </c>
      <c r="D202" s="124"/>
      <c r="E202" s="244"/>
      <c r="F202" s="250">
        <f t="shared" si="30"/>
        <v>0</v>
      </c>
      <c r="G202" s="124"/>
      <c r="H202" s="125"/>
      <c r="I202" s="252">
        <f t="shared" si="31"/>
        <v>0</v>
      </c>
      <c r="J202" s="124"/>
      <c r="K202" s="125"/>
      <c r="L202" s="252">
        <f t="shared" si="32"/>
        <v>0</v>
      </c>
      <c r="M202" s="246"/>
      <c r="N202" s="244"/>
      <c r="O202" s="252">
        <f t="shared" si="33"/>
        <v>0</v>
      </c>
      <c r="P202" s="76"/>
    </row>
    <row r="203" spans="1:16" x14ac:dyDescent="0.25">
      <c r="A203" s="247">
        <v>5140</v>
      </c>
      <c r="B203" s="595" t="s">
        <v>216</v>
      </c>
      <c r="C203" s="118">
        <f t="shared" si="26"/>
        <v>0</v>
      </c>
      <c r="D203" s="124"/>
      <c r="E203" s="244"/>
      <c r="F203" s="250">
        <f t="shared" si="30"/>
        <v>0</v>
      </c>
      <c r="G203" s="124"/>
      <c r="H203" s="125"/>
      <c r="I203" s="252">
        <f t="shared" si="31"/>
        <v>0</v>
      </c>
      <c r="J203" s="124"/>
      <c r="K203" s="125"/>
      <c r="L203" s="252">
        <f t="shared" si="32"/>
        <v>0</v>
      </c>
      <c r="M203" s="246"/>
      <c r="N203" s="244"/>
      <c r="O203" s="252">
        <f t="shared" si="33"/>
        <v>0</v>
      </c>
      <c r="P203" s="76"/>
    </row>
    <row r="204" spans="1:16" ht="24" x14ac:dyDescent="0.25">
      <c r="A204" s="247">
        <v>5170</v>
      </c>
      <c r="B204" s="595" t="s">
        <v>217</v>
      </c>
      <c r="C204" s="118">
        <f t="shared" si="26"/>
        <v>0</v>
      </c>
      <c r="D204" s="124"/>
      <c r="E204" s="244"/>
      <c r="F204" s="250">
        <f t="shared" si="30"/>
        <v>0</v>
      </c>
      <c r="G204" s="124"/>
      <c r="H204" s="125"/>
      <c r="I204" s="252">
        <f t="shared" si="31"/>
        <v>0</v>
      </c>
      <c r="J204" s="124"/>
      <c r="K204" s="125"/>
      <c r="L204" s="252">
        <f t="shared" si="32"/>
        <v>0</v>
      </c>
      <c r="M204" s="246"/>
      <c r="N204" s="244"/>
      <c r="O204" s="252">
        <f t="shared" si="33"/>
        <v>0</v>
      </c>
      <c r="P204" s="76"/>
    </row>
    <row r="205" spans="1:16" x14ac:dyDescent="0.25">
      <c r="A205" s="90">
        <v>5200</v>
      </c>
      <c r="B205" s="605" t="s">
        <v>218</v>
      </c>
      <c r="C205" s="91">
        <f t="shared" si="26"/>
        <v>0</v>
      </c>
      <c r="D205" s="102">
        <f>D206+D216+D217+D226+D227+D228+D230</f>
        <v>0</v>
      </c>
      <c r="E205" s="228">
        <f>E206+E216+E217+E226+E227+E228+E230</f>
        <v>0</v>
      </c>
      <c r="F205" s="229">
        <f t="shared" si="30"/>
        <v>0</v>
      </c>
      <c r="G205" s="102">
        <f>G206+G216+G217+G226+G227+G228+G230</f>
        <v>0</v>
      </c>
      <c r="H205" s="103">
        <f>H206+H216+H217+H226+H227+H228+H230</f>
        <v>0</v>
      </c>
      <c r="I205" s="104">
        <f t="shared" si="31"/>
        <v>0</v>
      </c>
      <c r="J205" s="102">
        <f>J206+J216+J217+J226+J227+J228+J230</f>
        <v>0</v>
      </c>
      <c r="K205" s="103">
        <f>K206+K216+K217+K226+K227+K228+K230</f>
        <v>0</v>
      </c>
      <c r="L205" s="104">
        <f t="shared" si="32"/>
        <v>0</v>
      </c>
      <c r="M205" s="260">
        <f>M206+M216+M217+M226+M227+M228+M230</f>
        <v>0</v>
      </c>
      <c r="N205" s="228">
        <f>N206+N216+N217+N226+N227+N228+N230</f>
        <v>0</v>
      </c>
      <c r="O205" s="104">
        <f t="shared" si="33"/>
        <v>0</v>
      </c>
      <c r="P205" s="100"/>
    </row>
    <row r="206" spans="1:16" x14ac:dyDescent="0.25">
      <c r="A206" s="234">
        <v>5210</v>
      </c>
      <c r="B206" s="599" t="s">
        <v>219</v>
      </c>
      <c r="C206" s="176">
        <f t="shared" si="26"/>
        <v>0</v>
      </c>
      <c r="D206" s="235">
        <f>SUM(D207:D215)</f>
        <v>0</v>
      </c>
      <c r="E206" s="236">
        <f>SUM(E207:E215)</f>
        <v>0</v>
      </c>
      <c r="F206" s="237">
        <f t="shared" si="30"/>
        <v>0</v>
      </c>
      <c r="G206" s="235">
        <f>SUM(G207:G215)</f>
        <v>0</v>
      </c>
      <c r="H206" s="238">
        <f>SUM(H207:H215)</f>
        <v>0</v>
      </c>
      <c r="I206" s="239">
        <f t="shared" si="31"/>
        <v>0</v>
      </c>
      <c r="J206" s="235">
        <f>SUM(J207:J215)</f>
        <v>0</v>
      </c>
      <c r="K206" s="238">
        <f>SUM(K207:K215)</f>
        <v>0</v>
      </c>
      <c r="L206" s="239">
        <f t="shared" si="32"/>
        <v>0</v>
      </c>
      <c r="M206" s="240">
        <f>SUM(M207:M215)</f>
        <v>0</v>
      </c>
      <c r="N206" s="236">
        <f>SUM(N207:N215)</f>
        <v>0</v>
      </c>
      <c r="O206" s="239">
        <f t="shared" si="33"/>
        <v>0</v>
      </c>
      <c r="P206" s="174"/>
    </row>
    <row r="207" spans="1:16" x14ac:dyDescent="0.25">
      <c r="A207" s="58">
        <v>5211</v>
      </c>
      <c r="B207" s="594" t="s">
        <v>220</v>
      </c>
      <c r="C207" s="118">
        <f t="shared" si="26"/>
        <v>0</v>
      </c>
      <c r="D207" s="113"/>
      <c r="E207" s="241"/>
      <c r="F207" s="264">
        <f t="shared" si="30"/>
        <v>0</v>
      </c>
      <c r="G207" s="113"/>
      <c r="H207" s="114"/>
      <c r="I207" s="266">
        <f t="shared" si="31"/>
        <v>0</v>
      </c>
      <c r="J207" s="113"/>
      <c r="K207" s="114"/>
      <c r="L207" s="266">
        <f t="shared" si="32"/>
        <v>0</v>
      </c>
      <c r="M207" s="243"/>
      <c r="N207" s="241"/>
      <c r="O207" s="266">
        <f t="shared" si="33"/>
        <v>0</v>
      </c>
      <c r="P207" s="66"/>
    </row>
    <row r="208" spans="1:16" x14ac:dyDescent="0.25">
      <c r="A208" s="68">
        <v>5212</v>
      </c>
      <c r="B208" s="595" t="s">
        <v>221</v>
      </c>
      <c r="C208" s="118">
        <f t="shared" si="26"/>
        <v>0</v>
      </c>
      <c r="D208" s="124"/>
      <c r="E208" s="244"/>
      <c r="F208" s="250">
        <f t="shared" si="30"/>
        <v>0</v>
      </c>
      <c r="G208" s="124"/>
      <c r="H208" s="125"/>
      <c r="I208" s="252">
        <f t="shared" si="31"/>
        <v>0</v>
      </c>
      <c r="J208" s="124"/>
      <c r="K208" s="125"/>
      <c r="L208" s="252">
        <f t="shared" si="32"/>
        <v>0</v>
      </c>
      <c r="M208" s="246"/>
      <c r="N208" s="244"/>
      <c r="O208" s="252">
        <f t="shared" si="33"/>
        <v>0</v>
      </c>
      <c r="P208" s="76"/>
    </row>
    <row r="209" spans="1:16" x14ac:dyDescent="0.25">
      <c r="A209" s="68">
        <v>5213</v>
      </c>
      <c r="B209" s="595" t="s">
        <v>222</v>
      </c>
      <c r="C209" s="118">
        <f t="shared" si="26"/>
        <v>0</v>
      </c>
      <c r="D209" s="124"/>
      <c r="E209" s="244"/>
      <c r="F209" s="250">
        <f t="shared" si="30"/>
        <v>0</v>
      </c>
      <c r="G209" s="124"/>
      <c r="H209" s="125"/>
      <c r="I209" s="252">
        <f t="shared" si="31"/>
        <v>0</v>
      </c>
      <c r="J209" s="124"/>
      <c r="K209" s="125"/>
      <c r="L209" s="252">
        <f t="shared" si="32"/>
        <v>0</v>
      </c>
      <c r="M209" s="246"/>
      <c r="N209" s="244"/>
      <c r="O209" s="252">
        <f t="shared" si="33"/>
        <v>0</v>
      </c>
      <c r="P209" s="76"/>
    </row>
    <row r="210" spans="1:16" x14ac:dyDescent="0.25">
      <c r="A210" s="68">
        <v>5214</v>
      </c>
      <c r="B210" s="595" t="s">
        <v>223</v>
      </c>
      <c r="C210" s="118">
        <f t="shared" si="26"/>
        <v>0</v>
      </c>
      <c r="D210" s="124"/>
      <c r="E210" s="244"/>
      <c r="F210" s="250">
        <f t="shared" si="30"/>
        <v>0</v>
      </c>
      <c r="G210" s="124"/>
      <c r="H210" s="125"/>
      <c r="I210" s="252">
        <f t="shared" si="31"/>
        <v>0</v>
      </c>
      <c r="J210" s="124"/>
      <c r="K210" s="125"/>
      <c r="L210" s="252">
        <f t="shared" si="32"/>
        <v>0</v>
      </c>
      <c r="M210" s="246"/>
      <c r="N210" s="244"/>
      <c r="O210" s="252">
        <f t="shared" si="33"/>
        <v>0</v>
      </c>
      <c r="P210" s="76"/>
    </row>
    <row r="211" spans="1:16" x14ac:dyDescent="0.25">
      <c r="A211" s="68">
        <v>5215</v>
      </c>
      <c r="B211" s="595" t="s">
        <v>224</v>
      </c>
      <c r="C211" s="118">
        <f t="shared" si="26"/>
        <v>0</v>
      </c>
      <c r="D211" s="124"/>
      <c r="E211" s="244"/>
      <c r="F211" s="250">
        <f t="shared" si="30"/>
        <v>0</v>
      </c>
      <c r="G211" s="124"/>
      <c r="H211" s="125"/>
      <c r="I211" s="252">
        <f t="shared" si="31"/>
        <v>0</v>
      </c>
      <c r="J211" s="124"/>
      <c r="K211" s="125"/>
      <c r="L211" s="252">
        <f t="shared" si="32"/>
        <v>0</v>
      </c>
      <c r="M211" s="246"/>
      <c r="N211" s="244"/>
      <c r="O211" s="252">
        <f t="shared" si="33"/>
        <v>0</v>
      </c>
      <c r="P211" s="76"/>
    </row>
    <row r="212" spans="1:16" ht="24" x14ac:dyDescent="0.25">
      <c r="A212" s="68">
        <v>5216</v>
      </c>
      <c r="B212" s="595" t="s">
        <v>225</v>
      </c>
      <c r="C212" s="118">
        <f t="shared" si="26"/>
        <v>0</v>
      </c>
      <c r="D212" s="124"/>
      <c r="E212" s="244"/>
      <c r="F212" s="250">
        <f t="shared" si="30"/>
        <v>0</v>
      </c>
      <c r="G212" s="124"/>
      <c r="H212" s="125"/>
      <c r="I212" s="252">
        <f t="shared" si="31"/>
        <v>0</v>
      </c>
      <c r="J212" s="124"/>
      <c r="K212" s="125"/>
      <c r="L212" s="252">
        <f t="shared" si="32"/>
        <v>0</v>
      </c>
      <c r="M212" s="246"/>
      <c r="N212" s="244"/>
      <c r="O212" s="252">
        <f t="shared" si="33"/>
        <v>0</v>
      </c>
      <c r="P212" s="76"/>
    </row>
    <row r="213" spans="1:16" x14ac:dyDescent="0.25">
      <c r="A213" s="68">
        <v>5217</v>
      </c>
      <c r="B213" s="595" t="s">
        <v>226</v>
      </c>
      <c r="C213" s="118">
        <f t="shared" si="26"/>
        <v>0</v>
      </c>
      <c r="D213" s="124"/>
      <c r="E213" s="244"/>
      <c r="F213" s="250">
        <f t="shared" si="30"/>
        <v>0</v>
      </c>
      <c r="G213" s="124"/>
      <c r="H213" s="125"/>
      <c r="I213" s="252">
        <f t="shared" si="31"/>
        <v>0</v>
      </c>
      <c r="J213" s="124"/>
      <c r="K213" s="125"/>
      <c r="L213" s="252">
        <f t="shared" si="32"/>
        <v>0</v>
      </c>
      <c r="M213" s="246"/>
      <c r="N213" s="244"/>
      <c r="O213" s="252">
        <f t="shared" si="33"/>
        <v>0</v>
      </c>
      <c r="P213" s="76"/>
    </row>
    <row r="214" spans="1:16" x14ac:dyDescent="0.25">
      <c r="A214" s="68">
        <v>5218</v>
      </c>
      <c r="B214" s="595" t="s">
        <v>227</v>
      </c>
      <c r="C214" s="118">
        <f t="shared" si="26"/>
        <v>0</v>
      </c>
      <c r="D214" s="124"/>
      <c r="E214" s="244"/>
      <c r="F214" s="250">
        <f t="shared" si="30"/>
        <v>0</v>
      </c>
      <c r="G214" s="124"/>
      <c r="H214" s="125"/>
      <c r="I214" s="252">
        <f t="shared" si="31"/>
        <v>0</v>
      </c>
      <c r="J214" s="124"/>
      <c r="K214" s="125"/>
      <c r="L214" s="252">
        <f t="shared" si="32"/>
        <v>0</v>
      </c>
      <c r="M214" s="246"/>
      <c r="N214" s="244"/>
      <c r="O214" s="252">
        <f t="shared" si="33"/>
        <v>0</v>
      </c>
      <c r="P214" s="76"/>
    </row>
    <row r="215" spans="1:16" x14ac:dyDescent="0.25">
      <c r="A215" s="68">
        <v>5219</v>
      </c>
      <c r="B215" s="595" t="s">
        <v>228</v>
      </c>
      <c r="C215" s="118">
        <f t="shared" si="26"/>
        <v>0</v>
      </c>
      <c r="D215" s="124"/>
      <c r="E215" s="244"/>
      <c r="F215" s="250">
        <f t="shared" si="30"/>
        <v>0</v>
      </c>
      <c r="G215" s="124"/>
      <c r="H215" s="125"/>
      <c r="I215" s="252">
        <f t="shared" si="31"/>
        <v>0</v>
      </c>
      <c r="J215" s="124"/>
      <c r="K215" s="125"/>
      <c r="L215" s="252">
        <f t="shared" si="32"/>
        <v>0</v>
      </c>
      <c r="M215" s="246"/>
      <c r="N215" s="244"/>
      <c r="O215" s="252">
        <f t="shared" si="33"/>
        <v>0</v>
      </c>
      <c r="P215" s="76"/>
    </row>
    <row r="216" spans="1:16" ht="13.5" customHeight="1" x14ac:dyDescent="0.25">
      <c r="A216" s="247">
        <v>5220</v>
      </c>
      <c r="B216" s="595" t="s">
        <v>229</v>
      </c>
      <c r="C216" s="118">
        <f t="shared" si="26"/>
        <v>0</v>
      </c>
      <c r="D216" s="124"/>
      <c r="E216" s="244"/>
      <c r="F216" s="250">
        <f t="shared" si="30"/>
        <v>0</v>
      </c>
      <c r="G216" s="124"/>
      <c r="H216" s="125"/>
      <c r="I216" s="252">
        <f t="shared" si="31"/>
        <v>0</v>
      </c>
      <c r="J216" s="124"/>
      <c r="K216" s="125"/>
      <c r="L216" s="252">
        <f t="shared" si="32"/>
        <v>0</v>
      </c>
      <c r="M216" s="246"/>
      <c r="N216" s="244"/>
      <c r="O216" s="252">
        <f t="shared" si="33"/>
        <v>0</v>
      </c>
      <c r="P216" s="76"/>
    </row>
    <row r="217" spans="1:16" x14ac:dyDescent="0.25">
      <c r="A217" s="247">
        <v>5230</v>
      </c>
      <c r="B217" s="595" t="s">
        <v>230</v>
      </c>
      <c r="C217" s="118">
        <f t="shared" si="26"/>
        <v>0</v>
      </c>
      <c r="D217" s="248">
        <f>SUM(D218:D225)</f>
        <v>0</v>
      </c>
      <c r="E217" s="249">
        <f>SUM(E218:E225)</f>
        <v>0</v>
      </c>
      <c r="F217" s="250">
        <f t="shared" si="30"/>
        <v>0</v>
      </c>
      <c r="G217" s="248">
        <f>SUM(G218:G225)</f>
        <v>0</v>
      </c>
      <c r="H217" s="251">
        <f>SUM(H218:H225)</f>
        <v>0</v>
      </c>
      <c r="I217" s="252">
        <f t="shared" si="31"/>
        <v>0</v>
      </c>
      <c r="J217" s="248">
        <f>SUM(J218:J225)</f>
        <v>0</v>
      </c>
      <c r="K217" s="251">
        <f>SUM(K218:K225)</f>
        <v>0</v>
      </c>
      <c r="L217" s="252">
        <f t="shared" si="32"/>
        <v>0</v>
      </c>
      <c r="M217" s="253">
        <f>SUM(M218:M225)</f>
        <v>0</v>
      </c>
      <c r="N217" s="249">
        <f>SUM(N218:N225)</f>
        <v>0</v>
      </c>
      <c r="O217" s="252">
        <f t="shared" si="33"/>
        <v>0</v>
      </c>
      <c r="P217" s="76"/>
    </row>
    <row r="218" spans="1:16" x14ac:dyDescent="0.25">
      <c r="A218" s="68">
        <v>5231</v>
      </c>
      <c r="B218" s="595" t="s">
        <v>231</v>
      </c>
      <c r="C218" s="118">
        <f t="shared" si="26"/>
        <v>0</v>
      </c>
      <c r="D218" s="124"/>
      <c r="E218" s="244"/>
      <c r="F218" s="250">
        <f t="shared" si="30"/>
        <v>0</v>
      </c>
      <c r="G218" s="124"/>
      <c r="H218" s="125"/>
      <c r="I218" s="252">
        <f t="shared" si="31"/>
        <v>0</v>
      </c>
      <c r="J218" s="124"/>
      <c r="K218" s="125"/>
      <c r="L218" s="252">
        <f t="shared" si="32"/>
        <v>0</v>
      </c>
      <c r="M218" s="246"/>
      <c r="N218" s="244"/>
      <c r="O218" s="252">
        <f t="shared" si="33"/>
        <v>0</v>
      </c>
      <c r="P218" s="76"/>
    </row>
    <row r="219" spans="1:16" x14ac:dyDescent="0.25">
      <c r="A219" s="68">
        <v>5232</v>
      </c>
      <c r="B219" s="595" t="s">
        <v>232</v>
      </c>
      <c r="C219" s="118">
        <f t="shared" si="26"/>
        <v>0</v>
      </c>
      <c r="D219" s="124"/>
      <c r="E219" s="244"/>
      <c r="F219" s="250">
        <f t="shared" si="30"/>
        <v>0</v>
      </c>
      <c r="G219" s="124"/>
      <c r="H219" s="125"/>
      <c r="I219" s="252">
        <f t="shared" si="31"/>
        <v>0</v>
      </c>
      <c r="J219" s="124"/>
      <c r="K219" s="125"/>
      <c r="L219" s="252">
        <f t="shared" si="32"/>
        <v>0</v>
      </c>
      <c r="M219" s="246"/>
      <c r="N219" s="244"/>
      <c r="O219" s="252">
        <f t="shared" si="33"/>
        <v>0</v>
      </c>
      <c r="P219" s="76"/>
    </row>
    <row r="220" spans="1:16" x14ac:dyDescent="0.25">
      <c r="A220" s="68">
        <v>5233</v>
      </c>
      <c r="B220" s="595" t="s">
        <v>233</v>
      </c>
      <c r="C220" s="118">
        <f t="shared" si="26"/>
        <v>0</v>
      </c>
      <c r="D220" s="124"/>
      <c r="E220" s="244"/>
      <c r="F220" s="250">
        <f t="shared" si="30"/>
        <v>0</v>
      </c>
      <c r="G220" s="124"/>
      <c r="H220" s="125"/>
      <c r="I220" s="252">
        <f t="shared" si="31"/>
        <v>0</v>
      </c>
      <c r="J220" s="124"/>
      <c r="K220" s="125"/>
      <c r="L220" s="252">
        <f t="shared" si="32"/>
        <v>0</v>
      </c>
      <c r="M220" s="246"/>
      <c r="N220" s="244"/>
      <c r="O220" s="252">
        <f t="shared" si="33"/>
        <v>0</v>
      </c>
      <c r="P220" s="76"/>
    </row>
    <row r="221" spans="1:16" ht="24" x14ac:dyDescent="0.25">
      <c r="A221" s="68">
        <v>5234</v>
      </c>
      <c r="B221" s="595" t="s">
        <v>234</v>
      </c>
      <c r="C221" s="118">
        <f t="shared" si="26"/>
        <v>0</v>
      </c>
      <c r="D221" s="124"/>
      <c r="E221" s="244"/>
      <c r="F221" s="250">
        <f t="shared" si="30"/>
        <v>0</v>
      </c>
      <c r="G221" s="124"/>
      <c r="H221" s="125"/>
      <c r="I221" s="252">
        <f t="shared" si="31"/>
        <v>0</v>
      </c>
      <c r="J221" s="124"/>
      <c r="K221" s="125"/>
      <c r="L221" s="252">
        <f t="shared" si="32"/>
        <v>0</v>
      </c>
      <c r="M221" s="246"/>
      <c r="N221" s="244"/>
      <c r="O221" s="252">
        <f t="shared" si="33"/>
        <v>0</v>
      </c>
      <c r="P221" s="76"/>
    </row>
    <row r="222" spans="1:16" ht="14.25" customHeight="1" x14ac:dyDescent="0.25">
      <c r="A222" s="68">
        <v>5236</v>
      </c>
      <c r="B222" s="595" t="s">
        <v>235</v>
      </c>
      <c r="C222" s="118">
        <f t="shared" si="26"/>
        <v>0</v>
      </c>
      <c r="D222" s="124"/>
      <c r="E222" s="244"/>
      <c r="F222" s="250">
        <f t="shared" si="30"/>
        <v>0</v>
      </c>
      <c r="G222" s="124"/>
      <c r="H222" s="125"/>
      <c r="I222" s="252">
        <f t="shared" si="31"/>
        <v>0</v>
      </c>
      <c r="J222" s="124"/>
      <c r="K222" s="125"/>
      <c r="L222" s="252">
        <f t="shared" si="32"/>
        <v>0</v>
      </c>
      <c r="M222" s="246"/>
      <c r="N222" s="244"/>
      <c r="O222" s="252">
        <f t="shared" si="33"/>
        <v>0</v>
      </c>
      <c r="P222" s="76"/>
    </row>
    <row r="223" spans="1:16" ht="14.25" customHeight="1" x14ac:dyDescent="0.25">
      <c r="A223" s="68">
        <v>5237</v>
      </c>
      <c r="B223" s="595" t="s">
        <v>236</v>
      </c>
      <c r="C223" s="118">
        <f t="shared" si="26"/>
        <v>0</v>
      </c>
      <c r="D223" s="124"/>
      <c r="E223" s="244"/>
      <c r="F223" s="250">
        <f t="shared" si="30"/>
        <v>0</v>
      </c>
      <c r="G223" s="124"/>
      <c r="H223" s="125"/>
      <c r="I223" s="252">
        <f t="shared" si="31"/>
        <v>0</v>
      </c>
      <c r="J223" s="124"/>
      <c r="K223" s="125"/>
      <c r="L223" s="252">
        <f t="shared" si="32"/>
        <v>0</v>
      </c>
      <c r="M223" s="246"/>
      <c r="N223" s="244"/>
      <c r="O223" s="252">
        <f t="shared" si="33"/>
        <v>0</v>
      </c>
      <c r="P223" s="76"/>
    </row>
    <row r="224" spans="1:16" ht="24" x14ac:dyDescent="0.25">
      <c r="A224" s="68">
        <v>5238</v>
      </c>
      <c r="B224" s="595" t="s">
        <v>237</v>
      </c>
      <c r="C224" s="118">
        <f t="shared" si="26"/>
        <v>0</v>
      </c>
      <c r="D224" s="124"/>
      <c r="E224" s="244"/>
      <c r="F224" s="250">
        <f t="shared" si="30"/>
        <v>0</v>
      </c>
      <c r="G224" s="124"/>
      <c r="H224" s="125"/>
      <c r="I224" s="252">
        <f t="shared" si="31"/>
        <v>0</v>
      </c>
      <c r="J224" s="124"/>
      <c r="K224" s="125"/>
      <c r="L224" s="252">
        <f t="shared" si="32"/>
        <v>0</v>
      </c>
      <c r="M224" s="246"/>
      <c r="N224" s="244"/>
      <c r="O224" s="252">
        <f t="shared" si="33"/>
        <v>0</v>
      </c>
      <c r="P224" s="76"/>
    </row>
    <row r="225" spans="1:16" ht="24" x14ac:dyDescent="0.25">
      <c r="A225" s="68">
        <v>5239</v>
      </c>
      <c r="B225" s="595" t="s">
        <v>238</v>
      </c>
      <c r="C225" s="118">
        <f t="shared" si="26"/>
        <v>0</v>
      </c>
      <c r="D225" s="124"/>
      <c r="E225" s="244"/>
      <c r="F225" s="250">
        <f t="shared" si="30"/>
        <v>0</v>
      </c>
      <c r="G225" s="124"/>
      <c r="H225" s="125"/>
      <c r="I225" s="252">
        <f t="shared" si="31"/>
        <v>0</v>
      </c>
      <c r="J225" s="124"/>
      <c r="K225" s="125"/>
      <c r="L225" s="252">
        <f t="shared" si="32"/>
        <v>0</v>
      </c>
      <c r="M225" s="246"/>
      <c r="N225" s="244"/>
      <c r="O225" s="252">
        <f t="shared" si="33"/>
        <v>0</v>
      </c>
      <c r="P225" s="76"/>
    </row>
    <row r="226" spans="1:16" ht="24" x14ac:dyDescent="0.25">
      <c r="A226" s="247">
        <v>5240</v>
      </c>
      <c r="B226" s="595" t="s">
        <v>239</v>
      </c>
      <c r="C226" s="118">
        <f t="shared" si="26"/>
        <v>0</v>
      </c>
      <c r="D226" s="124"/>
      <c r="E226" s="244"/>
      <c r="F226" s="250">
        <f t="shared" si="30"/>
        <v>0</v>
      </c>
      <c r="G226" s="124"/>
      <c r="H226" s="125"/>
      <c r="I226" s="252">
        <f t="shared" si="31"/>
        <v>0</v>
      </c>
      <c r="J226" s="124"/>
      <c r="K226" s="125"/>
      <c r="L226" s="252">
        <f t="shared" si="32"/>
        <v>0</v>
      </c>
      <c r="M226" s="246"/>
      <c r="N226" s="244"/>
      <c r="O226" s="252">
        <f t="shared" si="33"/>
        <v>0</v>
      </c>
      <c r="P226" s="76"/>
    </row>
    <row r="227" spans="1:16" ht="22.5" customHeight="1" x14ac:dyDescent="0.25">
      <c r="A227" s="247">
        <v>5250</v>
      </c>
      <c r="B227" s="595" t="s">
        <v>240</v>
      </c>
      <c r="C227" s="118">
        <f t="shared" si="26"/>
        <v>0</v>
      </c>
      <c r="D227" s="124"/>
      <c r="E227" s="244"/>
      <c r="F227" s="250">
        <f t="shared" si="30"/>
        <v>0</v>
      </c>
      <c r="G227" s="124"/>
      <c r="H227" s="125"/>
      <c r="I227" s="252">
        <f t="shared" si="31"/>
        <v>0</v>
      </c>
      <c r="J227" s="124"/>
      <c r="K227" s="125"/>
      <c r="L227" s="252">
        <f t="shared" si="32"/>
        <v>0</v>
      </c>
      <c r="M227" s="246"/>
      <c r="N227" s="244"/>
      <c r="O227" s="252">
        <f t="shared" si="33"/>
        <v>0</v>
      </c>
      <c r="P227" s="76"/>
    </row>
    <row r="228" spans="1:16" x14ac:dyDescent="0.25">
      <c r="A228" s="247">
        <v>5260</v>
      </c>
      <c r="B228" s="595" t="s">
        <v>241</v>
      </c>
      <c r="C228" s="118">
        <f t="shared" si="26"/>
        <v>0</v>
      </c>
      <c r="D228" s="248">
        <f>SUM(D229)</f>
        <v>0</v>
      </c>
      <c r="E228" s="249">
        <f>SUM(E229)</f>
        <v>0</v>
      </c>
      <c r="F228" s="250">
        <f t="shared" si="30"/>
        <v>0</v>
      </c>
      <c r="G228" s="248">
        <f>SUM(G229)</f>
        <v>0</v>
      </c>
      <c r="H228" s="251">
        <f>SUM(H229)</f>
        <v>0</v>
      </c>
      <c r="I228" s="252">
        <f t="shared" si="31"/>
        <v>0</v>
      </c>
      <c r="J228" s="248">
        <f>SUM(J229)</f>
        <v>0</v>
      </c>
      <c r="K228" s="251">
        <f>SUM(K229)</f>
        <v>0</v>
      </c>
      <c r="L228" s="252">
        <f t="shared" si="32"/>
        <v>0</v>
      </c>
      <c r="M228" s="253">
        <f>SUM(M229)</f>
        <v>0</v>
      </c>
      <c r="N228" s="249">
        <f>SUM(N229)</f>
        <v>0</v>
      </c>
      <c r="O228" s="252">
        <f t="shared" si="33"/>
        <v>0</v>
      </c>
      <c r="P228" s="76"/>
    </row>
    <row r="229" spans="1:16" ht="24" x14ac:dyDescent="0.25">
      <c r="A229" s="68">
        <v>5269</v>
      </c>
      <c r="B229" s="595" t="s">
        <v>242</v>
      </c>
      <c r="C229" s="118">
        <f t="shared" si="26"/>
        <v>0</v>
      </c>
      <c r="D229" s="124"/>
      <c r="E229" s="244"/>
      <c r="F229" s="250">
        <f t="shared" si="30"/>
        <v>0</v>
      </c>
      <c r="G229" s="124"/>
      <c r="H229" s="125"/>
      <c r="I229" s="252">
        <f t="shared" si="31"/>
        <v>0</v>
      </c>
      <c r="J229" s="124"/>
      <c r="K229" s="125"/>
      <c r="L229" s="252">
        <f t="shared" si="32"/>
        <v>0</v>
      </c>
      <c r="M229" s="246"/>
      <c r="N229" s="244"/>
      <c r="O229" s="252">
        <f t="shared" si="33"/>
        <v>0</v>
      </c>
      <c r="P229" s="76"/>
    </row>
    <row r="230" spans="1:16" ht="24" x14ac:dyDescent="0.25">
      <c r="A230" s="234">
        <v>5270</v>
      </c>
      <c r="B230" s="599" t="s">
        <v>243</v>
      </c>
      <c r="C230" s="268">
        <f t="shared" si="26"/>
        <v>0</v>
      </c>
      <c r="D230" s="254"/>
      <c r="E230" s="255"/>
      <c r="F230" s="237">
        <f t="shared" si="30"/>
        <v>0</v>
      </c>
      <c r="G230" s="254"/>
      <c r="H230" s="257"/>
      <c r="I230" s="239">
        <f t="shared" si="31"/>
        <v>0</v>
      </c>
      <c r="J230" s="254"/>
      <c r="K230" s="257"/>
      <c r="L230" s="239">
        <f t="shared" si="32"/>
        <v>0</v>
      </c>
      <c r="M230" s="259"/>
      <c r="N230" s="255"/>
      <c r="O230" s="239">
        <f t="shared" si="33"/>
        <v>0</v>
      </c>
      <c r="P230" s="174"/>
    </row>
    <row r="231" spans="1:16" x14ac:dyDescent="0.25">
      <c r="A231" s="218">
        <v>6000</v>
      </c>
      <c r="B231" s="604" t="s">
        <v>244</v>
      </c>
      <c r="C231" s="219">
        <f t="shared" si="26"/>
        <v>0</v>
      </c>
      <c r="D231" s="220">
        <f>D232+D252+D259</f>
        <v>0</v>
      </c>
      <c r="E231" s="221">
        <f>E232+E252+E259</f>
        <v>0</v>
      </c>
      <c r="F231" s="222">
        <f t="shared" si="30"/>
        <v>0</v>
      </c>
      <c r="G231" s="220">
        <f>G232+G252+G259</f>
        <v>0</v>
      </c>
      <c r="H231" s="223">
        <f>H232+H252+H259</f>
        <v>0</v>
      </c>
      <c r="I231" s="224">
        <f t="shared" si="31"/>
        <v>0</v>
      </c>
      <c r="J231" s="220">
        <f>J232+J252+J259</f>
        <v>0</v>
      </c>
      <c r="K231" s="223">
        <f>K232+K252+K259</f>
        <v>0</v>
      </c>
      <c r="L231" s="224">
        <f t="shared" si="32"/>
        <v>0</v>
      </c>
      <c r="M231" s="225">
        <f>M232+M252+M259</f>
        <v>0</v>
      </c>
      <c r="N231" s="221">
        <f>N232+N252+N259</f>
        <v>0</v>
      </c>
      <c r="O231" s="224">
        <f t="shared" si="33"/>
        <v>0</v>
      </c>
      <c r="P231" s="226"/>
    </row>
    <row r="232" spans="1:16" ht="14.25" customHeight="1" x14ac:dyDescent="0.25">
      <c r="A232" s="145">
        <v>6200</v>
      </c>
      <c r="B232" s="606" t="s">
        <v>245</v>
      </c>
      <c r="C232" s="297">
        <f>F232+I232+L232+O232</f>
        <v>0</v>
      </c>
      <c r="D232" s="298">
        <f>SUM(D233,D234,D236,D239,D245,D246,D247)</f>
        <v>0</v>
      </c>
      <c r="E232" s="231">
        <f>SUM(E233,E234,E236,E239,E245,E246,E247)</f>
        <v>0</v>
      </c>
      <c r="F232" s="299">
        <f>D232+E232</f>
        <v>0</v>
      </c>
      <c r="G232" s="298">
        <f>SUM(G233,G234,G236,G239,G245,G246,G247)</f>
        <v>0</v>
      </c>
      <c r="H232" s="300">
        <f>SUM(H233,H234,H236,H239,H245,H246,H247)</f>
        <v>0</v>
      </c>
      <c r="I232" s="232">
        <f t="shared" si="31"/>
        <v>0</v>
      </c>
      <c r="J232" s="298">
        <f>SUM(J233,J234,J236,J239,J245,J246,J247)</f>
        <v>0</v>
      </c>
      <c r="K232" s="300">
        <f>SUM(K233,K234,K236,K239,K245,K246,K247)</f>
        <v>0</v>
      </c>
      <c r="L232" s="232">
        <f t="shared" si="32"/>
        <v>0</v>
      </c>
      <c r="M232" s="230">
        <f>SUM(M233,M234,M236,M239,M245,M246,M247)</f>
        <v>0</v>
      </c>
      <c r="N232" s="231">
        <f>SUM(N233,N234,N236,N239,N245,N246,N247)</f>
        <v>0</v>
      </c>
      <c r="O232" s="232">
        <f t="shared" si="33"/>
        <v>0</v>
      </c>
      <c r="P232" s="233"/>
    </row>
    <row r="233" spans="1:16" ht="24" x14ac:dyDescent="0.25">
      <c r="A233" s="578">
        <v>6220</v>
      </c>
      <c r="B233" s="594" t="s">
        <v>246</v>
      </c>
      <c r="C233" s="107">
        <f t="shared" si="26"/>
        <v>0</v>
      </c>
      <c r="D233" s="113"/>
      <c r="E233" s="241"/>
      <c r="F233" s="264">
        <f t="shared" si="30"/>
        <v>0</v>
      </c>
      <c r="G233" s="113"/>
      <c r="H233" s="114"/>
      <c r="I233" s="266">
        <f t="shared" si="31"/>
        <v>0</v>
      </c>
      <c r="J233" s="113"/>
      <c r="K233" s="114"/>
      <c r="L233" s="266">
        <f t="shared" si="32"/>
        <v>0</v>
      </c>
      <c r="M233" s="243"/>
      <c r="N233" s="241"/>
      <c r="O233" s="266">
        <f t="shared" si="33"/>
        <v>0</v>
      </c>
      <c r="P233" s="66"/>
    </row>
    <row r="234" spans="1:16" x14ac:dyDescent="0.25">
      <c r="A234" s="247">
        <v>6230</v>
      </c>
      <c r="B234" s="595" t="s">
        <v>247</v>
      </c>
      <c r="C234" s="118">
        <f t="shared" si="26"/>
        <v>0</v>
      </c>
      <c r="D234" s="248">
        <f>SUM(D235)</f>
        <v>0</v>
      </c>
      <c r="E234" s="251">
        <f>SUM(E235)</f>
        <v>0</v>
      </c>
      <c r="F234" s="250">
        <f t="shared" si="30"/>
        <v>0</v>
      </c>
      <c r="G234" s="248">
        <f>SUM(G235)</f>
        <v>0</v>
      </c>
      <c r="H234" s="251">
        <f>SUM(H235)</f>
        <v>0</v>
      </c>
      <c r="I234" s="252">
        <f t="shared" si="31"/>
        <v>0</v>
      </c>
      <c r="J234" s="248">
        <f>SUM(J235)</f>
        <v>0</v>
      </c>
      <c r="K234" s="251">
        <f>SUM(K235)</f>
        <v>0</v>
      </c>
      <c r="L234" s="252">
        <f t="shared" si="32"/>
        <v>0</v>
      </c>
      <c r="M234" s="248">
        <f>SUM(M235)</f>
        <v>0</v>
      </c>
      <c r="N234" s="251">
        <f>SUM(N235)</f>
        <v>0</v>
      </c>
      <c r="O234" s="252">
        <f t="shared" si="33"/>
        <v>0</v>
      </c>
      <c r="P234" s="76"/>
    </row>
    <row r="235" spans="1:16" ht="24" x14ac:dyDescent="0.25">
      <c r="A235" s="68">
        <v>6239</v>
      </c>
      <c r="B235" s="594" t="s">
        <v>248</v>
      </c>
      <c r="C235" s="118">
        <f t="shared" si="26"/>
        <v>0</v>
      </c>
      <c r="D235" s="124"/>
      <c r="E235" s="244"/>
      <c r="F235" s="250">
        <f t="shared" si="30"/>
        <v>0</v>
      </c>
      <c r="G235" s="124"/>
      <c r="H235" s="125"/>
      <c r="I235" s="252">
        <f t="shared" si="31"/>
        <v>0</v>
      </c>
      <c r="J235" s="124"/>
      <c r="K235" s="125"/>
      <c r="L235" s="252">
        <f t="shared" si="32"/>
        <v>0</v>
      </c>
      <c r="M235" s="246"/>
      <c r="N235" s="244"/>
      <c r="O235" s="252">
        <f t="shared" si="33"/>
        <v>0</v>
      </c>
      <c r="P235" s="76"/>
    </row>
    <row r="236" spans="1:16" ht="24" x14ac:dyDescent="0.25">
      <c r="A236" s="247">
        <v>6240</v>
      </c>
      <c r="B236" s="595" t="s">
        <v>249</v>
      </c>
      <c r="C236" s="118">
        <f t="shared" si="26"/>
        <v>0</v>
      </c>
      <c r="D236" s="248">
        <f>SUM(D237:D238)</f>
        <v>0</v>
      </c>
      <c r="E236" s="249">
        <f>SUM(E237:E238)</f>
        <v>0</v>
      </c>
      <c r="F236" s="250">
        <f t="shared" si="30"/>
        <v>0</v>
      </c>
      <c r="G236" s="248">
        <f>SUM(G237:G238)</f>
        <v>0</v>
      </c>
      <c r="H236" s="251">
        <f>SUM(H237:H238)</f>
        <v>0</v>
      </c>
      <c r="I236" s="252">
        <f t="shared" si="31"/>
        <v>0</v>
      </c>
      <c r="J236" s="248">
        <f>SUM(J237:J238)</f>
        <v>0</v>
      </c>
      <c r="K236" s="251">
        <f>SUM(K237:K238)</f>
        <v>0</v>
      </c>
      <c r="L236" s="252">
        <f t="shared" si="32"/>
        <v>0</v>
      </c>
      <c r="M236" s="253">
        <f>SUM(M237:M238)</f>
        <v>0</v>
      </c>
      <c r="N236" s="249">
        <f>SUM(N237:N238)</f>
        <v>0</v>
      </c>
      <c r="O236" s="252">
        <f t="shared" si="33"/>
        <v>0</v>
      </c>
      <c r="P236" s="76"/>
    </row>
    <row r="237" spans="1:16" x14ac:dyDescent="0.25">
      <c r="A237" s="68">
        <v>6241</v>
      </c>
      <c r="B237" s="595" t="s">
        <v>250</v>
      </c>
      <c r="C237" s="118">
        <f t="shared" si="26"/>
        <v>0</v>
      </c>
      <c r="D237" s="124"/>
      <c r="E237" s="244"/>
      <c r="F237" s="250">
        <f t="shared" si="30"/>
        <v>0</v>
      </c>
      <c r="G237" s="124"/>
      <c r="H237" s="125"/>
      <c r="I237" s="252">
        <f t="shared" si="31"/>
        <v>0</v>
      </c>
      <c r="J237" s="124"/>
      <c r="K237" s="125"/>
      <c r="L237" s="252">
        <f t="shared" si="32"/>
        <v>0</v>
      </c>
      <c r="M237" s="246"/>
      <c r="N237" s="244"/>
      <c r="O237" s="252">
        <f t="shared" si="33"/>
        <v>0</v>
      </c>
      <c r="P237" s="76"/>
    </row>
    <row r="238" spans="1:16" x14ac:dyDescent="0.25">
      <c r="A238" s="68">
        <v>6242</v>
      </c>
      <c r="B238" s="595" t="s">
        <v>251</v>
      </c>
      <c r="C238" s="118">
        <f t="shared" si="26"/>
        <v>0</v>
      </c>
      <c r="D238" s="124"/>
      <c r="E238" s="244"/>
      <c r="F238" s="250">
        <f t="shared" si="30"/>
        <v>0</v>
      </c>
      <c r="G238" s="124"/>
      <c r="H238" s="125"/>
      <c r="I238" s="252">
        <f t="shared" si="31"/>
        <v>0</v>
      </c>
      <c r="J238" s="124"/>
      <c r="K238" s="125"/>
      <c r="L238" s="252">
        <f t="shared" si="32"/>
        <v>0</v>
      </c>
      <c r="M238" s="246"/>
      <c r="N238" s="244"/>
      <c r="O238" s="252">
        <f t="shared" si="33"/>
        <v>0</v>
      </c>
      <c r="P238" s="76"/>
    </row>
    <row r="239" spans="1:16" ht="25.5" customHeight="1" x14ac:dyDescent="0.25">
      <c r="A239" s="247">
        <v>6250</v>
      </c>
      <c r="B239" s="595" t="s">
        <v>252</v>
      </c>
      <c r="C239" s="118">
        <f t="shared" si="26"/>
        <v>0</v>
      </c>
      <c r="D239" s="248">
        <f>SUM(D240:D244)</f>
        <v>0</v>
      </c>
      <c r="E239" s="249">
        <f>SUM(E240:E244)</f>
        <v>0</v>
      </c>
      <c r="F239" s="250">
        <f t="shared" si="30"/>
        <v>0</v>
      </c>
      <c r="G239" s="248">
        <f>SUM(G240:G244)</f>
        <v>0</v>
      </c>
      <c r="H239" s="251">
        <f>SUM(H240:H244)</f>
        <v>0</v>
      </c>
      <c r="I239" s="252">
        <f t="shared" si="31"/>
        <v>0</v>
      </c>
      <c r="J239" s="248">
        <f>SUM(J240:J244)</f>
        <v>0</v>
      </c>
      <c r="K239" s="251">
        <f>SUM(K240:K244)</f>
        <v>0</v>
      </c>
      <c r="L239" s="252">
        <f t="shared" si="32"/>
        <v>0</v>
      </c>
      <c r="M239" s="253">
        <f>SUM(M240:M244)</f>
        <v>0</v>
      </c>
      <c r="N239" s="249">
        <f>SUM(N240:N244)</f>
        <v>0</v>
      </c>
      <c r="O239" s="252">
        <f t="shared" si="33"/>
        <v>0</v>
      </c>
      <c r="P239" s="76"/>
    </row>
    <row r="240" spans="1:16" ht="14.25" customHeight="1" x14ac:dyDescent="0.25">
      <c r="A240" s="68">
        <v>6252</v>
      </c>
      <c r="B240" s="595" t="s">
        <v>253</v>
      </c>
      <c r="C240" s="118">
        <f t="shared" si="26"/>
        <v>0</v>
      </c>
      <c r="D240" s="124"/>
      <c r="E240" s="244"/>
      <c r="F240" s="250">
        <f t="shared" si="30"/>
        <v>0</v>
      </c>
      <c r="G240" s="124"/>
      <c r="H240" s="125"/>
      <c r="I240" s="252">
        <f t="shared" si="31"/>
        <v>0</v>
      </c>
      <c r="J240" s="124"/>
      <c r="K240" s="125"/>
      <c r="L240" s="252">
        <f t="shared" si="32"/>
        <v>0</v>
      </c>
      <c r="M240" s="246"/>
      <c r="N240" s="244"/>
      <c r="O240" s="252">
        <f t="shared" si="33"/>
        <v>0</v>
      </c>
      <c r="P240" s="76"/>
    </row>
    <row r="241" spans="1:16" ht="14.25" customHeight="1" x14ac:dyDescent="0.25">
      <c r="A241" s="68">
        <v>6253</v>
      </c>
      <c r="B241" s="595" t="s">
        <v>254</v>
      </c>
      <c r="C241" s="118">
        <f t="shared" si="26"/>
        <v>0</v>
      </c>
      <c r="D241" s="124"/>
      <c r="E241" s="244"/>
      <c r="F241" s="250">
        <f t="shared" si="30"/>
        <v>0</v>
      </c>
      <c r="G241" s="124"/>
      <c r="H241" s="125"/>
      <c r="I241" s="252">
        <f t="shared" si="31"/>
        <v>0</v>
      </c>
      <c r="J241" s="124"/>
      <c r="K241" s="125"/>
      <c r="L241" s="252">
        <f t="shared" si="32"/>
        <v>0</v>
      </c>
      <c r="M241" s="246"/>
      <c r="N241" s="244"/>
      <c r="O241" s="252">
        <f t="shared" si="33"/>
        <v>0</v>
      </c>
      <c r="P241" s="76"/>
    </row>
    <row r="242" spans="1:16" ht="24" x14ac:dyDescent="0.25">
      <c r="A242" s="68">
        <v>6254</v>
      </c>
      <c r="B242" s="595" t="s">
        <v>255</v>
      </c>
      <c r="C242" s="118">
        <f t="shared" si="26"/>
        <v>0</v>
      </c>
      <c r="D242" s="124"/>
      <c r="E242" s="244"/>
      <c r="F242" s="250">
        <f t="shared" si="30"/>
        <v>0</v>
      </c>
      <c r="G242" s="124"/>
      <c r="H242" s="125"/>
      <c r="I242" s="252">
        <f t="shared" si="31"/>
        <v>0</v>
      </c>
      <c r="J242" s="124"/>
      <c r="K242" s="125"/>
      <c r="L242" s="252">
        <f t="shared" si="32"/>
        <v>0</v>
      </c>
      <c r="M242" s="246"/>
      <c r="N242" s="244"/>
      <c r="O242" s="252">
        <f t="shared" si="33"/>
        <v>0</v>
      </c>
      <c r="P242" s="76"/>
    </row>
    <row r="243" spans="1:16" ht="24" x14ac:dyDescent="0.25">
      <c r="A243" s="68">
        <v>6255</v>
      </c>
      <c r="B243" s="595" t="s">
        <v>256</v>
      </c>
      <c r="C243" s="118">
        <f t="shared" si="26"/>
        <v>0</v>
      </c>
      <c r="D243" s="124"/>
      <c r="E243" s="244"/>
      <c r="F243" s="250">
        <f t="shared" si="30"/>
        <v>0</v>
      </c>
      <c r="G243" s="124"/>
      <c r="H243" s="125"/>
      <c r="I243" s="252">
        <f t="shared" si="31"/>
        <v>0</v>
      </c>
      <c r="J243" s="124"/>
      <c r="K243" s="125"/>
      <c r="L243" s="252">
        <f t="shared" si="32"/>
        <v>0</v>
      </c>
      <c r="M243" s="246"/>
      <c r="N243" s="244"/>
      <c r="O243" s="252">
        <f t="shared" si="33"/>
        <v>0</v>
      </c>
      <c r="P243" s="76"/>
    </row>
    <row r="244" spans="1:16" x14ac:dyDescent="0.25">
      <c r="A244" s="68">
        <v>6259</v>
      </c>
      <c r="B244" s="595" t="s">
        <v>257</v>
      </c>
      <c r="C244" s="118">
        <f t="shared" si="26"/>
        <v>0</v>
      </c>
      <c r="D244" s="124"/>
      <c r="E244" s="244"/>
      <c r="F244" s="250">
        <f t="shared" si="30"/>
        <v>0</v>
      </c>
      <c r="G244" s="124"/>
      <c r="H244" s="125"/>
      <c r="I244" s="252">
        <f t="shared" si="31"/>
        <v>0</v>
      </c>
      <c r="J244" s="124"/>
      <c r="K244" s="125"/>
      <c r="L244" s="252">
        <f t="shared" si="32"/>
        <v>0</v>
      </c>
      <c r="M244" s="246"/>
      <c r="N244" s="244"/>
      <c r="O244" s="252">
        <f t="shared" si="33"/>
        <v>0</v>
      </c>
      <c r="P244" s="76"/>
    </row>
    <row r="245" spans="1:16" ht="37.5" customHeight="1" x14ac:dyDescent="0.25">
      <c r="A245" s="247">
        <v>6260</v>
      </c>
      <c r="B245" s="595" t="s">
        <v>258</v>
      </c>
      <c r="C245" s="118">
        <f t="shared" si="26"/>
        <v>0</v>
      </c>
      <c r="D245" s="124"/>
      <c r="E245" s="244"/>
      <c r="F245" s="250">
        <f t="shared" ref="F245:F286" si="37">D245+E245</f>
        <v>0</v>
      </c>
      <c r="G245" s="124"/>
      <c r="H245" s="125"/>
      <c r="I245" s="252">
        <f t="shared" ref="I245:I286" si="38">G245+H245</f>
        <v>0</v>
      </c>
      <c r="J245" s="124"/>
      <c r="K245" s="125"/>
      <c r="L245" s="252">
        <f t="shared" ref="L245:L286" si="39">J245+K245</f>
        <v>0</v>
      </c>
      <c r="M245" s="246"/>
      <c r="N245" s="244"/>
      <c r="O245" s="252">
        <f t="shared" ref="O245:O276" si="40">M245+N245</f>
        <v>0</v>
      </c>
      <c r="P245" s="76"/>
    </row>
    <row r="246" spans="1:16" x14ac:dyDescent="0.25">
      <c r="A246" s="247">
        <v>6270</v>
      </c>
      <c r="B246" s="595" t="s">
        <v>259</v>
      </c>
      <c r="C246" s="118">
        <f t="shared" si="26"/>
        <v>0</v>
      </c>
      <c r="D246" s="124"/>
      <c r="E246" s="244"/>
      <c r="F246" s="250">
        <f t="shared" si="37"/>
        <v>0</v>
      </c>
      <c r="G246" s="124"/>
      <c r="H246" s="125"/>
      <c r="I246" s="252">
        <f t="shared" si="38"/>
        <v>0</v>
      </c>
      <c r="J246" s="124"/>
      <c r="K246" s="125"/>
      <c r="L246" s="252">
        <f t="shared" si="39"/>
        <v>0</v>
      </c>
      <c r="M246" s="246"/>
      <c r="N246" s="244"/>
      <c r="O246" s="252">
        <f t="shared" si="40"/>
        <v>0</v>
      </c>
      <c r="P246" s="76"/>
    </row>
    <row r="247" spans="1:16" ht="24.75" customHeight="1" x14ac:dyDescent="0.25">
      <c r="A247" s="578">
        <v>6290</v>
      </c>
      <c r="B247" s="594" t="s">
        <v>260</v>
      </c>
      <c r="C247" s="118">
        <f t="shared" si="26"/>
        <v>0</v>
      </c>
      <c r="D247" s="262">
        <f>SUM(D248:D251)</f>
        <v>0</v>
      </c>
      <c r="E247" s="263">
        <f>SUM(E248:E251)</f>
        <v>0</v>
      </c>
      <c r="F247" s="264">
        <f t="shared" si="37"/>
        <v>0</v>
      </c>
      <c r="G247" s="262">
        <f>SUM(G248:G251)</f>
        <v>0</v>
      </c>
      <c r="H247" s="265">
        <f t="shared" ref="H247" si="41">SUM(H248:H251)</f>
        <v>0</v>
      </c>
      <c r="I247" s="266">
        <f t="shared" si="38"/>
        <v>0</v>
      </c>
      <c r="J247" s="262">
        <f>SUM(J248:J251)</f>
        <v>0</v>
      </c>
      <c r="K247" s="265">
        <f t="shared" ref="K247" si="42">SUM(K248:K251)</f>
        <v>0</v>
      </c>
      <c r="L247" s="266">
        <f t="shared" si="39"/>
        <v>0</v>
      </c>
      <c r="M247" s="285">
        <f t="shared" ref="M247:N247" si="43">SUM(M248:M251)</f>
        <v>0</v>
      </c>
      <c r="N247" s="286">
        <f t="shared" si="43"/>
        <v>0</v>
      </c>
      <c r="O247" s="287">
        <f t="shared" si="40"/>
        <v>0</v>
      </c>
      <c r="P247" s="288"/>
    </row>
    <row r="248" spans="1:16" x14ac:dyDescent="0.25">
      <c r="A248" s="68">
        <v>6291</v>
      </c>
      <c r="B248" s="595" t="s">
        <v>261</v>
      </c>
      <c r="C248" s="118">
        <f t="shared" si="26"/>
        <v>0</v>
      </c>
      <c r="D248" s="124"/>
      <c r="E248" s="244"/>
      <c r="F248" s="250">
        <f t="shared" si="37"/>
        <v>0</v>
      </c>
      <c r="G248" s="124"/>
      <c r="H248" s="125"/>
      <c r="I248" s="252">
        <f t="shared" si="38"/>
        <v>0</v>
      </c>
      <c r="J248" s="124"/>
      <c r="K248" s="125"/>
      <c r="L248" s="252">
        <f t="shared" si="39"/>
        <v>0</v>
      </c>
      <c r="M248" s="246"/>
      <c r="N248" s="244"/>
      <c r="O248" s="252">
        <f t="shared" si="40"/>
        <v>0</v>
      </c>
      <c r="P248" s="76"/>
    </row>
    <row r="249" spans="1:16" x14ac:dyDescent="0.25">
      <c r="A249" s="68">
        <v>6292</v>
      </c>
      <c r="B249" s="595" t="s">
        <v>262</v>
      </c>
      <c r="C249" s="118">
        <f t="shared" si="26"/>
        <v>0</v>
      </c>
      <c r="D249" s="124"/>
      <c r="E249" s="244"/>
      <c r="F249" s="250">
        <f t="shared" si="37"/>
        <v>0</v>
      </c>
      <c r="G249" s="124"/>
      <c r="H249" s="125"/>
      <c r="I249" s="252">
        <f t="shared" si="38"/>
        <v>0</v>
      </c>
      <c r="J249" s="124"/>
      <c r="K249" s="125"/>
      <c r="L249" s="252">
        <f t="shared" si="39"/>
        <v>0</v>
      </c>
      <c r="M249" s="246"/>
      <c r="N249" s="244"/>
      <c r="O249" s="252">
        <f t="shared" si="40"/>
        <v>0</v>
      </c>
      <c r="P249" s="76"/>
    </row>
    <row r="250" spans="1:16" ht="78.75" customHeight="1" x14ac:dyDescent="0.25">
      <c r="A250" s="68">
        <v>6296</v>
      </c>
      <c r="B250" s="595" t="s">
        <v>263</v>
      </c>
      <c r="C250" s="118">
        <f t="shared" si="26"/>
        <v>0</v>
      </c>
      <c r="D250" s="124"/>
      <c r="E250" s="244"/>
      <c r="F250" s="250">
        <f t="shared" si="37"/>
        <v>0</v>
      </c>
      <c r="G250" s="124"/>
      <c r="H250" s="125"/>
      <c r="I250" s="252">
        <f t="shared" si="38"/>
        <v>0</v>
      </c>
      <c r="J250" s="124"/>
      <c r="K250" s="125"/>
      <c r="L250" s="252">
        <f t="shared" si="39"/>
        <v>0</v>
      </c>
      <c r="M250" s="246"/>
      <c r="N250" s="244"/>
      <c r="O250" s="252">
        <f t="shared" si="40"/>
        <v>0</v>
      </c>
      <c r="P250" s="76"/>
    </row>
    <row r="251" spans="1:16" ht="39.75" customHeight="1" x14ac:dyDescent="0.25">
      <c r="A251" s="68">
        <v>6299</v>
      </c>
      <c r="B251" s="595" t="s">
        <v>264</v>
      </c>
      <c r="C251" s="118">
        <f t="shared" si="26"/>
        <v>0</v>
      </c>
      <c r="D251" s="124"/>
      <c r="E251" s="244"/>
      <c r="F251" s="250">
        <f t="shared" si="37"/>
        <v>0</v>
      </c>
      <c r="G251" s="124"/>
      <c r="H251" s="125"/>
      <c r="I251" s="252">
        <f t="shared" si="38"/>
        <v>0</v>
      </c>
      <c r="J251" s="124"/>
      <c r="K251" s="125"/>
      <c r="L251" s="252">
        <f t="shared" si="39"/>
        <v>0</v>
      </c>
      <c r="M251" s="246"/>
      <c r="N251" s="244"/>
      <c r="O251" s="252">
        <f t="shared" si="40"/>
        <v>0</v>
      </c>
      <c r="P251" s="76"/>
    </row>
    <row r="252" spans="1:16" x14ac:dyDescent="0.25">
      <c r="A252" s="90">
        <v>6300</v>
      </c>
      <c r="B252" s="605" t="s">
        <v>265</v>
      </c>
      <c r="C252" s="91">
        <f t="shared" si="26"/>
        <v>0</v>
      </c>
      <c r="D252" s="102">
        <f>SUM(D253,D257,D258)</f>
        <v>0</v>
      </c>
      <c r="E252" s="228">
        <f>SUM(E253,E257,E258)</f>
        <v>0</v>
      </c>
      <c r="F252" s="229">
        <f t="shared" si="37"/>
        <v>0</v>
      </c>
      <c r="G252" s="102">
        <f>SUM(G253,G257,G258)</f>
        <v>0</v>
      </c>
      <c r="H252" s="103">
        <f t="shared" ref="H252" si="44">SUM(H253,H257,H258)</f>
        <v>0</v>
      </c>
      <c r="I252" s="104">
        <f t="shared" si="38"/>
        <v>0</v>
      </c>
      <c r="J252" s="102">
        <f>SUM(J253,J257,J258)</f>
        <v>0</v>
      </c>
      <c r="K252" s="103">
        <f t="shared" ref="K252" si="45">SUM(K253,K257,K258)</f>
        <v>0</v>
      </c>
      <c r="L252" s="104">
        <f t="shared" si="39"/>
        <v>0</v>
      </c>
      <c r="M252" s="269">
        <f t="shared" ref="M252:N252" si="46">SUM(M253,M257,M258)</f>
        <v>0</v>
      </c>
      <c r="N252" s="270">
        <f t="shared" si="46"/>
        <v>0</v>
      </c>
      <c r="O252" s="271">
        <f t="shared" si="40"/>
        <v>0</v>
      </c>
      <c r="P252" s="272"/>
    </row>
    <row r="253" spans="1:16" ht="24" x14ac:dyDescent="0.25">
      <c r="A253" s="578">
        <v>6320</v>
      </c>
      <c r="B253" s="594" t="s">
        <v>266</v>
      </c>
      <c r="C253" s="290">
        <f t="shared" si="26"/>
        <v>0</v>
      </c>
      <c r="D253" s="262">
        <f>SUM(D254:D256)</f>
        <v>0</v>
      </c>
      <c r="E253" s="263">
        <f>SUM(E254:E256)</f>
        <v>0</v>
      </c>
      <c r="F253" s="264">
        <f t="shared" si="37"/>
        <v>0</v>
      </c>
      <c r="G253" s="262">
        <f>SUM(G254:G256)</f>
        <v>0</v>
      </c>
      <c r="H253" s="265">
        <f t="shared" ref="H253" si="47">SUM(H254:H256)</f>
        <v>0</v>
      </c>
      <c r="I253" s="266">
        <f t="shared" si="38"/>
        <v>0</v>
      </c>
      <c r="J253" s="262">
        <f>SUM(J254:J256)</f>
        <v>0</v>
      </c>
      <c r="K253" s="265">
        <f t="shared" ref="K253" si="48">SUM(K254:K256)</f>
        <v>0</v>
      </c>
      <c r="L253" s="266">
        <f t="shared" si="39"/>
        <v>0</v>
      </c>
      <c r="M253" s="267">
        <f t="shared" ref="M253:N253" si="49">SUM(M254:M256)</f>
        <v>0</v>
      </c>
      <c r="N253" s="263">
        <f t="shared" si="49"/>
        <v>0</v>
      </c>
      <c r="O253" s="266">
        <f t="shared" si="40"/>
        <v>0</v>
      </c>
      <c r="P253" s="66"/>
    </row>
    <row r="254" spans="1:16" x14ac:dyDescent="0.25">
      <c r="A254" s="68">
        <v>6322</v>
      </c>
      <c r="B254" s="595" t="s">
        <v>267</v>
      </c>
      <c r="C254" s="118">
        <f t="shared" si="26"/>
        <v>0</v>
      </c>
      <c r="D254" s="124"/>
      <c r="E254" s="244"/>
      <c r="F254" s="250">
        <f t="shared" si="37"/>
        <v>0</v>
      </c>
      <c r="G254" s="124"/>
      <c r="H254" s="125"/>
      <c r="I254" s="252">
        <f t="shared" si="38"/>
        <v>0</v>
      </c>
      <c r="J254" s="124"/>
      <c r="K254" s="125"/>
      <c r="L254" s="252">
        <f t="shared" si="39"/>
        <v>0</v>
      </c>
      <c r="M254" s="246"/>
      <c r="N254" s="244"/>
      <c r="O254" s="252">
        <f t="shared" si="40"/>
        <v>0</v>
      </c>
      <c r="P254" s="76"/>
    </row>
    <row r="255" spans="1:16" ht="24" x14ac:dyDescent="0.25">
      <c r="A255" s="68">
        <v>6323</v>
      </c>
      <c r="B255" s="595" t="s">
        <v>268</v>
      </c>
      <c r="C255" s="118">
        <f t="shared" si="26"/>
        <v>0</v>
      </c>
      <c r="D255" s="124"/>
      <c r="E255" s="244"/>
      <c r="F255" s="250">
        <f t="shared" si="37"/>
        <v>0</v>
      </c>
      <c r="G255" s="124"/>
      <c r="H255" s="125"/>
      <c r="I255" s="252">
        <f t="shared" si="38"/>
        <v>0</v>
      </c>
      <c r="J255" s="124"/>
      <c r="K255" s="125"/>
      <c r="L255" s="252">
        <f t="shared" si="39"/>
        <v>0</v>
      </c>
      <c r="M255" s="246"/>
      <c r="N255" s="244"/>
      <c r="O255" s="252">
        <f t="shared" si="40"/>
        <v>0</v>
      </c>
      <c r="P255" s="76"/>
    </row>
    <row r="256" spans="1:16" x14ac:dyDescent="0.25">
      <c r="A256" s="58">
        <v>6329</v>
      </c>
      <c r="B256" s="594" t="s">
        <v>269</v>
      </c>
      <c r="C256" s="118">
        <f t="shared" si="26"/>
        <v>0</v>
      </c>
      <c r="D256" s="113"/>
      <c r="E256" s="241"/>
      <c r="F256" s="264">
        <f t="shared" si="37"/>
        <v>0</v>
      </c>
      <c r="G256" s="113"/>
      <c r="H256" s="114"/>
      <c r="I256" s="266">
        <f t="shared" si="38"/>
        <v>0</v>
      </c>
      <c r="J256" s="113"/>
      <c r="K256" s="114"/>
      <c r="L256" s="266">
        <f t="shared" si="39"/>
        <v>0</v>
      </c>
      <c r="M256" s="243"/>
      <c r="N256" s="241"/>
      <c r="O256" s="266">
        <f t="shared" si="40"/>
        <v>0</v>
      </c>
      <c r="P256" s="66"/>
    </row>
    <row r="257" spans="1:16" ht="24" x14ac:dyDescent="0.25">
      <c r="A257" s="308">
        <v>6330</v>
      </c>
      <c r="B257" s="608" t="s">
        <v>270</v>
      </c>
      <c r="C257" s="118">
        <f t="shared" ref="C257:C285" si="50">F257+I257+L257+O257</f>
        <v>0</v>
      </c>
      <c r="D257" s="291"/>
      <c r="E257" s="292"/>
      <c r="F257" s="607">
        <f t="shared" si="37"/>
        <v>0</v>
      </c>
      <c r="G257" s="291"/>
      <c r="H257" s="294"/>
      <c r="I257" s="287">
        <f t="shared" si="38"/>
        <v>0</v>
      </c>
      <c r="J257" s="291"/>
      <c r="K257" s="294"/>
      <c r="L257" s="287">
        <f t="shared" si="39"/>
        <v>0</v>
      </c>
      <c r="M257" s="296"/>
      <c r="N257" s="292"/>
      <c r="O257" s="287">
        <f t="shared" si="40"/>
        <v>0</v>
      </c>
      <c r="P257" s="288"/>
    </row>
    <row r="258" spans="1:16" x14ac:dyDescent="0.25">
      <c r="A258" s="247">
        <v>6360</v>
      </c>
      <c r="B258" s="595" t="s">
        <v>271</v>
      </c>
      <c r="C258" s="118">
        <f t="shared" si="50"/>
        <v>0</v>
      </c>
      <c r="D258" s="124"/>
      <c r="E258" s="244"/>
      <c r="F258" s="250">
        <f t="shared" si="37"/>
        <v>0</v>
      </c>
      <c r="G258" s="124"/>
      <c r="H258" s="125"/>
      <c r="I258" s="252">
        <f t="shared" si="38"/>
        <v>0</v>
      </c>
      <c r="J258" s="124"/>
      <c r="K258" s="125"/>
      <c r="L258" s="252">
        <f t="shared" si="39"/>
        <v>0</v>
      </c>
      <c r="M258" s="246"/>
      <c r="N258" s="244"/>
      <c r="O258" s="252">
        <f t="shared" si="40"/>
        <v>0</v>
      </c>
      <c r="P258" s="76"/>
    </row>
    <row r="259" spans="1:16" ht="36" x14ac:dyDescent="0.25">
      <c r="A259" s="90">
        <v>6400</v>
      </c>
      <c r="B259" s="605" t="s">
        <v>272</v>
      </c>
      <c r="C259" s="91">
        <f t="shared" si="50"/>
        <v>0</v>
      </c>
      <c r="D259" s="102">
        <f>SUM(D260,D264)</f>
        <v>0</v>
      </c>
      <c r="E259" s="228">
        <f>SUM(E260,E264)</f>
        <v>0</v>
      </c>
      <c r="F259" s="229">
        <f t="shared" si="37"/>
        <v>0</v>
      </c>
      <c r="G259" s="102">
        <f>SUM(G260,G264)</f>
        <v>0</v>
      </c>
      <c r="H259" s="103">
        <f t="shared" ref="H259" si="51">SUM(H260,H264)</f>
        <v>0</v>
      </c>
      <c r="I259" s="104">
        <f t="shared" si="38"/>
        <v>0</v>
      </c>
      <c r="J259" s="102">
        <f>SUM(J260,J264)</f>
        <v>0</v>
      </c>
      <c r="K259" s="103">
        <f t="shared" ref="K259" si="52">SUM(K260,K264)</f>
        <v>0</v>
      </c>
      <c r="L259" s="104">
        <f t="shared" si="39"/>
        <v>0</v>
      </c>
      <c r="M259" s="269">
        <f t="shared" ref="M259:N259" si="53">SUM(M260,M264)</f>
        <v>0</v>
      </c>
      <c r="N259" s="270">
        <f t="shared" si="53"/>
        <v>0</v>
      </c>
      <c r="O259" s="271">
        <f t="shared" si="40"/>
        <v>0</v>
      </c>
      <c r="P259" s="272"/>
    </row>
    <row r="260" spans="1:16" ht="24" x14ac:dyDescent="0.25">
      <c r="A260" s="578">
        <v>6410</v>
      </c>
      <c r="B260" s="594" t="s">
        <v>273</v>
      </c>
      <c r="C260" s="107">
        <f t="shared" si="50"/>
        <v>0</v>
      </c>
      <c r="D260" s="262">
        <f>SUM(D261:D263)</f>
        <v>0</v>
      </c>
      <c r="E260" s="263">
        <f>SUM(E261:E263)</f>
        <v>0</v>
      </c>
      <c r="F260" s="264">
        <f t="shared" si="37"/>
        <v>0</v>
      </c>
      <c r="G260" s="262">
        <f>SUM(G261:G263)</f>
        <v>0</v>
      </c>
      <c r="H260" s="265">
        <f t="shared" ref="H260" si="54">SUM(H261:H263)</f>
        <v>0</v>
      </c>
      <c r="I260" s="266">
        <f t="shared" si="38"/>
        <v>0</v>
      </c>
      <c r="J260" s="262">
        <f>SUM(J261:J263)</f>
        <v>0</v>
      </c>
      <c r="K260" s="265">
        <f t="shared" ref="K260" si="55">SUM(K261:K263)</f>
        <v>0</v>
      </c>
      <c r="L260" s="266">
        <f t="shared" si="39"/>
        <v>0</v>
      </c>
      <c r="M260" s="280">
        <f t="shared" ref="M260:N260" si="56">SUM(M261:M263)</f>
        <v>0</v>
      </c>
      <c r="N260" s="281">
        <f t="shared" si="56"/>
        <v>0</v>
      </c>
      <c r="O260" s="282">
        <f t="shared" si="40"/>
        <v>0</v>
      </c>
      <c r="P260" s="140"/>
    </row>
    <row r="261" spans="1:16" x14ac:dyDescent="0.25">
      <c r="A261" s="68">
        <v>6411</v>
      </c>
      <c r="B261" s="609" t="s">
        <v>274</v>
      </c>
      <c r="C261" s="118">
        <f t="shared" si="50"/>
        <v>0</v>
      </c>
      <c r="D261" s="124"/>
      <c r="E261" s="244"/>
      <c r="F261" s="250">
        <f t="shared" si="37"/>
        <v>0</v>
      </c>
      <c r="G261" s="124"/>
      <c r="H261" s="125"/>
      <c r="I261" s="252">
        <f t="shared" si="38"/>
        <v>0</v>
      </c>
      <c r="J261" s="124"/>
      <c r="K261" s="125"/>
      <c r="L261" s="252">
        <f t="shared" si="39"/>
        <v>0</v>
      </c>
      <c r="M261" s="246"/>
      <c r="N261" s="244"/>
      <c r="O261" s="252">
        <f t="shared" si="40"/>
        <v>0</v>
      </c>
      <c r="P261" s="76"/>
    </row>
    <row r="262" spans="1:16" ht="46.5" customHeight="1" x14ac:dyDescent="0.25">
      <c r="A262" s="68">
        <v>6412</v>
      </c>
      <c r="B262" s="595" t="s">
        <v>275</v>
      </c>
      <c r="C262" s="118">
        <f t="shared" si="50"/>
        <v>0</v>
      </c>
      <c r="D262" s="124"/>
      <c r="E262" s="244"/>
      <c r="F262" s="250">
        <f t="shared" si="37"/>
        <v>0</v>
      </c>
      <c r="G262" s="124"/>
      <c r="H262" s="125"/>
      <c r="I262" s="252">
        <f t="shared" si="38"/>
        <v>0</v>
      </c>
      <c r="J262" s="124"/>
      <c r="K262" s="125"/>
      <c r="L262" s="252">
        <f t="shared" si="39"/>
        <v>0</v>
      </c>
      <c r="M262" s="246"/>
      <c r="N262" s="244"/>
      <c r="O262" s="252">
        <f t="shared" si="40"/>
        <v>0</v>
      </c>
      <c r="P262" s="76"/>
    </row>
    <row r="263" spans="1:16" ht="36" x14ac:dyDescent="0.25">
      <c r="A263" s="68">
        <v>6419</v>
      </c>
      <c r="B263" s="595" t="s">
        <v>276</v>
      </c>
      <c r="C263" s="118">
        <f t="shared" si="50"/>
        <v>0</v>
      </c>
      <c r="D263" s="124"/>
      <c r="E263" s="244"/>
      <c r="F263" s="250">
        <f t="shared" si="37"/>
        <v>0</v>
      </c>
      <c r="G263" s="124"/>
      <c r="H263" s="125"/>
      <c r="I263" s="252">
        <f t="shared" si="38"/>
        <v>0</v>
      </c>
      <c r="J263" s="124"/>
      <c r="K263" s="125"/>
      <c r="L263" s="252">
        <f t="shared" si="39"/>
        <v>0</v>
      </c>
      <c r="M263" s="246"/>
      <c r="N263" s="244"/>
      <c r="O263" s="252">
        <f t="shared" si="40"/>
        <v>0</v>
      </c>
      <c r="P263" s="76"/>
    </row>
    <row r="264" spans="1:16" ht="36" x14ac:dyDescent="0.25">
      <c r="A264" s="247">
        <v>6420</v>
      </c>
      <c r="B264" s="595" t="s">
        <v>277</v>
      </c>
      <c r="C264" s="118">
        <f t="shared" si="50"/>
        <v>0</v>
      </c>
      <c r="D264" s="248">
        <f>SUM(D265:D268)</f>
        <v>0</v>
      </c>
      <c r="E264" s="249">
        <f>SUM(E265:E268)</f>
        <v>0</v>
      </c>
      <c r="F264" s="250">
        <f t="shared" si="37"/>
        <v>0</v>
      </c>
      <c r="G264" s="248">
        <f>SUM(G265:G268)</f>
        <v>0</v>
      </c>
      <c r="H264" s="251">
        <f>SUM(H265:H268)</f>
        <v>0</v>
      </c>
      <c r="I264" s="252">
        <f t="shared" si="38"/>
        <v>0</v>
      </c>
      <c r="J264" s="248">
        <f>SUM(J265:J268)</f>
        <v>0</v>
      </c>
      <c r="K264" s="251">
        <f>SUM(K265:K268)</f>
        <v>0</v>
      </c>
      <c r="L264" s="252">
        <f t="shared" si="39"/>
        <v>0</v>
      </c>
      <c r="M264" s="253">
        <f>SUM(M265:M268)</f>
        <v>0</v>
      </c>
      <c r="N264" s="249">
        <f>SUM(N265:N268)</f>
        <v>0</v>
      </c>
      <c r="O264" s="252">
        <f t="shared" si="40"/>
        <v>0</v>
      </c>
      <c r="P264" s="76"/>
    </row>
    <row r="265" spans="1:16" x14ac:dyDescent="0.25">
      <c r="A265" s="68">
        <v>6421</v>
      </c>
      <c r="B265" s="595" t="s">
        <v>278</v>
      </c>
      <c r="C265" s="118">
        <f t="shared" si="50"/>
        <v>0</v>
      </c>
      <c r="D265" s="124"/>
      <c r="E265" s="244"/>
      <c r="F265" s="250">
        <f t="shared" si="37"/>
        <v>0</v>
      </c>
      <c r="G265" s="124"/>
      <c r="H265" s="125"/>
      <c r="I265" s="252">
        <f t="shared" si="38"/>
        <v>0</v>
      </c>
      <c r="J265" s="124"/>
      <c r="K265" s="125"/>
      <c r="L265" s="252">
        <f t="shared" si="39"/>
        <v>0</v>
      </c>
      <c r="M265" s="246"/>
      <c r="N265" s="244"/>
      <c r="O265" s="252">
        <f t="shared" si="40"/>
        <v>0</v>
      </c>
      <c r="P265" s="76"/>
    </row>
    <row r="266" spans="1:16" x14ac:dyDescent="0.25">
      <c r="A266" s="68">
        <v>6422</v>
      </c>
      <c r="B266" s="595" t="s">
        <v>279</v>
      </c>
      <c r="C266" s="118">
        <f t="shared" si="50"/>
        <v>0</v>
      </c>
      <c r="D266" s="124"/>
      <c r="E266" s="244"/>
      <c r="F266" s="250">
        <f t="shared" si="37"/>
        <v>0</v>
      </c>
      <c r="G266" s="124"/>
      <c r="H266" s="125"/>
      <c r="I266" s="252">
        <f t="shared" si="38"/>
        <v>0</v>
      </c>
      <c r="J266" s="124"/>
      <c r="K266" s="125"/>
      <c r="L266" s="252">
        <f t="shared" si="39"/>
        <v>0</v>
      </c>
      <c r="M266" s="246"/>
      <c r="N266" s="244"/>
      <c r="O266" s="252">
        <f t="shared" si="40"/>
        <v>0</v>
      </c>
      <c r="P266" s="76"/>
    </row>
    <row r="267" spans="1:16" ht="24" x14ac:dyDescent="0.25">
      <c r="A267" s="68">
        <v>6423</v>
      </c>
      <c r="B267" s="595" t="s">
        <v>280</v>
      </c>
      <c r="C267" s="118">
        <f t="shared" si="50"/>
        <v>0</v>
      </c>
      <c r="D267" s="124"/>
      <c r="E267" s="244"/>
      <c r="F267" s="250">
        <f t="shared" si="37"/>
        <v>0</v>
      </c>
      <c r="G267" s="124"/>
      <c r="H267" s="125"/>
      <c r="I267" s="252">
        <f t="shared" si="38"/>
        <v>0</v>
      </c>
      <c r="J267" s="124"/>
      <c r="K267" s="125"/>
      <c r="L267" s="252">
        <f t="shared" si="39"/>
        <v>0</v>
      </c>
      <c r="M267" s="246"/>
      <c r="N267" s="244"/>
      <c r="O267" s="252">
        <f t="shared" si="40"/>
        <v>0</v>
      </c>
      <c r="P267" s="76"/>
    </row>
    <row r="268" spans="1:16" ht="36" x14ac:dyDescent="0.25">
      <c r="A268" s="68">
        <v>6424</v>
      </c>
      <c r="B268" s="595" t="s">
        <v>281</v>
      </c>
      <c r="C268" s="118">
        <f t="shared" si="50"/>
        <v>0</v>
      </c>
      <c r="D268" s="124"/>
      <c r="E268" s="244"/>
      <c r="F268" s="250">
        <f t="shared" si="37"/>
        <v>0</v>
      </c>
      <c r="G268" s="124"/>
      <c r="H268" s="125"/>
      <c r="I268" s="252">
        <f t="shared" si="38"/>
        <v>0</v>
      </c>
      <c r="J268" s="124"/>
      <c r="K268" s="125"/>
      <c r="L268" s="252">
        <f t="shared" si="39"/>
        <v>0</v>
      </c>
      <c r="M268" s="246"/>
      <c r="N268" s="244"/>
      <c r="O268" s="252">
        <f t="shared" si="40"/>
        <v>0</v>
      </c>
      <c r="P268" s="76"/>
    </row>
    <row r="269" spans="1:16" ht="48.75" customHeight="1" x14ac:dyDescent="0.25">
      <c r="A269" s="311">
        <v>7000</v>
      </c>
      <c r="B269" s="610" t="s">
        <v>282</v>
      </c>
      <c r="C269" s="312">
        <f t="shared" si="50"/>
        <v>0</v>
      </c>
      <c r="D269" s="313">
        <f>SUM(D270,D281)</f>
        <v>0</v>
      </c>
      <c r="E269" s="314">
        <f>SUM(E270,E281)</f>
        <v>0</v>
      </c>
      <c r="F269" s="315">
        <f t="shared" si="37"/>
        <v>0</v>
      </c>
      <c r="G269" s="313">
        <f>SUM(G270,G281)</f>
        <v>0</v>
      </c>
      <c r="H269" s="316">
        <f t="shared" ref="H269" si="57">SUM(H270,H281)</f>
        <v>0</v>
      </c>
      <c r="I269" s="317">
        <f t="shared" si="38"/>
        <v>0</v>
      </c>
      <c r="J269" s="313">
        <f>SUM(J270,J281)</f>
        <v>0</v>
      </c>
      <c r="K269" s="316">
        <f t="shared" ref="K269" si="58">SUM(K270,K281)</f>
        <v>0</v>
      </c>
      <c r="L269" s="317">
        <f t="shared" si="39"/>
        <v>0</v>
      </c>
      <c r="M269" s="318">
        <f t="shared" ref="M269:N269" si="59">SUM(M270,M281)</f>
        <v>0</v>
      </c>
      <c r="N269" s="319">
        <f t="shared" si="59"/>
        <v>0</v>
      </c>
      <c r="O269" s="320">
        <f t="shared" si="40"/>
        <v>0</v>
      </c>
      <c r="P269" s="321"/>
    </row>
    <row r="270" spans="1:16" ht="24" x14ac:dyDescent="0.25">
      <c r="A270" s="90">
        <v>7200</v>
      </c>
      <c r="B270" s="605" t="s">
        <v>283</v>
      </c>
      <c r="C270" s="91">
        <f t="shared" si="50"/>
        <v>0</v>
      </c>
      <c r="D270" s="102">
        <f>SUM(D271,D272,D276,D277,D280)</f>
        <v>0</v>
      </c>
      <c r="E270" s="228">
        <f>SUM(E271,E272,E276,E277,E280)</f>
        <v>0</v>
      </c>
      <c r="F270" s="229">
        <f t="shared" si="37"/>
        <v>0</v>
      </c>
      <c r="G270" s="102">
        <f>SUM(G271,G272,G276,G277,G280)</f>
        <v>0</v>
      </c>
      <c r="H270" s="103">
        <f t="shared" ref="H270" si="60">SUM(H271,H272,H276,H277,H280)</f>
        <v>0</v>
      </c>
      <c r="I270" s="104">
        <f t="shared" si="38"/>
        <v>0</v>
      </c>
      <c r="J270" s="102">
        <f>SUM(J271,J272,J276,J277,J280)</f>
        <v>0</v>
      </c>
      <c r="K270" s="103">
        <f t="shared" ref="K270" si="61">SUM(K271,K272,K276,K277,K280)</f>
        <v>0</v>
      </c>
      <c r="L270" s="104">
        <f t="shared" si="39"/>
        <v>0</v>
      </c>
      <c r="M270" s="230">
        <f t="shared" ref="M270:N270" si="62">SUM(M271,M272,M276,M277,M280)</f>
        <v>0</v>
      </c>
      <c r="N270" s="231">
        <f t="shared" si="62"/>
        <v>0</v>
      </c>
      <c r="O270" s="232">
        <f t="shared" si="40"/>
        <v>0</v>
      </c>
      <c r="P270" s="233"/>
    </row>
    <row r="271" spans="1:16" ht="24" x14ac:dyDescent="0.25">
      <c r="A271" s="578">
        <v>7210</v>
      </c>
      <c r="B271" s="594" t="s">
        <v>284</v>
      </c>
      <c r="C271" s="107">
        <f t="shared" si="50"/>
        <v>0</v>
      </c>
      <c r="D271" s="113"/>
      <c r="E271" s="241"/>
      <c r="F271" s="264">
        <f t="shared" si="37"/>
        <v>0</v>
      </c>
      <c r="G271" s="113"/>
      <c r="H271" s="114"/>
      <c r="I271" s="266">
        <f t="shared" si="38"/>
        <v>0</v>
      </c>
      <c r="J271" s="113"/>
      <c r="K271" s="114"/>
      <c r="L271" s="266">
        <f t="shared" si="39"/>
        <v>0</v>
      </c>
      <c r="M271" s="243"/>
      <c r="N271" s="241"/>
      <c r="O271" s="266">
        <f t="shared" si="40"/>
        <v>0</v>
      </c>
      <c r="P271" s="66"/>
    </row>
    <row r="272" spans="1:16" s="322" customFormat="1" ht="36" x14ac:dyDescent="0.25">
      <c r="A272" s="247">
        <v>7220</v>
      </c>
      <c r="B272" s="595" t="s">
        <v>285</v>
      </c>
      <c r="C272" s="118">
        <f t="shared" si="50"/>
        <v>0</v>
      </c>
      <c r="D272" s="248">
        <f>SUM(D273:D275)</f>
        <v>0</v>
      </c>
      <c r="E272" s="249">
        <f>SUM(E273:E275)</f>
        <v>0</v>
      </c>
      <c r="F272" s="250">
        <f t="shared" si="37"/>
        <v>0</v>
      </c>
      <c r="G272" s="248">
        <f>SUM(G273:G275)</f>
        <v>0</v>
      </c>
      <c r="H272" s="251">
        <f>SUM(H273:H275)</f>
        <v>0</v>
      </c>
      <c r="I272" s="252">
        <f t="shared" si="38"/>
        <v>0</v>
      </c>
      <c r="J272" s="248">
        <f>SUM(J273:J275)</f>
        <v>0</v>
      </c>
      <c r="K272" s="251">
        <f>SUM(K273:K275)</f>
        <v>0</v>
      </c>
      <c r="L272" s="252">
        <f t="shared" si="39"/>
        <v>0</v>
      </c>
      <c r="M272" s="253">
        <f>SUM(M273:M275)</f>
        <v>0</v>
      </c>
      <c r="N272" s="249">
        <f>SUM(N273:N275)</f>
        <v>0</v>
      </c>
      <c r="O272" s="252">
        <f t="shared" si="40"/>
        <v>0</v>
      </c>
      <c r="P272" s="76"/>
    </row>
    <row r="273" spans="1:16" s="322" customFormat="1" ht="36" x14ac:dyDescent="0.25">
      <c r="A273" s="68">
        <v>7221</v>
      </c>
      <c r="B273" s="595" t="s">
        <v>286</v>
      </c>
      <c r="C273" s="118">
        <f t="shared" si="50"/>
        <v>0</v>
      </c>
      <c r="D273" s="124"/>
      <c r="E273" s="244"/>
      <c r="F273" s="250">
        <f t="shared" si="37"/>
        <v>0</v>
      </c>
      <c r="G273" s="124"/>
      <c r="H273" s="125"/>
      <c r="I273" s="252">
        <f t="shared" si="38"/>
        <v>0</v>
      </c>
      <c r="J273" s="124"/>
      <c r="K273" s="125"/>
      <c r="L273" s="252">
        <f t="shared" si="39"/>
        <v>0</v>
      </c>
      <c r="M273" s="246"/>
      <c r="N273" s="244"/>
      <c r="O273" s="252">
        <f t="shared" si="40"/>
        <v>0</v>
      </c>
      <c r="P273" s="76"/>
    </row>
    <row r="274" spans="1:16" s="322" customFormat="1" ht="36" x14ac:dyDescent="0.25">
      <c r="A274" s="68">
        <v>7222</v>
      </c>
      <c r="B274" s="595" t="s">
        <v>287</v>
      </c>
      <c r="C274" s="118">
        <f t="shared" si="50"/>
        <v>0</v>
      </c>
      <c r="D274" s="124"/>
      <c r="E274" s="244"/>
      <c r="F274" s="250">
        <f t="shared" si="37"/>
        <v>0</v>
      </c>
      <c r="G274" s="124"/>
      <c r="H274" s="125"/>
      <c r="I274" s="252">
        <f t="shared" si="38"/>
        <v>0</v>
      </c>
      <c r="J274" s="124"/>
      <c r="K274" s="125"/>
      <c r="L274" s="252">
        <f t="shared" si="39"/>
        <v>0</v>
      </c>
      <c r="M274" s="246"/>
      <c r="N274" s="244"/>
      <c r="O274" s="252">
        <f t="shared" si="40"/>
        <v>0</v>
      </c>
      <c r="P274" s="76"/>
    </row>
    <row r="275" spans="1:16" s="322" customFormat="1" ht="36" x14ac:dyDescent="0.25">
      <c r="A275" s="58">
        <v>7223</v>
      </c>
      <c r="B275" s="594" t="s">
        <v>288</v>
      </c>
      <c r="C275" s="118">
        <f t="shared" si="50"/>
        <v>0</v>
      </c>
      <c r="D275" s="113"/>
      <c r="E275" s="241"/>
      <c r="F275" s="264">
        <f t="shared" si="37"/>
        <v>0</v>
      </c>
      <c r="G275" s="113"/>
      <c r="H275" s="114"/>
      <c r="I275" s="266">
        <f t="shared" si="38"/>
        <v>0</v>
      </c>
      <c r="J275" s="113"/>
      <c r="K275" s="114"/>
      <c r="L275" s="266">
        <f t="shared" si="39"/>
        <v>0</v>
      </c>
      <c r="M275" s="243"/>
      <c r="N275" s="241"/>
      <c r="O275" s="266">
        <f t="shared" si="40"/>
        <v>0</v>
      </c>
      <c r="P275" s="66"/>
    </row>
    <row r="276" spans="1:16" ht="24" x14ac:dyDescent="0.25">
      <c r="A276" s="247">
        <v>7230</v>
      </c>
      <c r="B276" s="595" t="s">
        <v>289</v>
      </c>
      <c r="C276" s="118">
        <f t="shared" si="50"/>
        <v>0</v>
      </c>
      <c r="D276" s="124"/>
      <c r="E276" s="244"/>
      <c r="F276" s="250">
        <f t="shared" si="37"/>
        <v>0</v>
      </c>
      <c r="G276" s="124"/>
      <c r="H276" s="125"/>
      <c r="I276" s="252">
        <f t="shared" si="38"/>
        <v>0</v>
      </c>
      <c r="J276" s="124"/>
      <c r="K276" s="125"/>
      <c r="L276" s="252">
        <f t="shared" si="39"/>
        <v>0</v>
      </c>
      <c r="M276" s="246"/>
      <c r="N276" s="244"/>
      <c r="O276" s="252">
        <f t="shared" si="40"/>
        <v>0</v>
      </c>
      <c r="P276" s="76"/>
    </row>
    <row r="277" spans="1:16" ht="24" x14ac:dyDescent="0.25">
      <c r="A277" s="247">
        <v>7240</v>
      </c>
      <c r="B277" s="595" t="s">
        <v>290</v>
      </c>
      <c r="C277" s="118">
        <f t="shared" si="50"/>
        <v>0</v>
      </c>
      <c r="D277" s="248">
        <f>SUM(D278:D279)</f>
        <v>0</v>
      </c>
      <c r="E277" s="249">
        <f>SUM(E278:E279)</f>
        <v>0</v>
      </c>
      <c r="F277" s="250">
        <f t="shared" si="37"/>
        <v>0</v>
      </c>
      <c r="G277" s="248">
        <f>SUM(G278:G279)</f>
        <v>0</v>
      </c>
      <c r="H277" s="251">
        <f>SUM(H278:H279)</f>
        <v>0</v>
      </c>
      <c r="I277" s="252">
        <f t="shared" si="38"/>
        <v>0</v>
      </c>
      <c r="J277" s="248">
        <f>SUM(J278:J279)</f>
        <v>0</v>
      </c>
      <c r="K277" s="251">
        <f>SUM(K278:K279)</f>
        <v>0</v>
      </c>
      <c r="L277" s="252">
        <f t="shared" si="39"/>
        <v>0</v>
      </c>
      <c r="M277" s="253">
        <f>SUM(M278:M279)</f>
        <v>0</v>
      </c>
      <c r="N277" s="249">
        <f>SUM(N278:N279)</f>
        <v>0</v>
      </c>
      <c r="O277" s="252">
        <f>SUM(O278:O279)</f>
        <v>0</v>
      </c>
      <c r="P277" s="76"/>
    </row>
    <row r="278" spans="1:16" ht="48" x14ac:dyDescent="0.25">
      <c r="A278" s="68">
        <v>7245</v>
      </c>
      <c r="B278" s="595" t="s">
        <v>291</v>
      </c>
      <c r="C278" s="118">
        <f t="shared" si="50"/>
        <v>0</v>
      </c>
      <c r="D278" s="124"/>
      <c r="E278" s="244"/>
      <c r="F278" s="250">
        <f t="shared" si="37"/>
        <v>0</v>
      </c>
      <c r="G278" s="124"/>
      <c r="H278" s="125"/>
      <c r="I278" s="252">
        <f t="shared" si="38"/>
        <v>0</v>
      </c>
      <c r="J278" s="124"/>
      <c r="K278" s="125"/>
      <c r="L278" s="252">
        <f t="shared" si="39"/>
        <v>0</v>
      </c>
      <c r="M278" s="246"/>
      <c r="N278" s="244"/>
      <c r="O278" s="252">
        <f t="shared" ref="O278:O281" si="63">M278+N278</f>
        <v>0</v>
      </c>
      <c r="P278" s="76"/>
    </row>
    <row r="279" spans="1:16" ht="94.5" customHeight="1" x14ac:dyDescent="0.25">
      <c r="A279" s="68">
        <v>7246</v>
      </c>
      <c r="B279" s="595" t="s">
        <v>292</v>
      </c>
      <c r="C279" s="118">
        <f t="shared" si="50"/>
        <v>0</v>
      </c>
      <c r="D279" s="124"/>
      <c r="E279" s="244"/>
      <c r="F279" s="250">
        <f t="shared" si="37"/>
        <v>0</v>
      </c>
      <c r="G279" s="124"/>
      <c r="H279" s="125"/>
      <c r="I279" s="252">
        <f t="shared" si="38"/>
        <v>0</v>
      </c>
      <c r="J279" s="124"/>
      <c r="K279" s="125"/>
      <c r="L279" s="252">
        <f t="shared" si="39"/>
        <v>0</v>
      </c>
      <c r="M279" s="246"/>
      <c r="N279" s="244"/>
      <c r="O279" s="252">
        <f t="shared" si="63"/>
        <v>0</v>
      </c>
      <c r="P279" s="76"/>
    </row>
    <row r="280" spans="1:16" ht="24" x14ac:dyDescent="0.25">
      <c r="A280" s="247">
        <v>7260</v>
      </c>
      <c r="B280" s="595" t="s">
        <v>293</v>
      </c>
      <c r="C280" s="118">
        <f t="shared" si="50"/>
        <v>0</v>
      </c>
      <c r="D280" s="113"/>
      <c r="E280" s="241"/>
      <c r="F280" s="264">
        <f t="shared" si="37"/>
        <v>0</v>
      </c>
      <c r="G280" s="113"/>
      <c r="H280" s="114"/>
      <c r="I280" s="266">
        <f t="shared" si="38"/>
        <v>0</v>
      </c>
      <c r="J280" s="113"/>
      <c r="K280" s="114"/>
      <c r="L280" s="266">
        <f t="shared" si="39"/>
        <v>0</v>
      </c>
      <c r="M280" s="243"/>
      <c r="N280" s="241"/>
      <c r="O280" s="266">
        <f t="shared" si="63"/>
        <v>0</v>
      </c>
      <c r="P280" s="66"/>
    </row>
    <row r="281" spans="1:16" x14ac:dyDescent="0.25">
      <c r="A281" s="90">
        <v>7700</v>
      </c>
      <c r="B281" s="605" t="s">
        <v>294</v>
      </c>
      <c r="C281" s="268">
        <f t="shared" si="50"/>
        <v>0</v>
      </c>
      <c r="D281" s="323">
        <f>D282</f>
        <v>0</v>
      </c>
      <c r="E281" s="270">
        <f>SUM(E282)</f>
        <v>0</v>
      </c>
      <c r="F281" s="324">
        <f t="shared" si="37"/>
        <v>0</v>
      </c>
      <c r="G281" s="323">
        <f>G282</f>
        <v>0</v>
      </c>
      <c r="H281" s="325">
        <f>SUM(H282)</f>
        <v>0</v>
      </c>
      <c r="I281" s="271">
        <f t="shared" si="38"/>
        <v>0</v>
      </c>
      <c r="J281" s="323">
        <f>J282</f>
        <v>0</v>
      </c>
      <c r="K281" s="325">
        <f>SUM(K282)</f>
        <v>0</v>
      </c>
      <c r="L281" s="271">
        <f t="shared" si="39"/>
        <v>0</v>
      </c>
      <c r="M281" s="269">
        <f>SUM(M282)</f>
        <v>0</v>
      </c>
      <c r="N281" s="270">
        <f>SUM(N282)</f>
        <v>0</v>
      </c>
      <c r="O281" s="271">
        <f t="shared" si="63"/>
        <v>0</v>
      </c>
      <c r="P281" s="272"/>
    </row>
    <row r="282" spans="1:16" x14ac:dyDescent="0.25">
      <c r="A282" s="128">
        <v>7720</v>
      </c>
      <c r="B282" s="596" t="s">
        <v>295</v>
      </c>
      <c r="C282" s="130">
        <f t="shared" si="50"/>
        <v>0</v>
      </c>
      <c r="D282" s="136"/>
      <c r="E282" s="352"/>
      <c r="F282" s="611">
        <f t="shared" si="37"/>
        <v>0</v>
      </c>
      <c r="G282" s="136"/>
      <c r="H282" s="137"/>
      <c r="I282" s="282">
        <f t="shared" si="38"/>
        <v>0</v>
      </c>
      <c r="J282" s="136"/>
      <c r="K282" s="137"/>
      <c r="L282" s="282">
        <f>J282+K282</f>
        <v>0</v>
      </c>
      <c r="M282" s="354"/>
      <c r="N282" s="352"/>
      <c r="O282" s="282">
        <f>M282+N282</f>
        <v>0</v>
      </c>
      <c r="P282" s="140"/>
    </row>
    <row r="283" spans="1:16" x14ac:dyDescent="0.25">
      <c r="A283" s="351"/>
      <c r="B283" s="599" t="s">
        <v>296</v>
      </c>
      <c r="C283" s="107">
        <f t="shared" si="50"/>
        <v>1125</v>
      </c>
      <c r="D283" s="235">
        <f>SUM(D284:D285)</f>
        <v>0</v>
      </c>
      <c r="E283" s="236">
        <f>SUM(E284:E285)</f>
        <v>1125</v>
      </c>
      <c r="F283" s="237">
        <f t="shared" si="37"/>
        <v>1125</v>
      </c>
      <c r="G283" s="235">
        <f>SUM(G284:G285)</f>
        <v>0</v>
      </c>
      <c r="H283" s="238">
        <f>SUM(H284:H285)</f>
        <v>0</v>
      </c>
      <c r="I283" s="239">
        <f t="shared" si="38"/>
        <v>0</v>
      </c>
      <c r="J283" s="235">
        <f>SUM(J284:J285)</f>
        <v>0</v>
      </c>
      <c r="K283" s="238">
        <f>SUM(K284:K285)</f>
        <v>0</v>
      </c>
      <c r="L283" s="239">
        <f t="shared" si="39"/>
        <v>0</v>
      </c>
      <c r="M283" s="240">
        <f>SUM(M284:M285)</f>
        <v>0</v>
      </c>
      <c r="N283" s="236">
        <f>SUM(N284:N285)</f>
        <v>0</v>
      </c>
      <c r="O283" s="239">
        <f t="shared" ref="O283:O286" si="64">M283+N283</f>
        <v>0</v>
      </c>
      <c r="P283" s="174"/>
    </row>
    <row r="284" spans="1:16" x14ac:dyDescent="0.25">
      <c r="A284" s="310" t="s">
        <v>297</v>
      </c>
      <c r="B284" s="586" t="s">
        <v>298</v>
      </c>
      <c r="C284" s="118">
        <f t="shared" si="50"/>
        <v>0</v>
      </c>
      <c r="D284" s="124"/>
      <c r="E284" s="244"/>
      <c r="F284" s="250">
        <f>D284+E284</f>
        <v>0</v>
      </c>
      <c r="G284" s="124"/>
      <c r="H284" s="125"/>
      <c r="I284" s="252">
        <f t="shared" si="38"/>
        <v>0</v>
      </c>
      <c r="J284" s="124"/>
      <c r="K284" s="125"/>
      <c r="L284" s="252">
        <f t="shared" si="39"/>
        <v>0</v>
      </c>
      <c r="M284" s="246"/>
      <c r="N284" s="244"/>
      <c r="O284" s="252">
        <f t="shared" si="64"/>
        <v>0</v>
      </c>
      <c r="P284" s="76"/>
    </row>
    <row r="285" spans="1:16" ht="24" x14ac:dyDescent="0.25">
      <c r="A285" s="310" t="s">
        <v>299</v>
      </c>
      <c r="B285" s="612" t="s">
        <v>300</v>
      </c>
      <c r="C285" s="107">
        <f t="shared" si="50"/>
        <v>1125</v>
      </c>
      <c r="D285" s="113"/>
      <c r="E285" s="613">
        <f>E26+E27-E52</f>
        <v>1125</v>
      </c>
      <c r="F285" s="264">
        <f>D285+E285</f>
        <v>1125</v>
      </c>
      <c r="G285" s="113"/>
      <c r="H285" s="114"/>
      <c r="I285" s="266">
        <f t="shared" si="38"/>
        <v>0</v>
      </c>
      <c r="J285" s="113"/>
      <c r="K285" s="114"/>
      <c r="L285" s="266">
        <f t="shared" si="39"/>
        <v>0</v>
      </c>
      <c r="M285" s="243"/>
      <c r="N285" s="241"/>
      <c r="O285" s="266">
        <f t="shared" si="64"/>
        <v>0</v>
      </c>
      <c r="P285" s="66"/>
    </row>
    <row r="286" spans="1:16" x14ac:dyDescent="0.25">
      <c r="A286" s="333"/>
      <c r="B286" s="614" t="s">
        <v>301</v>
      </c>
      <c r="C286" s="562">
        <f>SUM(C283,C269,C231,C196,C188,C174,C76,C54)</f>
        <v>13825</v>
      </c>
      <c r="D286" s="336">
        <f>SUM(D283,D269,D231,D196,D188,D174,D76,D54)</f>
        <v>0</v>
      </c>
      <c r="E286" s="337">
        <f>SUM(E283,E269,E231,E196,E188,E174,E76,E54)</f>
        <v>13825</v>
      </c>
      <c r="F286" s="338">
        <f t="shared" si="37"/>
        <v>13825</v>
      </c>
      <c r="G286" s="336">
        <f>SUM(G283,G269,G231,G196,G188,G174,G76,G54)</f>
        <v>0</v>
      </c>
      <c r="H286" s="339">
        <f>SUM(H283,H269,H231,H196,H188,H174,H76,H54)</f>
        <v>0</v>
      </c>
      <c r="I286" s="335">
        <f t="shared" si="38"/>
        <v>0</v>
      </c>
      <c r="J286" s="336">
        <f>SUM(J283,J269,J231,J196,J188,J174,J76,J54)</f>
        <v>0</v>
      </c>
      <c r="K286" s="339">
        <f>SUM(K283,K269,K231,K196,K188,K174,K76,K54)</f>
        <v>0</v>
      </c>
      <c r="L286" s="335">
        <f t="shared" si="39"/>
        <v>0</v>
      </c>
      <c r="M286" s="230">
        <f>SUM(M283,M269,M231,M196,M188,M174,M76,M54)</f>
        <v>0</v>
      </c>
      <c r="N286" s="231">
        <f>SUM(N283,N269,N231,N196,N188,N174,N76,N54)</f>
        <v>0</v>
      </c>
      <c r="O286" s="232">
        <f t="shared" si="64"/>
        <v>0</v>
      </c>
      <c r="P286" s="233"/>
    </row>
    <row r="287" spans="1:16" ht="3" customHeight="1" x14ac:dyDescent="0.25">
      <c r="A287" s="333"/>
      <c r="B287" s="615"/>
      <c r="C287" s="297"/>
      <c r="D287" s="298"/>
      <c r="E287" s="231"/>
      <c r="F287" s="299"/>
      <c r="G287" s="298"/>
      <c r="H287" s="300"/>
      <c r="I287" s="232"/>
      <c r="J287" s="298"/>
      <c r="K287" s="300"/>
      <c r="L287" s="232"/>
      <c r="M287" s="230"/>
      <c r="N287" s="231"/>
      <c r="O287" s="232"/>
      <c r="P287" s="340"/>
    </row>
    <row r="288" spans="1:16" s="34" customFormat="1" x14ac:dyDescent="0.25">
      <c r="A288" s="725" t="s">
        <v>302</v>
      </c>
      <c r="B288" s="726"/>
      <c r="C288" s="357">
        <f t="shared" ref="C288" si="65">F288+I288+L288+O288</f>
        <v>1125</v>
      </c>
      <c r="D288" s="342">
        <f>SUM(D26,D27,D43)-D52</f>
        <v>0</v>
      </c>
      <c r="E288" s="343">
        <f>SUM(E26,E27,E43)-E52</f>
        <v>1125</v>
      </c>
      <c r="F288" s="344">
        <f>D288+E288</f>
        <v>1125</v>
      </c>
      <c r="G288" s="342">
        <f>SUM(G26,G27,G43)-G52</f>
        <v>0</v>
      </c>
      <c r="H288" s="345">
        <f>SUM(H26,H27,H43)-H52</f>
        <v>0</v>
      </c>
      <c r="I288" s="341">
        <f>G288+H288</f>
        <v>0</v>
      </c>
      <c r="J288" s="342">
        <f>(J28+J44)-J52</f>
        <v>0</v>
      </c>
      <c r="K288" s="345">
        <f>(K28+K44)-K52</f>
        <v>0</v>
      </c>
      <c r="L288" s="341">
        <f>J288+K288</f>
        <v>0</v>
      </c>
      <c r="M288" s="346">
        <f>M46-M52</f>
        <v>0</v>
      </c>
      <c r="N288" s="343">
        <f>N46-N52</f>
        <v>0</v>
      </c>
      <c r="O288" s="341">
        <f>M288+N288</f>
        <v>0</v>
      </c>
      <c r="P288" s="347"/>
    </row>
    <row r="289" spans="1:16" ht="3" customHeight="1" x14ac:dyDescent="0.25">
      <c r="A289" s="348"/>
      <c r="B289" s="616"/>
      <c r="C289" s="297"/>
      <c r="D289" s="298"/>
      <c r="E289" s="231"/>
      <c r="F289" s="299"/>
      <c r="G289" s="298"/>
      <c r="H289" s="300"/>
      <c r="I289" s="232"/>
      <c r="J289" s="298"/>
      <c r="K289" s="300"/>
      <c r="L289" s="232"/>
      <c r="M289" s="230"/>
      <c r="N289" s="231"/>
      <c r="O289" s="232"/>
      <c r="P289" s="340"/>
    </row>
    <row r="290" spans="1:16" s="34" customFormat="1" x14ac:dyDescent="0.25">
      <c r="A290" s="725" t="s">
        <v>303</v>
      </c>
      <c r="B290" s="726"/>
      <c r="C290" s="357">
        <f>SUM(C291,C293)-C301+C303</f>
        <v>-1125</v>
      </c>
      <c r="D290" s="342">
        <f t="shared" ref="D290:E290" si="66">SUM(D291,D293)-D301+D303</f>
        <v>0</v>
      </c>
      <c r="E290" s="343">
        <f t="shared" si="66"/>
        <v>-1125</v>
      </c>
      <c r="F290" s="344">
        <f>D290+E290</f>
        <v>-1125</v>
      </c>
      <c r="G290" s="342">
        <f t="shared" ref="G290:H290" si="67">SUM(G291,G293)-G301+G303</f>
        <v>0</v>
      </c>
      <c r="H290" s="345">
        <f t="shared" si="67"/>
        <v>0</v>
      </c>
      <c r="I290" s="341">
        <f>G290+H290</f>
        <v>0</v>
      </c>
      <c r="J290" s="342">
        <f t="shared" ref="J290:K290" si="68">SUM(J291,J293)-J301+J303</f>
        <v>0</v>
      </c>
      <c r="K290" s="345">
        <f t="shared" si="68"/>
        <v>0</v>
      </c>
      <c r="L290" s="341">
        <f>J290+K290</f>
        <v>0</v>
      </c>
      <c r="M290" s="346">
        <f t="shared" ref="M290:N290" si="69">SUM(M291,M293)-M301+M303</f>
        <v>0</v>
      </c>
      <c r="N290" s="343">
        <f t="shared" si="69"/>
        <v>0</v>
      </c>
      <c r="O290" s="341">
        <f>M290+N290</f>
        <v>0</v>
      </c>
      <c r="P290" s="347"/>
    </row>
    <row r="291" spans="1:16" s="34" customFormat="1" x14ac:dyDescent="0.25">
      <c r="A291" s="349" t="s">
        <v>304</v>
      </c>
      <c r="B291" s="617" t="s">
        <v>305</v>
      </c>
      <c r="C291" s="357">
        <f>C23-C283</f>
        <v>-1125</v>
      </c>
      <c r="D291" s="342">
        <f>D23-D283</f>
        <v>0</v>
      </c>
      <c r="E291" s="343">
        <f>E23-E283</f>
        <v>-1125</v>
      </c>
      <c r="F291" s="344">
        <f>D291+E291</f>
        <v>-1125</v>
      </c>
      <c r="G291" s="342">
        <f>G23-G283</f>
        <v>0</v>
      </c>
      <c r="H291" s="345">
        <f>H23-H283</f>
        <v>0</v>
      </c>
      <c r="I291" s="341">
        <f>G291+H291</f>
        <v>0</v>
      </c>
      <c r="J291" s="342">
        <f>J23-J283</f>
        <v>0</v>
      </c>
      <c r="K291" s="345">
        <f>K23-K283</f>
        <v>0</v>
      </c>
      <c r="L291" s="341">
        <f>J291+K291</f>
        <v>0</v>
      </c>
      <c r="M291" s="346">
        <f>M23-M283</f>
        <v>0</v>
      </c>
      <c r="N291" s="343">
        <f>N23-N283</f>
        <v>0</v>
      </c>
      <c r="O291" s="341">
        <f>M291+N291</f>
        <v>0</v>
      </c>
      <c r="P291" s="347"/>
    </row>
    <row r="292" spans="1:16" ht="3" customHeight="1" x14ac:dyDescent="0.25">
      <c r="A292" s="333"/>
      <c r="B292" s="615"/>
      <c r="C292" s="297"/>
      <c r="D292" s="298"/>
      <c r="E292" s="231"/>
      <c r="F292" s="299"/>
      <c r="G292" s="298"/>
      <c r="H292" s="300"/>
      <c r="I292" s="232"/>
      <c r="J292" s="298"/>
      <c r="K292" s="300"/>
      <c r="L292" s="232"/>
      <c r="M292" s="230"/>
      <c r="N292" s="231"/>
      <c r="O292" s="232"/>
      <c r="P292" s="340"/>
    </row>
    <row r="293" spans="1:16" s="34" customFormat="1" x14ac:dyDescent="0.25">
      <c r="A293" s="350" t="s">
        <v>306</v>
      </c>
      <c r="B293" s="618" t="s">
        <v>307</v>
      </c>
      <c r="C293" s="357">
        <f>SUM(C294,C296,C298)-SUM(C295,C297,C299)</f>
        <v>0</v>
      </c>
      <c r="D293" s="342">
        <f t="shared" ref="D293:E293" si="70">SUM(D294,D296,D298)-SUM(D295,D297,D299)</f>
        <v>0</v>
      </c>
      <c r="E293" s="343">
        <f t="shared" si="70"/>
        <v>0</v>
      </c>
      <c r="F293" s="344">
        <f>D293+E293</f>
        <v>0</v>
      </c>
      <c r="G293" s="342">
        <f t="shared" ref="G293:H293" si="71">SUM(G294,G296,G298)-SUM(G295,G297,G299)</f>
        <v>0</v>
      </c>
      <c r="H293" s="345">
        <f t="shared" si="71"/>
        <v>0</v>
      </c>
      <c r="I293" s="341">
        <f>G293+H293</f>
        <v>0</v>
      </c>
      <c r="J293" s="342">
        <f t="shared" ref="J293:K293" si="72">SUM(J294,J296,J298)-SUM(J295,J297,J299)</f>
        <v>0</v>
      </c>
      <c r="K293" s="345">
        <f t="shared" si="72"/>
        <v>0</v>
      </c>
      <c r="L293" s="341">
        <f>J293+K293</f>
        <v>0</v>
      </c>
      <c r="M293" s="346">
        <f t="shared" ref="M293:N293" si="73">SUM(M294,M296,M298)-SUM(M295,M297,M299)</f>
        <v>0</v>
      </c>
      <c r="N293" s="343">
        <f t="shared" si="73"/>
        <v>0</v>
      </c>
      <c r="O293" s="341">
        <f>M293+N293</f>
        <v>0</v>
      </c>
      <c r="P293" s="347"/>
    </row>
    <row r="294" spans="1:16" x14ac:dyDescent="0.25">
      <c r="A294" s="351" t="s">
        <v>308</v>
      </c>
      <c r="B294" s="619" t="s">
        <v>309</v>
      </c>
      <c r="C294" s="130">
        <f t="shared" ref="C294:C303" si="74">F294+I294+L294+O294</f>
        <v>0</v>
      </c>
      <c r="D294" s="136"/>
      <c r="E294" s="352"/>
      <c r="F294" s="611">
        <f>D294+E294</f>
        <v>0</v>
      </c>
      <c r="G294" s="136"/>
      <c r="H294" s="137"/>
      <c r="I294" s="282">
        <f>G294+H294</f>
        <v>0</v>
      </c>
      <c r="J294" s="136"/>
      <c r="K294" s="137"/>
      <c r="L294" s="282">
        <f>J294+K294</f>
        <v>0</v>
      </c>
      <c r="M294" s="354"/>
      <c r="N294" s="352"/>
      <c r="O294" s="282">
        <f>M294+N294</f>
        <v>0</v>
      </c>
      <c r="P294" s="140"/>
    </row>
    <row r="295" spans="1:16" ht="24" x14ac:dyDescent="0.25">
      <c r="A295" s="310" t="s">
        <v>310</v>
      </c>
      <c r="B295" s="620" t="s">
        <v>311</v>
      </c>
      <c r="C295" s="118">
        <f t="shared" si="74"/>
        <v>0</v>
      </c>
      <c r="D295" s="124"/>
      <c r="E295" s="244"/>
      <c r="F295" s="250">
        <f>D295+E295</f>
        <v>0</v>
      </c>
      <c r="G295" s="124"/>
      <c r="H295" s="125"/>
      <c r="I295" s="252">
        <f>G295+H295</f>
        <v>0</v>
      </c>
      <c r="J295" s="124"/>
      <c r="K295" s="125"/>
      <c r="L295" s="252">
        <f>J295+K295</f>
        <v>0</v>
      </c>
      <c r="M295" s="246"/>
      <c r="N295" s="244"/>
      <c r="O295" s="252">
        <f>M295+N295</f>
        <v>0</v>
      </c>
      <c r="P295" s="76"/>
    </row>
    <row r="296" spans="1:16" x14ac:dyDescent="0.25">
      <c r="A296" s="310" t="s">
        <v>312</v>
      </c>
      <c r="B296" s="620" t="s">
        <v>313</v>
      </c>
      <c r="C296" s="118">
        <f t="shared" si="74"/>
        <v>0</v>
      </c>
      <c r="D296" s="124"/>
      <c r="E296" s="244"/>
      <c r="F296" s="250">
        <f>D296+E296</f>
        <v>0</v>
      </c>
      <c r="G296" s="124"/>
      <c r="H296" s="125"/>
      <c r="I296" s="252">
        <f t="shared" ref="I296:I303" si="75">G296+H296</f>
        <v>0</v>
      </c>
      <c r="J296" s="124"/>
      <c r="K296" s="125"/>
      <c r="L296" s="252">
        <f t="shared" ref="L296:L303" si="76">J296+K296</f>
        <v>0</v>
      </c>
      <c r="M296" s="246"/>
      <c r="N296" s="244"/>
      <c r="O296" s="252">
        <f t="shared" ref="O296:O303" si="77">M296+N296</f>
        <v>0</v>
      </c>
      <c r="P296" s="76"/>
    </row>
    <row r="297" spans="1:16" ht="24" x14ac:dyDescent="0.25">
      <c r="A297" s="310" t="s">
        <v>314</v>
      </c>
      <c r="B297" s="620" t="s">
        <v>315</v>
      </c>
      <c r="C297" s="118">
        <f t="shared" si="74"/>
        <v>0</v>
      </c>
      <c r="D297" s="124"/>
      <c r="E297" s="244"/>
      <c r="F297" s="250">
        <f t="shared" ref="F297:F303" si="78">D297+E297</f>
        <v>0</v>
      </c>
      <c r="G297" s="124"/>
      <c r="H297" s="125"/>
      <c r="I297" s="252">
        <f t="shared" si="75"/>
        <v>0</v>
      </c>
      <c r="J297" s="124"/>
      <c r="K297" s="125"/>
      <c r="L297" s="252">
        <f t="shared" si="76"/>
        <v>0</v>
      </c>
      <c r="M297" s="246"/>
      <c r="N297" s="244"/>
      <c r="O297" s="252">
        <f t="shared" si="77"/>
        <v>0</v>
      </c>
      <c r="P297" s="76"/>
    </row>
    <row r="298" spans="1:16" x14ac:dyDescent="0.25">
      <c r="A298" s="310" t="s">
        <v>316</v>
      </c>
      <c r="B298" s="620" t="s">
        <v>317</v>
      </c>
      <c r="C298" s="118">
        <f t="shared" si="74"/>
        <v>0</v>
      </c>
      <c r="D298" s="124"/>
      <c r="E298" s="244"/>
      <c r="F298" s="250">
        <f t="shared" si="78"/>
        <v>0</v>
      </c>
      <c r="G298" s="124"/>
      <c r="H298" s="125"/>
      <c r="I298" s="252">
        <f t="shared" si="75"/>
        <v>0</v>
      </c>
      <c r="J298" s="124"/>
      <c r="K298" s="125"/>
      <c r="L298" s="252">
        <f t="shared" si="76"/>
        <v>0</v>
      </c>
      <c r="M298" s="246"/>
      <c r="N298" s="244"/>
      <c r="O298" s="252">
        <f t="shared" si="77"/>
        <v>0</v>
      </c>
      <c r="P298" s="76"/>
    </row>
    <row r="299" spans="1:16" ht="24" x14ac:dyDescent="0.25">
      <c r="A299" s="355" t="s">
        <v>318</v>
      </c>
      <c r="B299" s="621" t="s">
        <v>319</v>
      </c>
      <c r="C299" s="290">
        <f t="shared" si="74"/>
        <v>0</v>
      </c>
      <c r="D299" s="291"/>
      <c r="E299" s="292"/>
      <c r="F299" s="607">
        <f t="shared" si="78"/>
        <v>0</v>
      </c>
      <c r="G299" s="291"/>
      <c r="H299" s="294"/>
      <c r="I299" s="287">
        <f t="shared" si="75"/>
        <v>0</v>
      </c>
      <c r="J299" s="291"/>
      <c r="K299" s="294"/>
      <c r="L299" s="287">
        <f t="shared" si="76"/>
        <v>0</v>
      </c>
      <c r="M299" s="296"/>
      <c r="N299" s="292"/>
      <c r="O299" s="287">
        <f t="shared" si="77"/>
        <v>0</v>
      </c>
      <c r="P299" s="288"/>
    </row>
    <row r="300" spans="1:16" ht="3" customHeight="1" x14ac:dyDescent="0.25">
      <c r="A300" s="333"/>
      <c r="B300" s="615"/>
      <c r="C300" s="297"/>
      <c r="D300" s="298"/>
      <c r="E300" s="231"/>
      <c r="F300" s="299"/>
      <c r="G300" s="298"/>
      <c r="H300" s="300"/>
      <c r="I300" s="232"/>
      <c r="J300" s="298"/>
      <c r="K300" s="300"/>
      <c r="L300" s="232"/>
      <c r="M300" s="230"/>
      <c r="N300" s="231"/>
      <c r="O300" s="232"/>
      <c r="P300" s="340"/>
    </row>
    <row r="301" spans="1:16" s="34" customFormat="1" x14ac:dyDescent="0.25">
      <c r="A301" s="350" t="s">
        <v>320</v>
      </c>
      <c r="B301" s="618" t="s">
        <v>321</v>
      </c>
      <c r="C301" s="357">
        <f t="shared" si="74"/>
        <v>0</v>
      </c>
      <c r="D301" s="358"/>
      <c r="E301" s="359"/>
      <c r="F301" s="344">
        <f t="shared" si="78"/>
        <v>0</v>
      </c>
      <c r="G301" s="358"/>
      <c r="H301" s="361"/>
      <c r="I301" s="341">
        <f t="shared" si="75"/>
        <v>0</v>
      </c>
      <c r="J301" s="358"/>
      <c r="K301" s="361"/>
      <c r="L301" s="341">
        <f t="shared" si="76"/>
        <v>0</v>
      </c>
      <c r="M301" s="363"/>
      <c r="N301" s="359"/>
      <c r="O301" s="341">
        <f t="shared" si="77"/>
        <v>0</v>
      </c>
      <c r="P301" s="347"/>
    </row>
    <row r="302" spans="1:16" s="34" customFormat="1" ht="3" customHeight="1" x14ac:dyDescent="0.25">
      <c r="A302" s="350"/>
      <c r="B302" s="364"/>
      <c r="C302" s="371"/>
      <c r="D302" s="366"/>
      <c r="E302" s="367"/>
      <c r="F302" s="368"/>
      <c r="G302" s="212"/>
      <c r="H302" s="215"/>
      <c r="I302" s="216"/>
      <c r="J302" s="212"/>
      <c r="K302" s="215"/>
      <c r="L302" s="216"/>
      <c r="M302" s="46"/>
      <c r="N302" s="213"/>
      <c r="O302" s="216"/>
      <c r="P302" s="369"/>
    </row>
    <row r="303" spans="1:16" s="34" customFormat="1" ht="48" x14ac:dyDescent="0.25">
      <c r="A303" s="350" t="s">
        <v>322</v>
      </c>
      <c r="B303" s="370" t="s">
        <v>323</v>
      </c>
      <c r="C303" s="371">
        <f t="shared" si="74"/>
        <v>0</v>
      </c>
      <c r="D303" s="372"/>
      <c r="E303" s="373"/>
      <c r="F303" s="368">
        <f t="shared" si="78"/>
        <v>0</v>
      </c>
      <c r="G303" s="358"/>
      <c r="H303" s="361"/>
      <c r="I303" s="341">
        <f t="shared" si="75"/>
        <v>0</v>
      </c>
      <c r="J303" s="358"/>
      <c r="K303" s="361"/>
      <c r="L303" s="341">
        <f t="shared" si="76"/>
        <v>0</v>
      </c>
      <c r="M303" s="363"/>
      <c r="N303" s="359"/>
      <c r="O303" s="341">
        <f t="shared" si="77"/>
        <v>0</v>
      </c>
      <c r="P303" s="347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</sheetData>
  <mergeCells count="32">
    <mergeCell ref="A288:B288"/>
    <mergeCell ref="A290:B290"/>
    <mergeCell ref="H18:H19"/>
    <mergeCell ref="I18:I19"/>
    <mergeCell ref="J18:J19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</mergeCells>
  <pageMargins left="0.98425196850393704" right="0.19685039370078741" top="0.39370078740157483" bottom="0.23622047244094491" header="0.23622047244094491" footer="0.31496062992125984"/>
  <pageSetup paperSize="9" scale="70" orientation="portrait" r:id="rId1"/>
  <headerFooter differentFirst="1">
    <firstHeader xml:space="preserve">&amp;R&amp;"Times New Roman,Regular"&amp;9 16.pielikums Jūrmalas pilsētas domes 
2015.gada 30.jūlija saistošajiem noteikumiem Nr.30
(protokols Nr.13, 5.punkts)
Tāme Nr.01.1.8&amp;"-,Regular"&amp;11.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8"/>
  <sheetViews>
    <sheetView view="pageLayout" zoomScaleNormal="90" workbookViewId="0">
      <selection activeCell="S8" sqref="S8"/>
    </sheetView>
  </sheetViews>
  <sheetFormatPr defaultRowHeight="12" outlineLevelCol="1" x14ac:dyDescent="0.25"/>
  <cols>
    <col min="1" max="1" width="10.85546875" style="377" customWidth="1"/>
    <col min="2" max="2" width="28" style="377" customWidth="1"/>
    <col min="3" max="3" width="8.7109375" style="377" customWidth="1"/>
    <col min="4" max="5" width="8.7109375" style="377" hidden="1" customWidth="1" outlineLevel="1"/>
    <col min="6" max="6" width="8.7109375" style="377" customWidth="1" collapsed="1"/>
    <col min="7" max="7" width="12.28515625" style="377" hidden="1" customWidth="1" outlineLevel="1"/>
    <col min="8" max="8" width="10" style="377" hidden="1" customWidth="1" outlineLevel="1"/>
    <col min="9" max="9" width="8.7109375" style="377" customWidth="1" collapsed="1"/>
    <col min="10" max="10" width="8.7109375" style="377" hidden="1" customWidth="1" outlineLevel="1"/>
    <col min="11" max="11" width="7.7109375" style="377" hidden="1" customWidth="1" outlineLevel="1"/>
    <col min="12" max="12" width="7.42578125" style="377" customWidth="1" collapsed="1"/>
    <col min="13" max="14" width="8.7109375" style="377" hidden="1" customWidth="1" outlineLevel="1"/>
    <col min="15" max="15" width="7.5703125" style="377" customWidth="1" collapsed="1"/>
    <col min="16" max="16" width="36.7109375" style="2" hidden="1" customWidth="1" outlineLevel="1"/>
    <col min="17" max="17" width="9.140625" style="2" collapsed="1"/>
    <col min="18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A2" s="694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6"/>
      <c r="Q2" s="3"/>
    </row>
    <row r="3" spans="1:17" ht="18" customHeight="1" x14ac:dyDescent="0.25">
      <c r="A3" s="697" t="s">
        <v>0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9"/>
      <c r="Q3" s="3"/>
    </row>
    <row r="4" spans="1:17" x14ac:dyDescent="0.25">
      <c r="A4" s="4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8"/>
      <c r="Q4" s="3"/>
    </row>
    <row r="5" spans="1:17" ht="12.75" customHeight="1" x14ac:dyDescent="0.25">
      <c r="A5" s="9" t="s">
        <v>1</v>
      </c>
      <c r="B5" s="10"/>
      <c r="C5" s="700" t="s">
        <v>2</v>
      </c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1"/>
      <c r="Q5" s="3"/>
    </row>
    <row r="6" spans="1:17" ht="12.75" customHeight="1" x14ac:dyDescent="0.25">
      <c r="A6" s="9" t="s">
        <v>3</v>
      </c>
      <c r="B6" s="10"/>
      <c r="C6" s="700" t="s">
        <v>4</v>
      </c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1"/>
      <c r="Q6" s="3"/>
    </row>
    <row r="7" spans="1:17" ht="12.75" customHeight="1" x14ac:dyDescent="0.25">
      <c r="A7" s="4" t="s">
        <v>5</v>
      </c>
      <c r="B7" s="5"/>
      <c r="C7" s="692" t="s">
        <v>6</v>
      </c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3"/>
      <c r="Q7" s="3"/>
    </row>
    <row r="8" spans="1:17" ht="12.75" customHeight="1" x14ac:dyDescent="0.25">
      <c r="A8" s="4" t="s">
        <v>7</v>
      </c>
      <c r="B8" s="5"/>
      <c r="C8" s="692" t="s">
        <v>599</v>
      </c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3"/>
      <c r="Q8" s="3"/>
    </row>
    <row r="9" spans="1:17" ht="24" customHeight="1" x14ac:dyDescent="0.25">
      <c r="A9" s="4" t="s">
        <v>9</v>
      </c>
      <c r="B9" s="5"/>
      <c r="C9" s="700" t="s">
        <v>600</v>
      </c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1"/>
      <c r="Q9" s="3"/>
    </row>
    <row r="10" spans="1:17" ht="12.75" customHeight="1" x14ac:dyDescent="0.25">
      <c r="A10" s="11" t="s">
        <v>11</v>
      </c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3"/>
    </row>
    <row r="11" spans="1:17" ht="12.75" customHeight="1" x14ac:dyDescent="0.25">
      <c r="A11" s="4"/>
      <c r="B11" s="5" t="s">
        <v>12</v>
      </c>
      <c r="C11" s="692" t="s">
        <v>13</v>
      </c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/>
      <c r="Q11" s="3"/>
    </row>
    <row r="12" spans="1:17" ht="12.75" customHeight="1" x14ac:dyDescent="0.25">
      <c r="A12" s="4"/>
      <c r="B12" s="5" t="s">
        <v>14</v>
      </c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3"/>
      <c r="Q12" s="3"/>
    </row>
    <row r="13" spans="1:17" ht="12.75" customHeight="1" x14ac:dyDescent="0.25">
      <c r="A13" s="4"/>
      <c r="B13" s="5" t="s">
        <v>15</v>
      </c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3"/>
      <c r="Q13" s="3"/>
    </row>
    <row r="14" spans="1:17" ht="12.75" customHeight="1" x14ac:dyDescent="0.25">
      <c r="A14" s="4"/>
      <c r="B14" s="5" t="s">
        <v>16</v>
      </c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3"/>
      <c r="Q14" s="3"/>
    </row>
    <row r="15" spans="1:17" ht="12.75" customHeight="1" x14ac:dyDescent="0.25">
      <c r="A15" s="4"/>
      <c r="B15" s="5" t="s">
        <v>17</v>
      </c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3"/>
      <c r="Q15" s="3"/>
    </row>
    <row r="16" spans="1:17" ht="12.75" customHeight="1" x14ac:dyDescent="0.25">
      <c r="A16" s="14"/>
      <c r="B16" s="15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7"/>
      <c r="Q16" s="3"/>
    </row>
    <row r="17" spans="1:16" s="17" customFormat="1" ht="12.75" customHeight="1" x14ac:dyDescent="0.25">
      <c r="A17" s="708" t="s">
        <v>18</v>
      </c>
      <c r="B17" s="711" t="s">
        <v>19</v>
      </c>
      <c r="C17" s="714" t="s">
        <v>20</v>
      </c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6"/>
      <c r="P17" s="711" t="s">
        <v>21</v>
      </c>
    </row>
    <row r="18" spans="1:16" s="17" customFormat="1" ht="12.75" customHeight="1" x14ac:dyDescent="0.25">
      <c r="A18" s="709"/>
      <c r="B18" s="712"/>
      <c r="C18" s="717" t="s">
        <v>22</v>
      </c>
      <c r="D18" s="719" t="s">
        <v>23</v>
      </c>
      <c r="E18" s="721" t="s">
        <v>24</v>
      </c>
      <c r="F18" s="723" t="s">
        <v>25</v>
      </c>
      <c r="G18" s="719" t="s">
        <v>26</v>
      </c>
      <c r="H18" s="721" t="s">
        <v>27</v>
      </c>
      <c r="I18" s="723" t="s">
        <v>28</v>
      </c>
      <c r="J18" s="719" t="s">
        <v>29</v>
      </c>
      <c r="K18" s="721" t="s">
        <v>30</v>
      </c>
      <c r="L18" s="723" t="s">
        <v>31</v>
      </c>
      <c r="M18" s="719" t="s">
        <v>32</v>
      </c>
      <c r="N18" s="721" t="s">
        <v>33</v>
      </c>
      <c r="O18" s="723" t="s">
        <v>34</v>
      </c>
      <c r="P18" s="712"/>
    </row>
    <row r="19" spans="1:16" s="18" customFormat="1" ht="78.75" customHeight="1" thickBot="1" x14ac:dyDescent="0.3">
      <c r="A19" s="710"/>
      <c r="B19" s="713"/>
      <c r="C19" s="718"/>
      <c r="D19" s="720"/>
      <c r="E19" s="722"/>
      <c r="F19" s="724"/>
      <c r="G19" s="720"/>
      <c r="H19" s="722"/>
      <c r="I19" s="724"/>
      <c r="J19" s="720"/>
      <c r="K19" s="722"/>
      <c r="L19" s="724"/>
      <c r="M19" s="720"/>
      <c r="N19" s="722"/>
      <c r="O19" s="724"/>
      <c r="P19" s="713"/>
    </row>
    <row r="20" spans="1:16" s="18" customFormat="1" ht="9.75" customHeight="1" thickTop="1" x14ac:dyDescent="0.25">
      <c r="A20" s="19" t="s">
        <v>35</v>
      </c>
      <c r="B20" s="19">
        <v>2</v>
      </c>
      <c r="C20" s="19">
        <v>3</v>
      </c>
      <c r="D20" s="20">
        <v>4</v>
      </c>
      <c r="E20" s="21">
        <v>5</v>
      </c>
      <c r="F20" s="22">
        <v>6</v>
      </c>
      <c r="G20" s="20">
        <v>7</v>
      </c>
      <c r="H20" s="23">
        <v>8</v>
      </c>
      <c r="I20" s="24">
        <v>9</v>
      </c>
      <c r="J20" s="20">
        <v>10</v>
      </c>
      <c r="K20" s="25">
        <v>11</v>
      </c>
      <c r="L20" s="24">
        <v>12</v>
      </c>
      <c r="M20" s="25">
        <v>13</v>
      </c>
      <c r="N20" s="21">
        <v>14</v>
      </c>
      <c r="O20" s="24">
        <v>15</v>
      </c>
      <c r="P20" s="24">
        <v>16</v>
      </c>
    </row>
    <row r="21" spans="1:16" s="34" customFormat="1" x14ac:dyDescent="0.25">
      <c r="A21" s="26"/>
      <c r="B21" s="27" t="s">
        <v>36</v>
      </c>
      <c r="C21" s="28"/>
      <c r="D21" s="29"/>
      <c r="E21" s="30"/>
      <c r="F21" s="31"/>
      <c r="G21" s="29"/>
      <c r="H21" s="32"/>
      <c r="I21" s="33"/>
      <c r="J21" s="29"/>
      <c r="L21" s="33"/>
      <c r="N21" s="30"/>
      <c r="O21" s="33"/>
      <c r="P21" s="35"/>
    </row>
    <row r="22" spans="1:16" s="34" customFormat="1" ht="32.25" customHeight="1" thickBot="1" x14ac:dyDescent="0.3">
      <c r="A22" s="36"/>
      <c r="B22" s="37" t="s">
        <v>37</v>
      </c>
      <c r="C22" s="38">
        <f>F22+I22+L22+O22</f>
        <v>89600</v>
      </c>
      <c r="D22" s="39">
        <f>SUM(D23,D26,D27,D43,D44)</f>
        <v>89600</v>
      </c>
      <c r="E22" s="40">
        <f>SUM(E23,E26,E27,E43,E44)</f>
        <v>0</v>
      </c>
      <c r="F22" s="41">
        <f t="shared" ref="F22:F27" si="0">D22+E22</f>
        <v>89600</v>
      </c>
      <c r="G22" s="39">
        <f>SUM(G23,G26,G44)</f>
        <v>0</v>
      </c>
      <c r="H22" s="42">
        <f>SUM(H23,H26,H44)</f>
        <v>0</v>
      </c>
      <c r="I22" s="43">
        <f>G22+H22</f>
        <v>0</v>
      </c>
      <c r="J22" s="39">
        <f>SUM(J23,J28,J44)</f>
        <v>0</v>
      </c>
      <c r="K22" s="42">
        <f>SUM(K23,K28,K44)</f>
        <v>0</v>
      </c>
      <c r="L22" s="43">
        <f>J22+K22</f>
        <v>0</v>
      </c>
      <c r="M22" s="44">
        <f>SUM(M23,M46)</f>
        <v>0</v>
      </c>
      <c r="N22" s="40">
        <f>SUM(N23,N46)</f>
        <v>0</v>
      </c>
      <c r="O22" s="43">
        <f>M22+N22</f>
        <v>0</v>
      </c>
      <c r="P22" s="45"/>
    </row>
    <row r="23" spans="1:16" ht="21.75" customHeight="1" thickTop="1" x14ac:dyDescent="0.25">
      <c r="A23" s="47"/>
      <c r="B23" s="48" t="s">
        <v>38</v>
      </c>
      <c r="C23" s="49">
        <f>F23+I23+L23+O23</f>
        <v>0</v>
      </c>
      <c r="D23" s="50">
        <f>SUM(D24:D25)</f>
        <v>0</v>
      </c>
      <c r="E23" s="51">
        <f>SUM(E24:E25)</f>
        <v>0</v>
      </c>
      <c r="F23" s="52">
        <f t="shared" si="0"/>
        <v>0</v>
      </c>
      <c r="G23" s="50">
        <f>SUM(G24:G25)</f>
        <v>0</v>
      </c>
      <c r="H23" s="53">
        <f>SUM(H24:H25)</f>
        <v>0</v>
      </c>
      <c r="I23" s="54">
        <f>G23+H23</f>
        <v>0</v>
      </c>
      <c r="J23" s="50">
        <f>SUM(J24:J25)</f>
        <v>0</v>
      </c>
      <c r="K23" s="53">
        <f>SUM(K24:K25)</f>
        <v>0</v>
      </c>
      <c r="L23" s="54">
        <f>J23+K23</f>
        <v>0</v>
      </c>
      <c r="M23" s="55">
        <f>SUM(M24:M25)</f>
        <v>0</v>
      </c>
      <c r="N23" s="51">
        <f>SUM(N24:N25)</f>
        <v>0</v>
      </c>
      <c r="O23" s="54">
        <f>M23+N23</f>
        <v>0</v>
      </c>
      <c r="P23" s="56"/>
    </row>
    <row r="24" spans="1:16" x14ac:dyDescent="0.25">
      <c r="A24" s="57"/>
      <c r="B24" s="58" t="s">
        <v>39</v>
      </c>
      <c r="C24" s="59">
        <f>F24+I24+L24+O24</f>
        <v>0</v>
      </c>
      <c r="D24" s="60"/>
      <c r="E24" s="61"/>
      <c r="F24" s="62">
        <f t="shared" si="0"/>
        <v>0</v>
      </c>
      <c r="G24" s="60"/>
      <c r="H24" s="63"/>
      <c r="I24" s="64">
        <f>G24+H24</f>
        <v>0</v>
      </c>
      <c r="J24" s="60"/>
      <c r="K24" s="63"/>
      <c r="L24" s="64">
        <f>J24+K24</f>
        <v>0</v>
      </c>
      <c r="M24" s="65"/>
      <c r="N24" s="61"/>
      <c r="O24" s="64">
        <f>M24+N24</f>
        <v>0</v>
      </c>
      <c r="P24" s="66"/>
    </row>
    <row r="25" spans="1:16" x14ac:dyDescent="0.25">
      <c r="A25" s="67"/>
      <c r="B25" s="68" t="s">
        <v>40</v>
      </c>
      <c r="C25" s="69">
        <f>F25+I25+L25+O25</f>
        <v>0</v>
      </c>
      <c r="D25" s="70"/>
      <c r="E25" s="71"/>
      <c r="F25" s="72">
        <f t="shared" si="0"/>
        <v>0</v>
      </c>
      <c r="G25" s="70"/>
      <c r="H25" s="73"/>
      <c r="I25" s="74">
        <f>G25+H25</f>
        <v>0</v>
      </c>
      <c r="J25" s="70"/>
      <c r="K25" s="73"/>
      <c r="L25" s="74">
        <f>J25+K25</f>
        <v>0</v>
      </c>
      <c r="M25" s="75"/>
      <c r="N25" s="71"/>
      <c r="O25" s="74">
        <f>M25+N25</f>
        <v>0</v>
      </c>
      <c r="P25" s="76"/>
    </row>
    <row r="26" spans="1:16" s="34" customFormat="1" ht="33.75" customHeight="1" thickBot="1" x14ac:dyDescent="0.3">
      <c r="A26" s="77">
        <v>19300</v>
      </c>
      <c r="B26" s="77" t="s">
        <v>41</v>
      </c>
      <c r="C26" s="78">
        <f>SUM(F26,I26)</f>
        <v>89600</v>
      </c>
      <c r="D26" s="79">
        <v>89600</v>
      </c>
      <c r="E26" s="80"/>
      <c r="F26" s="81">
        <f t="shared" si="0"/>
        <v>89600</v>
      </c>
      <c r="G26" s="79"/>
      <c r="H26" s="82"/>
      <c r="I26" s="83">
        <f>G26+H26</f>
        <v>0</v>
      </c>
      <c r="J26" s="84" t="s">
        <v>42</v>
      </c>
      <c r="K26" s="85" t="s">
        <v>42</v>
      </c>
      <c r="L26" s="86" t="s">
        <v>42</v>
      </c>
      <c r="M26" s="87" t="s">
        <v>42</v>
      </c>
      <c r="N26" s="88" t="s">
        <v>42</v>
      </c>
      <c r="O26" s="86" t="s">
        <v>42</v>
      </c>
      <c r="P26" s="89"/>
    </row>
    <row r="27" spans="1:16" s="34" customFormat="1" ht="36.75" customHeight="1" thickTop="1" x14ac:dyDescent="0.25">
      <c r="A27" s="90"/>
      <c r="B27" s="90" t="s">
        <v>43</v>
      </c>
      <c r="C27" s="91">
        <f>F27</f>
        <v>0</v>
      </c>
      <c r="D27" s="92"/>
      <c r="E27" s="93"/>
      <c r="F27" s="94">
        <f t="shared" si="0"/>
        <v>0</v>
      </c>
      <c r="G27" s="95" t="s">
        <v>42</v>
      </c>
      <c r="H27" s="96" t="s">
        <v>42</v>
      </c>
      <c r="I27" s="97" t="s">
        <v>42</v>
      </c>
      <c r="J27" s="95" t="s">
        <v>42</v>
      </c>
      <c r="K27" s="96" t="s">
        <v>42</v>
      </c>
      <c r="L27" s="97" t="s">
        <v>42</v>
      </c>
      <c r="M27" s="98" t="s">
        <v>42</v>
      </c>
      <c r="N27" s="99" t="s">
        <v>42</v>
      </c>
      <c r="O27" s="97" t="s">
        <v>42</v>
      </c>
      <c r="P27" s="100"/>
    </row>
    <row r="28" spans="1:16" s="34" customFormat="1" ht="36" x14ac:dyDescent="0.25">
      <c r="A28" s="90">
        <v>21300</v>
      </c>
      <c r="B28" s="90" t="s">
        <v>44</v>
      </c>
      <c r="C28" s="91">
        <f t="shared" ref="C28:C42" si="1">L28</f>
        <v>0</v>
      </c>
      <c r="D28" s="95" t="s">
        <v>42</v>
      </c>
      <c r="E28" s="99" t="s">
        <v>42</v>
      </c>
      <c r="F28" s="101" t="s">
        <v>42</v>
      </c>
      <c r="G28" s="95" t="s">
        <v>42</v>
      </c>
      <c r="H28" s="96" t="s">
        <v>42</v>
      </c>
      <c r="I28" s="97" t="s">
        <v>42</v>
      </c>
      <c r="J28" s="102">
        <f>SUM(J29,J33,J35,J38)</f>
        <v>0</v>
      </c>
      <c r="K28" s="103">
        <f>SUM(K29,K33,K35,K38)</f>
        <v>0</v>
      </c>
      <c r="L28" s="104">
        <f t="shared" ref="L28:L42" si="2">J28+K28</f>
        <v>0</v>
      </c>
      <c r="M28" s="98" t="s">
        <v>42</v>
      </c>
      <c r="N28" s="99" t="s">
        <v>42</v>
      </c>
      <c r="O28" s="97" t="s">
        <v>42</v>
      </c>
      <c r="P28" s="100"/>
    </row>
    <row r="29" spans="1:16" s="34" customFormat="1" ht="24" x14ac:dyDescent="0.25">
      <c r="A29" s="105">
        <v>21350</v>
      </c>
      <c r="B29" s="90" t="s">
        <v>45</v>
      </c>
      <c r="C29" s="91">
        <f t="shared" si="1"/>
        <v>0</v>
      </c>
      <c r="D29" s="95" t="s">
        <v>42</v>
      </c>
      <c r="E29" s="99" t="s">
        <v>42</v>
      </c>
      <c r="F29" s="101" t="s">
        <v>42</v>
      </c>
      <c r="G29" s="95" t="s">
        <v>42</v>
      </c>
      <c r="H29" s="96" t="s">
        <v>42</v>
      </c>
      <c r="I29" s="97" t="s">
        <v>42</v>
      </c>
      <c r="J29" s="102">
        <f>SUM(J30:J32)</f>
        <v>0</v>
      </c>
      <c r="K29" s="103">
        <f>SUM(K30:K32)</f>
        <v>0</v>
      </c>
      <c r="L29" s="104">
        <f t="shared" si="2"/>
        <v>0</v>
      </c>
      <c r="M29" s="98" t="s">
        <v>42</v>
      </c>
      <c r="N29" s="99" t="s">
        <v>42</v>
      </c>
      <c r="O29" s="97" t="s">
        <v>42</v>
      </c>
      <c r="P29" s="100"/>
    </row>
    <row r="30" spans="1:16" x14ac:dyDescent="0.25">
      <c r="A30" s="57">
        <v>21351</v>
      </c>
      <c r="B30" s="106" t="s">
        <v>46</v>
      </c>
      <c r="C30" s="107">
        <f t="shared" si="1"/>
        <v>0</v>
      </c>
      <c r="D30" s="108" t="s">
        <v>42</v>
      </c>
      <c r="E30" s="109" t="s">
        <v>42</v>
      </c>
      <c r="F30" s="110" t="s">
        <v>42</v>
      </c>
      <c r="G30" s="108" t="s">
        <v>42</v>
      </c>
      <c r="H30" s="111" t="s">
        <v>42</v>
      </c>
      <c r="I30" s="112" t="s">
        <v>42</v>
      </c>
      <c r="J30" s="113"/>
      <c r="K30" s="114"/>
      <c r="L30" s="115">
        <f t="shared" si="2"/>
        <v>0</v>
      </c>
      <c r="M30" s="116" t="s">
        <v>42</v>
      </c>
      <c r="N30" s="109" t="s">
        <v>42</v>
      </c>
      <c r="O30" s="112" t="s">
        <v>42</v>
      </c>
      <c r="P30" s="66"/>
    </row>
    <row r="31" spans="1:16" x14ac:dyDescent="0.25">
      <c r="A31" s="67">
        <v>21352</v>
      </c>
      <c r="B31" s="117" t="s">
        <v>47</v>
      </c>
      <c r="C31" s="118">
        <f t="shared" si="1"/>
        <v>0</v>
      </c>
      <c r="D31" s="119" t="s">
        <v>42</v>
      </c>
      <c r="E31" s="120" t="s">
        <v>42</v>
      </c>
      <c r="F31" s="121" t="s">
        <v>42</v>
      </c>
      <c r="G31" s="119" t="s">
        <v>42</v>
      </c>
      <c r="H31" s="122" t="s">
        <v>42</v>
      </c>
      <c r="I31" s="123" t="s">
        <v>42</v>
      </c>
      <c r="J31" s="124"/>
      <c r="K31" s="125"/>
      <c r="L31" s="126">
        <f t="shared" si="2"/>
        <v>0</v>
      </c>
      <c r="M31" s="127" t="s">
        <v>42</v>
      </c>
      <c r="N31" s="120" t="s">
        <v>42</v>
      </c>
      <c r="O31" s="123" t="s">
        <v>42</v>
      </c>
      <c r="P31" s="76"/>
    </row>
    <row r="32" spans="1:16" ht="24" x14ac:dyDescent="0.25">
      <c r="A32" s="67">
        <v>21359</v>
      </c>
      <c r="B32" s="117" t="s">
        <v>48</v>
      </c>
      <c r="C32" s="118">
        <f t="shared" si="1"/>
        <v>0</v>
      </c>
      <c r="D32" s="119" t="s">
        <v>42</v>
      </c>
      <c r="E32" s="120" t="s">
        <v>42</v>
      </c>
      <c r="F32" s="121" t="s">
        <v>42</v>
      </c>
      <c r="G32" s="119" t="s">
        <v>42</v>
      </c>
      <c r="H32" s="122" t="s">
        <v>42</v>
      </c>
      <c r="I32" s="123" t="s">
        <v>42</v>
      </c>
      <c r="J32" s="124"/>
      <c r="K32" s="125"/>
      <c r="L32" s="126">
        <f t="shared" si="2"/>
        <v>0</v>
      </c>
      <c r="M32" s="127" t="s">
        <v>42</v>
      </c>
      <c r="N32" s="120" t="s">
        <v>42</v>
      </c>
      <c r="O32" s="123" t="s">
        <v>42</v>
      </c>
      <c r="P32" s="76"/>
    </row>
    <row r="33" spans="1:16" s="34" customFormat="1" ht="36" x14ac:dyDescent="0.25">
      <c r="A33" s="105">
        <v>21370</v>
      </c>
      <c r="B33" s="90" t="s">
        <v>49</v>
      </c>
      <c r="C33" s="91">
        <f t="shared" si="1"/>
        <v>0</v>
      </c>
      <c r="D33" s="95" t="s">
        <v>42</v>
      </c>
      <c r="E33" s="99" t="s">
        <v>42</v>
      </c>
      <c r="F33" s="101" t="s">
        <v>42</v>
      </c>
      <c r="G33" s="95" t="s">
        <v>42</v>
      </c>
      <c r="H33" s="96" t="s">
        <v>42</v>
      </c>
      <c r="I33" s="97" t="s">
        <v>42</v>
      </c>
      <c r="J33" s="102">
        <f>SUM(J34)</f>
        <v>0</v>
      </c>
      <c r="K33" s="103">
        <f>SUM(K34)</f>
        <v>0</v>
      </c>
      <c r="L33" s="104">
        <f t="shared" si="2"/>
        <v>0</v>
      </c>
      <c r="M33" s="98" t="s">
        <v>42</v>
      </c>
      <c r="N33" s="99" t="s">
        <v>42</v>
      </c>
      <c r="O33" s="97" t="s">
        <v>42</v>
      </c>
      <c r="P33" s="100"/>
    </row>
    <row r="34" spans="1:16" ht="36" x14ac:dyDescent="0.25">
      <c r="A34" s="128">
        <v>21379</v>
      </c>
      <c r="B34" s="129" t="s">
        <v>50</v>
      </c>
      <c r="C34" s="130">
        <f t="shared" si="1"/>
        <v>0</v>
      </c>
      <c r="D34" s="131" t="s">
        <v>42</v>
      </c>
      <c r="E34" s="132" t="s">
        <v>42</v>
      </c>
      <c r="F34" s="133" t="s">
        <v>42</v>
      </c>
      <c r="G34" s="131" t="s">
        <v>42</v>
      </c>
      <c r="H34" s="134" t="s">
        <v>42</v>
      </c>
      <c r="I34" s="135" t="s">
        <v>42</v>
      </c>
      <c r="J34" s="136"/>
      <c r="K34" s="137"/>
      <c r="L34" s="138">
        <f t="shared" si="2"/>
        <v>0</v>
      </c>
      <c r="M34" s="139" t="s">
        <v>42</v>
      </c>
      <c r="N34" s="132" t="s">
        <v>42</v>
      </c>
      <c r="O34" s="135" t="s">
        <v>42</v>
      </c>
      <c r="P34" s="140"/>
    </row>
    <row r="35" spans="1:16" s="34" customFormat="1" x14ac:dyDescent="0.25">
      <c r="A35" s="105">
        <v>21380</v>
      </c>
      <c r="B35" s="90" t="s">
        <v>51</v>
      </c>
      <c r="C35" s="91">
        <f t="shared" si="1"/>
        <v>0</v>
      </c>
      <c r="D35" s="95" t="s">
        <v>42</v>
      </c>
      <c r="E35" s="99" t="s">
        <v>42</v>
      </c>
      <c r="F35" s="101" t="s">
        <v>42</v>
      </c>
      <c r="G35" s="95" t="s">
        <v>42</v>
      </c>
      <c r="H35" s="96" t="s">
        <v>42</v>
      </c>
      <c r="I35" s="97" t="s">
        <v>42</v>
      </c>
      <c r="J35" s="102">
        <f>SUM(J36:J37)</f>
        <v>0</v>
      </c>
      <c r="K35" s="103">
        <f>SUM(K36:K37)</f>
        <v>0</v>
      </c>
      <c r="L35" s="104">
        <f t="shared" si="2"/>
        <v>0</v>
      </c>
      <c r="M35" s="98" t="s">
        <v>42</v>
      </c>
      <c r="N35" s="99" t="s">
        <v>42</v>
      </c>
      <c r="O35" s="97" t="s">
        <v>42</v>
      </c>
      <c r="P35" s="100"/>
    </row>
    <row r="36" spans="1:16" x14ac:dyDescent="0.25">
      <c r="A36" s="58">
        <v>21381</v>
      </c>
      <c r="B36" s="106" t="s">
        <v>52</v>
      </c>
      <c r="C36" s="107">
        <f t="shared" si="1"/>
        <v>0</v>
      </c>
      <c r="D36" s="108" t="s">
        <v>42</v>
      </c>
      <c r="E36" s="109" t="s">
        <v>42</v>
      </c>
      <c r="F36" s="110" t="s">
        <v>42</v>
      </c>
      <c r="G36" s="108" t="s">
        <v>42</v>
      </c>
      <c r="H36" s="111" t="s">
        <v>42</v>
      </c>
      <c r="I36" s="112" t="s">
        <v>42</v>
      </c>
      <c r="J36" s="113"/>
      <c r="K36" s="114"/>
      <c r="L36" s="115">
        <f t="shared" si="2"/>
        <v>0</v>
      </c>
      <c r="M36" s="116" t="s">
        <v>42</v>
      </c>
      <c r="N36" s="109" t="s">
        <v>42</v>
      </c>
      <c r="O36" s="112" t="s">
        <v>42</v>
      </c>
      <c r="P36" s="66"/>
    </row>
    <row r="37" spans="1:16" ht="24" x14ac:dyDescent="0.25">
      <c r="A37" s="68">
        <v>21383</v>
      </c>
      <c r="B37" s="117" t="s">
        <v>53</v>
      </c>
      <c r="C37" s="118">
        <f t="shared" si="1"/>
        <v>0</v>
      </c>
      <c r="D37" s="119" t="s">
        <v>42</v>
      </c>
      <c r="E37" s="120" t="s">
        <v>42</v>
      </c>
      <c r="F37" s="121" t="s">
        <v>42</v>
      </c>
      <c r="G37" s="119" t="s">
        <v>42</v>
      </c>
      <c r="H37" s="122" t="s">
        <v>42</v>
      </c>
      <c r="I37" s="123" t="s">
        <v>42</v>
      </c>
      <c r="J37" s="124"/>
      <c r="K37" s="125"/>
      <c r="L37" s="126">
        <f t="shared" si="2"/>
        <v>0</v>
      </c>
      <c r="M37" s="127" t="s">
        <v>42</v>
      </c>
      <c r="N37" s="120" t="s">
        <v>42</v>
      </c>
      <c r="O37" s="123" t="s">
        <v>42</v>
      </c>
      <c r="P37" s="76"/>
    </row>
    <row r="38" spans="1:16" s="34" customFormat="1" ht="24" x14ac:dyDescent="0.25">
      <c r="A38" s="105">
        <v>21390</v>
      </c>
      <c r="B38" s="90" t="s">
        <v>54</v>
      </c>
      <c r="C38" s="91">
        <f t="shared" si="1"/>
        <v>0</v>
      </c>
      <c r="D38" s="95" t="s">
        <v>42</v>
      </c>
      <c r="E38" s="99" t="s">
        <v>42</v>
      </c>
      <c r="F38" s="101" t="s">
        <v>42</v>
      </c>
      <c r="G38" s="95" t="s">
        <v>42</v>
      </c>
      <c r="H38" s="96" t="s">
        <v>42</v>
      </c>
      <c r="I38" s="97" t="s">
        <v>42</v>
      </c>
      <c r="J38" s="102">
        <f>SUM(J39:J42)</f>
        <v>0</v>
      </c>
      <c r="K38" s="103">
        <f>SUM(K39:K42)</f>
        <v>0</v>
      </c>
      <c r="L38" s="104">
        <f t="shared" si="2"/>
        <v>0</v>
      </c>
      <c r="M38" s="98" t="s">
        <v>42</v>
      </c>
      <c r="N38" s="99" t="s">
        <v>42</v>
      </c>
      <c r="O38" s="97" t="s">
        <v>42</v>
      </c>
      <c r="P38" s="100"/>
    </row>
    <row r="39" spans="1:16" ht="24" x14ac:dyDescent="0.25">
      <c r="A39" s="58">
        <v>21391</v>
      </c>
      <c r="B39" s="106" t="s">
        <v>55</v>
      </c>
      <c r="C39" s="107">
        <f t="shared" si="1"/>
        <v>0</v>
      </c>
      <c r="D39" s="108" t="s">
        <v>42</v>
      </c>
      <c r="E39" s="109" t="s">
        <v>42</v>
      </c>
      <c r="F39" s="110" t="s">
        <v>42</v>
      </c>
      <c r="G39" s="108" t="s">
        <v>42</v>
      </c>
      <c r="H39" s="111" t="s">
        <v>42</v>
      </c>
      <c r="I39" s="112" t="s">
        <v>42</v>
      </c>
      <c r="J39" s="113"/>
      <c r="K39" s="114"/>
      <c r="L39" s="115">
        <f t="shared" si="2"/>
        <v>0</v>
      </c>
      <c r="M39" s="116" t="s">
        <v>42</v>
      </c>
      <c r="N39" s="109" t="s">
        <v>42</v>
      </c>
      <c r="O39" s="112" t="s">
        <v>42</v>
      </c>
      <c r="P39" s="66"/>
    </row>
    <row r="40" spans="1:16" x14ac:dyDescent="0.25">
      <c r="A40" s="68">
        <v>21393</v>
      </c>
      <c r="B40" s="117" t="s">
        <v>56</v>
      </c>
      <c r="C40" s="118">
        <f t="shared" si="1"/>
        <v>0</v>
      </c>
      <c r="D40" s="119" t="s">
        <v>42</v>
      </c>
      <c r="E40" s="120" t="s">
        <v>42</v>
      </c>
      <c r="F40" s="121" t="s">
        <v>42</v>
      </c>
      <c r="G40" s="119" t="s">
        <v>42</v>
      </c>
      <c r="H40" s="122" t="s">
        <v>42</v>
      </c>
      <c r="I40" s="123" t="s">
        <v>42</v>
      </c>
      <c r="J40" s="124"/>
      <c r="K40" s="125"/>
      <c r="L40" s="126">
        <f t="shared" si="2"/>
        <v>0</v>
      </c>
      <c r="M40" s="127" t="s">
        <v>42</v>
      </c>
      <c r="N40" s="120" t="s">
        <v>42</v>
      </c>
      <c r="O40" s="123" t="s">
        <v>42</v>
      </c>
      <c r="P40" s="76"/>
    </row>
    <row r="41" spans="1:16" x14ac:dyDescent="0.25">
      <c r="A41" s="68">
        <v>21395</v>
      </c>
      <c r="B41" s="117" t="s">
        <v>57</v>
      </c>
      <c r="C41" s="118">
        <f t="shared" si="1"/>
        <v>0</v>
      </c>
      <c r="D41" s="119" t="s">
        <v>42</v>
      </c>
      <c r="E41" s="120" t="s">
        <v>42</v>
      </c>
      <c r="F41" s="121" t="s">
        <v>42</v>
      </c>
      <c r="G41" s="119" t="s">
        <v>42</v>
      </c>
      <c r="H41" s="122" t="s">
        <v>42</v>
      </c>
      <c r="I41" s="123" t="s">
        <v>42</v>
      </c>
      <c r="J41" s="124"/>
      <c r="K41" s="125"/>
      <c r="L41" s="126">
        <f t="shared" si="2"/>
        <v>0</v>
      </c>
      <c r="M41" s="127" t="s">
        <v>42</v>
      </c>
      <c r="N41" s="120" t="s">
        <v>42</v>
      </c>
      <c r="O41" s="123" t="s">
        <v>42</v>
      </c>
      <c r="P41" s="76"/>
    </row>
    <row r="42" spans="1:16" ht="24" x14ac:dyDescent="0.25">
      <c r="A42" s="68">
        <v>21399</v>
      </c>
      <c r="B42" s="117" t="s">
        <v>58</v>
      </c>
      <c r="C42" s="118">
        <f t="shared" si="1"/>
        <v>0</v>
      </c>
      <c r="D42" s="119" t="s">
        <v>42</v>
      </c>
      <c r="E42" s="120" t="s">
        <v>42</v>
      </c>
      <c r="F42" s="121" t="s">
        <v>42</v>
      </c>
      <c r="G42" s="119" t="s">
        <v>42</v>
      </c>
      <c r="H42" s="122" t="s">
        <v>42</v>
      </c>
      <c r="I42" s="123" t="s">
        <v>42</v>
      </c>
      <c r="J42" s="124"/>
      <c r="K42" s="125"/>
      <c r="L42" s="126">
        <f t="shared" si="2"/>
        <v>0</v>
      </c>
      <c r="M42" s="127" t="s">
        <v>42</v>
      </c>
      <c r="N42" s="120" t="s">
        <v>42</v>
      </c>
      <c r="O42" s="123" t="s">
        <v>42</v>
      </c>
      <c r="P42" s="76"/>
    </row>
    <row r="43" spans="1:16" s="34" customFormat="1" ht="36.75" customHeight="1" x14ac:dyDescent="0.25">
      <c r="A43" s="105">
        <v>21420</v>
      </c>
      <c r="B43" s="90" t="s">
        <v>59</v>
      </c>
      <c r="C43" s="141">
        <f>F43</f>
        <v>0</v>
      </c>
      <c r="D43" s="142"/>
      <c r="E43" s="143"/>
      <c r="F43" s="94">
        <f>D43+E43</f>
        <v>0</v>
      </c>
      <c r="G43" s="95" t="s">
        <v>42</v>
      </c>
      <c r="H43" s="96" t="s">
        <v>42</v>
      </c>
      <c r="I43" s="97" t="s">
        <v>42</v>
      </c>
      <c r="J43" s="95" t="s">
        <v>42</v>
      </c>
      <c r="K43" s="96" t="s">
        <v>42</v>
      </c>
      <c r="L43" s="97" t="s">
        <v>42</v>
      </c>
      <c r="M43" s="98" t="s">
        <v>42</v>
      </c>
      <c r="N43" s="99" t="s">
        <v>42</v>
      </c>
      <c r="O43" s="97" t="s">
        <v>42</v>
      </c>
      <c r="P43" s="100"/>
    </row>
    <row r="44" spans="1:16" s="34" customFormat="1" ht="24" x14ac:dyDescent="0.25">
      <c r="A44" s="144">
        <v>21490</v>
      </c>
      <c r="B44" s="145" t="s">
        <v>60</v>
      </c>
      <c r="C44" s="141">
        <f>F44+I44+L44</f>
        <v>0</v>
      </c>
      <c r="D44" s="146">
        <f>D45</f>
        <v>0</v>
      </c>
      <c r="E44" s="147">
        <f>E45</f>
        <v>0</v>
      </c>
      <c r="F44" s="148">
        <f>D44+E44</f>
        <v>0</v>
      </c>
      <c r="G44" s="146">
        <f t="shared" ref="G44:K44" si="3">G45</f>
        <v>0</v>
      </c>
      <c r="H44" s="149">
        <f t="shared" si="3"/>
        <v>0</v>
      </c>
      <c r="I44" s="150">
        <f>G44+H44</f>
        <v>0</v>
      </c>
      <c r="J44" s="146">
        <f t="shared" si="3"/>
        <v>0</v>
      </c>
      <c r="K44" s="149">
        <f t="shared" si="3"/>
        <v>0</v>
      </c>
      <c r="L44" s="150">
        <f>J44+K44</f>
        <v>0</v>
      </c>
      <c r="M44" s="98" t="s">
        <v>42</v>
      </c>
      <c r="N44" s="99" t="s">
        <v>42</v>
      </c>
      <c r="O44" s="97" t="s">
        <v>42</v>
      </c>
      <c r="P44" s="100"/>
    </row>
    <row r="45" spans="1:16" s="34" customFormat="1" ht="24" x14ac:dyDescent="0.25">
      <c r="A45" s="68">
        <v>21499</v>
      </c>
      <c r="B45" s="117" t="s">
        <v>61</v>
      </c>
      <c r="C45" s="151">
        <f>F45+I45+L45</f>
        <v>0</v>
      </c>
      <c r="D45" s="60"/>
      <c r="E45" s="61"/>
      <c r="F45" s="62">
        <f>D45+E45</f>
        <v>0</v>
      </c>
      <c r="G45" s="152"/>
      <c r="H45" s="63"/>
      <c r="I45" s="64">
        <f>G45+H45</f>
        <v>0</v>
      </c>
      <c r="J45" s="60"/>
      <c r="K45" s="63"/>
      <c r="L45" s="64">
        <f>J45+K45</f>
        <v>0</v>
      </c>
      <c r="M45" s="139" t="s">
        <v>42</v>
      </c>
      <c r="N45" s="132" t="s">
        <v>42</v>
      </c>
      <c r="O45" s="135" t="s">
        <v>42</v>
      </c>
      <c r="P45" s="140"/>
    </row>
    <row r="46" spans="1:16" ht="24" x14ac:dyDescent="0.25">
      <c r="A46" s="153">
        <v>23000</v>
      </c>
      <c r="B46" s="154" t="s">
        <v>62</v>
      </c>
      <c r="C46" s="141">
        <f>O46</f>
        <v>0</v>
      </c>
      <c r="D46" s="155" t="s">
        <v>42</v>
      </c>
      <c r="E46" s="156" t="s">
        <v>42</v>
      </c>
      <c r="F46" s="157" t="s">
        <v>42</v>
      </c>
      <c r="G46" s="155" t="s">
        <v>42</v>
      </c>
      <c r="H46" s="158" t="s">
        <v>42</v>
      </c>
      <c r="I46" s="159" t="s">
        <v>42</v>
      </c>
      <c r="J46" s="155" t="s">
        <v>42</v>
      </c>
      <c r="K46" s="158" t="s">
        <v>42</v>
      </c>
      <c r="L46" s="159" t="s">
        <v>42</v>
      </c>
      <c r="M46" s="160">
        <f>SUM(M47:M48)</f>
        <v>0</v>
      </c>
      <c r="N46" s="161">
        <f>SUM(N47:N48)</f>
        <v>0</v>
      </c>
      <c r="O46" s="162">
        <f>M46+N46</f>
        <v>0</v>
      </c>
      <c r="P46" s="100"/>
    </row>
    <row r="47" spans="1:16" ht="24" x14ac:dyDescent="0.25">
      <c r="A47" s="163">
        <v>23410</v>
      </c>
      <c r="B47" s="164" t="s">
        <v>63</v>
      </c>
      <c r="C47" s="165">
        <f>O47</f>
        <v>0</v>
      </c>
      <c r="D47" s="166" t="s">
        <v>42</v>
      </c>
      <c r="E47" s="167" t="s">
        <v>42</v>
      </c>
      <c r="F47" s="168" t="s">
        <v>42</v>
      </c>
      <c r="G47" s="166" t="s">
        <v>42</v>
      </c>
      <c r="H47" s="169" t="s">
        <v>42</v>
      </c>
      <c r="I47" s="170" t="s">
        <v>42</v>
      </c>
      <c r="J47" s="166" t="s">
        <v>42</v>
      </c>
      <c r="K47" s="169" t="s">
        <v>42</v>
      </c>
      <c r="L47" s="170" t="s">
        <v>42</v>
      </c>
      <c r="M47" s="171"/>
      <c r="N47" s="172"/>
      <c r="O47" s="173">
        <f>M47+N47</f>
        <v>0</v>
      </c>
      <c r="P47" s="174"/>
    </row>
    <row r="48" spans="1:16" ht="24" x14ac:dyDescent="0.25">
      <c r="A48" s="163">
        <v>23510</v>
      </c>
      <c r="B48" s="164" t="s">
        <v>64</v>
      </c>
      <c r="C48" s="165">
        <f>O48</f>
        <v>0</v>
      </c>
      <c r="D48" s="166" t="s">
        <v>42</v>
      </c>
      <c r="E48" s="167" t="s">
        <v>42</v>
      </c>
      <c r="F48" s="168" t="s">
        <v>42</v>
      </c>
      <c r="G48" s="166" t="s">
        <v>42</v>
      </c>
      <c r="H48" s="169" t="s">
        <v>42</v>
      </c>
      <c r="I48" s="170" t="s">
        <v>42</v>
      </c>
      <c r="J48" s="166" t="s">
        <v>42</v>
      </c>
      <c r="K48" s="169" t="s">
        <v>42</v>
      </c>
      <c r="L48" s="170" t="s">
        <v>42</v>
      </c>
      <c r="M48" s="171"/>
      <c r="N48" s="172"/>
      <c r="O48" s="173">
        <f>M48+N48</f>
        <v>0</v>
      </c>
      <c r="P48" s="174"/>
    </row>
    <row r="49" spans="1:16" x14ac:dyDescent="0.25">
      <c r="A49" s="175"/>
      <c r="B49" s="164"/>
      <c r="C49" s="176"/>
      <c r="D49" s="166"/>
      <c r="E49" s="167"/>
      <c r="F49" s="177"/>
      <c r="G49" s="166"/>
      <c r="H49" s="169"/>
      <c r="I49" s="170"/>
      <c r="J49" s="178"/>
      <c r="K49" s="179"/>
      <c r="L49" s="180"/>
      <c r="M49" s="181"/>
      <c r="N49" s="182"/>
      <c r="O49" s="180"/>
      <c r="P49" s="174"/>
    </row>
    <row r="50" spans="1:16" s="34" customFormat="1" x14ac:dyDescent="0.25">
      <c r="A50" s="183"/>
      <c r="B50" s="184" t="s">
        <v>65</v>
      </c>
      <c r="C50" s="185"/>
      <c r="D50" s="186"/>
      <c r="E50" s="187"/>
      <c r="F50" s="188"/>
      <c r="G50" s="186"/>
      <c r="H50" s="189"/>
      <c r="I50" s="190"/>
      <c r="J50" s="186"/>
      <c r="K50" s="189"/>
      <c r="L50" s="190"/>
      <c r="M50" s="191"/>
      <c r="N50" s="187"/>
      <c r="O50" s="190"/>
      <c r="P50" s="192"/>
    </row>
    <row r="51" spans="1:16" s="34" customFormat="1" ht="12.75" thickBot="1" x14ac:dyDescent="0.3">
      <c r="A51" s="193"/>
      <c r="B51" s="36" t="s">
        <v>66</v>
      </c>
      <c r="C51" s="194">
        <f t="shared" ref="C51:C114" si="4">F51+I51+L51+O51</f>
        <v>89600</v>
      </c>
      <c r="D51" s="195">
        <f>SUM(D52,D283)</f>
        <v>89600</v>
      </c>
      <c r="E51" s="196">
        <f>SUM(E52,E283)</f>
        <v>0</v>
      </c>
      <c r="F51" s="197">
        <f t="shared" ref="F51:F115" si="5">D51+E51</f>
        <v>89600</v>
      </c>
      <c r="G51" s="195">
        <f>SUM(G52,G283)</f>
        <v>0</v>
      </c>
      <c r="H51" s="198">
        <f>SUM(H52,H283)</f>
        <v>0</v>
      </c>
      <c r="I51" s="199">
        <f t="shared" ref="I51:I115" si="6">G51+H51</f>
        <v>0</v>
      </c>
      <c r="J51" s="195">
        <f>SUM(J52,J283)</f>
        <v>0</v>
      </c>
      <c r="K51" s="198">
        <f>SUM(K52,K283)</f>
        <v>0</v>
      </c>
      <c r="L51" s="199">
        <f t="shared" ref="L51:L115" si="7">J51+K51</f>
        <v>0</v>
      </c>
      <c r="M51" s="200">
        <f>SUM(M52,M283)</f>
        <v>0</v>
      </c>
      <c r="N51" s="196">
        <f>SUM(N52,N283)</f>
        <v>0</v>
      </c>
      <c r="O51" s="199">
        <f t="shared" ref="O51:O115" si="8">M51+N51</f>
        <v>0</v>
      </c>
      <c r="P51" s="45"/>
    </row>
    <row r="52" spans="1:16" s="34" customFormat="1" ht="36.75" thickTop="1" x14ac:dyDescent="0.25">
      <c r="A52" s="201"/>
      <c r="B52" s="202" t="s">
        <v>67</v>
      </c>
      <c r="C52" s="203">
        <f t="shared" si="4"/>
        <v>89600</v>
      </c>
      <c r="D52" s="204">
        <f>SUM(D53,D195)</f>
        <v>89600</v>
      </c>
      <c r="E52" s="205">
        <f>SUM(E53,E195)</f>
        <v>0</v>
      </c>
      <c r="F52" s="206">
        <f t="shared" si="5"/>
        <v>89600</v>
      </c>
      <c r="G52" s="204">
        <f>SUM(G53,G195)</f>
        <v>0</v>
      </c>
      <c r="H52" s="207">
        <f>SUM(H53,H195)</f>
        <v>0</v>
      </c>
      <c r="I52" s="208">
        <f t="shared" si="6"/>
        <v>0</v>
      </c>
      <c r="J52" s="204">
        <f>SUM(J53,J195)</f>
        <v>0</v>
      </c>
      <c r="K52" s="207">
        <f>SUM(K53,K195)</f>
        <v>0</v>
      </c>
      <c r="L52" s="208">
        <f t="shared" si="7"/>
        <v>0</v>
      </c>
      <c r="M52" s="209">
        <f>SUM(M53,M195)</f>
        <v>0</v>
      </c>
      <c r="N52" s="205">
        <f>SUM(N53,N195)</f>
        <v>0</v>
      </c>
      <c r="O52" s="208">
        <f t="shared" si="8"/>
        <v>0</v>
      </c>
      <c r="P52" s="210"/>
    </row>
    <row r="53" spans="1:16" s="34" customFormat="1" ht="24" x14ac:dyDescent="0.25">
      <c r="A53" s="28"/>
      <c r="B53" s="26" t="s">
        <v>68</v>
      </c>
      <c r="C53" s="211">
        <f t="shared" si="4"/>
        <v>89600</v>
      </c>
      <c r="D53" s="212">
        <f>SUM(D54,D76,D174,D188)</f>
        <v>89600</v>
      </c>
      <c r="E53" s="213">
        <f>SUM(E54,E76,E174,E188)</f>
        <v>0</v>
      </c>
      <c r="F53" s="214">
        <f t="shared" si="5"/>
        <v>89600</v>
      </c>
      <c r="G53" s="212">
        <f>SUM(G54,G76,G174,G188)</f>
        <v>0</v>
      </c>
      <c r="H53" s="215">
        <f>SUM(H54,H76,H174,H188)</f>
        <v>0</v>
      </c>
      <c r="I53" s="216">
        <f t="shared" si="6"/>
        <v>0</v>
      </c>
      <c r="J53" s="212">
        <f>SUM(J54,J76,J174,J188)</f>
        <v>0</v>
      </c>
      <c r="K53" s="215">
        <f>SUM(K54,K76,K174,K188)</f>
        <v>0</v>
      </c>
      <c r="L53" s="216">
        <f t="shared" si="7"/>
        <v>0</v>
      </c>
      <c r="M53" s="46">
        <f>SUM(M54,M76,M174,M188)</f>
        <v>0</v>
      </c>
      <c r="N53" s="213">
        <f>SUM(N54,N76,N174,N188)</f>
        <v>0</v>
      </c>
      <c r="O53" s="216">
        <f t="shared" si="8"/>
        <v>0</v>
      </c>
      <c r="P53" s="217"/>
    </row>
    <row r="54" spans="1:16" s="34" customFormat="1" x14ac:dyDescent="0.25">
      <c r="A54" s="218">
        <v>1000</v>
      </c>
      <c r="B54" s="218" t="s">
        <v>69</v>
      </c>
      <c r="C54" s="219">
        <f t="shared" si="4"/>
        <v>0</v>
      </c>
      <c r="D54" s="220">
        <f>SUM(D55,D68)</f>
        <v>0</v>
      </c>
      <c r="E54" s="221">
        <f>SUM(E55,E68)</f>
        <v>0</v>
      </c>
      <c r="F54" s="222">
        <f t="shared" si="5"/>
        <v>0</v>
      </c>
      <c r="G54" s="220">
        <f>SUM(G55,G68)</f>
        <v>0</v>
      </c>
      <c r="H54" s="223">
        <f>SUM(H55,H68)</f>
        <v>0</v>
      </c>
      <c r="I54" s="224">
        <f t="shared" si="6"/>
        <v>0</v>
      </c>
      <c r="J54" s="220">
        <f>SUM(J55,J68)</f>
        <v>0</v>
      </c>
      <c r="K54" s="223">
        <f>SUM(K55,K68)</f>
        <v>0</v>
      </c>
      <c r="L54" s="224">
        <f t="shared" si="7"/>
        <v>0</v>
      </c>
      <c r="M54" s="225">
        <f>SUM(M55,M68)</f>
        <v>0</v>
      </c>
      <c r="N54" s="221">
        <f>SUM(N55,N68)</f>
        <v>0</v>
      </c>
      <c r="O54" s="224">
        <f t="shared" si="8"/>
        <v>0</v>
      </c>
      <c r="P54" s="226"/>
    </row>
    <row r="55" spans="1:16" x14ac:dyDescent="0.25">
      <c r="A55" s="90">
        <v>1100</v>
      </c>
      <c r="B55" s="227" t="s">
        <v>70</v>
      </c>
      <c r="C55" s="91">
        <f t="shared" si="4"/>
        <v>0</v>
      </c>
      <c r="D55" s="102">
        <f>SUM(D56,D59,D67)</f>
        <v>0</v>
      </c>
      <c r="E55" s="228">
        <f>SUM(E56,E59,E67)</f>
        <v>0</v>
      </c>
      <c r="F55" s="229">
        <f t="shared" si="5"/>
        <v>0</v>
      </c>
      <c r="G55" s="102">
        <f>SUM(G56,G59,G67)</f>
        <v>0</v>
      </c>
      <c r="H55" s="103">
        <f>SUM(H56,H59,H67)</f>
        <v>0</v>
      </c>
      <c r="I55" s="104">
        <f t="shared" si="6"/>
        <v>0</v>
      </c>
      <c r="J55" s="102">
        <f>SUM(J56,J59,J67)</f>
        <v>0</v>
      </c>
      <c r="K55" s="103">
        <f>SUM(K56,K59,K67)</f>
        <v>0</v>
      </c>
      <c r="L55" s="104">
        <f t="shared" si="7"/>
        <v>0</v>
      </c>
      <c r="M55" s="230">
        <f>SUM(M56,M59,M67)</f>
        <v>0</v>
      </c>
      <c r="N55" s="231">
        <f>SUM(N56,N59,N67)</f>
        <v>0</v>
      </c>
      <c r="O55" s="232">
        <f t="shared" si="8"/>
        <v>0</v>
      </c>
      <c r="P55" s="233"/>
    </row>
    <row r="56" spans="1:16" x14ac:dyDescent="0.25">
      <c r="A56" s="234">
        <v>1110</v>
      </c>
      <c r="B56" s="164" t="s">
        <v>71</v>
      </c>
      <c r="C56" s="176">
        <f t="shared" si="4"/>
        <v>0</v>
      </c>
      <c r="D56" s="235">
        <f>SUM(D57:D58)</f>
        <v>0</v>
      </c>
      <c r="E56" s="236">
        <f>SUM(E57:E58)</f>
        <v>0</v>
      </c>
      <c r="F56" s="237">
        <f t="shared" si="5"/>
        <v>0</v>
      </c>
      <c r="G56" s="235">
        <f>SUM(G57:G58)</f>
        <v>0</v>
      </c>
      <c r="H56" s="238">
        <f>SUM(H57:H58)</f>
        <v>0</v>
      </c>
      <c r="I56" s="239">
        <f t="shared" si="6"/>
        <v>0</v>
      </c>
      <c r="J56" s="235">
        <f>SUM(J57:J58)</f>
        <v>0</v>
      </c>
      <c r="K56" s="238">
        <f>SUM(K57:K58)</f>
        <v>0</v>
      </c>
      <c r="L56" s="239">
        <f t="shared" si="7"/>
        <v>0</v>
      </c>
      <c r="M56" s="240">
        <f>SUM(M57:M58)</f>
        <v>0</v>
      </c>
      <c r="N56" s="236">
        <f>SUM(N57:N58)</f>
        <v>0</v>
      </c>
      <c r="O56" s="239">
        <f t="shared" si="8"/>
        <v>0</v>
      </c>
      <c r="P56" s="174"/>
    </row>
    <row r="57" spans="1:16" x14ac:dyDescent="0.25">
      <c r="A57" s="58">
        <v>1111</v>
      </c>
      <c r="B57" s="106" t="s">
        <v>72</v>
      </c>
      <c r="C57" s="107">
        <f t="shared" si="4"/>
        <v>0</v>
      </c>
      <c r="D57" s="113"/>
      <c r="E57" s="241"/>
      <c r="F57" s="242">
        <f t="shared" si="5"/>
        <v>0</v>
      </c>
      <c r="G57" s="113"/>
      <c r="H57" s="114"/>
      <c r="I57" s="115">
        <f t="shared" si="6"/>
        <v>0</v>
      </c>
      <c r="J57" s="113"/>
      <c r="K57" s="114"/>
      <c r="L57" s="115">
        <f t="shared" si="7"/>
        <v>0</v>
      </c>
      <c r="M57" s="243"/>
      <c r="N57" s="241"/>
      <c r="O57" s="115">
        <f t="shared" si="8"/>
        <v>0</v>
      </c>
      <c r="P57" s="66"/>
    </row>
    <row r="58" spans="1:16" ht="24" customHeight="1" x14ac:dyDescent="0.25">
      <c r="A58" s="68">
        <v>1119</v>
      </c>
      <c r="B58" s="117" t="s">
        <v>73</v>
      </c>
      <c r="C58" s="118">
        <f t="shared" si="4"/>
        <v>0</v>
      </c>
      <c r="D58" s="124"/>
      <c r="E58" s="244"/>
      <c r="F58" s="245">
        <f t="shared" si="5"/>
        <v>0</v>
      </c>
      <c r="G58" s="124"/>
      <c r="H58" s="125"/>
      <c r="I58" s="126">
        <f t="shared" si="6"/>
        <v>0</v>
      </c>
      <c r="J58" s="124"/>
      <c r="K58" s="125"/>
      <c r="L58" s="126">
        <f t="shared" si="7"/>
        <v>0</v>
      </c>
      <c r="M58" s="246"/>
      <c r="N58" s="244"/>
      <c r="O58" s="126">
        <f t="shared" si="8"/>
        <v>0</v>
      </c>
      <c r="P58" s="76"/>
    </row>
    <row r="59" spans="1:16" ht="23.25" customHeight="1" x14ac:dyDescent="0.25">
      <c r="A59" s="247">
        <v>1140</v>
      </c>
      <c r="B59" s="117" t="s">
        <v>74</v>
      </c>
      <c r="C59" s="118">
        <f t="shared" si="4"/>
        <v>0</v>
      </c>
      <c r="D59" s="248">
        <f>SUM(D60:D66)</f>
        <v>0</v>
      </c>
      <c r="E59" s="249">
        <f>SUM(E60:E66)</f>
        <v>0</v>
      </c>
      <c r="F59" s="250">
        <f>D59+E59</f>
        <v>0</v>
      </c>
      <c r="G59" s="248">
        <f>SUM(G60:G66)</f>
        <v>0</v>
      </c>
      <c r="H59" s="251">
        <f>SUM(H60:H66)</f>
        <v>0</v>
      </c>
      <c r="I59" s="252">
        <f t="shared" si="6"/>
        <v>0</v>
      </c>
      <c r="J59" s="248">
        <f>SUM(J60:J66)</f>
        <v>0</v>
      </c>
      <c r="K59" s="251">
        <f>SUM(K60:K66)</f>
        <v>0</v>
      </c>
      <c r="L59" s="252">
        <f t="shared" si="7"/>
        <v>0</v>
      </c>
      <c r="M59" s="253">
        <f>SUM(M60:M66)</f>
        <v>0</v>
      </c>
      <c r="N59" s="249">
        <f>SUM(N60:N66)</f>
        <v>0</v>
      </c>
      <c r="O59" s="252">
        <f t="shared" si="8"/>
        <v>0</v>
      </c>
      <c r="P59" s="76"/>
    </row>
    <row r="60" spans="1:16" x14ac:dyDescent="0.25">
      <c r="A60" s="68">
        <v>1141</v>
      </c>
      <c r="B60" s="117" t="s">
        <v>75</v>
      </c>
      <c r="C60" s="118">
        <f t="shared" si="4"/>
        <v>0</v>
      </c>
      <c r="D60" s="124"/>
      <c r="E60" s="244"/>
      <c r="F60" s="245">
        <f t="shared" si="5"/>
        <v>0</v>
      </c>
      <c r="G60" s="124"/>
      <c r="H60" s="125"/>
      <c r="I60" s="126">
        <f t="shared" si="6"/>
        <v>0</v>
      </c>
      <c r="J60" s="124"/>
      <c r="K60" s="125"/>
      <c r="L60" s="126">
        <f t="shared" si="7"/>
        <v>0</v>
      </c>
      <c r="M60" s="246"/>
      <c r="N60" s="244"/>
      <c r="O60" s="126">
        <f t="shared" si="8"/>
        <v>0</v>
      </c>
      <c r="P60" s="76"/>
    </row>
    <row r="61" spans="1:16" ht="24.75" customHeight="1" x14ac:dyDescent="0.25">
      <c r="A61" s="68">
        <v>1142</v>
      </c>
      <c r="B61" s="117" t="s">
        <v>76</v>
      </c>
      <c r="C61" s="118">
        <f t="shared" si="4"/>
        <v>0</v>
      </c>
      <c r="D61" s="124"/>
      <c r="E61" s="244"/>
      <c r="F61" s="245">
        <f t="shared" si="5"/>
        <v>0</v>
      </c>
      <c r="G61" s="124"/>
      <c r="H61" s="125"/>
      <c r="I61" s="126">
        <f t="shared" si="6"/>
        <v>0</v>
      </c>
      <c r="J61" s="124"/>
      <c r="K61" s="125"/>
      <c r="L61" s="126">
        <f t="shared" si="7"/>
        <v>0</v>
      </c>
      <c r="M61" s="246"/>
      <c r="N61" s="244"/>
      <c r="O61" s="126">
        <f t="shared" si="8"/>
        <v>0</v>
      </c>
      <c r="P61" s="76"/>
    </row>
    <row r="62" spans="1:16" ht="24" x14ac:dyDescent="0.25">
      <c r="A62" s="68">
        <v>1145</v>
      </c>
      <c r="B62" s="117" t="s">
        <v>77</v>
      </c>
      <c r="C62" s="118">
        <f t="shared" si="4"/>
        <v>0</v>
      </c>
      <c r="D62" s="124"/>
      <c r="E62" s="244"/>
      <c r="F62" s="245">
        <f t="shared" si="5"/>
        <v>0</v>
      </c>
      <c r="G62" s="124"/>
      <c r="H62" s="125"/>
      <c r="I62" s="126">
        <f t="shared" si="6"/>
        <v>0</v>
      </c>
      <c r="J62" s="124"/>
      <c r="K62" s="125"/>
      <c r="L62" s="126">
        <f t="shared" si="7"/>
        <v>0</v>
      </c>
      <c r="M62" s="246"/>
      <c r="N62" s="244"/>
      <c r="O62" s="126">
        <f t="shared" si="8"/>
        <v>0</v>
      </c>
      <c r="P62" s="76"/>
    </row>
    <row r="63" spans="1:16" ht="27.75" customHeight="1" x14ac:dyDescent="0.25">
      <c r="A63" s="68">
        <v>1146</v>
      </c>
      <c r="B63" s="117" t="s">
        <v>78</v>
      </c>
      <c r="C63" s="118">
        <f t="shared" si="4"/>
        <v>0</v>
      </c>
      <c r="D63" s="124"/>
      <c r="E63" s="244"/>
      <c r="F63" s="245">
        <f t="shared" si="5"/>
        <v>0</v>
      </c>
      <c r="G63" s="124"/>
      <c r="H63" s="125"/>
      <c r="I63" s="126">
        <f t="shared" si="6"/>
        <v>0</v>
      </c>
      <c r="J63" s="124"/>
      <c r="K63" s="125"/>
      <c r="L63" s="126">
        <f t="shared" si="7"/>
        <v>0</v>
      </c>
      <c r="M63" s="246"/>
      <c r="N63" s="244"/>
      <c r="O63" s="126">
        <f t="shared" si="8"/>
        <v>0</v>
      </c>
      <c r="P63" s="76"/>
    </row>
    <row r="64" spans="1:16" x14ac:dyDescent="0.25">
      <c r="A64" s="68">
        <v>1147</v>
      </c>
      <c r="B64" s="117" t="s">
        <v>79</v>
      </c>
      <c r="C64" s="118">
        <f t="shared" si="4"/>
        <v>0</v>
      </c>
      <c r="D64" s="124"/>
      <c r="E64" s="244"/>
      <c r="F64" s="245">
        <f t="shared" si="5"/>
        <v>0</v>
      </c>
      <c r="G64" s="124"/>
      <c r="H64" s="125"/>
      <c r="I64" s="126">
        <f t="shared" si="6"/>
        <v>0</v>
      </c>
      <c r="J64" s="124"/>
      <c r="K64" s="125"/>
      <c r="L64" s="126">
        <f t="shared" si="7"/>
        <v>0</v>
      </c>
      <c r="M64" s="246"/>
      <c r="N64" s="244"/>
      <c r="O64" s="126">
        <f t="shared" si="8"/>
        <v>0</v>
      </c>
      <c r="P64" s="76"/>
    </row>
    <row r="65" spans="1:16" x14ac:dyDescent="0.25">
      <c r="A65" s="68">
        <v>1148</v>
      </c>
      <c r="B65" s="117" t="s">
        <v>80</v>
      </c>
      <c r="C65" s="118">
        <f t="shared" si="4"/>
        <v>0</v>
      </c>
      <c r="D65" s="124"/>
      <c r="E65" s="244"/>
      <c r="F65" s="245">
        <f t="shared" si="5"/>
        <v>0</v>
      </c>
      <c r="G65" s="124"/>
      <c r="H65" s="125"/>
      <c r="I65" s="126">
        <f t="shared" si="6"/>
        <v>0</v>
      </c>
      <c r="J65" s="124"/>
      <c r="K65" s="125"/>
      <c r="L65" s="126">
        <f t="shared" si="7"/>
        <v>0</v>
      </c>
      <c r="M65" s="246"/>
      <c r="N65" s="244"/>
      <c r="O65" s="126">
        <f t="shared" si="8"/>
        <v>0</v>
      </c>
      <c r="P65" s="76"/>
    </row>
    <row r="66" spans="1:16" ht="37.5" customHeight="1" x14ac:dyDescent="0.25">
      <c r="A66" s="68">
        <v>1149</v>
      </c>
      <c r="B66" s="117" t="s">
        <v>81</v>
      </c>
      <c r="C66" s="118">
        <f t="shared" si="4"/>
        <v>0</v>
      </c>
      <c r="D66" s="124"/>
      <c r="E66" s="244"/>
      <c r="F66" s="245">
        <f t="shared" si="5"/>
        <v>0</v>
      </c>
      <c r="G66" s="124"/>
      <c r="H66" s="125"/>
      <c r="I66" s="126">
        <f t="shared" si="6"/>
        <v>0</v>
      </c>
      <c r="J66" s="124"/>
      <c r="K66" s="125"/>
      <c r="L66" s="126">
        <f t="shared" si="7"/>
        <v>0</v>
      </c>
      <c r="M66" s="246"/>
      <c r="N66" s="244"/>
      <c r="O66" s="126">
        <f t="shared" si="8"/>
        <v>0</v>
      </c>
      <c r="P66" s="76"/>
    </row>
    <row r="67" spans="1:16" ht="36" x14ac:dyDescent="0.25">
      <c r="A67" s="234">
        <v>1150</v>
      </c>
      <c r="B67" s="164" t="s">
        <v>82</v>
      </c>
      <c r="C67" s="118">
        <f t="shared" si="4"/>
        <v>0</v>
      </c>
      <c r="D67" s="254"/>
      <c r="E67" s="255"/>
      <c r="F67" s="256">
        <f t="shared" si="5"/>
        <v>0</v>
      </c>
      <c r="G67" s="254"/>
      <c r="H67" s="257"/>
      <c r="I67" s="258">
        <f t="shared" si="6"/>
        <v>0</v>
      </c>
      <c r="J67" s="254"/>
      <c r="K67" s="257"/>
      <c r="L67" s="258">
        <f t="shared" si="7"/>
        <v>0</v>
      </c>
      <c r="M67" s="259"/>
      <c r="N67" s="255"/>
      <c r="O67" s="258">
        <f t="shared" si="8"/>
        <v>0</v>
      </c>
      <c r="P67" s="174"/>
    </row>
    <row r="68" spans="1:16" ht="36" x14ac:dyDescent="0.25">
      <c r="A68" s="90">
        <v>1200</v>
      </c>
      <c r="B68" s="227" t="s">
        <v>83</v>
      </c>
      <c r="C68" s="91">
        <f t="shared" si="4"/>
        <v>0</v>
      </c>
      <c r="D68" s="102">
        <f>SUM(D69:D70)</f>
        <v>0</v>
      </c>
      <c r="E68" s="228">
        <f>SUM(E69:E70)</f>
        <v>0</v>
      </c>
      <c r="F68" s="229">
        <f>D68+E68</f>
        <v>0</v>
      </c>
      <c r="G68" s="102">
        <f>SUM(G69:G70)</f>
        <v>0</v>
      </c>
      <c r="H68" s="103">
        <f>SUM(H69:H70)</f>
        <v>0</v>
      </c>
      <c r="I68" s="104">
        <f t="shared" si="6"/>
        <v>0</v>
      </c>
      <c r="J68" s="102">
        <f>SUM(J69:J70)</f>
        <v>0</v>
      </c>
      <c r="K68" s="103">
        <f>SUM(K69:K70)</f>
        <v>0</v>
      </c>
      <c r="L68" s="104">
        <f t="shared" si="7"/>
        <v>0</v>
      </c>
      <c r="M68" s="260">
        <f>SUM(M69:M70)</f>
        <v>0</v>
      </c>
      <c r="N68" s="228">
        <f>SUM(N69:N70)</f>
        <v>0</v>
      </c>
      <c r="O68" s="104">
        <f t="shared" si="8"/>
        <v>0</v>
      </c>
      <c r="P68" s="100"/>
    </row>
    <row r="69" spans="1:16" ht="24" x14ac:dyDescent="0.25">
      <c r="A69" s="578">
        <v>1210</v>
      </c>
      <c r="B69" s="106" t="s">
        <v>84</v>
      </c>
      <c r="C69" s="107">
        <f t="shared" si="4"/>
        <v>0</v>
      </c>
      <c r="D69" s="113"/>
      <c r="E69" s="241"/>
      <c r="F69" s="242">
        <f t="shared" si="5"/>
        <v>0</v>
      </c>
      <c r="G69" s="113"/>
      <c r="H69" s="114"/>
      <c r="I69" s="115">
        <f t="shared" si="6"/>
        <v>0</v>
      </c>
      <c r="J69" s="113"/>
      <c r="K69" s="114"/>
      <c r="L69" s="115">
        <f t="shared" si="7"/>
        <v>0</v>
      </c>
      <c r="M69" s="243"/>
      <c r="N69" s="241"/>
      <c r="O69" s="115">
        <f t="shared" si="8"/>
        <v>0</v>
      </c>
      <c r="P69" s="66"/>
    </row>
    <row r="70" spans="1:16" ht="24" x14ac:dyDescent="0.25">
      <c r="A70" s="247">
        <v>1220</v>
      </c>
      <c r="B70" s="117" t="s">
        <v>85</v>
      </c>
      <c r="C70" s="118">
        <f t="shared" si="4"/>
        <v>0</v>
      </c>
      <c r="D70" s="248">
        <f>SUM(D71:D75)</f>
        <v>0</v>
      </c>
      <c r="E70" s="249">
        <f>SUM(E71:E75)</f>
        <v>0</v>
      </c>
      <c r="F70" s="250">
        <f t="shared" si="5"/>
        <v>0</v>
      </c>
      <c r="G70" s="248">
        <f>SUM(G71:G75)</f>
        <v>0</v>
      </c>
      <c r="H70" s="251">
        <f>SUM(H71:H75)</f>
        <v>0</v>
      </c>
      <c r="I70" s="252">
        <f t="shared" si="6"/>
        <v>0</v>
      </c>
      <c r="J70" s="248">
        <f>SUM(J71:J75)</f>
        <v>0</v>
      </c>
      <c r="K70" s="251">
        <f>SUM(K71:K75)</f>
        <v>0</v>
      </c>
      <c r="L70" s="252">
        <f t="shared" si="7"/>
        <v>0</v>
      </c>
      <c r="M70" s="253">
        <f>SUM(M71:M75)</f>
        <v>0</v>
      </c>
      <c r="N70" s="249">
        <f>SUM(N71:N75)</f>
        <v>0</v>
      </c>
      <c r="O70" s="252">
        <f t="shared" si="8"/>
        <v>0</v>
      </c>
      <c r="P70" s="76"/>
    </row>
    <row r="71" spans="1:16" ht="60" x14ac:dyDescent="0.25">
      <c r="A71" s="68">
        <v>1221</v>
      </c>
      <c r="B71" s="117" t="s">
        <v>86</v>
      </c>
      <c r="C71" s="118">
        <f t="shared" si="4"/>
        <v>0</v>
      </c>
      <c r="D71" s="124"/>
      <c r="E71" s="244"/>
      <c r="F71" s="245">
        <f t="shared" si="5"/>
        <v>0</v>
      </c>
      <c r="G71" s="124"/>
      <c r="H71" s="125"/>
      <c r="I71" s="126">
        <f t="shared" si="6"/>
        <v>0</v>
      </c>
      <c r="J71" s="124"/>
      <c r="K71" s="125"/>
      <c r="L71" s="126">
        <f t="shared" si="7"/>
        <v>0</v>
      </c>
      <c r="M71" s="246"/>
      <c r="N71" s="244"/>
      <c r="O71" s="126">
        <f t="shared" si="8"/>
        <v>0</v>
      </c>
      <c r="P71" s="76"/>
    </row>
    <row r="72" spans="1:16" x14ac:dyDescent="0.25">
      <c r="A72" s="68">
        <v>1223</v>
      </c>
      <c r="B72" s="117" t="s">
        <v>87</v>
      </c>
      <c r="C72" s="118">
        <f t="shared" si="4"/>
        <v>0</v>
      </c>
      <c r="D72" s="124"/>
      <c r="E72" s="244"/>
      <c r="F72" s="245">
        <f t="shared" si="5"/>
        <v>0</v>
      </c>
      <c r="G72" s="124"/>
      <c r="H72" s="125"/>
      <c r="I72" s="126">
        <f t="shared" si="6"/>
        <v>0</v>
      </c>
      <c r="J72" s="124"/>
      <c r="K72" s="125"/>
      <c r="L72" s="126">
        <f t="shared" si="7"/>
        <v>0</v>
      </c>
      <c r="M72" s="246"/>
      <c r="N72" s="244"/>
      <c r="O72" s="126">
        <f t="shared" si="8"/>
        <v>0</v>
      </c>
      <c r="P72" s="76"/>
    </row>
    <row r="73" spans="1:16" x14ac:dyDescent="0.25">
      <c r="A73" s="68">
        <v>1225</v>
      </c>
      <c r="B73" s="117" t="s">
        <v>88</v>
      </c>
      <c r="C73" s="118">
        <f t="shared" si="4"/>
        <v>0</v>
      </c>
      <c r="D73" s="124"/>
      <c r="E73" s="244"/>
      <c r="F73" s="245">
        <f t="shared" si="5"/>
        <v>0</v>
      </c>
      <c r="G73" s="124"/>
      <c r="H73" s="125"/>
      <c r="I73" s="126">
        <f t="shared" si="6"/>
        <v>0</v>
      </c>
      <c r="J73" s="124"/>
      <c r="K73" s="125"/>
      <c r="L73" s="126">
        <f t="shared" si="7"/>
        <v>0</v>
      </c>
      <c r="M73" s="246"/>
      <c r="N73" s="244"/>
      <c r="O73" s="126">
        <f t="shared" si="8"/>
        <v>0</v>
      </c>
      <c r="P73" s="76"/>
    </row>
    <row r="74" spans="1:16" ht="36" x14ac:dyDescent="0.25">
      <c r="A74" s="68">
        <v>1227</v>
      </c>
      <c r="B74" s="117" t="s">
        <v>89</v>
      </c>
      <c r="C74" s="118">
        <f t="shared" si="4"/>
        <v>0</v>
      </c>
      <c r="D74" s="124"/>
      <c r="E74" s="244"/>
      <c r="F74" s="245">
        <f t="shared" si="5"/>
        <v>0</v>
      </c>
      <c r="G74" s="124"/>
      <c r="H74" s="125"/>
      <c r="I74" s="126">
        <f t="shared" si="6"/>
        <v>0</v>
      </c>
      <c r="J74" s="124"/>
      <c r="K74" s="125"/>
      <c r="L74" s="126">
        <f t="shared" si="7"/>
        <v>0</v>
      </c>
      <c r="M74" s="246"/>
      <c r="N74" s="244"/>
      <c r="O74" s="126">
        <f t="shared" si="8"/>
        <v>0</v>
      </c>
      <c r="P74" s="76"/>
    </row>
    <row r="75" spans="1:16" ht="60" x14ac:dyDescent="0.25">
      <c r="A75" s="68">
        <v>1228</v>
      </c>
      <c r="B75" s="117" t="s">
        <v>90</v>
      </c>
      <c r="C75" s="118">
        <f t="shared" si="4"/>
        <v>0</v>
      </c>
      <c r="D75" s="124"/>
      <c r="E75" s="244"/>
      <c r="F75" s="245">
        <f t="shared" si="5"/>
        <v>0</v>
      </c>
      <c r="G75" s="124"/>
      <c r="H75" s="125"/>
      <c r="I75" s="126">
        <f t="shared" si="6"/>
        <v>0</v>
      </c>
      <c r="J75" s="124"/>
      <c r="K75" s="125"/>
      <c r="L75" s="126">
        <f t="shared" si="7"/>
        <v>0</v>
      </c>
      <c r="M75" s="246"/>
      <c r="N75" s="244"/>
      <c r="O75" s="126">
        <f t="shared" si="8"/>
        <v>0</v>
      </c>
      <c r="P75" s="76"/>
    </row>
    <row r="76" spans="1:16" ht="15" customHeight="1" x14ac:dyDescent="0.25">
      <c r="A76" s="218">
        <v>2000</v>
      </c>
      <c r="B76" s="218" t="s">
        <v>91</v>
      </c>
      <c r="C76" s="219">
        <f t="shared" si="4"/>
        <v>89600</v>
      </c>
      <c r="D76" s="220">
        <f>SUM(D77,D84,D131,D165,D166,D173)</f>
        <v>89600</v>
      </c>
      <c r="E76" s="221">
        <f>SUM(E77,E84,E131,E165,E166,E173)</f>
        <v>0</v>
      </c>
      <c r="F76" s="222">
        <f t="shared" si="5"/>
        <v>89600</v>
      </c>
      <c r="G76" s="220">
        <f>SUM(G77,G84,G131,G165,G166,G173)</f>
        <v>0</v>
      </c>
      <c r="H76" s="223">
        <f>SUM(H77,H84,H131,H165,H166,H173)</f>
        <v>0</v>
      </c>
      <c r="I76" s="224">
        <f t="shared" si="6"/>
        <v>0</v>
      </c>
      <c r="J76" s="220">
        <f>SUM(J77,J84,J131,J165,J166,J173)</f>
        <v>0</v>
      </c>
      <c r="K76" s="223">
        <f>SUM(K77,K84,K131,K165,K166,K173)</f>
        <v>0</v>
      </c>
      <c r="L76" s="224">
        <f t="shared" si="7"/>
        <v>0</v>
      </c>
      <c r="M76" s="225">
        <f>SUM(M77,M84,M131,M165,M166,M173)</f>
        <v>0</v>
      </c>
      <c r="N76" s="221">
        <f>SUM(N77,N84,N131,N165,N166,N173)</f>
        <v>0</v>
      </c>
      <c r="O76" s="224">
        <f t="shared" si="8"/>
        <v>0</v>
      </c>
      <c r="P76" s="226"/>
    </row>
    <row r="77" spans="1:16" ht="36" customHeight="1" x14ac:dyDescent="0.25">
      <c r="A77" s="90">
        <v>2100</v>
      </c>
      <c r="B77" s="227" t="s">
        <v>92</v>
      </c>
      <c r="C77" s="91">
        <f t="shared" si="4"/>
        <v>32500</v>
      </c>
      <c r="D77" s="102">
        <f>SUM(D78,D81)</f>
        <v>32500</v>
      </c>
      <c r="E77" s="228">
        <f>SUM(E78,E81)</f>
        <v>0</v>
      </c>
      <c r="F77" s="229">
        <f t="shared" si="5"/>
        <v>32500</v>
      </c>
      <c r="G77" s="102">
        <f>SUM(G78,G81)</f>
        <v>0</v>
      </c>
      <c r="H77" s="103">
        <f>SUM(H78,H81)</f>
        <v>0</v>
      </c>
      <c r="I77" s="104">
        <f t="shared" si="6"/>
        <v>0</v>
      </c>
      <c r="J77" s="102">
        <f>SUM(J78,J81)</f>
        <v>0</v>
      </c>
      <c r="K77" s="103">
        <f>SUM(K78,K81)</f>
        <v>0</v>
      </c>
      <c r="L77" s="104">
        <f t="shared" si="7"/>
        <v>0</v>
      </c>
      <c r="M77" s="260">
        <f>SUM(M78,M81)</f>
        <v>0</v>
      </c>
      <c r="N77" s="228">
        <f>SUM(N78,N81)</f>
        <v>0</v>
      </c>
      <c r="O77" s="104">
        <f t="shared" si="8"/>
        <v>0</v>
      </c>
      <c r="P77" s="100"/>
    </row>
    <row r="78" spans="1:16" ht="35.25" customHeight="1" x14ac:dyDescent="0.25">
      <c r="A78" s="578">
        <v>2110</v>
      </c>
      <c r="B78" s="106" t="s">
        <v>93</v>
      </c>
      <c r="C78" s="107">
        <f t="shared" si="4"/>
        <v>0</v>
      </c>
      <c r="D78" s="262">
        <f>SUM(D79:D80)</f>
        <v>0</v>
      </c>
      <c r="E78" s="263">
        <f>SUM(E79:E80)</f>
        <v>0</v>
      </c>
      <c r="F78" s="264">
        <f t="shared" si="5"/>
        <v>0</v>
      </c>
      <c r="G78" s="262">
        <f>SUM(G79:G80)</f>
        <v>0</v>
      </c>
      <c r="H78" s="265">
        <f>SUM(H79:H80)</f>
        <v>0</v>
      </c>
      <c r="I78" s="266">
        <f t="shared" si="6"/>
        <v>0</v>
      </c>
      <c r="J78" s="262">
        <f>SUM(J79:J80)</f>
        <v>0</v>
      </c>
      <c r="K78" s="265">
        <f>SUM(K79:K80)</f>
        <v>0</v>
      </c>
      <c r="L78" s="266">
        <f t="shared" si="7"/>
        <v>0</v>
      </c>
      <c r="M78" s="267">
        <f>SUM(M79:M80)</f>
        <v>0</v>
      </c>
      <c r="N78" s="263">
        <f>SUM(N79:N80)</f>
        <v>0</v>
      </c>
      <c r="O78" s="266">
        <f t="shared" si="8"/>
        <v>0</v>
      </c>
      <c r="P78" s="66"/>
    </row>
    <row r="79" spans="1:16" x14ac:dyDescent="0.25">
      <c r="A79" s="68">
        <v>2111</v>
      </c>
      <c r="B79" s="117" t="s">
        <v>94</v>
      </c>
      <c r="C79" s="118">
        <f t="shared" si="4"/>
        <v>0</v>
      </c>
      <c r="D79" s="124"/>
      <c r="E79" s="244"/>
      <c r="F79" s="245">
        <f t="shared" si="5"/>
        <v>0</v>
      </c>
      <c r="G79" s="124"/>
      <c r="H79" s="125"/>
      <c r="I79" s="126">
        <f t="shared" si="6"/>
        <v>0</v>
      </c>
      <c r="J79" s="124"/>
      <c r="K79" s="125"/>
      <c r="L79" s="126">
        <f t="shared" si="7"/>
        <v>0</v>
      </c>
      <c r="M79" s="246"/>
      <c r="N79" s="244"/>
      <c r="O79" s="126">
        <f t="shared" si="8"/>
        <v>0</v>
      </c>
      <c r="P79" s="76"/>
    </row>
    <row r="80" spans="1:16" ht="24" x14ac:dyDescent="0.25">
      <c r="A80" s="68">
        <v>2112</v>
      </c>
      <c r="B80" s="117" t="s">
        <v>95</v>
      </c>
      <c r="C80" s="118">
        <f t="shared" si="4"/>
        <v>0</v>
      </c>
      <c r="D80" s="124"/>
      <c r="E80" s="244"/>
      <c r="F80" s="245">
        <f t="shared" si="5"/>
        <v>0</v>
      </c>
      <c r="G80" s="124"/>
      <c r="H80" s="125"/>
      <c r="I80" s="126">
        <f t="shared" si="6"/>
        <v>0</v>
      </c>
      <c r="J80" s="124"/>
      <c r="K80" s="125"/>
      <c r="L80" s="126">
        <f t="shared" si="7"/>
        <v>0</v>
      </c>
      <c r="M80" s="246"/>
      <c r="N80" s="244"/>
      <c r="O80" s="126">
        <f t="shared" si="8"/>
        <v>0</v>
      </c>
      <c r="P80" s="76"/>
    </row>
    <row r="81" spans="1:16" ht="33" customHeight="1" x14ac:dyDescent="0.25">
      <c r="A81" s="247">
        <v>2120</v>
      </c>
      <c r="B81" s="117" t="s">
        <v>96</v>
      </c>
      <c r="C81" s="118">
        <f t="shared" si="4"/>
        <v>32500</v>
      </c>
      <c r="D81" s="248">
        <f>SUM(D82:D83)</f>
        <v>32500</v>
      </c>
      <c r="E81" s="249">
        <f>SUM(E82:E83)</f>
        <v>0</v>
      </c>
      <c r="F81" s="250">
        <f t="shared" si="5"/>
        <v>32500</v>
      </c>
      <c r="G81" s="248">
        <f>SUM(G82:G83)</f>
        <v>0</v>
      </c>
      <c r="H81" s="251">
        <f>SUM(H82:H83)</f>
        <v>0</v>
      </c>
      <c r="I81" s="252">
        <f t="shared" si="6"/>
        <v>0</v>
      </c>
      <c r="J81" s="248">
        <f>SUM(J82:J83)</f>
        <v>0</v>
      </c>
      <c r="K81" s="251">
        <f>SUM(K82:K83)</f>
        <v>0</v>
      </c>
      <c r="L81" s="252">
        <f t="shared" si="7"/>
        <v>0</v>
      </c>
      <c r="M81" s="253">
        <f>SUM(M82:M83)</f>
        <v>0</v>
      </c>
      <c r="N81" s="249">
        <f>SUM(N82:N83)</f>
        <v>0</v>
      </c>
      <c r="O81" s="252">
        <f t="shared" si="8"/>
        <v>0</v>
      </c>
      <c r="P81" s="76"/>
    </row>
    <row r="82" spans="1:16" x14ac:dyDescent="0.25">
      <c r="A82" s="68">
        <v>2121</v>
      </c>
      <c r="B82" s="117" t="s">
        <v>94</v>
      </c>
      <c r="C82" s="118">
        <f t="shared" si="4"/>
        <v>2500</v>
      </c>
      <c r="D82" s="124">
        <v>2500</v>
      </c>
      <c r="E82" s="244"/>
      <c r="F82" s="245">
        <f t="shared" si="5"/>
        <v>2500</v>
      </c>
      <c r="G82" s="124"/>
      <c r="H82" s="125"/>
      <c r="I82" s="126">
        <f t="shared" si="6"/>
        <v>0</v>
      </c>
      <c r="J82" s="124"/>
      <c r="K82" s="125"/>
      <c r="L82" s="126">
        <f t="shared" si="7"/>
        <v>0</v>
      </c>
      <c r="M82" s="246"/>
      <c r="N82" s="244"/>
      <c r="O82" s="126">
        <f t="shared" si="8"/>
        <v>0</v>
      </c>
      <c r="P82" s="76"/>
    </row>
    <row r="83" spans="1:16" ht="24" x14ac:dyDescent="0.25">
      <c r="A83" s="68">
        <v>2122</v>
      </c>
      <c r="B83" s="117" t="s">
        <v>95</v>
      </c>
      <c r="C83" s="118">
        <f t="shared" si="4"/>
        <v>30000</v>
      </c>
      <c r="D83" s="124">
        <v>30000</v>
      </c>
      <c r="E83" s="244"/>
      <c r="F83" s="245">
        <f t="shared" si="5"/>
        <v>30000</v>
      </c>
      <c r="G83" s="124"/>
      <c r="H83" s="125"/>
      <c r="I83" s="126">
        <f t="shared" si="6"/>
        <v>0</v>
      </c>
      <c r="J83" s="124"/>
      <c r="K83" s="125"/>
      <c r="L83" s="126">
        <f t="shared" si="7"/>
        <v>0</v>
      </c>
      <c r="M83" s="246"/>
      <c r="N83" s="244"/>
      <c r="O83" s="126">
        <f t="shared" si="8"/>
        <v>0</v>
      </c>
      <c r="P83" s="76"/>
    </row>
    <row r="84" spans="1:16" x14ac:dyDescent="0.25">
      <c r="A84" s="90">
        <v>2200</v>
      </c>
      <c r="B84" s="227" t="s">
        <v>97</v>
      </c>
      <c r="C84" s="268">
        <f t="shared" si="4"/>
        <v>52100</v>
      </c>
      <c r="D84" s="102">
        <f>SUM(D85,D90,D96,D104,D113,D117,D123,D129)</f>
        <v>52100</v>
      </c>
      <c r="E84" s="228">
        <f>SUM(E85,E90,E96,E104,E113,E117,E123,E129)</f>
        <v>0</v>
      </c>
      <c r="F84" s="229">
        <f t="shared" si="5"/>
        <v>52100</v>
      </c>
      <c r="G84" s="102">
        <f>SUM(G85,G90,G96,G104,G113,G117,G123,G129)</f>
        <v>0</v>
      </c>
      <c r="H84" s="103">
        <f>SUM(H85,H90,H96,H104,H113,H117,H123,H129)</f>
        <v>0</v>
      </c>
      <c r="I84" s="104">
        <f t="shared" si="6"/>
        <v>0</v>
      </c>
      <c r="J84" s="102">
        <f>SUM(J85,J90,J96,J104,J113,J117,J123,J129)</f>
        <v>0</v>
      </c>
      <c r="K84" s="103">
        <f>SUM(K85,K90,K96,K104,K113,K117,K123,K129)</f>
        <v>0</v>
      </c>
      <c r="L84" s="104">
        <f t="shared" si="7"/>
        <v>0</v>
      </c>
      <c r="M84" s="269">
        <f>SUM(M85,M90,M96,M104,M113,M117,M123,M129)</f>
        <v>0</v>
      </c>
      <c r="N84" s="270">
        <f>SUM(N85,N90,N96,N104,N113,N117,N123,N129)</f>
        <v>0</v>
      </c>
      <c r="O84" s="271">
        <f t="shared" si="8"/>
        <v>0</v>
      </c>
      <c r="P84" s="272"/>
    </row>
    <row r="85" spans="1:16" ht="24" x14ac:dyDescent="0.25">
      <c r="A85" s="234">
        <v>2210</v>
      </c>
      <c r="B85" s="164" t="s">
        <v>98</v>
      </c>
      <c r="C85" s="176">
        <f t="shared" si="4"/>
        <v>0</v>
      </c>
      <c r="D85" s="235">
        <f>SUM(D86:D89)</f>
        <v>0</v>
      </c>
      <c r="E85" s="236">
        <f>SUM(E86:E89)</f>
        <v>0</v>
      </c>
      <c r="F85" s="237">
        <f t="shared" si="5"/>
        <v>0</v>
      </c>
      <c r="G85" s="235">
        <f>SUM(G86:G89)</f>
        <v>0</v>
      </c>
      <c r="H85" s="238">
        <f>SUM(H86:H89)</f>
        <v>0</v>
      </c>
      <c r="I85" s="239">
        <f t="shared" si="6"/>
        <v>0</v>
      </c>
      <c r="J85" s="235">
        <f>SUM(J86:J89)</f>
        <v>0</v>
      </c>
      <c r="K85" s="238">
        <f>SUM(K86:K89)</f>
        <v>0</v>
      </c>
      <c r="L85" s="239">
        <f t="shared" si="7"/>
        <v>0</v>
      </c>
      <c r="M85" s="240">
        <f>SUM(M86:M89)</f>
        <v>0</v>
      </c>
      <c r="N85" s="236">
        <f>SUM(N86:N89)</f>
        <v>0</v>
      </c>
      <c r="O85" s="239">
        <f t="shared" si="8"/>
        <v>0</v>
      </c>
      <c r="P85" s="174"/>
    </row>
    <row r="86" spans="1:16" ht="24" x14ac:dyDescent="0.25">
      <c r="A86" s="58">
        <v>2211</v>
      </c>
      <c r="B86" s="106" t="s">
        <v>99</v>
      </c>
      <c r="C86" s="118">
        <f t="shared" si="4"/>
        <v>0</v>
      </c>
      <c r="D86" s="113"/>
      <c r="E86" s="241"/>
      <c r="F86" s="242">
        <f t="shared" si="5"/>
        <v>0</v>
      </c>
      <c r="G86" s="113"/>
      <c r="H86" s="114"/>
      <c r="I86" s="115">
        <f t="shared" si="6"/>
        <v>0</v>
      </c>
      <c r="J86" s="113"/>
      <c r="K86" s="114"/>
      <c r="L86" s="115">
        <f t="shared" si="7"/>
        <v>0</v>
      </c>
      <c r="M86" s="243"/>
      <c r="N86" s="241"/>
      <c r="O86" s="115">
        <f t="shared" si="8"/>
        <v>0</v>
      </c>
      <c r="P86" s="66"/>
    </row>
    <row r="87" spans="1:16" ht="36" x14ac:dyDescent="0.25">
      <c r="A87" s="68">
        <v>2212</v>
      </c>
      <c r="B87" s="117" t="s">
        <v>100</v>
      </c>
      <c r="C87" s="118">
        <f t="shared" si="4"/>
        <v>0</v>
      </c>
      <c r="D87" s="124"/>
      <c r="E87" s="244"/>
      <c r="F87" s="245">
        <f t="shared" si="5"/>
        <v>0</v>
      </c>
      <c r="G87" s="124"/>
      <c r="H87" s="125"/>
      <c r="I87" s="126">
        <f t="shared" si="6"/>
        <v>0</v>
      </c>
      <c r="J87" s="124"/>
      <c r="K87" s="125"/>
      <c r="L87" s="126">
        <f t="shared" si="7"/>
        <v>0</v>
      </c>
      <c r="M87" s="246"/>
      <c r="N87" s="244"/>
      <c r="O87" s="126">
        <f t="shared" si="8"/>
        <v>0</v>
      </c>
      <c r="P87" s="76"/>
    </row>
    <row r="88" spans="1:16" ht="24" x14ac:dyDescent="0.25">
      <c r="A88" s="68">
        <v>2214</v>
      </c>
      <c r="B88" s="117" t="s">
        <v>101</v>
      </c>
      <c r="C88" s="118">
        <f t="shared" si="4"/>
        <v>0</v>
      </c>
      <c r="D88" s="124"/>
      <c r="E88" s="244"/>
      <c r="F88" s="245">
        <f t="shared" si="5"/>
        <v>0</v>
      </c>
      <c r="G88" s="124"/>
      <c r="H88" s="125"/>
      <c r="I88" s="126">
        <f t="shared" si="6"/>
        <v>0</v>
      </c>
      <c r="J88" s="124"/>
      <c r="K88" s="125"/>
      <c r="L88" s="126">
        <f t="shared" si="7"/>
        <v>0</v>
      </c>
      <c r="M88" s="246"/>
      <c r="N88" s="244"/>
      <c r="O88" s="126">
        <f t="shared" si="8"/>
        <v>0</v>
      </c>
      <c r="P88" s="76"/>
    </row>
    <row r="89" spans="1:16" x14ac:dyDescent="0.25">
      <c r="A89" s="68">
        <v>2219</v>
      </c>
      <c r="B89" s="117" t="s">
        <v>102</v>
      </c>
      <c r="C89" s="118">
        <f t="shared" si="4"/>
        <v>0</v>
      </c>
      <c r="D89" s="124"/>
      <c r="E89" s="244"/>
      <c r="F89" s="245">
        <f t="shared" si="5"/>
        <v>0</v>
      </c>
      <c r="G89" s="124"/>
      <c r="H89" s="125"/>
      <c r="I89" s="126">
        <f t="shared" si="6"/>
        <v>0</v>
      </c>
      <c r="J89" s="124"/>
      <c r="K89" s="125"/>
      <c r="L89" s="126">
        <f t="shared" si="7"/>
        <v>0</v>
      </c>
      <c r="M89" s="246"/>
      <c r="N89" s="244"/>
      <c r="O89" s="126">
        <f t="shared" si="8"/>
        <v>0</v>
      </c>
      <c r="P89" s="76"/>
    </row>
    <row r="90" spans="1:16" ht="24" x14ac:dyDescent="0.25">
      <c r="A90" s="247">
        <v>2220</v>
      </c>
      <c r="B90" s="117" t="s">
        <v>103</v>
      </c>
      <c r="C90" s="118">
        <f t="shared" si="4"/>
        <v>0</v>
      </c>
      <c r="D90" s="248">
        <f>SUM(D91:D95)</f>
        <v>0</v>
      </c>
      <c r="E90" s="249">
        <f>SUM(E91:E95)</f>
        <v>0</v>
      </c>
      <c r="F90" s="250">
        <f t="shared" si="5"/>
        <v>0</v>
      </c>
      <c r="G90" s="248">
        <f>SUM(G91:G95)</f>
        <v>0</v>
      </c>
      <c r="H90" s="251">
        <f>SUM(H91:H95)</f>
        <v>0</v>
      </c>
      <c r="I90" s="252">
        <f t="shared" si="6"/>
        <v>0</v>
      </c>
      <c r="J90" s="248">
        <f>SUM(J91:J95)</f>
        <v>0</v>
      </c>
      <c r="K90" s="251">
        <f>SUM(K91:K95)</f>
        <v>0</v>
      </c>
      <c r="L90" s="252">
        <f t="shared" si="7"/>
        <v>0</v>
      </c>
      <c r="M90" s="253">
        <f>SUM(M91:M95)</f>
        <v>0</v>
      </c>
      <c r="N90" s="249">
        <f>SUM(N91:N95)</f>
        <v>0</v>
      </c>
      <c r="O90" s="252">
        <f t="shared" si="8"/>
        <v>0</v>
      </c>
      <c r="P90" s="76"/>
    </row>
    <row r="91" spans="1:16" x14ac:dyDescent="0.25">
      <c r="A91" s="68">
        <v>2221</v>
      </c>
      <c r="B91" s="117" t="s">
        <v>104</v>
      </c>
      <c r="C91" s="118">
        <f t="shared" si="4"/>
        <v>0</v>
      </c>
      <c r="D91" s="124"/>
      <c r="E91" s="244"/>
      <c r="F91" s="245">
        <f t="shared" si="5"/>
        <v>0</v>
      </c>
      <c r="G91" s="124"/>
      <c r="H91" s="125"/>
      <c r="I91" s="126">
        <f t="shared" si="6"/>
        <v>0</v>
      </c>
      <c r="J91" s="124"/>
      <c r="K91" s="125"/>
      <c r="L91" s="126">
        <f t="shared" si="7"/>
        <v>0</v>
      </c>
      <c r="M91" s="246"/>
      <c r="N91" s="244"/>
      <c r="O91" s="126">
        <f t="shared" si="8"/>
        <v>0</v>
      </c>
      <c r="P91" s="76"/>
    </row>
    <row r="92" spans="1:16" x14ac:dyDescent="0.25">
      <c r="A92" s="68">
        <v>2222</v>
      </c>
      <c r="B92" s="117" t="s">
        <v>105</v>
      </c>
      <c r="C92" s="118">
        <f t="shared" si="4"/>
        <v>0</v>
      </c>
      <c r="D92" s="124"/>
      <c r="E92" s="244"/>
      <c r="F92" s="245">
        <f t="shared" si="5"/>
        <v>0</v>
      </c>
      <c r="G92" s="124"/>
      <c r="H92" s="125"/>
      <c r="I92" s="126">
        <f t="shared" si="6"/>
        <v>0</v>
      </c>
      <c r="J92" s="124"/>
      <c r="K92" s="125"/>
      <c r="L92" s="126">
        <f t="shared" si="7"/>
        <v>0</v>
      </c>
      <c r="M92" s="246"/>
      <c r="N92" s="244"/>
      <c r="O92" s="126">
        <f t="shared" si="8"/>
        <v>0</v>
      </c>
      <c r="P92" s="76"/>
    </row>
    <row r="93" spans="1:16" x14ac:dyDescent="0.25">
      <c r="A93" s="68">
        <v>2223</v>
      </c>
      <c r="B93" s="117" t="s">
        <v>106</v>
      </c>
      <c r="C93" s="118">
        <f t="shared" si="4"/>
        <v>0</v>
      </c>
      <c r="D93" s="124"/>
      <c r="E93" s="244"/>
      <c r="F93" s="245">
        <f t="shared" si="5"/>
        <v>0</v>
      </c>
      <c r="G93" s="124"/>
      <c r="H93" s="125"/>
      <c r="I93" s="126">
        <f t="shared" si="6"/>
        <v>0</v>
      </c>
      <c r="J93" s="124"/>
      <c r="K93" s="125"/>
      <c r="L93" s="126">
        <f t="shared" si="7"/>
        <v>0</v>
      </c>
      <c r="M93" s="246"/>
      <c r="N93" s="244"/>
      <c r="O93" s="126">
        <f t="shared" si="8"/>
        <v>0</v>
      </c>
      <c r="P93" s="76"/>
    </row>
    <row r="94" spans="1:16" ht="11.25" customHeight="1" x14ac:dyDescent="0.25">
      <c r="A94" s="68">
        <v>2224</v>
      </c>
      <c r="B94" s="117" t="s">
        <v>107</v>
      </c>
      <c r="C94" s="118">
        <f t="shared" si="4"/>
        <v>0</v>
      </c>
      <c r="D94" s="124"/>
      <c r="E94" s="244"/>
      <c r="F94" s="245">
        <f t="shared" si="5"/>
        <v>0</v>
      </c>
      <c r="G94" s="124"/>
      <c r="H94" s="125"/>
      <c r="I94" s="126">
        <f t="shared" si="6"/>
        <v>0</v>
      </c>
      <c r="J94" s="124"/>
      <c r="K94" s="125"/>
      <c r="L94" s="126">
        <f t="shared" si="7"/>
        <v>0</v>
      </c>
      <c r="M94" s="246"/>
      <c r="N94" s="244"/>
      <c r="O94" s="126">
        <f t="shared" si="8"/>
        <v>0</v>
      </c>
      <c r="P94" s="76"/>
    </row>
    <row r="95" spans="1:16" ht="24" x14ac:dyDescent="0.25">
      <c r="A95" s="68">
        <v>2229</v>
      </c>
      <c r="B95" s="117" t="s">
        <v>108</v>
      </c>
      <c r="C95" s="118">
        <f t="shared" si="4"/>
        <v>0</v>
      </c>
      <c r="D95" s="124"/>
      <c r="E95" s="244"/>
      <c r="F95" s="245">
        <f t="shared" si="5"/>
        <v>0</v>
      </c>
      <c r="G95" s="124"/>
      <c r="H95" s="125"/>
      <c r="I95" s="126">
        <f t="shared" si="6"/>
        <v>0</v>
      </c>
      <c r="J95" s="124"/>
      <c r="K95" s="125"/>
      <c r="L95" s="126">
        <f t="shared" si="7"/>
        <v>0</v>
      </c>
      <c r="M95" s="246"/>
      <c r="N95" s="244"/>
      <c r="O95" s="126">
        <f t="shared" si="8"/>
        <v>0</v>
      </c>
      <c r="P95" s="76"/>
    </row>
    <row r="96" spans="1:16" ht="36" x14ac:dyDescent="0.25">
      <c r="A96" s="247">
        <v>2230</v>
      </c>
      <c r="B96" s="117" t="s">
        <v>109</v>
      </c>
      <c r="C96" s="118">
        <f t="shared" si="4"/>
        <v>46200</v>
      </c>
      <c r="D96" s="248">
        <f>SUM(D97:D103)</f>
        <v>47200</v>
      </c>
      <c r="E96" s="249">
        <f>SUM(E97:E103)</f>
        <v>-1000</v>
      </c>
      <c r="F96" s="250">
        <f t="shared" si="5"/>
        <v>46200</v>
      </c>
      <c r="G96" s="248">
        <f>SUM(G97:G103)</f>
        <v>0</v>
      </c>
      <c r="H96" s="251">
        <f>SUM(H97:H103)</f>
        <v>0</v>
      </c>
      <c r="I96" s="252">
        <f t="shared" si="6"/>
        <v>0</v>
      </c>
      <c r="J96" s="248">
        <f>SUM(J97:J103)</f>
        <v>0</v>
      </c>
      <c r="K96" s="251">
        <f>SUM(K97:K103)</f>
        <v>0</v>
      </c>
      <c r="L96" s="252">
        <f t="shared" si="7"/>
        <v>0</v>
      </c>
      <c r="M96" s="253">
        <f>SUM(M97:M103)</f>
        <v>0</v>
      </c>
      <c r="N96" s="249">
        <f>SUM(N97:N103)</f>
        <v>0</v>
      </c>
      <c r="O96" s="252">
        <f t="shared" si="8"/>
        <v>0</v>
      </c>
      <c r="P96" s="76"/>
    </row>
    <row r="97" spans="1:16" ht="24" x14ac:dyDescent="0.25">
      <c r="A97" s="68">
        <v>2231</v>
      </c>
      <c r="B97" s="117" t="s">
        <v>110</v>
      </c>
      <c r="C97" s="118">
        <f t="shared" si="4"/>
        <v>45100</v>
      </c>
      <c r="D97" s="124">
        <v>46100</v>
      </c>
      <c r="E97" s="244">
        <v>-1000</v>
      </c>
      <c r="F97" s="245">
        <f t="shared" si="5"/>
        <v>45100</v>
      </c>
      <c r="G97" s="124"/>
      <c r="H97" s="125"/>
      <c r="I97" s="126">
        <f t="shared" si="6"/>
        <v>0</v>
      </c>
      <c r="J97" s="124"/>
      <c r="K97" s="125"/>
      <c r="L97" s="126">
        <f t="shared" si="7"/>
        <v>0</v>
      </c>
      <c r="M97" s="246"/>
      <c r="N97" s="244"/>
      <c r="O97" s="126">
        <f t="shared" si="8"/>
        <v>0</v>
      </c>
      <c r="P97" s="76"/>
    </row>
    <row r="98" spans="1:16" ht="36" x14ac:dyDescent="0.25">
      <c r="A98" s="68">
        <v>2232</v>
      </c>
      <c r="B98" s="117" t="s">
        <v>111</v>
      </c>
      <c r="C98" s="118">
        <f t="shared" si="4"/>
        <v>1100</v>
      </c>
      <c r="D98" s="124">
        <v>1100</v>
      </c>
      <c r="E98" s="244"/>
      <c r="F98" s="245">
        <f t="shared" si="5"/>
        <v>1100</v>
      </c>
      <c r="G98" s="124"/>
      <c r="H98" s="125"/>
      <c r="I98" s="126">
        <f t="shared" si="6"/>
        <v>0</v>
      </c>
      <c r="J98" s="124"/>
      <c r="K98" s="125"/>
      <c r="L98" s="126">
        <f t="shared" si="7"/>
        <v>0</v>
      </c>
      <c r="M98" s="246"/>
      <c r="N98" s="244"/>
      <c r="O98" s="126">
        <f t="shared" si="8"/>
        <v>0</v>
      </c>
      <c r="P98" s="76"/>
    </row>
    <row r="99" spans="1:16" ht="24" x14ac:dyDescent="0.25">
      <c r="A99" s="58">
        <v>2233</v>
      </c>
      <c r="B99" s="106" t="s">
        <v>112</v>
      </c>
      <c r="C99" s="118">
        <f t="shared" si="4"/>
        <v>0</v>
      </c>
      <c r="D99" s="113"/>
      <c r="E99" s="241"/>
      <c r="F99" s="242">
        <f t="shared" si="5"/>
        <v>0</v>
      </c>
      <c r="G99" s="113"/>
      <c r="H99" s="114"/>
      <c r="I99" s="115">
        <f t="shared" si="6"/>
        <v>0</v>
      </c>
      <c r="J99" s="113"/>
      <c r="K99" s="114"/>
      <c r="L99" s="115">
        <f t="shared" si="7"/>
        <v>0</v>
      </c>
      <c r="M99" s="243"/>
      <c r="N99" s="241"/>
      <c r="O99" s="115">
        <f t="shared" si="8"/>
        <v>0</v>
      </c>
      <c r="P99" s="66"/>
    </row>
    <row r="100" spans="1:16" ht="36" x14ac:dyDescent="0.25">
      <c r="A100" s="68">
        <v>2234</v>
      </c>
      <c r="B100" s="117" t="s">
        <v>113</v>
      </c>
      <c r="C100" s="118">
        <f t="shared" si="4"/>
        <v>0</v>
      </c>
      <c r="D100" s="124"/>
      <c r="E100" s="244"/>
      <c r="F100" s="245">
        <f t="shared" si="5"/>
        <v>0</v>
      </c>
      <c r="G100" s="124"/>
      <c r="H100" s="125"/>
      <c r="I100" s="126">
        <f t="shared" si="6"/>
        <v>0</v>
      </c>
      <c r="J100" s="124"/>
      <c r="K100" s="125"/>
      <c r="L100" s="126">
        <f t="shared" si="7"/>
        <v>0</v>
      </c>
      <c r="M100" s="246"/>
      <c r="N100" s="244"/>
      <c r="O100" s="126">
        <f t="shared" si="8"/>
        <v>0</v>
      </c>
      <c r="P100" s="76"/>
    </row>
    <row r="101" spans="1:16" ht="24" x14ac:dyDescent="0.25">
      <c r="A101" s="68">
        <v>2235</v>
      </c>
      <c r="B101" s="117" t="s">
        <v>114</v>
      </c>
      <c r="C101" s="118">
        <f t="shared" si="4"/>
        <v>0</v>
      </c>
      <c r="D101" s="124"/>
      <c r="E101" s="244"/>
      <c r="F101" s="245">
        <f t="shared" si="5"/>
        <v>0</v>
      </c>
      <c r="G101" s="124"/>
      <c r="H101" s="125"/>
      <c r="I101" s="126">
        <f t="shared" si="6"/>
        <v>0</v>
      </c>
      <c r="J101" s="124"/>
      <c r="K101" s="125"/>
      <c r="L101" s="126">
        <f t="shared" si="7"/>
        <v>0</v>
      </c>
      <c r="M101" s="246"/>
      <c r="N101" s="244"/>
      <c r="O101" s="126">
        <f t="shared" si="8"/>
        <v>0</v>
      </c>
      <c r="P101" s="76"/>
    </row>
    <row r="102" spans="1:16" x14ac:dyDescent="0.25">
      <c r="A102" s="68">
        <v>2236</v>
      </c>
      <c r="B102" s="117" t="s">
        <v>115</v>
      </c>
      <c r="C102" s="118">
        <f t="shared" si="4"/>
        <v>0</v>
      </c>
      <c r="D102" s="124"/>
      <c r="E102" s="244"/>
      <c r="F102" s="245">
        <f t="shared" si="5"/>
        <v>0</v>
      </c>
      <c r="G102" s="124"/>
      <c r="H102" s="125"/>
      <c r="I102" s="126">
        <f t="shared" si="6"/>
        <v>0</v>
      </c>
      <c r="J102" s="124"/>
      <c r="K102" s="125"/>
      <c r="L102" s="126">
        <f t="shared" si="7"/>
        <v>0</v>
      </c>
      <c r="M102" s="246"/>
      <c r="N102" s="244"/>
      <c r="O102" s="126">
        <f t="shared" si="8"/>
        <v>0</v>
      </c>
      <c r="P102" s="76"/>
    </row>
    <row r="103" spans="1:16" ht="24" x14ac:dyDescent="0.25">
      <c r="A103" s="68">
        <v>2239</v>
      </c>
      <c r="B103" s="117" t="s">
        <v>116</v>
      </c>
      <c r="C103" s="118">
        <f t="shared" si="4"/>
        <v>0</v>
      </c>
      <c r="D103" s="124"/>
      <c r="E103" s="244"/>
      <c r="F103" s="245">
        <f t="shared" si="5"/>
        <v>0</v>
      </c>
      <c r="G103" s="124"/>
      <c r="H103" s="125"/>
      <c r="I103" s="126">
        <f t="shared" si="6"/>
        <v>0</v>
      </c>
      <c r="J103" s="124"/>
      <c r="K103" s="125"/>
      <c r="L103" s="126">
        <f t="shared" si="7"/>
        <v>0</v>
      </c>
      <c r="M103" s="246"/>
      <c r="N103" s="244"/>
      <c r="O103" s="126">
        <f t="shared" si="8"/>
        <v>0</v>
      </c>
      <c r="P103" s="76"/>
    </row>
    <row r="104" spans="1:16" ht="36" x14ac:dyDescent="0.25">
      <c r="A104" s="247">
        <v>2240</v>
      </c>
      <c r="B104" s="117" t="s">
        <v>117</v>
      </c>
      <c r="C104" s="118">
        <f t="shared" si="4"/>
        <v>0</v>
      </c>
      <c r="D104" s="248">
        <f>SUM(D105:D112)</f>
        <v>0</v>
      </c>
      <c r="E104" s="249">
        <f>SUM(E105:E112)</f>
        <v>0</v>
      </c>
      <c r="F104" s="250">
        <f t="shared" si="5"/>
        <v>0</v>
      </c>
      <c r="G104" s="248">
        <f>SUM(G105:G112)</f>
        <v>0</v>
      </c>
      <c r="H104" s="251">
        <f>SUM(H105:H112)</f>
        <v>0</v>
      </c>
      <c r="I104" s="252">
        <f t="shared" si="6"/>
        <v>0</v>
      </c>
      <c r="J104" s="248">
        <f>SUM(J105:J112)</f>
        <v>0</v>
      </c>
      <c r="K104" s="251">
        <f>SUM(K105:K112)</f>
        <v>0</v>
      </c>
      <c r="L104" s="252">
        <f t="shared" si="7"/>
        <v>0</v>
      </c>
      <c r="M104" s="253">
        <f>SUM(M105:M112)</f>
        <v>0</v>
      </c>
      <c r="N104" s="249">
        <f>SUM(N105:N112)</f>
        <v>0</v>
      </c>
      <c r="O104" s="252">
        <f t="shared" si="8"/>
        <v>0</v>
      </c>
      <c r="P104" s="76"/>
    </row>
    <row r="105" spans="1:16" x14ac:dyDescent="0.25">
      <c r="A105" s="68">
        <v>2241</v>
      </c>
      <c r="B105" s="117" t="s">
        <v>118</v>
      </c>
      <c r="C105" s="118">
        <f t="shared" si="4"/>
        <v>0</v>
      </c>
      <c r="D105" s="124"/>
      <c r="E105" s="244"/>
      <c r="F105" s="245">
        <f t="shared" si="5"/>
        <v>0</v>
      </c>
      <c r="G105" s="124"/>
      <c r="H105" s="125"/>
      <c r="I105" s="126">
        <f t="shared" si="6"/>
        <v>0</v>
      </c>
      <c r="J105" s="124"/>
      <c r="K105" s="125"/>
      <c r="L105" s="126">
        <f t="shared" si="7"/>
        <v>0</v>
      </c>
      <c r="M105" s="246"/>
      <c r="N105" s="244"/>
      <c r="O105" s="126">
        <f t="shared" si="8"/>
        <v>0</v>
      </c>
      <c r="P105" s="76"/>
    </row>
    <row r="106" spans="1:16" ht="24" x14ac:dyDescent="0.25">
      <c r="A106" s="68">
        <v>2242</v>
      </c>
      <c r="B106" s="117" t="s">
        <v>119</v>
      </c>
      <c r="C106" s="118">
        <f t="shared" si="4"/>
        <v>0</v>
      </c>
      <c r="D106" s="124"/>
      <c r="E106" s="244"/>
      <c r="F106" s="245">
        <f t="shared" si="5"/>
        <v>0</v>
      </c>
      <c r="G106" s="124"/>
      <c r="H106" s="125"/>
      <c r="I106" s="126">
        <f t="shared" si="6"/>
        <v>0</v>
      </c>
      <c r="J106" s="124"/>
      <c r="K106" s="125"/>
      <c r="L106" s="126">
        <f t="shared" si="7"/>
        <v>0</v>
      </c>
      <c r="M106" s="246"/>
      <c r="N106" s="244"/>
      <c r="O106" s="126">
        <f t="shared" si="8"/>
        <v>0</v>
      </c>
      <c r="P106" s="76"/>
    </row>
    <row r="107" spans="1:16" ht="24" x14ac:dyDescent="0.25">
      <c r="A107" s="68">
        <v>2243</v>
      </c>
      <c r="B107" s="117" t="s">
        <v>120</v>
      </c>
      <c r="C107" s="118">
        <f t="shared" si="4"/>
        <v>0</v>
      </c>
      <c r="D107" s="124"/>
      <c r="E107" s="244"/>
      <c r="F107" s="245">
        <f t="shared" si="5"/>
        <v>0</v>
      </c>
      <c r="G107" s="124"/>
      <c r="H107" s="125"/>
      <c r="I107" s="126">
        <f t="shared" si="6"/>
        <v>0</v>
      </c>
      <c r="J107" s="124"/>
      <c r="K107" s="125"/>
      <c r="L107" s="126">
        <f t="shared" si="7"/>
        <v>0</v>
      </c>
      <c r="M107" s="246"/>
      <c r="N107" s="244"/>
      <c r="O107" s="126">
        <f t="shared" si="8"/>
        <v>0</v>
      </c>
      <c r="P107" s="76"/>
    </row>
    <row r="108" spans="1:16" x14ac:dyDescent="0.25">
      <c r="A108" s="68">
        <v>2244</v>
      </c>
      <c r="B108" s="117" t="s">
        <v>121</v>
      </c>
      <c r="C108" s="118">
        <f t="shared" si="4"/>
        <v>0</v>
      </c>
      <c r="D108" s="124"/>
      <c r="E108" s="244"/>
      <c r="F108" s="245">
        <f t="shared" si="5"/>
        <v>0</v>
      </c>
      <c r="G108" s="124"/>
      <c r="H108" s="125"/>
      <c r="I108" s="126">
        <f t="shared" si="6"/>
        <v>0</v>
      </c>
      <c r="J108" s="124"/>
      <c r="K108" s="125"/>
      <c r="L108" s="126">
        <f t="shared" si="7"/>
        <v>0</v>
      </c>
      <c r="M108" s="246"/>
      <c r="N108" s="244"/>
      <c r="O108" s="126">
        <f t="shared" si="8"/>
        <v>0</v>
      </c>
      <c r="P108" s="76"/>
    </row>
    <row r="109" spans="1:16" ht="24" x14ac:dyDescent="0.25">
      <c r="A109" s="68">
        <v>2246</v>
      </c>
      <c r="B109" s="117" t="s">
        <v>122</v>
      </c>
      <c r="C109" s="118">
        <f t="shared" si="4"/>
        <v>0</v>
      </c>
      <c r="D109" s="124"/>
      <c r="E109" s="244"/>
      <c r="F109" s="245">
        <f t="shared" si="5"/>
        <v>0</v>
      </c>
      <c r="G109" s="124"/>
      <c r="H109" s="125"/>
      <c r="I109" s="126">
        <f t="shared" si="6"/>
        <v>0</v>
      </c>
      <c r="J109" s="124"/>
      <c r="K109" s="125"/>
      <c r="L109" s="126">
        <f t="shared" si="7"/>
        <v>0</v>
      </c>
      <c r="M109" s="246"/>
      <c r="N109" s="244"/>
      <c r="O109" s="126">
        <f t="shared" si="8"/>
        <v>0</v>
      </c>
      <c r="P109" s="76"/>
    </row>
    <row r="110" spans="1:16" x14ac:dyDescent="0.25">
      <c r="A110" s="68">
        <v>2247</v>
      </c>
      <c r="B110" s="117" t="s">
        <v>123</v>
      </c>
      <c r="C110" s="118">
        <f t="shared" si="4"/>
        <v>0</v>
      </c>
      <c r="D110" s="124"/>
      <c r="E110" s="244"/>
      <c r="F110" s="245">
        <f t="shared" si="5"/>
        <v>0</v>
      </c>
      <c r="G110" s="124"/>
      <c r="H110" s="125"/>
      <c r="I110" s="126">
        <f t="shared" si="6"/>
        <v>0</v>
      </c>
      <c r="J110" s="124"/>
      <c r="K110" s="125"/>
      <c r="L110" s="126">
        <f t="shared" si="7"/>
        <v>0</v>
      </c>
      <c r="M110" s="246"/>
      <c r="N110" s="244"/>
      <c r="O110" s="126">
        <f t="shared" si="8"/>
        <v>0</v>
      </c>
      <c r="P110" s="76"/>
    </row>
    <row r="111" spans="1:16" ht="24" x14ac:dyDescent="0.25">
      <c r="A111" s="68">
        <v>2248</v>
      </c>
      <c r="B111" s="117" t="s">
        <v>124</v>
      </c>
      <c r="C111" s="118">
        <f t="shared" si="4"/>
        <v>0</v>
      </c>
      <c r="D111" s="124"/>
      <c r="E111" s="244"/>
      <c r="F111" s="245">
        <f t="shared" si="5"/>
        <v>0</v>
      </c>
      <c r="G111" s="124"/>
      <c r="H111" s="125"/>
      <c r="I111" s="126">
        <f t="shared" si="6"/>
        <v>0</v>
      </c>
      <c r="J111" s="124"/>
      <c r="K111" s="125"/>
      <c r="L111" s="126">
        <f t="shared" si="7"/>
        <v>0</v>
      </c>
      <c r="M111" s="246"/>
      <c r="N111" s="244"/>
      <c r="O111" s="126">
        <f t="shared" si="8"/>
        <v>0</v>
      </c>
      <c r="P111" s="76"/>
    </row>
    <row r="112" spans="1:16" ht="24" x14ac:dyDescent="0.25">
      <c r="A112" s="68">
        <v>2249</v>
      </c>
      <c r="B112" s="117" t="s">
        <v>125</v>
      </c>
      <c r="C112" s="118">
        <f t="shared" si="4"/>
        <v>0</v>
      </c>
      <c r="D112" s="124"/>
      <c r="E112" s="244"/>
      <c r="F112" s="245">
        <f t="shared" si="5"/>
        <v>0</v>
      </c>
      <c r="G112" s="124"/>
      <c r="H112" s="125"/>
      <c r="I112" s="126">
        <f t="shared" si="6"/>
        <v>0</v>
      </c>
      <c r="J112" s="124"/>
      <c r="K112" s="125"/>
      <c r="L112" s="126">
        <f t="shared" si="7"/>
        <v>0</v>
      </c>
      <c r="M112" s="246"/>
      <c r="N112" s="244"/>
      <c r="O112" s="126">
        <f t="shared" si="8"/>
        <v>0</v>
      </c>
      <c r="P112" s="76"/>
    </row>
    <row r="113" spans="1:16" x14ac:dyDescent="0.25">
      <c r="A113" s="247">
        <v>2250</v>
      </c>
      <c r="B113" s="117" t="s">
        <v>126</v>
      </c>
      <c r="C113" s="118">
        <f t="shared" si="4"/>
        <v>0</v>
      </c>
      <c r="D113" s="248">
        <f>SUM(D114:D116)</f>
        <v>0</v>
      </c>
      <c r="E113" s="249">
        <f>SUM(E114:E116)</f>
        <v>0</v>
      </c>
      <c r="F113" s="250">
        <f t="shared" si="5"/>
        <v>0</v>
      </c>
      <c r="G113" s="248">
        <f>SUM(G114:G116)</f>
        <v>0</v>
      </c>
      <c r="H113" s="251">
        <f>SUM(H114:H116)</f>
        <v>0</v>
      </c>
      <c r="I113" s="252">
        <f t="shared" si="6"/>
        <v>0</v>
      </c>
      <c r="J113" s="248">
        <f>SUM(J114:J116)</f>
        <v>0</v>
      </c>
      <c r="K113" s="251">
        <f>SUM(K114:K116)</f>
        <v>0</v>
      </c>
      <c r="L113" s="252">
        <f t="shared" si="7"/>
        <v>0</v>
      </c>
      <c r="M113" s="253">
        <f>SUM(M114:M116)</f>
        <v>0</v>
      </c>
      <c r="N113" s="249">
        <f>SUM(N114:N116)</f>
        <v>0</v>
      </c>
      <c r="O113" s="252">
        <f t="shared" si="8"/>
        <v>0</v>
      </c>
      <c r="P113" s="76"/>
    </row>
    <row r="114" spans="1:16" x14ac:dyDescent="0.25">
      <c r="A114" s="68">
        <v>2251</v>
      </c>
      <c r="B114" s="117" t="s">
        <v>127</v>
      </c>
      <c r="C114" s="118">
        <f t="shared" si="4"/>
        <v>0</v>
      </c>
      <c r="D114" s="124"/>
      <c r="E114" s="244"/>
      <c r="F114" s="245">
        <f t="shared" si="5"/>
        <v>0</v>
      </c>
      <c r="G114" s="124"/>
      <c r="H114" s="125"/>
      <c r="I114" s="126">
        <f t="shared" si="6"/>
        <v>0</v>
      </c>
      <c r="J114" s="124"/>
      <c r="K114" s="125"/>
      <c r="L114" s="126">
        <f t="shared" si="7"/>
        <v>0</v>
      </c>
      <c r="M114" s="246"/>
      <c r="N114" s="244"/>
      <c r="O114" s="126">
        <f t="shared" si="8"/>
        <v>0</v>
      </c>
      <c r="P114" s="76"/>
    </row>
    <row r="115" spans="1:16" ht="24" x14ac:dyDescent="0.25">
      <c r="A115" s="68">
        <v>2252</v>
      </c>
      <c r="B115" s="117" t="s">
        <v>128</v>
      </c>
      <c r="C115" s="118">
        <f t="shared" ref="C115:C179" si="9">F115+I115+L115+O115</f>
        <v>0</v>
      </c>
      <c r="D115" s="124"/>
      <c r="E115" s="244"/>
      <c r="F115" s="245">
        <f t="shared" si="5"/>
        <v>0</v>
      </c>
      <c r="G115" s="124"/>
      <c r="H115" s="125"/>
      <c r="I115" s="126">
        <f t="shared" si="6"/>
        <v>0</v>
      </c>
      <c r="J115" s="124"/>
      <c r="K115" s="125"/>
      <c r="L115" s="126">
        <f t="shared" si="7"/>
        <v>0</v>
      </c>
      <c r="M115" s="246"/>
      <c r="N115" s="244"/>
      <c r="O115" s="126">
        <f t="shared" si="8"/>
        <v>0</v>
      </c>
      <c r="P115" s="76"/>
    </row>
    <row r="116" spans="1:16" ht="24" x14ac:dyDescent="0.25">
      <c r="A116" s="68">
        <v>2259</v>
      </c>
      <c r="B116" s="117" t="s">
        <v>129</v>
      </c>
      <c r="C116" s="118">
        <f t="shared" si="9"/>
        <v>0</v>
      </c>
      <c r="D116" s="124"/>
      <c r="E116" s="244"/>
      <c r="F116" s="245">
        <f t="shared" ref="F116:F180" si="10">D116+E116</f>
        <v>0</v>
      </c>
      <c r="G116" s="124"/>
      <c r="H116" s="125"/>
      <c r="I116" s="126">
        <f t="shared" ref="I116:I180" si="11">G116+H116</f>
        <v>0</v>
      </c>
      <c r="J116" s="124"/>
      <c r="K116" s="125"/>
      <c r="L116" s="126">
        <f t="shared" ref="L116:L180" si="12">J116+K116</f>
        <v>0</v>
      </c>
      <c r="M116" s="246"/>
      <c r="N116" s="244"/>
      <c r="O116" s="126">
        <f t="shared" ref="O116:O180" si="13">M116+N116</f>
        <v>0</v>
      </c>
      <c r="P116" s="76"/>
    </row>
    <row r="117" spans="1:16" x14ac:dyDescent="0.25">
      <c r="A117" s="247">
        <v>2260</v>
      </c>
      <c r="B117" s="117" t="s">
        <v>130</v>
      </c>
      <c r="C117" s="118">
        <f t="shared" si="9"/>
        <v>2000</v>
      </c>
      <c r="D117" s="248">
        <f>SUM(D118:D122)</f>
        <v>1000</v>
      </c>
      <c r="E117" s="249">
        <f>SUM(E118:E122)</f>
        <v>1000</v>
      </c>
      <c r="F117" s="250">
        <f t="shared" si="10"/>
        <v>2000</v>
      </c>
      <c r="G117" s="248">
        <f>SUM(G118:G122)</f>
        <v>0</v>
      </c>
      <c r="H117" s="251">
        <f>SUM(H118:H122)</f>
        <v>0</v>
      </c>
      <c r="I117" s="252">
        <f t="shared" si="11"/>
        <v>0</v>
      </c>
      <c r="J117" s="248">
        <f>SUM(J118:J122)</f>
        <v>0</v>
      </c>
      <c r="K117" s="251">
        <f>SUM(K118:K122)</f>
        <v>0</v>
      </c>
      <c r="L117" s="252">
        <f t="shared" si="12"/>
        <v>0</v>
      </c>
      <c r="M117" s="253">
        <f>SUM(M118:M122)</f>
        <v>0</v>
      </c>
      <c r="N117" s="249">
        <f>SUM(N118:N122)</f>
        <v>0</v>
      </c>
      <c r="O117" s="252">
        <f t="shared" si="13"/>
        <v>0</v>
      </c>
      <c r="P117" s="76"/>
    </row>
    <row r="118" spans="1:16" x14ac:dyDescent="0.25">
      <c r="A118" s="68">
        <v>2261</v>
      </c>
      <c r="B118" s="117" t="s">
        <v>131</v>
      </c>
      <c r="C118" s="118">
        <f t="shared" si="9"/>
        <v>0</v>
      </c>
      <c r="D118" s="124"/>
      <c r="E118" s="244"/>
      <c r="F118" s="245">
        <f t="shared" si="10"/>
        <v>0</v>
      </c>
      <c r="G118" s="124"/>
      <c r="H118" s="125"/>
      <c r="I118" s="126">
        <f t="shared" si="11"/>
        <v>0</v>
      </c>
      <c r="J118" s="124"/>
      <c r="K118" s="125"/>
      <c r="L118" s="126">
        <f t="shared" si="12"/>
        <v>0</v>
      </c>
      <c r="M118" s="246"/>
      <c r="N118" s="244"/>
      <c r="O118" s="126">
        <f t="shared" si="13"/>
        <v>0</v>
      </c>
      <c r="P118" s="76"/>
    </row>
    <row r="119" spans="1:16" ht="36" x14ac:dyDescent="0.25">
      <c r="A119" s="68">
        <v>2262</v>
      </c>
      <c r="B119" s="117" t="s">
        <v>132</v>
      </c>
      <c r="C119" s="118">
        <f t="shared" si="9"/>
        <v>2000</v>
      </c>
      <c r="D119" s="124">
        <v>1000</v>
      </c>
      <c r="E119" s="244">
        <v>1000</v>
      </c>
      <c r="F119" s="245">
        <f t="shared" si="10"/>
        <v>2000</v>
      </c>
      <c r="G119" s="124"/>
      <c r="H119" s="125"/>
      <c r="I119" s="126">
        <f t="shared" si="11"/>
        <v>0</v>
      </c>
      <c r="J119" s="124"/>
      <c r="K119" s="125"/>
      <c r="L119" s="126">
        <f t="shared" si="12"/>
        <v>0</v>
      </c>
      <c r="M119" s="246"/>
      <c r="N119" s="244"/>
      <c r="O119" s="126">
        <f t="shared" si="13"/>
        <v>0</v>
      </c>
      <c r="P119" s="76" t="s">
        <v>601</v>
      </c>
    </row>
    <row r="120" spans="1:16" x14ac:dyDescent="0.25">
      <c r="A120" s="68">
        <v>2263</v>
      </c>
      <c r="B120" s="117" t="s">
        <v>133</v>
      </c>
      <c r="C120" s="118">
        <f t="shared" si="9"/>
        <v>0</v>
      </c>
      <c r="D120" s="124"/>
      <c r="E120" s="244"/>
      <c r="F120" s="245">
        <f t="shared" si="10"/>
        <v>0</v>
      </c>
      <c r="G120" s="124"/>
      <c r="H120" s="125"/>
      <c r="I120" s="126">
        <f t="shared" si="11"/>
        <v>0</v>
      </c>
      <c r="J120" s="124"/>
      <c r="K120" s="125"/>
      <c r="L120" s="126">
        <f t="shared" si="12"/>
        <v>0</v>
      </c>
      <c r="M120" s="246"/>
      <c r="N120" s="244"/>
      <c r="O120" s="126">
        <f t="shared" si="13"/>
        <v>0</v>
      </c>
      <c r="P120" s="76"/>
    </row>
    <row r="121" spans="1:16" ht="24" x14ac:dyDescent="0.25">
      <c r="A121" s="68">
        <v>2264</v>
      </c>
      <c r="B121" s="117" t="s">
        <v>134</v>
      </c>
      <c r="C121" s="118">
        <f t="shared" si="9"/>
        <v>0</v>
      </c>
      <c r="D121" s="124"/>
      <c r="E121" s="244"/>
      <c r="F121" s="245">
        <f t="shared" si="10"/>
        <v>0</v>
      </c>
      <c r="G121" s="124"/>
      <c r="H121" s="125"/>
      <c r="I121" s="126">
        <f t="shared" si="11"/>
        <v>0</v>
      </c>
      <c r="J121" s="124"/>
      <c r="K121" s="125"/>
      <c r="L121" s="126">
        <f t="shared" si="12"/>
        <v>0</v>
      </c>
      <c r="M121" s="246"/>
      <c r="N121" s="244"/>
      <c r="O121" s="126">
        <f t="shared" si="13"/>
        <v>0</v>
      </c>
      <c r="P121" s="76"/>
    </row>
    <row r="122" spans="1:16" x14ac:dyDescent="0.25">
      <c r="A122" s="68">
        <v>2269</v>
      </c>
      <c r="B122" s="117" t="s">
        <v>135</v>
      </c>
      <c r="C122" s="118">
        <f t="shared" si="9"/>
        <v>0</v>
      </c>
      <c r="D122" s="124"/>
      <c r="E122" s="244"/>
      <c r="F122" s="245">
        <f t="shared" si="10"/>
        <v>0</v>
      </c>
      <c r="G122" s="124"/>
      <c r="H122" s="125"/>
      <c r="I122" s="126">
        <f t="shared" si="11"/>
        <v>0</v>
      </c>
      <c r="J122" s="124"/>
      <c r="K122" s="125"/>
      <c r="L122" s="126">
        <f t="shared" si="12"/>
        <v>0</v>
      </c>
      <c r="M122" s="246"/>
      <c r="N122" s="244"/>
      <c r="O122" s="126">
        <f t="shared" si="13"/>
        <v>0</v>
      </c>
      <c r="P122" s="76"/>
    </row>
    <row r="123" spans="1:16" x14ac:dyDescent="0.25">
      <c r="A123" s="247">
        <v>2270</v>
      </c>
      <c r="B123" s="117" t="s">
        <v>136</v>
      </c>
      <c r="C123" s="118">
        <f t="shared" si="9"/>
        <v>3900</v>
      </c>
      <c r="D123" s="248">
        <f>SUM(D124:D128)</f>
        <v>3900</v>
      </c>
      <c r="E123" s="249">
        <f>SUM(E124:E128)</f>
        <v>0</v>
      </c>
      <c r="F123" s="250">
        <f t="shared" si="10"/>
        <v>3900</v>
      </c>
      <c r="G123" s="248">
        <f>SUM(G124:G128)</f>
        <v>0</v>
      </c>
      <c r="H123" s="251">
        <f>SUM(H124:H128)</f>
        <v>0</v>
      </c>
      <c r="I123" s="252">
        <f t="shared" si="11"/>
        <v>0</v>
      </c>
      <c r="J123" s="248">
        <f>SUM(J124:J128)</f>
        <v>0</v>
      </c>
      <c r="K123" s="251">
        <f>SUM(K124:K128)</f>
        <v>0</v>
      </c>
      <c r="L123" s="252">
        <f t="shared" si="12"/>
        <v>0</v>
      </c>
      <c r="M123" s="253">
        <f>SUM(M124:M128)</f>
        <v>0</v>
      </c>
      <c r="N123" s="249">
        <f>SUM(N124:N128)</f>
        <v>0</v>
      </c>
      <c r="O123" s="252">
        <f t="shared" si="13"/>
        <v>0</v>
      </c>
      <c r="P123" s="76"/>
    </row>
    <row r="124" spans="1:16" x14ac:dyDescent="0.25">
      <c r="A124" s="68">
        <v>2272</v>
      </c>
      <c r="B124" s="2" t="s">
        <v>137</v>
      </c>
      <c r="C124" s="118">
        <f t="shared" si="9"/>
        <v>0</v>
      </c>
      <c r="D124" s="124"/>
      <c r="E124" s="244"/>
      <c r="F124" s="245">
        <f t="shared" si="10"/>
        <v>0</v>
      </c>
      <c r="G124" s="124"/>
      <c r="H124" s="125"/>
      <c r="I124" s="126">
        <f t="shared" si="11"/>
        <v>0</v>
      </c>
      <c r="J124" s="124"/>
      <c r="K124" s="125"/>
      <c r="L124" s="126">
        <f t="shared" si="12"/>
        <v>0</v>
      </c>
      <c r="M124" s="246"/>
      <c r="N124" s="244"/>
      <c r="O124" s="126">
        <f t="shared" si="13"/>
        <v>0</v>
      </c>
      <c r="P124" s="76"/>
    </row>
    <row r="125" spans="1:16" ht="24" x14ac:dyDescent="0.25">
      <c r="A125" s="68">
        <v>2275</v>
      </c>
      <c r="B125" s="117" t="s">
        <v>138</v>
      </c>
      <c r="C125" s="118">
        <f t="shared" si="9"/>
        <v>0</v>
      </c>
      <c r="D125" s="124"/>
      <c r="E125" s="244"/>
      <c r="F125" s="245">
        <f t="shared" si="10"/>
        <v>0</v>
      </c>
      <c r="G125" s="124"/>
      <c r="H125" s="125"/>
      <c r="I125" s="126">
        <f t="shared" si="11"/>
        <v>0</v>
      </c>
      <c r="J125" s="124"/>
      <c r="K125" s="125"/>
      <c r="L125" s="126">
        <f t="shared" si="12"/>
        <v>0</v>
      </c>
      <c r="M125" s="246"/>
      <c r="N125" s="244"/>
      <c r="O125" s="126">
        <f t="shared" si="13"/>
        <v>0</v>
      </c>
      <c r="P125" s="76"/>
    </row>
    <row r="126" spans="1:16" ht="36" x14ac:dyDescent="0.25">
      <c r="A126" s="68">
        <v>2276</v>
      </c>
      <c r="B126" s="117" t="s">
        <v>139</v>
      </c>
      <c r="C126" s="118">
        <f t="shared" si="9"/>
        <v>0</v>
      </c>
      <c r="D126" s="124"/>
      <c r="E126" s="244"/>
      <c r="F126" s="245">
        <f t="shared" si="10"/>
        <v>0</v>
      </c>
      <c r="G126" s="124"/>
      <c r="H126" s="125"/>
      <c r="I126" s="126">
        <f t="shared" si="11"/>
        <v>0</v>
      </c>
      <c r="J126" s="124"/>
      <c r="K126" s="125"/>
      <c r="L126" s="126">
        <f t="shared" si="12"/>
        <v>0</v>
      </c>
      <c r="M126" s="246"/>
      <c r="N126" s="244"/>
      <c r="O126" s="126">
        <f t="shared" si="13"/>
        <v>0</v>
      </c>
      <c r="P126" s="76"/>
    </row>
    <row r="127" spans="1:16" ht="24" customHeight="1" x14ac:dyDescent="0.25">
      <c r="A127" s="68">
        <v>2278</v>
      </c>
      <c r="B127" s="117" t="s">
        <v>140</v>
      </c>
      <c r="C127" s="118">
        <f t="shared" si="9"/>
        <v>0</v>
      </c>
      <c r="D127" s="124"/>
      <c r="E127" s="244"/>
      <c r="F127" s="245">
        <f t="shared" si="10"/>
        <v>0</v>
      </c>
      <c r="G127" s="124"/>
      <c r="H127" s="125"/>
      <c r="I127" s="126">
        <f t="shared" si="11"/>
        <v>0</v>
      </c>
      <c r="J127" s="124"/>
      <c r="K127" s="125"/>
      <c r="L127" s="126">
        <f t="shared" si="12"/>
        <v>0</v>
      </c>
      <c r="M127" s="246"/>
      <c r="N127" s="244"/>
      <c r="O127" s="126">
        <f t="shared" si="13"/>
        <v>0</v>
      </c>
      <c r="P127" s="76"/>
    </row>
    <row r="128" spans="1:16" ht="24" x14ac:dyDescent="0.25">
      <c r="A128" s="68">
        <v>2279</v>
      </c>
      <c r="B128" s="117" t="s">
        <v>141</v>
      </c>
      <c r="C128" s="118">
        <f t="shared" si="9"/>
        <v>3900</v>
      </c>
      <c r="D128" s="124">
        <v>3900</v>
      </c>
      <c r="E128" s="244"/>
      <c r="F128" s="245">
        <f t="shared" si="10"/>
        <v>3900</v>
      </c>
      <c r="G128" s="124"/>
      <c r="H128" s="125"/>
      <c r="I128" s="126">
        <f t="shared" si="11"/>
        <v>0</v>
      </c>
      <c r="J128" s="124"/>
      <c r="K128" s="125"/>
      <c r="L128" s="126">
        <f t="shared" si="12"/>
        <v>0</v>
      </c>
      <c r="M128" s="246"/>
      <c r="N128" s="244"/>
      <c r="O128" s="126">
        <f t="shared" si="13"/>
        <v>0</v>
      </c>
      <c r="P128" s="76"/>
    </row>
    <row r="129" spans="1:16" ht="24" x14ac:dyDescent="0.25">
      <c r="A129" s="578">
        <v>2280</v>
      </c>
      <c r="B129" s="106" t="s">
        <v>142</v>
      </c>
      <c r="C129" s="118">
        <f t="shared" si="9"/>
        <v>0</v>
      </c>
      <c r="D129" s="262">
        <f t="shared" ref="D129:N129" si="14">SUM(D130)</f>
        <v>0</v>
      </c>
      <c r="E129" s="263">
        <f t="shared" si="14"/>
        <v>0</v>
      </c>
      <c r="F129" s="264">
        <f t="shared" si="10"/>
        <v>0</v>
      </c>
      <c r="G129" s="262">
        <f t="shared" si="14"/>
        <v>0</v>
      </c>
      <c r="H129" s="265">
        <f t="shared" si="14"/>
        <v>0</v>
      </c>
      <c r="I129" s="266">
        <f t="shared" si="11"/>
        <v>0</v>
      </c>
      <c r="J129" s="262">
        <f t="shared" si="14"/>
        <v>0</v>
      </c>
      <c r="K129" s="265">
        <f t="shared" si="14"/>
        <v>0</v>
      </c>
      <c r="L129" s="266">
        <f t="shared" si="12"/>
        <v>0</v>
      </c>
      <c r="M129" s="253">
        <f t="shared" si="14"/>
        <v>0</v>
      </c>
      <c r="N129" s="249">
        <f t="shared" si="14"/>
        <v>0</v>
      </c>
      <c r="O129" s="252">
        <f t="shared" si="13"/>
        <v>0</v>
      </c>
      <c r="P129" s="76"/>
    </row>
    <row r="130" spans="1:16" ht="24" x14ac:dyDescent="0.25">
      <c r="A130" s="68">
        <v>2283</v>
      </c>
      <c r="B130" s="117" t="s">
        <v>143</v>
      </c>
      <c r="C130" s="118">
        <f t="shared" si="9"/>
        <v>0</v>
      </c>
      <c r="D130" s="124"/>
      <c r="E130" s="244"/>
      <c r="F130" s="245">
        <f t="shared" si="10"/>
        <v>0</v>
      </c>
      <c r="G130" s="124"/>
      <c r="H130" s="125"/>
      <c r="I130" s="126">
        <f t="shared" si="11"/>
        <v>0</v>
      </c>
      <c r="J130" s="124"/>
      <c r="K130" s="125"/>
      <c r="L130" s="126">
        <f t="shared" si="12"/>
        <v>0</v>
      </c>
      <c r="M130" s="246"/>
      <c r="N130" s="244"/>
      <c r="O130" s="126">
        <f t="shared" si="13"/>
        <v>0</v>
      </c>
      <c r="P130" s="76"/>
    </row>
    <row r="131" spans="1:16" ht="38.25" customHeight="1" x14ac:dyDescent="0.25">
      <c r="A131" s="90">
        <v>2300</v>
      </c>
      <c r="B131" s="227" t="s">
        <v>144</v>
      </c>
      <c r="C131" s="91">
        <f t="shared" si="9"/>
        <v>5000</v>
      </c>
      <c r="D131" s="102">
        <f>SUM(D132,D137,D141,D142,D145,D152,D160,D161,D164)</f>
        <v>5000</v>
      </c>
      <c r="E131" s="228">
        <f>SUM(E132,E137,E141,E142,E145,E152,E160,E161,E164)</f>
        <v>0</v>
      </c>
      <c r="F131" s="229">
        <f t="shared" si="10"/>
        <v>5000</v>
      </c>
      <c r="G131" s="102">
        <f>SUM(G132,G137,G141,G142,G145,G152,G160,G161,G164)</f>
        <v>0</v>
      </c>
      <c r="H131" s="103">
        <f>SUM(H132,H137,H141,H142,H145,H152,H160,H161,H164)</f>
        <v>0</v>
      </c>
      <c r="I131" s="104">
        <f t="shared" si="11"/>
        <v>0</v>
      </c>
      <c r="J131" s="102">
        <f>SUM(J132,J137,J141,J142,J145,J152,J160,J161,J164)</f>
        <v>0</v>
      </c>
      <c r="K131" s="103">
        <f>SUM(K132,K137,K141,K142,K145,K152,K160,K161,K164)</f>
        <v>0</v>
      </c>
      <c r="L131" s="104">
        <f t="shared" si="12"/>
        <v>0</v>
      </c>
      <c r="M131" s="260">
        <f>SUM(M132,M137,M141,M142,M145,M152,M160,M161,M164)</f>
        <v>0</v>
      </c>
      <c r="N131" s="228">
        <f>SUM(N132,N137,N141,N142,N145,N152,N160,N161,N164)</f>
        <v>0</v>
      </c>
      <c r="O131" s="104">
        <f t="shared" si="13"/>
        <v>0</v>
      </c>
      <c r="P131" s="100"/>
    </row>
    <row r="132" spans="1:16" ht="24" x14ac:dyDescent="0.25">
      <c r="A132" s="578">
        <v>2310</v>
      </c>
      <c r="B132" s="106" t="s">
        <v>145</v>
      </c>
      <c r="C132" s="107">
        <f t="shared" si="9"/>
        <v>5000</v>
      </c>
      <c r="D132" s="273">
        <f>SUM(D133:D136)</f>
        <v>5000</v>
      </c>
      <c r="E132" s="265">
        <f>SUM(E133:E136)</f>
        <v>0</v>
      </c>
      <c r="F132" s="264">
        <f t="shared" si="10"/>
        <v>5000</v>
      </c>
      <c r="G132" s="262">
        <f>SUM(G133:G136)</f>
        <v>0</v>
      </c>
      <c r="H132" s="265">
        <f>SUM(H133:H136)</f>
        <v>0</v>
      </c>
      <c r="I132" s="266">
        <f t="shared" si="11"/>
        <v>0</v>
      </c>
      <c r="J132" s="262">
        <f>SUM(J133:J136)</f>
        <v>0</v>
      </c>
      <c r="K132" s="265">
        <f>SUM(K133:K136)</f>
        <v>0</v>
      </c>
      <c r="L132" s="266">
        <f t="shared" si="12"/>
        <v>0</v>
      </c>
      <c r="M132" s="267">
        <f>SUM(M133:M136)</f>
        <v>0</v>
      </c>
      <c r="N132" s="263">
        <f>SUM(N133:N136)</f>
        <v>0</v>
      </c>
      <c r="O132" s="266">
        <f t="shared" si="13"/>
        <v>0</v>
      </c>
      <c r="P132" s="66"/>
    </row>
    <row r="133" spans="1:16" x14ac:dyDescent="0.25">
      <c r="A133" s="68">
        <v>2311</v>
      </c>
      <c r="B133" s="117" t="s">
        <v>146</v>
      </c>
      <c r="C133" s="118">
        <f t="shared" si="9"/>
        <v>0</v>
      </c>
      <c r="D133" s="124"/>
      <c r="E133" s="244"/>
      <c r="F133" s="245">
        <f t="shared" si="10"/>
        <v>0</v>
      </c>
      <c r="G133" s="124"/>
      <c r="H133" s="125"/>
      <c r="I133" s="126">
        <f t="shared" si="11"/>
        <v>0</v>
      </c>
      <c r="J133" s="124"/>
      <c r="K133" s="125"/>
      <c r="L133" s="126">
        <f t="shared" si="12"/>
        <v>0</v>
      </c>
      <c r="M133" s="246"/>
      <c r="N133" s="244"/>
      <c r="O133" s="126">
        <f t="shared" si="13"/>
        <v>0</v>
      </c>
      <c r="P133" s="76"/>
    </row>
    <row r="134" spans="1:16" x14ac:dyDescent="0.25">
      <c r="A134" s="68">
        <v>2312</v>
      </c>
      <c r="B134" s="117" t="s">
        <v>147</v>
      </c>
      <c r="C134" s="118">
        <f t="shared" si="9"/>
        <v>0</v>
      </c>
      <c r="D134" s="124"/>
      <c r="E134" s="244"/>
      <c r="F134" s="245">
        <f t="shared" si="10"/>
        <v>0</v>
      </c>
      <c r="G134" s="124"/>
      <c r="H134" s="125"/>
      <c r="I134" s="126">
        <f t="shared" si="11"/>
        <v>0</v>
      </c>
      <c r="J134" s="124"/>
      <c r="K134" s="125"/>
      <c r="L134" s="126">
        <f t="shared" si="12"/>
        <v>0</v>
      </c>
      <c r="M134" s="246"/>
      <c r="N134" s="244"/>
      <c r="O134" s="126">
        <f t="shared" si="13"/>
        <v>0</v>
      </c>
      <c r="P134" s="76"/>
    </row>
    <row r="135" spans="1:16" x14ac:dyDescent="0.25">
      <c r="A135" s="68">
        <v>2313</v>
      </c>
      <c r="B135" s="117" t="s">
        <v>148</v>
      </c>
      <c r="C135" s="118">
        <f t="shared" si="9"/>
        <v>0</v>
      </c>
      <c r="D135" s="124"/>
      <c r="E135" s="244"/>
      <c r="F135" s="245">
        <f t="shared" si="10"/>
        <v>0</v>
      </c>
      <c r="G135" s="124"/>
      <c r="H135" s="125"/>
      <c r="I135" s="126">
        <f t="shared" si="11"/>
        <v>0</v>
      </c>
      <c r="J135" s="124"/>
      <c r="K135" s="125"/>
      <c r="L135" s="126">
        <f t="shared" si="12"/>
        <v>0</v>
      </c>
      <c r="M135" s="246"/>
      <c r="N135" s="244"/>
      <c r="O135" s="126">
        <f t="shared" si="13"/>
        <v>0</v>
      </c>
      <c r="P135" s="76"/>
    </row>
    <row r="136" spans="1:16" ht="36" x14ac:dyDescent="0.25">
      <c r="A136" s="68">
        <v>2314</v>
      </c>
      <c r="B136" s="117" t="s">
        <v>149</v>
      </c>
      <c r="C136" s="118">
        <f t="shared" si="9"/>
        <v>5000</v>
      </c>
      <c r="D136" s="124">
        <v>5000</v>
      </c>
      <c r="E136" s="244"/>
      <c r="F136" s="245">
        <f t="shared" si="10"/>
        <v>5000</v>
      </c>
      <c r="G136" s="124"/>
      <c r="H136" s="125"/>
      <c r="I136" s="126">
        <f t="shared" si="11"/>
        <v>0</v>
      </c>
      <c r="J136" s="124"/>
      <c r="K136" s="125"/>
      <c r="L136" s="126">
        <f t="shared" si="12"/>
        <v>0</v>
      </c>
      <c r="M136" s="246"/>
      <c r="N136" s="244"/>
      <c r="O136" s="126">
        <f t="shared" si="13"/>
        <v>0</v>
      </c>
      <c r="P136" s="76"/>
    </row>
    <row r="137" spans="1:16" x14ac:dyDescent="0.25">
      <c r="A137" s="247">
        <v>2320</v>
      </c>
      <c r="B137" s="117" t="s">
        <v>150</v>
      </c>
      <c r="C137" s="118">
        <f t="shared" si="9"/>
        <v>0</v>
      </c>
      <c r="D137" s="248">
        <f>SUM(D138:D140)</f>
        <v>0</v>
      </c>
      <c r="E137" s="249">
        <f>SUM(E138:E140)</f>
        <v>0</v>
      </c>
      <c r="F137" s="250">
        <f t="shared" si="10"/>
        <v>0</v>
      </c>
      <c r="G137" s="248">
        <f>SUM(G138:G140)</f>
        <v>0</v>
      </c>
      <c r="H137" s="251">
        <f>SUM(H138:H140)</f>
        <v>0</v>
      </c>
      <c r="I137" s="252">
        <f t="shared" si="11"/>
        <v>0</v>
      </c>
      <c r="J137" s="248">
        <f>SUM(J138:J140)</f>
        <v>0</v>
      </c>
      <c r="K137" s="251">
        <f>SUM(K138:K140)</f>
        <v>0</v>
      </c>
      <c r="L137" s="252">
        <f t="shared" si="12"/>
        <v>0</v>
      </c>
      <c r="M137" s="253">
        <f>SUM(M138:M140)</f>
        <v>0</v>
      </c>
      <c r="N137" s="249">
        <f>SUM(N138:N140)</f>
        <v>0</v>
      </c>
      <c r="O137" s="252">
        <f t="shared" si="13"/>
        <v>0</v>
      </c>
      <c r="P137" s="76"/>
    </row>
    <row r="138" spans="1:16" x14ac:dyDescent="0.25">
      <c r="A138" s="68">
        <v>2321</v>
      </c>
      <c r="B138" s="117" t="s">
        <v>151</v>
      </c>
      <c r="C138" s="118">
        <f t="shared" si="9"/>
        <v>0</v>
      </c>
      <c r="D138" s="124"/>
      <c r="E138" s="244"/>
      <c r="F138" s="245">
        <f t="shared" si="10"/>
        <v>0</v>
      </c>
      <c r="G138" s="124"/>
      <c r="H138" s="125"/>
      <c r="I138" s="126">
        <f t="shared" si="11"/>
        <v>0</v>
      </c>
      <c r="J138" s="124"/>
      <c r="K138" s="125"/>
      <c r="L138" s="126">
        <f t="shared" si="12"/>
        <v>0</v>
      </c>
      <c r="M138" s="246"/>
      <c r="N138" s="244"/>
      <c r="O138" s="126">
        <f t="shared" si="13"/>
        <v>0</v>
      </c>
      <c r="P138" s="76"/>
    </row>
    <row r="139" spans="1:16" x14ac:dyDescent="0.25">
      <c r="A139" s="68">
        <v>2322</v>
      </c>
      <c r="B139" s="117" t="s">
        <v>152</v>
      </c>
      <c r="C139" s="118">
        <f t="shared" si="9"/>
        <v>0</v>
      </c>
      <c r="D139" s="124"/>
      <c r="E139" s="244"/>
      <c r="F139" s="245">
        <f t="shared" si="10"/>
        <v>0</v>
      </c>
      <c r="G139" s="124"/>
      <c r="H139" s="125"/>
      <c r="I139" s="126">
        <f t="shared" si="11"/>
        <v>0</v>
      </c>
      <c r="J139" s="124"/>
      <c r="K139" s="125"/>
      <c r="L139" s="126">
        <f t="shared" si="12"/>
        <v>0</v>
      </c>
      <c r="M139" s="246"/>
      <c r="N139" s="244"/>
      <c r="O139" s="126">
        <f t="shared" si="13"/>
        <v>0</v>
      </c>
      <c r="P139" s="76"/>
    </row>
    <row r="140" spans="1:16" ht="10.5" customHeight="1" x14ac:dyDescent="0.25">
      <c r="A140" s="68">
        <v>2329</v>
      </c>
      <c r="B140" s="117" t="s">
        <v>153</v>
      </c>
      <c r="C140" s="118">
        <f t="shared" si="9"/>
        <v>0</v>
      </c>
      <c r="D140" s="124"/>
      <c r="E140" s="244"/>
      <c r="F140" s="245">
        <f t="shared" si="10"/>
        <v>0</v>
      </c>
      <c r="G140" s="124"/>
      <c r="H140" s="125"/>
      <c r="I140" s="126">
        <f t="shared" si="11"/>
        <v>0</v>
      </c>
      <c r="J140" s="124"/>
      <c r="K140" s="125"/>
      <c r="L140" s="126">
        <f t="shared" si="12"/>
        <v>0</v>
      </c>
      <c r="M140" s="246"/>
      <c r="N140" s="244"/>
      <c r="O140" s="126">
        <f t="shared" si="13"/>
        <v>0</v>
      </c>
      <c r="P140" s="76"/>
    </row>
    <row r="141" spans="1:16" x14ac:dyDescent="0.25">
      <c r="A141" s="247">
        <v>2330</v>
      </c>
      <c r="B141" s="117" t="s">
        <v>154</v>
      </c>
      <c r="C141" s="118">
        <f t="shared" si="9"/>
        <v>0</v>
      </c>
      <c r="D141" s="124"/>
      <c r="E141" s="244"/>
      <c r="F141" s="245">
        <f t="shared" si="10"/>
        <v>0</v>
      </c>
      <c r="G141" s="124"/>
      <c r="H141" s="125"/>
      <c r="I141" s="126">
        <f t="shared" si="11"/>
        <v>0</v>
      </c>
      <c r="J141" s="124"/>
      <c r="K141" s="125"/>
      <c r="L141" s="126">
        <f t="shared" si="12"/>
        <v>0</v>
      </c>
      <c r="M141" s="246"/>
      <c r="N141" s="244"/>
      <c r="O141" s="126">
        <f t="shared" si="13"/>
        <v>0</v>
      </c>
      <c r="P141" s="76"/>
    </row>
    <row r="142" spans="1:16" ht="48" x14ac:dyDescent="0.25">
      <c r="A142" s="247">
        <v>2340</v>
      </c>
      <c r="B142" s="117" t="s">
        <v>155</v>
      </c>
      <c r="C142" s="118">
        <f t="shared" si="9"/>
        <v>0</v>
      </c>
      <c r="D142" s="248">
        <f>SUM(D143:D144)</f>
        <v>0</v>
      </c>
      <c r="E142" s="249">
        <f>SUM(E143:E144)</f>
        <v>0</v>
      </c>
      <c r="F142" s="250">
        <f t="shared" si="10"/>
        <v>0</v>
      </c>
      <c r="G142" s="248">
        <f>SUM(G143:G144)</f>
        <v>0</v>
      </c>
      <c r="H142" s="251">
        <f>SUM(H143:H144)</f>
        <v>0</v>
      </c>
      <c r="I142" s="252">
        <f t="shared" si="11"/>
        <v>0</v>
      </c>
      <c r="J142" s="248">
        <f>SUM(J143:J144)</f>
        <v>0</v>
      </c>
      <c r="K142" s="251">
        <f>SUM(K143:K144)</f>
        <v>0</v>
      </c>
      <c r="L142" s="252">
        <f t="shared" si="12"/>
        <v>0</v>
      </c>
      <c r="M142" s="253">
        <f>SUM(M143:M144)</f>
        <v>0</v>
      </c>
      <c r="N142" s="249">
        <f>SUM(N143:N144)</f>
        <v>0</v>
      </c>
      <c r="O142" s="252">
        <f t="shared" si="13"/>
        <v>0</v>
      </c>
      <c r="P142" s="76"/>
    </row>
    <row r="143" spans="1:16" x14ac:dyDescent="0.25">
      <c r="A143" s="68">
        <v>2341</v>
      </c>
      <c r="B143" s="117" t="s">
        <v>156</v>
      </c>
      <c r="C143" s="118">
        <f t="shared" si="9"/>
        <v>0</v>
      </c>
      <c r="D143" s="124"/>
      <c r="E143" s="244"/>
      <c r="F143" s="245">
        <f t="shared" si="10"/>
        <v>0</v>
      </c>
      <c r="G143" s="124"/>
      <c r="H143" s="125"/>
      <c r="I143" s="126">
        <f t="shared" si="11"/>
        <v>0</v>
      </c>
      <c r="J143" s="124"/>
      <c r="K143" s="125"/>
      <c r="L143" s="126">
        <f t="shared" si="12"/>
        <v>0</v>
      </c>
      <c r="M143" s="246"/>
      <c r="N143" s="244"/>
      <c r="O143" s="126">
        <f t="shared" si="13"/>
        <v>0</v>
      </c>
      <c r="P143" s="76"/>
    </row>
    <row r="144" spans="1:16" ht="24" x14ac:dyDescent="0.25">
      <c r="A144" s="68">
        <v>2344</v>
      </c>
      <c r="B144" s="117" t="s">
        <v>157</v>
      </c>
      <c r="C144" s="118">
        <f t="shared" si="9"/>
        <v>0</v>
      </c>
      <c r="D144" s="124"/>
      <c r="E144" s="244"/>
      <c r="F144" s="245">
        <f t="shared" si="10"/>
        <v>0</v>
      </c>
      <c r="G144" s="124"/>
      <c r="H144" s="125"/>
      <c r="I144" s="126">
        <f t="shared" si="11"/>
        <v>0</v>
      </c>
      <c r="J144" s="124"/>
      <c r="K144" s="125"/>
      <c r="L144" s="126">
        <f t="shared" si="12"/>
        <v>0</v>
      </c>
      <c r="M144" s="246"/>
      <c r="N144" s="244"/>
      <c r="O144" s="126">
        <f t="shared" si="13"/>
        <v>0</v>
      </c>
      <c r="P144" s="76"/>
    </row>
    <row r="145" spans="1:16" ht="24" x14ac:dyDescent="0.25">
      <c r="A145" s="234">
        <v>2350</v>
      </c>
      <c r="B145" s="164" t="s">
        <v>158</v>
      </c>
      <c r="C145" s="118">
        <f t="shared" si="9"/>
        <v>0</v>
      </c>
      <c r="D145" s="235">
        <f>SUM(D146:D151)</f>
        <v>0</v>
      </c>
      <c r="E145" s="236">
        <f>SUM(E146:E151)</f>
        <v>0</v>
      </c>
      <c r="F145" s="237">
        <f t="shared" si="10"/>
        <v>0</v>
      </c>
      <c r="G145" s="235">
        <f>SUM(G146:G151)</f>
        <v>0</v>
      </c>
      <c r="H145" s="238">
        <f>SUM(H146:H151)</f>
        <v>0</v>
      </c>
      <c r="I145" s="239">
        <f t="shared" si="11"/>
        <v>0</v>
      </c>
      <c r="J145" s="235">
        <f>SUM(J146:J151)</f>
        <v>0</v>
      </c>
      <c r="K145" s="238">
        <f>SUM(K146:K151)</f>
        <v>0</v>
      </c>
      <c r="L145" s="239">
        <f t="shared" si="12"/>
        <v>0</v>
      </c>
      <c r="M145" s="240">
        <f>SUM(M146:M151)</f>
        <v>0</v>
      </c>
      <c r="N145" s="236">
        <f>SUM(N146:N151)</f>
        <v>0</v>
      </c>
      <c r="O145" s="239">
        <f t="shared" si="13"/>
        <v>0</v>
      </c>
      <c r="P145" s="174"/>
    </row>
    <row r="146" spans="1:16" x14ac:dyDescent="0.25">
      <c r="A146" s="58">
        <v>2351</v>
      </c>
      <c r="B146" s="106" t="s">
        <v>159</v>
      </c>
      <c r="C146" s="118">
        <f t="shared" si="9"/>
        <v>0</v>
      </c>
      <c r="D146" s="113"/>
      <c r="E146" s="241"/>
      <c r="F146" s="242">
        <f t="shared" si="10"/>
        <v>0</v>
      </c>
      <c r="G146" s="113"/>
      <c r="H146" s="114"/>
      <c r="I146" s="115">
        <f t="shared" si="11"/>
        <v>0</v>
      </c>
      <c r="J146" s="113"/>
      <c r="K146" s="114"/>
      <c r="L146" s="115">
        <f t="shared" si="12"/>
        <v>0</v>
      </c>
      <c r="M146" s="243"/>
      <c r="N146" s="241"/>
      <c r="O146" s="115">
        <f t="shared" si="13"/>
        <v>0</v>
      </c>
      <c r="P146" s="66"/>
    </row>
    <row r="147" spans="1:16" x14ac:dyDescent="0.25">
      <c r="A147" s="68">
        <v>2352</v>
      </c>
      <c r="B147" s="117" t="s">
        <v>160</v>
      </c>
      <c r="C147" s="118">
        <f t="shared" si="9"/>
        <v>0</v>
      </c>
      <c r="D147" s="124"/>
      <c r="E147" s="244"/>
      <c r="F147" s="245">
        <f t="shared" si="10"/>
        <v>0</v>
      </c>
      <c r="G147" s="124"/>
      <c r="H147" s="125"/>
      <c r="I147" s="126">
        <f t="shared" si="11"/>
        <v>0</v>
      </c>
      <c r="J147" s="124"/>
      <c r="K147" s="125"/>
      <c r="L147" s="126">
        <f t="shared" si="12"/>
        <v>0</v>
      </c>
      <c r="M147" s="246"/>
      <c r="N147" s="244"/>
      <c r="O147" s="126">
        <f t="shared" si="13"/>
        <v>0</v>
      </c>
      <c r="P147" s="76"/>
    </row>
    <row r="148" spans="1:16" ht="24" x14ac:dyDescent="0.25">
      <c r="A148" s="68">
        <v>2353</v>
      </c>
      <c r="B148" s="117" t="s">
        <v>161</v>
      </c>
      <c r="C148" s="118">
        <f t="shared" si="9"/>
        <v>0</v>
      </c>
      <c r="D148" s="124"/>
      <c r="E148" s="244"/>
      <c r="F148" s="245">
        <f t="shared" si="10"/>
        <v>0</v>
      </c>
      <c r="G148" s="124"/>
      <c r="H148" s="125"/>
      <c r="I148" s="126">
        <f t="shared" si="11"/>
        <v>0</v>
      </c>
      <c r="J148" s="124"/>
      <c r="K148" s="125"/>
      <c r="L148" s="126">
        <f t="shared" si="12"/>
        <v>0</v>
      </c>
      <c r="M148" s="246"/>
      <c r="N148" s="244"/>
      <c r="O148" s="126">
        <f t="shared" si="13"/>
        <v>0</v>
      </c>
      <c r="P148" s="76"/>
    </row>
    <row r="149" spans="1:16" ht="24" x14ac:dyDescent="0.25">
      <c r="A149" s="68">
        <v>2354</v>
      </c>
      <c r="B149" s="117" t="s">
        <v>162</v>
      </c>
      <c r="C149" s="118">
        <f t="shared" si="9"/>
        <v>0</v>
      </c>
      <c r="D149" s="124"/>
      <c r="E149" s="244"/>
      <c r="F149" s="245">
        <f t="shared" si="10"/>
        <v>0</v>
      </c>
      <c r="G149" s="124"/>
      <c r="H149" s="125"/>
      <c r="I149" s="126">
        <f t="shared" si="11"/>
        <v>0</v>
      </c>
      <c r="J149" s="124"/>
      <c r="K149" s="125"/>
      <c r="L149" s="126">
        <f t="shared" si="12"/>
        <v>0</v>
      </c>
      <c r="M149" s="246"/>
      <c r="N149" s="244"/>
      <c r="O149" s="126">
        <f t="shared" si="13"/>
        <v>0</v>
      </c>
      <c r="P149" s="76"/>
    </row>
    <row r="150" spans="1:16" ht="24" x14ac:dyDescent="0.25">
      <c r="A150" s="68">
        <v>2355</v>
      </c>
      <c r="B150" s="117" t="s">
        <v>163</v>
      </c>
      <c r="C150" s="118">
        <f t="shared" si="9"/>
        <v>0</v>
      </c>
      <c r="D150" s="124"/>
      <c r="E150" s="244"/>
      <c r="F150" s="245">
        <f t="shared" si="10"/>
        <v>0</v>
      </c>
      <c r="G150" s="124"/>
      <c r="H150" s="125"/>
      <c r="I150" s="126">
        <f t="shared" si="11"/>
        <v>0</v>
      </c>
      <c r="J150" s="124"/>
      <c r="K150" s="125"/>
      <c r="L150" s="126">
        <f t="shared" si="12"/>
        <v>0</v>
      </c>
      <c r="M150" s="246"/>
      <c r="N150" s="244"/>
      <c r="O150" s="126">
        <f t="shared" si="13"/>
        <v>0</v>
      </c>
      <c r="P150" s="76"/>
    </row>
    <row r="151" spans="1:16" ht="24" x14ac:dyDescent="0.25">
      <c r="A151" s="68">
        <v>2359</v>
      </c>
      <c r="B151" s="117" t="s">
        <v>164</v>
      </c>
      <c r="C151" s="118">
        <f t="shared" si="9"/>
        <v>0</v>
      </c>
      <c r="D151" s="124"/>
      <c r="E151" s="244"/>
      <c r="F151" s="245">
        <f t="shared" si="10"/>
        <v>0</v>
      </c>
      <c r="G151" s="124"/>
      <c r="H151" s="125"/>
      <c r="I151" s="126">
        <f t="shared" si="11"/>
        <v>0</v>
      </c>
      <c r="J151" s="124"/>
      <c r="K151" s="125"/>
      <c r="L151" s="126">
        <f t="shared" si="12"/>
        <v>0</v>
      </c>
      <c r="M151" s="246"/>
      <c r="N151" s="244"/>
      <c r="O151" s="126">
        <f t="shared" si="13"/>
        <v>0</v>
      </c>
      <c r="P151" s="76"/>
    </row>
    <row r="152" spans="1:16" ht="24.75" customHeight="1" x14ac:dyDescent="0.25">
      <c r="A152" s="247">
        <v>2360</v>
      </c>
      <c r="B152" s="117" t="s">
        <v>165</v>
      </c>
      <c r="C152" s="118">
        <f t="shared" si="9"/>
        <v>0</v>
      </c>
      <c r="D152" s="248">
        <f>SUM(D153:D159)</f>
        <v>0</v>
      </c>
      <c r="E152" s="249">
        <f>SUM(E153:E159)</f>
        <v>0</v>
      </c>
      <c r="F152" s="250">
        <f t="shared" si="10"/>
        <v>0</v>
      </c>
      <c r="G152" s="248">
        <f>SUM(G153:G159)</f>
        <v>0</v>
      </c>
      <c r="H152" s="251">
        <f>SUM(H153:H159)</f>
        <v>0</v>
      </c>
      <c r="I152" s="252">
        <f t="shared" si="11"/>
        <v>0</v>
      </c>
      <c r="J152" s="248">
        <f>SUM(J153:J159)</f>
        <v>0</v>
      </c>
      <c r="K152" s="251">
        <f>SUM(K153:K159)</f>
        <v>0</v>
      </c>
      <c r="L152" s="252">
        <f t="shared" si="12"/>
        <v>0</v>
      </c>
      <c r="M152" s="253">
        <f>SUM(M153:M159)</f>
        <v>0</v>
      </c>
      <c r="N152" s="249">
        <f>SUM(N153:N159)</f>
        <v>0</v>
      </c>
      <c r="O152" s="252">
        <f t="shared" si="13"/>
        <v>0</v>
      </c>
      <c r="P152" s="76"/>
    </row>
    <row r="153" spans="1:16" x14ac:dyDescent="0.25">
      <c r="A153" s="67">
        <v>2361</v>
      </c>
      <c r="B153" s="117" t="s">
        <v>166</v>
      </c>
      <c r="C153" s="118">
        <f t="shared" si="9"/>
        <v>0</v>
      </c>
      <c r="D153" s="124"/>
      <c r="E153" s="244"/>
      <c r="F153" s="245">
        <f t="shared" si="10"/>
        <v>0</v>
      </c>
      <c r="G153" s="124"/>
      <c r="H153" s="125"/>
      <c r="I153" s="126">
        <f t="shared" si="11"/>
        <v>0</v>
      </c>
      <c r="J153" s="124"/>
      <c r="K153" s="125"/>
      <c r="L153" s="126">
        <f t="shared" si="12"/>
        <v>0</v>
      </c>
      <c r="M153" s="246"/>
      <c r="N153" s="244"/>
      <c r="O153" s="126">
        <f t="shared" si="13"/>
        <v>0</v>
      </c>
      <c r="P153" s="76"/>
    </row>
    <row r="154" spans="1:16" ht="24" x14ac:dyDescent="0.25">
      <c r="A154" s="67">
        <v>2362</v>
      </c>
      <c r="B154" s="117" t="s">
        <v>167</v>
      </c>
      <c r="C154" s="118">
        <f t="shared" si="9"/>
        <v>0</v>
      </c>
      <c r="D154" s="124"/>
      <c r="E154" s="244"/>
      <c r="F154" s="245">
        <f t="shared" si="10"/>
        <v>0</v>
      </c>
      <c r="G154" s="124"/>
      <c r="H154" s="125"/>
      <c r="I154" s="126">
        <f t="shared" si="11"/>
        <v>0</v>
      </c>
      <c r="J154" s="124"/>
      <c r="K154" s="125"/>
      <c r="L154" s="126">
        <f t="shared" si="12"/>
        <v>0</v>
      </c>
      <c r="M154" s="246"/>
      <c r="N154" s="244"/>
      <c r="O154" s="126">
        <f t="shared" si="13"/>
        <v>0</v>
      </c>
      <c r="P154" s="76"/>
    </row>
    <row r="155" spans="1:16" x14ac:dyDescent="0.25">
      <c r="A155" s="67">
        <v>2363</v>
      </c>
      <c r="B155" s="117" t="s">
        <v>168</v>
      </c>
      <c r="C155" s="118">
        <f t="shared" si="9"/>
        <v>0</v>
      </c>
      <c r="D155" s="124"/>
      <c r="E155" s="244"/>
      <c r="F155" s="245">
        <f t="shared" si="10"/>
        <v>0</v>
      </c>
      <c r="G155" s="124"/>
      <c r="H155" s="125"/>
      <c r="I155" s="126">
        <f t="shared" si="11"/>
        <v>0</v>
      </c>
      <c r="J155" s="124"/>
      <c r="K155" s="125"/>
      <c r="L155" s="126">
        <f t="shared" si="12"/>
        <v>0</v>
      </c>
      <c r="M155" s="246"/>
      <c r="N155" s="244"/>
      <c r="O155" s="126">
        <f t="shared" si="13"/>
        <v>0</v>
      </c>
      <c r="P155" s="76"/>
    </row>
    <row r="156" spans="1:16" x14ac:dyDescent="0.25">
      <c r="A156" s="67">
        <v>2364</v>
      </c>
      <c r="B156" s="117" t="s">
        <v>169</v>
      </c>
      <c r="C156" s="118">
        <f t="shared" si="9"/>
        <v>0</v>
      </c>
      <c r="D156" s="124"/>
      <c r="E156" s="244"/>
      <c r="F156" s="245">
        <f t="shared" si="10"/>
        <v>0</v>
      </c>
      <c r="G156" s="124"/>
      <c r="H156" s="125"/>
      <c r="I156" s="126">
        <f t="shared" si="11"/>
        <v>0</v>
      </c>
      <c r="J156" s="124"/>
      <c r="K156" s="125"/>
      <c r="L156" s="126">
        <f t="shared" si="12"/>
        <v>0</v>
      </c>
      <c r="M156" s="246"/>
      <c r="N156" s="244"/>
      <c r="O156" s="126">
        <f t="shared" si="13"/>
        <v>0</v>
      </c>
      <c r="P156" s="76"/>
    </row>
    <row r="157" spans="1:16" ht="12.75" customHeight="1" x14ac:dyDescent="0.25">
      <c r="A157" s="67">
        <v>2365</v>
      </c>
      <c r="B157" s="117" t="s">
        <v>170</v>
      </c>
      <c r="C157" s="118">
        <f t="shared" si="9"/>
        <v>0</v>
      </c>
      <c r="D157" s="124"/>
      <c r="E157" s="244"/>
      <c r="F157" s="245">
        <f t="shared" si="10"/>
        <v>0</v>
      </c>
      <c r="G157" s="124"/>
      <c r="H157" s="125"/>
      <c r="I157" s="126">
        <f t="shared" si="11"/>
        <v>0</v>
      </c>
      <c r="J157" s="124"/>
      <c r="K157" s="125"/>
      <c r="L157" s="126">
        <f t="shared" si="12"/>
        <v>0</v>
      </c>
      <c r="M157" s="246"/>
      <c r="N157" s="244"/>
      <c r="O157" s="126">
        <f t="shared" si="13"/>
        <v>0</v>
      </c>
      <c r="P157" s="76"/>
    </row>
    <row r="158" spans="1:16" ht="42.75" customHeight="1" x14ac:dyDescent="0.25">
      <c r="A158" s="67">
        <v>2366</v>
      </c>
      <c r="B158" s="117" t="s">
        <v>171</v>
      </c>
      <c r="C158" s="118">
        <f t="shared" si="9"/>
        <v>0</v>
      </c>
      <c r="D158" s="124"/>
      <c r="E158" s="244"/>
      <c r="F158" s="245">
        <f t="shared" si="10"/>
        <v>0</v>
      </c>
      <c r="G158" s="124"/>
      <c r="H158" s="125"/>
      <c r="I158" s="126">
        <f t="shared" si="11"/>
        <v>0</v>
      </c>
      <c r="J158" s="124"/>
      <c r="K158" s="125"/>
      <c r="L158" s="126">
        <f t="shared" si="12"/>
        <v>0</v>
      </c>
      <c r="M158" s="246"/>
      <c r="N158" s="244"/>
      <c r="O158" s="126">
        <f t="shared" si="13"/>
        <v>0</v>
      </c>
      <c r="P158" s="76"/>
    </row>
    <row r="159" spans="1:16" ht="48" x14ac:dyDescent="0.25">
      <c r="A159" s="67">
        <v>2369</v>
      </c>
      <c r="B159" s="117" t="s">
        <v>172</v>
      </c>
      <c r="C159" s="118">
        <f t="shared" si="9"/>
        <v>0</v>
      </c>
      <c r="D159" s="124"/>
      <c r="E159" s="244"/>
      <c r="F159" s="245">
        <f t="shared" si="10"/>
        <v>0</v>
      </c>
      <c r="G159" s="124"/>
      <c r="H159" s="125"/>
      <c r="I159" s="126">
        <f t="shared" si="11"/>
        <v>0</v>
      </c>
      <c r="J159" s="124"/>
      <c r="K159" s="125"/>
      <c r="L159" s="126">
        <f t="shared" si="12"/>
        <v>0</v>
      </c>
      <c r="M159" s="246"/>
      <c r="N159" s="244"/>
      <c r="O159" s="126">
        <f t="shared" si="13"/>
        <v>0</v>
      </c>
      <c r="P159" s="76"/>
    </row>
    <row r="160" spans="1:16" x14ac:dyDescent="0.25">
      <c r="A160" s="234">
        <v>2370</v>
      </c>
      <c r="B160" s="164" t="s">
        <v>173</v>
      </c>
      <c r="C160" s="118">
        <f t="shared" si="9"/>
        <v>0</v>
      </c>
      <c r="D160" s="254"/>
      <c r="E160" s="255"/>
      <c r="F160" s="256">
        <f t="shared" si="10"/>
        <v>0</v>
      </c>
      <c r="G160" s="254"/>
      <c r="H160" s="257"/>
      <c r="I160" s="258">
        <f t="shared" si="11"/>
        <v>0</v>
      </c>
      <c r="J160" s="254"/>
      <c r="K160" s="257"/>
      <c r="L160" s="258">
        <f t="shared" si="12"/>
        <v>0</v>
      </c>
      <c r="M160" s="259"/>
      <c r="N160" s="255"/>
      <c r="O160" s="258">
        <f t="shared" si="13"/>
        <v>0</v>
      </c>
      <c r="P160" s="174"/>
    </row>
    <row r="161" spans="1:16" x14ac:dyDescent="0.25">
      <c r="A161" s="234">
        <v>2380</v>
      </c>
      <c r="B161" s="164" t="s">
        <v>174</v>
      </c>
      <c r="C161" s="118">
        <f t="shared" si="9"/>
        <v>0</v>
      </c>
      <c r="D161" s="235">
        <f>SUM(D162:D163)</f>
        <v>0</v>
      </c>
      <c r="E161" s="236">
        <f>SUM(E162:E163)</f>
        <v>0</v>
      </c>
      <c r="F161" s="237">
        <f t="shared" si="10"/>
        <v>0</v>
      </c>
      <c r="G161" s="235">
        <f>SUM(G162:G163)</f>
        <v>0</v>
      </c>
      <c r="H161" s="238">
        <f>SUM(H162:H163)</f>
        <v>0</v>
      </c>
      <c r="I161" s="239">
        <f t="shared" si="11"/>
        <v>0</v>
      </c>
      <c r="J161" s="235">
        <f>SUM(J162:J163)</f>
        <v>0</v>
      </c>
      <c r="K161" s="238">
        <f>SUM(K162:K163)</f>
        <v>0</v>
      </c>
      <c r="L161" s="239">
        <f t="shared" si="12"/>
        <v>0</v>
      </c>
      <c r="M161" s="240">
        <f>SUM(M162:M163)</f>
        <v>0</v>
      </c>
      <c r="N161" s="236">
        <f>SUM(N162:N163)</f>
        <v>0</v>
      </c>
      <c r="O161" s="239">
        <f t="shared" si="13"/>
        <v>0</v>
      </c>
      <c r="P161" s="174"/>
    </row>
    <row r="162" spans="1:16" x14ac:dyDescent="0.25">
      <c r="A162" s="57">
        <v>2381</v>
      </c>
      <c r="B162" s="106" t="s">
        <v>175</v>
      </c>
      <c r="C162" s="118">
        <f t="shared" si="9"/>
        <v>0</v>
      </c>
      <c r="D162" s="113"/>
      <c r="E162" s="241"/>
      <c r="F162" s="242">
        <f t="shared" si="10"/>
        <v>0</v>
      </c>
      <c r="G162" s="113"/>
      <c r="H162" s="114"/>
      <c r="I162" s="115">
        <f t="shared" si="11"/>
        <v>0</v>
      </c>
      <c r="J162" s="113"/>
      <c r="K162" s="114"/>
      <c r="L162" s="115">
        <f t="shared" si="12"/>
        <v>0</v>
      </c>
      <c r="M162" s="243"/>
      <c r="N162" s="241"/>
      <c r="O162" s="115">
        <f t="shared" si="13"/>
        <v>0</v>
      </c>
      <c r="P162" s="66"/>
    </row>
    <row r="163" spans="1:16" ht="24" x14ac:dyDescent="0.25">
      <c r="A163" s="67">
        <v>2389</v>
      </c>
      <c r="B163" s="117" t="s">
        <v>176</v>
      </c>
      <c r="C163" s="118">
        <f t="shared" si="9"/>
        <v>0</v>
      </c>
      <c r="D163" s="124"/>
      <c r="E163" s="244"/>
      <c r="F163" s="245">
        <f t="shared" si="10"/>
        <v>0</v>
      </c>
      <c r="G163" s="124"/>
      <c r="H163" s="125"/>
      <c r="I163" s="126">
        <f t="shared" si="11"/>
        <v>0</v>
      </c>
      <c r="J163" s="124"/>
      <c r="K163" s="125"/>
      <c r="L163" s="126">
        <f t="shared" si="12"/>
        <v>0</v>
      </c>
      <c r="M163" s="246"/>
      <c r="N163" s="244"/>
      <c r="O163" s="126">
        <f t="shared" si="13"/>
        <v>0</v>
      </c>
      <c r="P163" s="76"/>
    </row>
    <row r="164" spans="1:16" x14ac:dyDescent="0.25">
      <c r="A164" s="234">
        <v>2390</v>
      </c>
      <c r="B164" s="164" t="s">
        <v>177</v>
      </c>
      <c r="C164" s="118">
        <f t="shared" si="9"/>
        <v>0</v>
      </c>
      <c r="D164" s="254"/>
      <c r="E164" s="255"/>
      <c r="F164" s="256">
        <f t="shared" si="10"/>
        <v>0</v>
      </c>
      <c r="G164" s="254"/>
      <c r="H164" s="257"/>
      <c r="I164" s="258">
        <f t="shared" si="11"/>
        <v>0</v>
      </c>
      <c r="J164" s="254"/>
      <c r="K164" s="257"/>
      <c r="L164" s="258">
        <f t="shared" si="12"/>
        <v>0</v>
      </c>
      <c r="M164" s="259"/>
      <c r="N164" s="255"/>
      <c r="O164" s="258">
        <f t="shared" si="13"/>
        <v>0</v>
      </c>
      <c r="P164" s="174"/>
    </row>
    <row r="165" spans="1:16" x14ac:dyDescent="0.25">
      <c r="A165" s="90">
        <v>2400</v>
      </c>
      <c r="B165" s="227" t="s">
        <v>178</v>
      </c>
      <c r="C165" s="91">
        <f t="shared" si="9"/>
        <v>0</v>
      </c>
      <c r="D165" s="274"/>
      <c r="E165" s="275"/>
      <c r="F165" s="276">
        <f t="shared" si="10"/>
        <v>0</v>
      </c>
      <c r="G165" s="274"/>
      <c r="H165" s="277"/>
      <c r="I165" s="278">
        <f t="shared" si="11"/>
        <v>0</v>
      </c>
      <c r="J165" s="274"/>
      <c r="K165" s="277"/>
      <c r="L165" s="278">
        <f t="shared" si="12"/>
        <v>0</v>
      </c>
      <c r="M165" s="279"/>
      <c r="N165" s="275"/>
      <c r="O165" s="278">
        <f t="shared" si="13"/>
        <v>0</v>
      </c>
      <c r="P165" s="100"/>
    </row>
    <row r="166" spans="1:16" ht="24" x14ac:dyDescent="0.25">
      <c r="A166" s="90">
        <v>2500</v>
      </c>
      <c r="B166" s="227" t="s">
        <v>179</v>
      </c>
      <c r="C166" s="91">
        <f t="shared" si="9"/>
        <v>0</v>
      </c>
      <c r="D166" s="102">
        <f>SUM(D167,D172)</f>
        <v>0</v>
      </c>
      <c r="E166" s="228">
        <f>SUM(E167,E172)</f>
        <v>0</v>
      </c>
      <c r="F166" s="229">
        <f t="shared" si="10"/>
        <v>0</v>
      </c>
      <c r="G166" s="102">
        <f t="shared" ref="G166:K166" si="15">SUM(G167,G172)</f>
        <v>0</v>
      </c>
      <c r="H166" s="103">
        <f t="shared" si="15"/>
        <v>0</v>
      </c>
      <c r="I166" s="104">
        <f t="shared" si="11"/>
        <v>0</v>
      </c>
      <c r="J166" s="102">
        <f t="shared" si="15"/>
        <v>0</v>
      </c>
      <c r="K166" s="103">
        <f t="shared" si="15"/>
        <v>0</v>
      </c>
      <c r="L166" s="104">
        <f t="shared" si="12"/>
        <v>0</v>
      </c>
      <c r="M166" s="230">
        <f t="shared" ref="M166:N166" si="16">SUM(M167,M172)</f>
        <v>0</v>
      </c>
      <c r="N166" s="231">
        <f t="shared" si="16"/>
        <v>0</v>
      </c>
      <c r="O166" s="232">
        <f t="shared" si="13"/>
        <v>0</v>
      </c>
      <c r="P166" s="233"/>
    </row>
    <row r="167" spans="1:16" ht="16.5" customHeight="1" x14ac:dyDescent="0.25">
      <c r="A167" s="578">
        <v>2510</v>
      </c>
      <c r="B167" s="106" t="s">
        <v>180</v>
      </c>
      <c r="C167" s="107">
        <f t="shared" si="9"/>
        <v>0</v>
      </c>
      <c r="D167" s="262">
        <f>SUM(D168:D171)</f>
        <v>0</v>
      </c>
      <c r="E167" s="263">
        <f>SUM(E168:E171)</f>
        <v>0</v>
      </c>
      <c r="F167" s="264">
        <f t="shared" si="10"/>
        <v>0</v>
      </c>
      <c r="G167" s="262">
        <f t="shared" ref="G167:K167" si="17">SUM(G168:G171)</f>
        <v>0</v>
      </c>
      <c r="H167" s="265">
        <f t="shared" si="17"/>
        <v>0</v>
      </c>
      <c r="I167" s="266">
        <f t="shared" si="11"/>
        <v>0</v>
      </c>
      <c r="J167" s="262">
        <f t="shared" si="17"/>
        <v>0</v>
      </c>
      <c r="K167" s="265">
        <f t="shared" si="17"/>
        <v>0</v>
      </c>
      <c r="L167" s="266">
        <f t="shared" si="12"/>
        <v>0</v>
      </c>
      <c r="M167" s="280">
        <f t="shared" ref="M167:N167" si="18">SUM(M168:M171)</f>
        <v>0</v>
      </c>
      <c r="N167" s="281">
        <f t="shared" si="18"/>
        <v>0</v>
      </c>
      <c r="O167" s="282">
        <f t="shared" si="13"/>
        <v>0</v>
      </c>
      <c r="P167" s="140"/>
    </row>
    <row r="168" spans="1:16" ht="24" x14ac:dyDescent="0.25">
      <c r="A168" s="68">
        <v>2512</v>
      </c>
      <c r="B168" s="117" t="s">
        <v>181</v>
      </c>
      <c r="C168" s="118">
        <f t="shared" si="9"/>
        <v>0</v>
      </c>
      <c r="D168" s="124"/>
      <c r="E168" s="244"/>
      <c r="F168" s="245">
        <f t="shared" si="10"/>
        <v>0</v>
      </c>
      <c r="G168" s="124"/>
      <c r="H168" s="125"/>
      <c r="I168" s="126">
        <f t="shared" si="11"/>
        <v>0</v>
      </c>
      <c r="J168" s="124"/>
      <c r="K168" s="125"/>
      <c r="L168" s="126">
        <f t="shared" si="12"/>
        <v>0</v>
      </c>
      <c r="M168" s="246"/>
      <c r="N168" s="244"/>
      <c r="O168" s="126">
        <f t="shared" si="13"/>
        <v>0</v>
      </c>
      <c r="P168" s="76"/>
    </row>
    <row r="169" spans="1:16" ht="36" x14ac:dyDescent="0.25">
      <c r="A169" s="68">
        <v>2513</v>
      </c>
      <c r="B169" s="117" t="s">
        <v>182</v>
      </c>
      <c r="C169" s="118">
        <f t="shared" si="9"/>
        <v>0</v>
      </c>
      <c r="D169" s="124"/>
      <c r="E169" s="244"/>
      <c r="F169" s="245">
        <f t="shared" si="10"/>
        <v>0</v>
      </c>
      <c r="G169" s="124"/>
      <c r="H169" s="125"/>
      <c r="I169" s="126">
        <f t="shared" si="11"/>
        <v>0</v>
      </c>
      <c r="J169" s="124"/>
      <c r="K169" s="125"/>
      <c r="L169" s="126">
        <f t="shared" si="12"/>
        <v>0</v>
      </c>
      <c r="M169" s="246"/>
      <c r="N169" s="244"/>
      <c r="O169" s="126">
        <f t="shared" si="13"/>
        <v>0</v>
      </c>
      <c r="P169" s="76"/>
    </row>
    <row r="170" spans="1:16" ht="24" x14ac:dyDescent="0.25">
      <c r="A170" s="68">
        <v>2515</v>
      </c>
      <c r="B170" s="117" t="s">
        <v>183</v>
      </c>
      <c r="C170" s="118">
        <f t="shared" si="9"/>
        <v>0</v>
      </c>
      <c r="D170" s="124"/>
      <c r="E170" s="244"/>
      <c r="F170" s="245">
        <f t="shared" si="10"/>
        <v>0</v>
      </c>
      <c r="G170" s="124"/>
      <c r="H170" s="125"/>
      <c r="I170" s="126">
        <f t="shared" si="11"/>
        <v>0</v>
      </c>
      <c r="J170" s="124"/>
      <c r="K170" s="125"/>
      <c r="L170" s="126">
        <f t="shared" si="12"/>
        <v>0</v>
      </c>
      <c r="M170" s="246"/>
      <c r="N170" s="244"/>
      <c r="O170" s="126">
        <f t="shared" si="13"/>
        <v>0</v>
      </c>
      <c r="P170" s="76"/>
    </row>
    <row r="171" spans="1:16" ht="24" x14ac:dyDescent="0.25">
      <c r="A171" s="68">
        <v>2519</v>
      </c>
      <c r="B171" s="117" t="s">
        <v>184</v>
      </c>
      <c r="C171" s="118">
        <f t="shared" si="9"/>
        <v>0</v>
      </c>
      <c r="D171" s="124"/>
      <c r="E171" s="244"/>
      <c r="F171" s="245">
        <f t="shared" si="10"/>
        <v>0</v>
      </c>
      <c r="G171" s="124"/>
      <c r="H171" s="125"/>
      <c r="I171" s="126">
        <f t="shared" si="11"/>
        <v>0</v>
      </c>
      <c r="J171" s="124"/>
      <c r="K171" s="125"/>
      <c r="L171" s="126">
        <f t="shared" si="12"/>
        <v>0</v>
      </c>
      <c r="M171" s="246"/>
      <c r="N171" s="244"/>
      <c r="O171" s="126">
        <f t="shared" si="13"/>
        <v>0</v>
      </c>
      <c r="P171" s="76"/>
    </row>
    <row r="172" spans="1:16" ht="24" x14ac:dyDescent="0.25">
      <c r="A172" s="247">
        <v>2520</v>
      </c>
      <c r="B172" s="117" t="s">
        <v>185</v>
      </c>
      <c r="C172" s="118">
        <f t="shared" si="9"/>
        <v>0</v>
      </c>
      <c r="D172" s="124"/>
      <c r="E172" s="244"/>
      <c r="F172" s="245">
        <f t="shared" si="10"/>
        <v>0</v>
      </c>
      <c r="G172" s="124"/>
      <c r="H172" s="125"/>
      <c r="I172" s="126">
        <f t="shared" si="11"/>
        <v>0</v>
      </c>
      <c r="J172" s="124"/>
      <c r="K172" s="125"/>
      <c r="L172" s="126">
        <f t="shared" si="12"/>
        <v>0</v>
      </c>
      <c r="M172" s="246"/>
      <c r="N172" s="244"/>
      <c r="O172" s="126">
        <f t="shared" si="13"/>
        <v>0</v>
      </c>
      <c r="P172" s="76"/>
    </row>
    <row r="173" spans="1:16" s="283" customFormat="1" ht="48" x14ac:dyDescent="0.25">
      <c r="A173" s="27">
        <v>2800</v>
      </c>
      <c r="B173" s="106" t="s">
        <v>186</v>
      </c>
      <c r="C173" s="107">
        <f t="shared" si="9"/>
        <v>0</v>
      </c>
      <c r="D173" s="60"/>
      <c r="E173" s="61"/>
      <c r="F173" s="62">
        <f t="shared" si="10"/>
        <v>0</v>
      </c>
      <c r="G173" s="60"/>
      <c r="H173" s="63"/>
      <c r="I173" s="64">
        <f t="shared" si="11"/>
        <v>0</v>
      </c>
      <c r="J173" s="60"/>
      <c r="K173" s="63"/>
      <c r="L173" s="64">
        <f t="shared" si="12"/>
        <v>0</v>
      </c>
      <c r="M173" s="65"/>
      <c r="N173" s="61"/>
      <c r="O173" s="64">
        <f t="shared" si="13"/>
        <v>0</v>
      </c>
      <c r="P173" s="66"/>
    </row>
    <row r="174" spans="1:16" x14ac:dyDescent="0.25">
      <c r="A174" s="218">
        <v>3000</v>
      </c>
      <c r="B174" s="218" t="s">
        <v>187</v>
      </c>
      <c r="C174" s="219">
        <f t="shared" si="9"/>
        <v>0</v>
      </c>
      <c r="D174" s="220">
        <f>SUM(D175,D185)</f>
        <v>0</v>
      </c>
      <c r="E174" s="221">
        <f>SUM(E175,E185)</f>
        <v>0</v>
      </c>
      <c r="F174" s="222">
        <f t="shared" si="10"/>
        <v>0</v>
      </c>
      <c r="G174" s="220">
        <f>SUM(G175,G185)</f>
        <v>0</v>
      </c>
      <c r="H174" s="223">
        <f>SUM(H175,H185)</f>
        <v>0</v>
      </c>
      <c r="I174" s="224">
        <f t="shared" si="11"/>
        <v>0</v>
      </c>
      <c r="J174" s="220">
        <f>SUM(J175,J185)</f>
        <v>0</v>
      </c>
      <c r="K174" s="223">
        <f>SUM(K175,K185)</f>
        <v>0</v>
      </c>
      <c r="L174" s="224">
        <f t="shared" si="12"/>
        <v>0</v>
      </c>
      <c r="M174" s="225">
        <f>SUM(M175,M185)</f>
        <v>0</v>
      </c>
      <c r="N174" s="221">
        <f>SUM(N175,N185)</f>
        <v>0</v>
      </c>
      <c r="O174" s="224">
        <f t="shared" si="13"/>
        <v>0</v>
      </c>
      <c r="P174" s="226"/>
    </row>
    <row r="175" spans="1:16" ht="24" x14ac:dyDescent="0.25">
      <c r="A175" s="90">
        <v>3200</v>
      </c>
      <c r="B175" s="284" t="s">
        <v>188</v>
      </c>
      <c r="C175" s="91">
        <f t="shared" si="9"/>
        <v>0</v>
      </c>
      <c r="D175" s="102">
        <f>SUM(D176,D180)</f>
        <v>0</v>
      </c>
      <c r="E175" s="228">
        <f>SUM(E176,E180)</f>
        <v>0</v>
      </c>
      <c r="F175" s="229">
        <f t="shared" si="10"/>
        <v>0</v>
      </c>
      <c r="G175" s="102">
        <f t="shared" ref="G175:K175" si="19">SUM(G176,G180)</f>
        <v>0</v>
      </c>
      <c r="H175" s="103">
        <f t="shared" si="19"/>
        <v>0</v>
      </c>
      <c r="I175" s="104">
        <f t="shared" si="11"/>
        <v>0</v>
      </c>
      <c r="J175" s="102">
        <f t="shared" si="19"/>
        <v>0</v>
      </c>
      <c r="K175" s="103">
        <f t="shared" si="19"/>
        <v>0</v>
      </c>
      <c r="L175" s="104">
        <f t="shared" si="12"/>
        <v>0</v>
      </c>
      <c r="M175" s="230">
        <f t="shared" ref="M175:N175" si="20">SUM(M176,M180)</f>
        <v>0</v>
      </c>
      <c r="N175" s="231">
        <f t="shared" si="20"/>
        <v>0</v>
      </c>
      <c r="O175" s="232">
        <f t="shared" si="13"/>
        <v>0</v>
      </c>
      <c r="P175" s="233"/>
    </row>
    <row r="176" spans="1:16" ht="50.25" customHeight="1" x14ac:dyDescent="0.25">
      <c r="A176" s="578">
        <v>3260</v>
      </c>
      <c r="B176" s="106" t="s">
        <v>189</v>
      </c>
      <c r="C176" s="107">
        <f t="shared" si="9"/>
        <v>0</v>
      </c>
      <c r="D176" s="262">
        <f>SUM(D177:D179)</f>
        <v>0</v>
      </c>
      <c r="E176" s="263">
        <f>SUM(E177:E179)</f>
        <v>0</v>
      </c>
      <c r="F176" s="264">
        <f t="shared" si="10"/>
        <v>0</v>
      </c>
      <c r="G176" s="262">
        <f>SUM(G177:G179)</f>
        <v>0</v>
      </c>
      <c r="H176" s="265">
        <f>SUM(H177:H179)</f>
        <v>0</v>
      </c>
      <c r="I176" s="266">
        <f t="shared" si="11"/>
        <v>0</v>
      </c>
      <c r="J176" s="262">
        <f>SUM(J177:J179)</f>
        <v>0</v>
      </c>
      <c r="K176" s="265">
        <f>SUM(K177:K179)</f>
        <v>0</v>
      </c>
      <c r="L176" s="266">
        <f t="shared" si="12"/>
        <v>0</v>
      </c>
      <c r="M176" s="267">
        <f>SUM(M177:M179)</f>
        <v>0</v>
      </c>
      <c r="N176" s="263">
        <f>SUM(N177:N179)</f>
        <v>0</v>
      </c>
      <c r="O176" s="266">
        <f t="shared" si="13"/>
        <v>0</v>
      </c>
      <c r="P176" s="66"/>
    </row>
    <row r="177" spans="1:16" ht="24" x14ac:dyDescent="0.25">
      <c r="A177" s="68">
        <v>3261</v>
      </c>
      <c r="B177" s="117" t="s">
        <v>190</v>
      </c>
      <c r="C177" s="118">
        <f t="shared" si="9"/>
        <v>0</v>
      </c>
      <c r="D177" s="124"/>
      <c r="E177" s="244"/>
      <c r="F177" s="245">
        <f t="shared" si="10"/>
        <v>0</v>
      </c>
      <c r="G177" s="124"/>
      <c r="H177" s="125"/>
      <c r="I177" s="126">
        <f t="shared" si="11"/>
        <v>0</v>
      </c>
      <c r="J177" s="124"/>
      <c r="K177" s="125"/>
      <c r="L177" s="126">
        <f t="shared" si="12"/>
        <v>0</v>
      </c>
      <c r="M177" s="246"/>
      <c r="N177" s="244"/>
      <c r="O177" s="126">
        <f t="shared" si="13"/>
        <v>0</v>
      </c>
      <c r="P177" s="76"/>
    </row>
    <row r="178" spans="1:16" ht="36" x14ac:dyDescent="0.25">
      <c r="A178" s="68">
        <v>3262</v>
      </c>
      <c r="B178" s="117" t="s">
        <v>191</v>
      </c>
      <c r="C178" s="118">
        <f t="shared" si="9"/>
        <v>0</v>
      </c>
      <c r="D178" s="124"/>
      <c r="E178" s="244"/>
      <c r="F178" s="245">
        <f t="shared" si="10"/>
        <v>0</v>
      </c>
      <c r="G178" s="124"/>
      <c r="H178" s="125"/>
      <c r="I178" s="126">
        <f t="shared" si="11"/>
        <v>0</v>
      </c>
      <c r="J178" s="124"/>
      <c r="K178" s="125"/>
      <c r="L178" s="126">
        <f t="shared" si="12"/>
        <v>0</v>
      </c>
      <c r="M178" s="246"/>
      <c r="N178" s="244"/>
      <c r="O178" s="126">
        <f t="shared" si="13"/>
        <v>0</v>
      </c>
      <c r="P178" s="76"/>
    </row>
    <row r="179" spans="1:16" ht="24" x14ac:dyDescent="0.25">
      <c r="A179" s="68">
        <v>3263</v>
      </c>
      <c r="B179" s="117" t="s">
        <v>192</v>
      </c>
      <c r="C179" s="118">
        <f t="shared" si="9"/>
        <v>0</v>
      </c>
      <c r="D179" s="124"/>
      <c r="E179" s="244"/>
      <c r="F179" s="245">
        <f t="shared" si="10"/>
        <v>0</v>
      </c>
      <c r="G179" s="124"/>
      <c r="H179" s="125"/>
      <c r="I179" s="126">
        <f t="shared" si="11"/>
        <v>0</v>
      </c>
      <c r="J179" s="124"/>
      <c r="K179" s="125"/>
      <c r="L179" s="126">
        <f t="shared" si="12"/>
        <v>0</v>
      </c>
      <c r="M179" s="246"/>
      <c r="N179" s="244"/>
      <c r="O179" s="126">
        <f t="shared" si="13"/>
        <v>0</v>
      </c>
      <c r="P179" s="76"/>
    </row>
    <row r="180" spans="1:16" ht="84" x14ac:dyDescent="0.25">
      <c r="A180" s="578">
        <v>3290</v>
      </c>
      <c r="B180" s="106" t="s">
        <v>193</v>
      </c>
      <c r="C180" s="118">
        <f t="shared" ref="C180:C256" si="21">F180+I180+L180+O180</f>
        <v>0</v>
      </c>
      <c r="D180" s="262">
        <f>SUM(D181:D184)</f>
        <v>0</v>
      </c>
      <c r="E180" s="263">
        <f>SUM(E181:E184)</f>
        <v>0</v>
      </c>
      <c r="F180" s="264">
        <f t="shared" si="10"/>
        <v>0</v>
      </c>
      <c r="G180" s="262">
        <f t="shared" ref="G180:K180" si="22">SUM(G181:G184)</f>
        <v>0</v>
      </c>
      <c r="H180" s="265">
        <f t="shared" si="22"/>
        <v>0</v>
      </c>
      <c r="I180" s="266">
        <f t="shared" si="11"/>
        <v>0</v>
      </c>
      <c r="J180" s="262">
        <f t="shared" si="22"/>
        <v>0</v>
      </c>
      <c r="K180" s="265">
        <f t="shared" si="22"/>
        <v>0</v>
      </c>
      <c r="L180" s="266">
        <f t="shared" si="12"/>
        <v>0</v>
      </c>
      <c r="M180" s="285">
        <f t="shared" ref="M180:N180" si="23">SUM(M181:M184)</f>
        <v>0</v>
      </c>
      <c r="N180" s="286">
        <f t="shared" si="23"/>
        <v>0</v>
      </c>
      <c r="O180" s="287">
        <f t="shared" si="13"/>
        <v>0</v>
      </c>
      <c r="P180" s="288"/>
    </row>
    <row r="181" spans="1:16" ht="72" x14ac:dyDescent="0.25">
      <c r="A181" s="68">
        <v>3291</v>
      </c>
      <c r="B181" s="117" t="s">
        <v>194</v>
      </c>
      <c r="C181" s="118">
        <f t="shared" si="21"/>
        <v>0</v>
      </c>
      <c r="D181" s="124"/>
      <c r="E181" s="244"/>
      <c r="F181" s="245">
        <f t="shared" ref="F181:F244" si="24">D181+E181</f>
        <v>0</v>
      </c>
      <c r="G181" s="124"/>
      <c r="H181" s="125"/>
      <c r="I181" s="126">
        <f t="shared" ref="I181:I244" si="25">G181+H181</f>
        <v>0</v>
      </c>
      <c r="J181" s="124"/>
      <c r="K181" s="125"/>
      <c r="L181" s="126">
        <f t="shared" ref="L181:L244" si="26">J181+K181</f>
        <v>0</v>
      </c>
      <c r="M181" s="246"/>
      <c r="N181" s="244"/>
      <c r="O181" s="126">
        <f t="shared" ref="O181:O244" si="27">M181+N181</f>
        <v>0</v>
      </c>
      <c r="P181" s="76"/>
    </row>
    <row r="182" spans="1:16" ht="72" x14ac:dyDescent="0.25">
      <c r="A182" s="68">
        <v>3292</v>
      </c>
      <c r="B182" s="117" t="s">
        <v>195</v>
      </c>
      <c r="C182" s="118">
        <f t="shared" si="21"/>
        <v>0</v>
      </c>
      <c r="D182" s="124"/>
      <c r="E182" s="244"/>
      <c r="F182" s="245">
        <f t="shared" si="24"/>
        <v>0</v>
      </c>
      <c r="G182" s="124"/>
      <c r="H182" s="125"/>
      <c r="I182" s="126">
        <f t="shared" si="25"/>
        <v>0</v>
      </c>
      <c r="J182" s="124"/>
      <c r="K182" s="125"/>
      <c r="L182" s="126">
        <f t="shared" si="26"/>
        <v>0</v>
      </c>
      <c r="M182" s="246"/>
      <c r="N182" s="244"/>
      <c r="O182" s="126">
        <f t="shared" si="27"/>
        <v>0</v>
      </c>
      <c r="P182" s="76"/>
    </row>
    <row r="183" spans="1:16" ht="72" x14ac:dyDescent="0.25">
      <c r="A183" s="68">
        <v>3293</v>
      </c>
      <c r="B183" s="117" t="s">
        <v>196</v>
      </c>
      <c r="C183" s="118">
        <f t="shared" si="21"/>
        <v>0</v>
      </c>
      <c r="D183" s="124"/>
      <c r="E183" s="244"/>
      <c r="F183" s="245">
        <f t="shared" si="24"/>
        <v>0</v>
      </c>
      <c r="G183" s="124"/>
      <c r="H183" s="125"/>
      <c r="I183" s="126">
        <f t="shared" si="25"/>
        <v>0</v>
      </c>
      <c r="J183" s="124"/>
      <c r="K183" s="125"/>
      <c r="L183" s="126">
        <f t="shared" si="26"/>
        <v>0</v>
      </c>
      <c r="M183" s="246"/>
      <c r="N183" s="244"/>
      <c r="O183" s="126">
        <f t="shared" si="27"/>
        <v>0</v>
      </c>
      <c r="P183" s="76"/>
    </row>
    <row r="184" spans="1:16" ht="60" x14ac:dyDescent="0.25">
      <c r="A184" s="289">
        <v>3294</v>
      </c>
      <c r="B184" s="117" t="s">
        <v>197</v>
      </c>
      <c r="C184" s="290">
        <f t="shared" si="21"/>
        <v>0</v>
      </c>
      <c r="D184" s="291"/>
      <c r="E184" s="292"/>
      <c r="F184" s="293">
        <f t="shared" si="24"/>
        <v>0</v>
      </c>
      <c r="G184" s="291"/>
      <c r="H184" s="294"/>
      <c r="I184" s="295">
        <f t="shared" si="25"/>
        <v>0</v>
      </c>
      <c r="J184" s="291"/>
      <c r="K184" s="294"/>
      <c r="L184" s="295">
        <f t="shared" si="26"/>
        <v>0</v>
      </c>
      <c r="M184" s="296"/>
      <c r="N184" s="292"/>
      <c r="O184" s="295">
        <f t="shared" si="27"/>
        <v>0</v>
      </c>
      <c r="P184" s="288"/>
    </row>
    <row r="185" spans="1:16" ht="48" x14ac:dyDescent="0.25">
      <c r="A185" s="145">
        <v>3300</v>
      </c>
      <c r="B185" s="284" t="s">
        <v>198</v>
      </c>
      <c r="C185" s="297">
        <f t="shared" si="21"/>
        <v>0</v>
      </c>
      <c r="D185" s="298">
        <f>SUM(D186:D187)</f>
        <v>0</v>
      </c>
      <c r="E185" s="231">
        <f>SUM(E186:E187)</f>
        <v>0</v>
      </c>
      <c r="F185" s="299">
        <f t="shared" si="24"/>
        <v>0</v>
      </c>
      <c r="G185" s="298">
        <f t="shared" ref="G185:K185" si="28">SUM(G186:G187)</f>
        <v>0</v>
      </c>
      <c r="H185" s="300">
        <f t="shared" si="28"/>
        <v>0</v>
      </c>
      <c r="I185" s="232">
        <f t="shared" si="25"/>
        <v>0</v>
      </c>
      <c r="J185" s="298">
        <f t="shared" si="28"/>
        <v>0</v>
      </c>
      <c r="K185" s="300">
        <f t="shared" si="28"/>
        <v>0</v>
      </c>
      <c r="L185" s="232">
        <f t="shared" si="26"/>
        <v>0</v>
      </c>
      <c r="M185" s="230">
        <f t="shared" ref="M185:N185" si="29">SUM(M186:M187)</f>
        <v>0</v>
      </c>
      <c r="N185" s="231">
        <f t="shared" si="29"/>
        <v>0</v>
      </c>
      <c r="O185" s="232">
        <f t="shared" si="27"/>
        <v>0</v>
      </c>
      <c r="P185" s="233"/>
    </row>
    <row r="186" spans="1:16" ht="48" x14ac:dyDescent="0.25">
      <c r="A186" s="163">
        <v>3310</v>
      </c>
      <c r="B186" s="164" t="s">
        <v>199</v>
      </c>
      <c r="C186" s="176">
        <f t="shared" si="21"/>
        <v>0</v>
      </c>
      <c r="D186" s="254"/>
      <c r="E186" s="255"/>
      <c r="F186" s="256">
        <f t="shared" si="24"/>
        <v>0</v>
      </c>
      <c r="G186" s="254"/>
      <c r="H186" s="257"/>
      <c r="I186" s="258">
        <f t="shared" si="25"/>
        <v>0</v>
      </c>
      <c r="J186" s="254"/>
      <c r="K186" s="257"/>
      <c r="L186" s="258">
        <f t="shared" si="26"/>
        <v>0</v>
      </c>
      <c r="M186" s="259"/>
      <c r="N186" s="255"/>
      <c r="O186" s="258">
        <f t="shared" si="27"/>
        <v>0</v>
      </c>
      <c r="P186" s="174"/>
    </row>
    <row r="187" spans="1:16" ht="58.5" customHeight="1" x14ac:dyDescent="0.25">
      <c r="A187" s="58">
        <v>3320</v>
      </c>
      <c r="B187" s="106" t="s">
        <v>200</v>
      </c>
      <c r="C187" s="107">
        <f t="shared" si="21"/>
        <v>0</v>
      </c>
      <c r="D187" s="113"/>
      <c r="E187" s="241"/>
      <c r="F187" s="242">
        <f t="shared" si="24"/>
        <v>0</v>
      </c>
      <c r="G187" s="113"/>
      <c r="H187" s="114"/>
      <c r="I187" s="115">
        <f t="shared" si="25"/>
        <v>0</v>
      </c>
      <c r="J187" s="113"/>
      <c r="K187" s="114"/>
      <c r="L187" s="115">
        <f t="shared" si="26"/>
        <v>0</v>
      </c>
      <c r="M187" s="243"/>
      <c r="N187" s="241"/>
      <c r="O187" s="115">
        <f t="shared" si="27"/>
        <v>0</v>
      </c>
      <c r="P187" s="66"/>
    </row>
    <row r="188" spans="1:16" x14ac:dyDescent="0.25">
      <c r="A188" s="301">
        <v>4000</v>
      </c>
      <c r="B188" s="218" t="s">
        <v>201</v>
      </c>
      <c r="C188" s="219">
        <f t="shared" si="21"/>
        <v>0</v>
      </c>
      <c r="D188" s="220">
        <f>SUM(D189,D192)</f>
        <v>0</v>
      </c>
      <c r="E188" s="221">
        <f>SUM(E189,E192)</f>
        <v>0</v>
      </c>
      <c r="F188" s="222">
        <f t="shared" si="24"/>
        <v>0</v>
      </c>
      <c r="G188" s="220">
        <f>SUM(G189,G192)</f>
        <v>0</v>
      </c>
      <c r="H188" s="223">
        <f>SUM(H189,H192)</f>
        <v>0</v>
      </c>
      <c r="I188" s="224">
        <f t="shared" si="25"/>
        <v>0</v>
      </c>
      <c r="J188" s="220">
        <f>SUM(J189,J192)</f>
        <v>0</v>
      </c>
      <c r="K188" s="223">
        <f>SUM(K189,K192)</f>
        <v>0</v>
      </c>
      <c r="L188" s="224">
        <f t="shared" si="26"/>
        <v>0</v>
      </c>
      <c r="M188" s="225">
        <f>SUM(M189,M192)</f>
        <v>0</v>
      </c>
      <c r="N188" s="221">
        <f>SUM(N189,N192)</f>
        <v>0</v>
      </c>
      <c r="O188" s="224">
        <f t="shared" si="27"/>
        <v>0</v>
      </c>
      <c r="P188" s="226"/>
    </row>
    <row r="189" spans="1:16" ht="24" x14ac:dyDescent="0.25">
      <c r="A189" s="302">
        <v>4200</v>
      </c>
      <c r="B189" s="227" t="s">
        <v>202</v>
      </c>
      <c r="C189" s="91">
        <f t="shared" si="21"/>
        <v>0</v>
      </c>
      <c r="D189" s="102">
        <f>SUM(D190,D191)</f>
        <v>0</v>
      </c>
      <c r="E189" s="228">
        <f>SUM(E190,E191)</f>
        <v>0</v>
      </c>
      <c r="F189" s="229">
        <f t="shared" si="24"/>
        <v>0</v>
      </c>
      <c r="G189" s="102">
        <f>SUM(G190,G191)</f>
        <v>0</v>
      </c>
      <c r="H189" s="103">
        <f>SUM(H190,H191)</f>
        <v>0</v>
      </c>
      <c r="I189" s="104">
        <f t="shared" si="25"/>
        <v>0</v>
      </c>
      <c r="J189" s="102">
        <f>SUM(J190,J191)</f>
        <v>0</v>
      </c>
      <c r="K189" s="103">
        <f>SUM(K190,K191)</f>
        <v>0</v>
      </c>
      <c r="L189" s="104">
        <f t="shared" si="26"/>
        <v>0</v>
      </c>
      <c r="M189" s="260">
        <f>SUM(M190,M191)</f>
        <v>0</v>
      </c>
      <c r="N189" s="228">
        <f>SUM(N190,N191)</f>
        <v>0</v>
      </c>
      <c r="O189" s="104">
        <f t="shared" si="27"/>
        <v>0</v>
      </c>
      <c r="P189" s="100"/>
    </row>
    <row r="190" spans="1:16" ht="36" x14ac:dyDescent="0.25">
      <c r="A190" s="578">
        <v>4240</v>
      </c>
      <c r="B190" s="106" t="s">
        <v>203</v>
      </c>
      <c r="C190" s="107">
        <f t="shared" si="21"/>
        <v>0</v>
      </c>
      <c r="D190" s="113"/>
      <c r="E190" s="241"/>
      <c r="F190" s="242">
        <f t="shared" si="24"/>
        <v>0</v>
      </c>
      <c r="G190" s="113"/>
      <c r="H190" s="114"/>
      <c r="I190" s="115">
        <f t="shared" si="25"/>
        <v>0</v>
      </c>
      <c r="J190" s="113"/>
      <c r="K190" s="114"/>
      <c r="L190" s="115">
        <f t="shared" si="26"/>
        <v>0</v>
      </c>
      <c r="M190" s="243"/>
      <c r="N190" s="241"/>
      <c r="O190" s="115">
        <f t="shared" si="27"/>
        <v>0</v>
      </c>
      <c r="P190" s="66"/>
    </row>
    <row r="191" spans="1:16" ht="24" x14ac:dyDescent="0.25">
      <c r="A191" s="247">
        <v>4250</v>
      </c>
      <c r="B191" s="117" t="s">
        <v>204</v>
      </c>
      <c r="C191" s="118">
        <f t="shared" si="21"/>
        <v>0</v>
      </c>
      <c r="D191" s="124"/>
      <c r="E191" s="244"/>
      <c r="F191" s="245">
        <f t="shared" si="24"/>
        <v>0</v>
      </c>
      <c r="G191" s="124"/>
      <c r="H191" s="125"/>
      <c r="I191" s="126">
        <f t="shared" si="25"/>
        <v>0</v>
      </c>
      <c r="J191" s="124"/>
      <c r="K191" s="125"/>
      <c r="L191" s="126">
        <f t="shared" si="26"/>
        <v>0</v>
      </c>
      <c r="M191" s="246"/>
      <c r="N191" s="244"/>
      <c r="O191" s="126">
        <f t="shared" si="27"/>
        <v>0</v>
      </c>
      <c r="P191" s="76"/>
    </row>
    <row r="192" spans="1:16" x14ac:dyDescent="0.25">
      <c r="A192" s="90">
        <v>4300</v>
      </c>
      <c r="B192" s="227" t="s">
        <v>205</v>
      </c>
      <c r="C192" s="91">
        <f t="shared" si="21"/>
        <v>0</v>
      </c>
      <c r="D192" s="102">
        <f>SUM(D193)</f>
        <v>0</v>
      </c>
      <c r="E192" s="228">
        <f>SUM(E193)</f>
        <v>0</v>
      </c>
      <c r="F192" s="229">
        <f t="shared" si="24"/>
        <v>0</v>
      </c>
      <c r="G192" s="102">
        <f>SUM(G193)</f>
        <v>0</v>
      </c>
      <c r="H192" s="103">
        <f>SUM(H193)</f>
        <v>0</v>
      </c>
      <c r="I192" s="104">
        <f t="shared" si="25"/>
        <v>0</v>
      </c>
      <c r="J192" s="102">
        <f>SUM(J193)</f>
        <v>0</v>
      </c>
      <c r="K192" s="103">
        <f>SUM(K193)</f>
        <v>0</v>
      </c>
      <c r="L192" s="104">
        <f t="shared" si="26"/>
        <v>0</v>
      </c>
      <c r="M192" s="260">
        <f>SUM(M193)</f>
        <v>0</v>
      </c>
      <c r="N192" s="228">
        <f>SUM(N193)</f>
        <v>0</v>
      </c>
      <c r="O192" s="104">
        <f t="shared" si="27"/>
        <v>0</v>
      </c>
      <c r="P192" s="100"/>
    </row>
    <row r="193" spans="1:16" ht="24" x14ac:dyDescent="0.25">
      <c r="A193" s="578">
        <v>4310</v>
      </c>
      <c r="B193" s="106" t="s">
        <v>206</v>
      </c>
      <c r="C193" s="107">
        <f t="shared" si="21"/>
        <v>0</v>
      </c>
      <c r="D193" s="262">
        <f>SUM(D194:D194)</f>
        <v>0</v>
      </c>
      <c r="E193" s="263">
        <f>SUM(E194:E194)</f>
        <v>0</v>
      </c>
      <c r="F193" s="264">
        <f t="shared" si="24"/>
        <v>0</v>
      </c>
      <c r="G193" s="262">
        <f>SUM(G194:G194)</f>
        <v>0</v>
      </c>
      <c r="H193" s="265">
        <f>SUM(H194:H194)</f>
        <v>0</v>
      </c>
      <c r="I193" s="266">
        <f t="shared" si="25"/>
        <v>0</v>
      </c>
      <c r="J193" s="262">
        <f>SUM(J194:J194)</f>
        <v>0</v>
      </c>
      <c r="K193" s="265">
        <f>SUM(K194:K194)</f>
        <v>0</v>
      </c>
      <c r="L193" s="266">
        <f t="shared" si="26"/>
        <v>0</v>
      </c>
      <c r="M193" s="267">
        <f>SUM(M194:M194)</f>
        <v>0</v>
      </c>
      <c r="N193" s="263">
        <f>SUM(N194:N194)</f>
        <v>0</v>
      </c>
      <c r="O193" s="266">
        <f t="shared" si="27"/>
        <v>0</v>
      </c>
      <c r="P193" s="66"/>
    </row>
    <row r="194" spans="1:16" ht="36" x14ac:dyDescent="0.25">
      <c r="A194" s="68">
        <v>4311</v>
      </c>
      <c r="B194" s="117" t="s">
        <v>207</v>
      </c>
      <c r="C194" s="118">
        <f t="shared" si="21"/>
        <v>0</v>
      </c>
      <c r="D194" s="124"/>
      <c r="E194" s="244"/>
      <c r="F194" s="245">
        <f t="shared" si="24"/>
        <v>0</v>
      </c>
      <c r="G194" s="124"/>
      <c r="H194" s="125"/>
      <c r="I194" s="126">
        <f t="shared" si="25"/>
        <v>0</v>
      </c>
      <c r="J194" s="124"/>
      <c r="K194" s="125"/>
      <c r="L194" s="126">
        <f t="shared" si="26"/>
        <v>0</v>
      </c>
      <c r="M194" s="246"/>
      <c r="N194" s="244"/>
      <c r="O194" s="126">
        <f t="shared" si="27"/>
        <v>0</v>
      </c>
      <c r="P194" s="76"/>
    </row>
    <row r="195" spans="1:16" s="34" customFormat="1" ht="24" x14ac:dyDescent="0.25">
      <c r="A195" s="303"/>
      <c r="B195" s="27" t="s">
        <v>208</v>
      </c>
      <c r="C195" s="211">
        <f t="shared" si="21"/>
        <v>0</v>
      </c>
      <c r="D195" s="212">
        <f>SUM(D196,D231,D269)</f>
        <v>0</v>
      </c>
      <c r="E195" s="213">
        <f>SUM(E196,E231,E269)</f>
        <v>0</v>
      </c>
      <c r="F195" s="214">
        <f t="shared" si="24"/>
        <v>0</v>
      </c>
      <c r="G195" s="212">
        <f>SUM(G196,G231,G269)</f>
        <v>0</v>
      </c>
      <c r="H195" s="215">
        <f>SUM(H196,H231,H269)</f>
        <v>0</v>
      </c>
      <c r="I195" s="216">
        <f t="shared" si="25"/>
        <v>0</v>
      </c>
      <c r="J195" s="212">
        <f>SUM(J196,J231,J269)</f>
        <v>0</v>
      </c>
      <c r="K195" s="215">
        <f>SUM(K196,K231,K269)</f>
        <v>0</v>
      </c>
      <c r="L195" s="216">
        <f t="shared" si="26"/>
        <v>0</v>
      </c>
      <c r="M195" s="304">
        <f>SUM(M196,M231,M269)</f>
        <v>0</v>
      </c>
      <c r="N195" s="305">
        <f>SUM(N196,N231,N269)</f>
        <v>0</v>
      </c>
      <c r="O195" s="306">
        <f t="shared" si="27"/>
        <v>0</v>
      </c>
      <c r="P195" s="307"/>
    </row>
    <row r="196" spans="1:16" x14ac:dyDescent="0.25">
      <c r="A196" s="218">
        <v>5000</v>
      </c>
      <c r="B196" s="218" t="s">
        <v>209</v>
      </c>
      <c r="C196" s="219">
        <f>F196+I196+L196+O196</f>
        <v>0</v>
      </c>
      <c r="D196" s="220">
        <f>D197+D205</f>
        <v>0</v>
      </c>
      <c r="E196" s="221">
        <f>E197+E205</f>
        <v>0</v>
      </c>
      <c r="F196" s="222">
        <f t="shared" si="24"/>
        <v>0</v>
      </c>
      <c r="G196" s="220">
        <f>G197+G205</f>
        <v>0</v>
      </c>
      <c r="H196" s="223">
        <f>H197+H205</f>
        <v>0</v>
      </c>
      <c r="I196" s="224">
        <f t="shared" si="25"/>
        <v>0</v>
      </c>
      <c r="J196" s="220">
        <f>J197+J205</f>
        <v>0</v>
      </c>
      <c r="K196" s="223">
        <f>K197+K205</f>
        <v>0</v>
      </c>
      <c r="L196" s="224">
        <f t="shared" si="26"/>
        <v>0</v>
      </c>
      <c r="M196" s="225">
        <f>M197+M205</f>
        <v>0</v>
      </c>
      <c r="N196" s="221">
        <f>N197+N205</f>
        <v>0</v>
      </c>
      <c r="O196" s="224">
        <f t="shared" si="27"/>
        <v>0</v>
      </c>
      <c r="P196" s="226"/>
    </row>
    <row r="197" spans="1:16" x14ac:dyDescent="0.25">
      <c r="A197" s="90">
        <v>5100</v>
      </c>
      <c r="B197" s="227" t="s">
        <v>210</v>
      </c>
      <c r="C197" s="91">
        <f t="shared" si="21"/>
        <v>0</v>
      </c>
      <c r="D197" s="102">
        <f>D198+D199+D202+D203+D204</f>
        <v>0</v>
      </c>
      <c r="E197" s="228">
        <f>E198+E199+E202+E203+E204</f>
        <v>0</v>
      </c>
      <c r="F197" s="229">
        <f t="shared" si="24"/>
        <v>0</v>
      </c>
      <c r="G197" s="102">
        <f>G198+G199+G202+G203+G204</f>
        <v>0</v>
      </c>
      <c r="H197" s="103">
        <f>H198+H199+H202+H203+H204</f>
        <v>0</v>
      </c>
      <c r="I197" s="104">
        <f t="shared" si="25"/>
        <v>0</v>
      </c>
      <c r="J197" s="102">
        <f>J198+J199+J202+J203+J204</f>
        <v>0</v>
      </c>
      <c r="K197" s="103">
        <f>K198+K199+K202+K203+K204</f>
        <v>0</v>
      </c>
      <c r="L197" s="104">
        <f t="shared" si="26"/>
        <v>0</v>
      </c>
      <c r="M197" s="260">
        <f>M198+M199+M202+M203+M204</f>
        <v>0</v>
      </c>
      <c r="N197" s="228">
        <f>N198+N199+N202+N203+N204</f>
        <v>0</v>
      </c>
      <c r="O197" s="104">
        <f t="shared" si="27"/>
        <v>0</v>
      </c>
      <c r="P197" s="100"/>
    </row>
    <row r="198" spans="1:16" x14ac:dyDescent="0.25">
      <c r="A198" s="578">
        <v>5110</v>
      </c>
      <c r="B198" s="106" t="s">
        <v>211</v>
      </c>
      <c r="C198" s="107">
        <f t="shared" si="21"/>
        <v>0</v>
      </c>
      <c r="D198" s="113"/>
      <c r="E198" s="241"/>
      <c r="F198" s="242">
        <f t="shared" si="24"/>
        <v>0</v>
      </c>
      <c r="G198" s="113"/>
      <c r="H198" s="114"/>
      <c r="I198" s="115">
        <f t="shared" si="25"/>
        <v>0</v>
      </c>
      <c r="J198" s="113"/>
      <c r="K198" s="114"/>
      <c r="L198" s="115">
        <f t="shared" si="26"/>
        <v>0</v>
      </c>
      <c r="M198" s="243"/>
      <c r="N198" s="241"/>
      <c r="O198" s="115">
        <f t="shared" si="27"/>
        <v>0</v>
      </c>
      <c r="P198" s="66"/>
    </row>
    <row r="199" spans="1:16" ht="24" x14ac:dyDescent="0.25">
      <c r="A199" s="247">
        <v>5120</v>
      </c>
      <c r="B199" s="117" t="s">
        <v>212</v>
      </c>
      <c r="C199" s="118">
        <f t="shared" si="21"/>
        <v>0</v>
      </c>
      <c r="D199" s="248">
        <f>D200+D201</f>
        <v>0</v>
      </c>
      <c r="E199" s="249">
        <f>E200+E201</f>
        <v>0</v>
      </c>
      <c r="F199" s="250">
        <f t="shared" si="24"/>
        <v>0</v>
      </c>
      <c r="G199" s="248">
        <f>G200+G201</f>
        <v>0</v>
      </c>
      <c r="H199" s="251">
        <f>H200+H201</f>
        <v>0</v>
      </c>
      <c r="I199" s="252">
        <f t="shared" si="25"/>
        <v>0</v>
      </c>
      <c r="J199" s="248">
        <f>J200+J201</f>
        <v>0</v>
      </c>
      <c r="K199" s="251">
        <f>K200+K201</f>
        <v>0</v>
      </c>
      <c r="L199" s="252">
        <f t="shared" si="26"/>
        <v>0</v>
      </c>
      <c r="M199" s="253">
        <f>M200+M201</f>
        <v>0</v>
      </c>
      <c r="N199" s="249">
        <f>N200+N201</f>
        <v>0</v>
      </c>
      <c r="O199" s="252">
        <f t="shared" si="27"/>
        <v>0</v>
      </c>
      <c r="P199" s="76"/>
    </row>
    <row r="200" spans="1:16" x14ac:dyDescent="0.25">
      <c r="A200" s="68">
        <v>5121</v>
      </c>
      <c r="B200" s="117" t="s">
        <v>213</v>
      </c>
      <c r="C200" s="118">
        <f t="shared" si="21"/>
        <v>0</v>
      </c>
      <c r="D200" s="124"/>
      <c r="E200" s="244"/>
      <c r="F200" s="245">
        <f t="shared" si="24"/>
        <v>0</v>
      </c>
      <c r="G200" s="124"/>
      <c r="H200" s="125"/>
      <c r="I200" s="126">
        <f t="shared" si="25"/>
        <v>0</v>
      </c>
      <c r="J200" s="124"/>
      <c r="K200" s="125"/>
      <c r="L200" s="126">
        <f t="shared" si="26"/>
        <v>0</v>
      </c>
      <c r="M200" s="246"/>
      <c r="N200" s="244"/>
      <c r="O200" s="126">
        <f t="shared" si="27"/>
        <v>0</v>
      </c>
      <c r="P200" s="76"/>
    </row>
    <row r="201" spans="1:16" ht="35.25" customHeight="1" x14ac:dyDescent="0.25">
      <c r="A201" s="68">
        <v>5129</v>
      </c>
      <c r="B201" s="117" t="s">
        <v>214</v>
      </c>
      <c r="C201" s="118">
        <f t="shared" si="21"/>
        <v>0</v>
      </c>
      <c r="D201" s="124"/>
      <c r="E201" s="244"/>
      <c r="F201" s="245">
        <f t="shared" si="24"/>
        <v>0</v>
      </c>
      <c r="G201" s="124"/>
      <c r="H201" s="125"/>
      <c r="I201" s="126">
        <f t="shared" si="25"/>
        <v>0</v>
      </c>
      <c r="J201" s="124"/>
      <c r="K201" s="125"/>
      <c r="L201" s="126">
        <f t="shared" si="26"/>
        <v>0</v>
      </c>
      <c r="M201" s="246"/>
      <c r="N201" s="244"/>
      <c r="O201" s="126">
        <f t="shared" si="27"/>
        <v>0</v>
      </c>
      <c r="P201" s="76"/>
    </row>
    <row r="202" spans="1:16" x14ac:dyDescent="0.25">
      <c r="A202" s="247">
        <v>5130</v>
      </c>
      <c r="B202" s="117" t="s">
        <v>215</v>
      </c>
      <c r="C202" s="118">
        <f t="shared" si="21"/>
        <v>0</v>
      </c>
      <c r="D202" s="124"/>
      <c r="E202" s="244"/>
      <c r="F202" s="245">
        <f t="shared" si="24"/>
        <v>0</v>
      </c>
      <c r="G202" s="124"/>
      <c r="H202" s="125"/>
      <c r="I202" s="126">
        <f t="shared" si="25"/>
        <v>0</v>
      </c>
      <c r="J202" s="124"/>
      <c r="K202" s="125"/>
      <c r="L202" s="126">
        <f t="shared" si="26"/>
        <v>0</v>
      </c>
      <c r="M202" s="246"/>
      <c r="N202" s="244"/>
      <c r="O202" s="126">
        <f t="shared" si="27"/>
        <v>0</v>
      </c>
      <c r="P202" s="76"/>
    </row>
    <row r="203" spans="1:16" x14ac:dyDescent="0.25">
      <c r="A203" s="247">
        <v>5140</v>
      </c>
      <c r="B203" s="117" t="s">
        <v>216</v>
      </c>
      <c r="C203" s="118">
        <f t="shared" si="21"/>
        <v>0</v>
      </c>
      <c r="D203" s="124"/>
      <c r="E203" s="244"/>
      <c r="F203" s="245">
        <f t="shared" si="24"/>
        <v>0</v>
      </c>
      <c r="G203" s="124"/>
      <c r="H203" s="125"/>
      <c r="I203" s="126">
        <f t="shared" si="25"/>
        <v>0</v>
      </c>
      <c r="J203" s="124"/>
      <c r="K203" s="125"/>
      <c r="L203" s="126">
        <f t="shared" si="26"/>
        <v>0</v>
      </c>
      <c r="M203" s="246"/>
      <c r="N203" s="244"/>
      <c r="O203" s="126">
        <f t="shared" si="27"/>
        <v>0</v>
      </c>
      <c r="P203" s="76"/>
    </row>
    <row r="204" spans="1:16" ht="24" x14ac:dyDescent="0.25">
      <c r="A204" s="247">
        <v>5170</v>
      </c>
      <c r="B204" s="117" t="s">
        <v>217</v>
      </c>
      <c r="C204" s="118">
        <f t="shared" si="21"/>
        <v>0</v>
      </c>
      <c r="D204" s="124"/>
      <c r="E204" s="244"/>
      <c r="F204" s="245">
        <f t="shared" si="24"/>
        <v>0</v>
      </c>
      <c r="G204" s="124"/>
      <c r="H204" s="125"/>
      <c r="I204" s="126">
        <f t="shared" si="25"/>
        <v>0</v>
      </c>
      <c r="J204" s="124"/>
      <c r="K204" s="125"/>
      <c r="L204" s="126">
        <f t="shared" si="26"/>
        <v>0</v>
      </c>
      <c r="M204" s="246"/>
      <c r="N204" s="244"/>
      <c r="O204" s="126">
        <f t="shared" si="27"/>
        <v>0</v>
      </c>
      <c r="P204" s="76"/>
    </row>
    <row r="205" spans="1:16" x14ac:dyDescent="0.25">
      <c r="A205" s="90">
        <v>5200</v>
      </c>
      <c r="B205" s="227" t="s">
        <v>218</v>
      </c>
      <c r="C205" s="91">
        <f t="shared" si="21"/>
        <v>0</v>
      </c>
      <c r="D205" s="102">
        <f>D206+D216+D217+D226+D227+D228+D230</f>
        <v>0</v>
      </c>
      <c r="E205" s="228">
        <f>E206+E216+E217+E226+E227+E228+E230</f>
        <v>0</v>
      </c>
      <c r="F205" s="229">
        <f t="shared" si="24"/>
        <v>0</v>
      </c>
      <c r="G205" s="102">
        <f>G206+G216+G217+G226+G227+G228+G230</f>
        <v>0</v>
      </c>
      <c r="H205" s="103">
        <f>H206+H216+H217+H226+H227+H228+H230</f>
        <v>0</v>
      </c>
      <c r="I205" s="104">
        <f t="shared" si="25"/>
        <v>0</v>
      </c>
      <c r="J205" s="102">
        <f>J206+J216+J217+J226+J227+J228+J230</f>
        <v>0</v>
      </c>
      <c r="K205" s="103">
        <f>K206+K216+K217+K226+K227+K228+K230</f>
        <v>0</v>
      </c>
      <c r="L205" s="104">
        <f t="shared" si="26"/>
        <v>0</v>
      </c>
      <c r="M205" s="260">
        <f>M206+M216+M217+M226+M227+M228+M230</f>
        <v>0</v>
      </c>
      <c r="N205" s="228">
        <f>N206+N216+N217+N226+N227+N228+N230</f>
        <v>0</v>
      </c>
      <c r="O205" s="104">
        <f t="shared" si="27"/>
        <v>0</v>
      </c>
      <c r="P205" s="100"/>
    </row>
    <row r="206" spans="1:16" x14ac:dyDescent="0.25">
      <c r="A206" s="234">
        <v>5210</v>
      </c>
      <c r="B206" s="164" t="s">
        <v>219</v>
      </c>
      <c r="C206" s="176">
        <f t="shared" si="21"/>
        <v>0</v>
      </c>
      <c r="D206" s="235">
        <f>SUM(D207:D215)</f>
        <v>0</v>
      </c>
      <c r="E206" s="236">
        <f>SUM(E207:E215)</f>
        <v>0</v>
      </c>
      <c r="F206" s="237">
        <f t="shared" si="24"/>
        <v>0</v>
      </c>
      <c r="G206" s="235">
        <f>SUM(G207:G215)</f>
        <v>0</v>
      </c>
      <c r="H206" s="238">
        <f>SUM(H207:H215)</f>
        <v>0</v>
      </c>
      <c r="I206" s="239">
        <f t="shared" si="25"/>
        <v>0</v>
      </c>
      <c r="J206" s="235">
        <f>SUM(J207:J215)</f>
        <v>0</v>
      </c>
      <c r="K206" s="238">
        <f>SUM(K207:K215)</f>
        <v>0</v>
      </c>
      <c r="L206" s="239">
        <f t="shared" si="26"/>
        <v>0</v>
      </c>
      <c r="M206" s="240">
        <f>SUM(M207:M215)</f>
        <v>0</v>
      </c>
      <c r="N206" s="236">
        <f>SUM(N207:N215)</f>
        <v>0</v>
      </c>
      <c r="O206" s="239">
        <f t="shared" si="27"/>
        <v>0</v>
      </c>
      <c r="P206" s="174"/>
    </row>
    <row r="207" spans="1:16" x14ac:dyDescent="0.25">
      <c r="A207" s="58">
        <v>5211</v>
      </c>
      <c r="B207" s="106" t="s">
        <v>220</v>
      </c>
      <c r="C207" s="118">
        <f t="shared" si="21"/>
        <v>0</v>
      </c>
      <c r="D207" s="113"/>
      <c r="E207" s="241"/>
      <c r="F207" s="242">
        <f t="shared" si="24"/>
        <v>0</v>
      </c>
      <c r="G207" s="113"/>
      <c r="H207" s="114"/>
      <c r="I207" s="115">
        <f t="shared" si="25"/>
        <v>0</v>
      </c>
      <c r="J207" s="113"/>
      <c r="K207" s="114"/>
      <c r="L207" s="115">
        <f t="shared" si="26"/>
        <v>0</v>
      </c>
      <c r="M207" s="243"/>
      <c r="N207" s="241"/>
      <c r="O207" s="115">
        <f t="shared" si="27"/>
        <v>0</v>
      </c>
      <c r="P207" s="66"/>
    </row>
    <row r="208" spans="1:16" x14ac:dyDescent="0.25">
      <c r="A208" s="68">
        <v>5212</v>
      </c>
      <c r="B208" s="117" t="s">
        <v>221</v>
      </c>
      <c r="C208" s="118">
        <f t="shared" si="21"/>
        <v>0</v>
      </c>
      <c r="D208" s="124"/>
      <c r="E208" s="244"/>
      <c r="F208" s="245">
        <f t="shared" si="24"/>
        <v>0</v>
      </c>
      <c r="G208" s="124"/>
      <c r="H208" s="125"/>
      <c r="I208" s="126">
        <f t="shared" si="25"/>
        <v>0</v>
      </c>
      <c r="J208" s="124"/>
      <c r="K208" s="125"/>
      <c r="L208" s="126">
        <f t="shared" si="26"/>
        <v>0</v>
      </c>
      <c r="M208" s="246"/>
      <c r="N208" s="244"/>
      <c r="O208" s="126">
        <f t="shared" si="27"/>
        <v>0</v>
      </c>
      <c r="P208" s="76"/>
    </row>
    <row r="209" spans="1:16" x14ac:dyDescent="0.25">
      <c r="A209" s="68">
        <v>5213</v>
      </c>
      <c r="B209" s="117" t="s">
        <v>222</v>
      </c>
      <c r="C209" s="118">
        <f t="shared" si="21"/>
        <v>0</v>
      </c>
      <c r="D209" s="124"/>
      <c r="E209" s="244"/>
      <c r="F209" s="245">
        <f t="shared" si="24"/>
        <v>0</v>
      </c>
      <c r="G209" s="124"/>
      <c r="H209" s="125"/>
      <c r="I209" s="126">
        <f t="shared" si="25"/>
        <v>0</v>
      </c>
      <c r="J209" s="124"/>
      <c r="K209" s="125"/>
      <c r="L209" s="126">
        <f t="shared" si="26"/>
        <v>0</v>
      </c>
      <c r="M209" s="246"/>
      <c r="N209" s="244"/>
      <c r="O209" s="126">
        <f t="shared" si="27"/>
        <v>0</v>
      </c>
      <c r="P209" s="76"/>
    </row>
    <row r="210" spans="1:16" x14ac:dyDescent="0.25">
      <c r="A210" s="68">
        <v>5214</v>
      </c>
      <c r="B210" s="117" t="s">
        <v>223</v>
      </c>
      <c r="C210" s="118">
        <f t="shared" si="21"/>
        <v>0</v>
      </c>
      <c r="D210" s="124"/>
      <c r="E210" s="244"/>
      <c r="F210" s="245">
        <f t="shared" si="24"/>
        <v>0</v>
      </c>
      <c r="G210" s="124"/>
      <c r="H210" s="125"/>
      <c r="I210" s="126">
        <f t="shared" si="25"/>
        <v>0</v>
      </c>
      <c r="J210" s="124"/>
      <c r="K210" s="125"/>
      <c r="L210" s="126">
        <f t="shared" si="26"/>
        <v>0</v>
      </c>
      <c r="M210" s="246"/>
      <c r="N210" s="244"/>
      <c r="O210" s="126">
        <f t="shared" si="27"/>
        <v>0</v>
      </c>
      <c r="P210" s="76"/>
    </row>
    <row r="211" spans="1:16" x14ac:dyDescent="0.25">
      <c r="A211" s="68">
        <v>5215</v>
      </c>
      <c r="B211" s="117" t="s">
        <v>224</v>
      </c>
      <c r="C211" s="118">
        <f t="shared" si="21"/>
        <v>0</v>
      </c>
      <c r="D211" s="124"/>
      <c r="E211" s="244"/>
      <c r="F211" s="245">
        <f t="shared" si="24"/>
        <v>0</v>
      </c>
      <c r="G211" s="124"/>
      <c r="H211" s="125"/>
      <c r="I211" s="126">
        <f t="shared" si="25"/>
        <v>0</v>
      </c>
      <c r="J211" s="124"/>
      <c r="K211" s="125"/>
      <c r="L211" s="126">
        <f t="shared" si="26"/>
        <v>0</v>
      </c>
      <c r="M211" s="246"/>
      <c r="N211" s="244"/>
      <c r="O211" s="126">
        <f t="shared" si="27"/>
        <v>0</v>
      </c>
      <c r="P211" s="76"/>
    </row>
    <row r="212" spans="1:16" ht="24" x14ac:dyDescent="0.25">
      <c r="A212" s="68">
        <v>5216</v>
      </c>
      <c r="B212" s="117" t="s">
        <v>225</v>
      </c>
      <c r="C212" s="118">
        <f t="shared" si="21"/>
        <v>0</v>
      </c>
      <c r="D212" s="124"/>
      <c r="E212" s="244"/>
      <c r="F212" s="245">
        <f t="shared" si="24"/>
        <v>0</v>
      </c>
      <c r="G212" s="124"/>
      <c r="H212" s="125"/>
      <c r="I212" s="126">
        <f t="shared" si="25"/>
        <v>0</v>
      </c>
      <c r="J212" s="124"/>
      <c r="K212" s="125"/>
      <c r="L212" s="126">
        <f t="shared" si="26"/>
        <v>0</v>
      </c>
      <c r="M212" s="246"/>
      <c r="N212" s="244"/>
      <c r="O212" s="126">
        <f t="shared" si="27"/>
        <v>0</v>
      </c>
      <c r="P212" s="76"/>
    </row>
    <row r="213" spans="1:16" x14ac:dyDescent="0.25">
      <c r="A213" s="68">
        <v>5217</v>
      </c>
      <c r="B213" s="117" t="s">
        <v>226</v>
      </c>
      <c r="C213" s="118">
        <f t="shared" si="21"/>
        <v>0</v>
      </c>
      <c r="D213" s="124"/>
      <c r="E213" s="244"/>
      <c r="F213" s="245">
        <f t="shared" si="24"/>
        <v>0</v>
      </c>
      <c r="G213" s="124"/>
      <c r="H213" s="125"/>
      <c r="I213" s="126">
        <f t="shared" si="25"/>
        <v>0</v>
      </c>
      <c r="J213" s="124"/>
      <c r="K213" s="125"/>
      <c r="L213" s="126">
        <f t="shared" si="26"/>
        <v>0</v>
      </c>
      <c r="M213" s="246"/>
      <c r="N213" s="244"/>
      <c r="O213" s="126">
        <f t="shared" si="27"/>
        <v>0</v>
      </c>
      <c r="P213" s="76"/>
    </row>
    <row r="214" spans="1:16" x14ac:dyDescent="0.25">
      <c r="A214" s="68">
        <v>5218</v>
      </c>
      <c r="B214" s="117" t="s">
        <v>227</v>
      </c>
      <c r="C214" s="118">
        <f t="shared" si="21"/>
        <v>0</v>
      </c>
      <c r="D214" s="124"/>
      <c r="E214" s="244"/>
      <c r="F214" s="245">
        <f t="shared" si="24"/>
        <v>0</v>
      </c>
      <c r="G214" s="124"/>
      <c r="H214" s="125"/>
      <c r="I214" s="126">
        <f t="shared" si="25"/>
        <v>0</v>
      </c>
      <c r="J214" s="124"/>
      <c r="K214" s="125"/>
      <c r="L214" s="126">
        <f t="shared" si="26"/>
        <v>0</v>
      </c>
      <c r="M214" s="246"/>
      <c r="N214" s="244"/>
      <c r="O214" s="126">
        <f t="shared" si="27"/>
        <v>0</v>
      </c>
      <c r="P214" s="76"/>
    </row>
    <row r="215" spans="1:16" x14ac:dyDescent="0.25">
      <c r="A215" s="68">
        <v>5219</v>
      </c>
      <c r="B215" s="117" t="s">
        <v>228</v>
      </c>
      <c r="C215" s="118">
        <f t="shared" si="21"/>
        <v>0</v>
      </c>
      <c r="D215" s="124"/>
      <c r="E215" s="244"/>
      <c r="F215" s="245">
        <f t="shared" si="24"/>
        <v>0</v>
      </c>
      <c r="G215" s="124"/>
      <c r="H215" s="125"/>
      <c r="I215" s="126">
        <f t="shared" si="25"/>
        <v>0</v>
      </c>
      <c r="J215" s="124"/>
      <c r="K215" s="125"/>
      <c r="L215" s="126">
        <f t="shared" si="26"/>
        <v>0</v>
      </c>
      <c r="M215" s="246"/>
      <c r="N215" s="244"/>
      <c r="O215" s="126">
        <f t="shared" si="27"/>
        <v>0</v>
      </c>
      <c r="P215" s="76"/>
    </row>
    <row r="216" spans="1:16" ht="13.5" customHeight="1" x14ac:dyDescent="0.25">
      <c r="A216" s="247">
        <v>5220</v>
      </c>
      <c r="B216" s="117" t="s">
        <v>229</v>
      </c>
      <c r="C216" s="118">
        <f t="shared" si="21"/>
        <v>0</v>
      </c>
      <c r="D216" s="124"/>
      <c r="E216" s="244"/>
      <c r="F216" s="245">
        <f t="shared" si="24"/>
        <v>0</v>
      </c>
      <c r="G216" s="124"/>
      <c r="H216" s="125"/>
      <c r="I216" s="126">
        <f t="shared" si="25"/>
        <v>0</v>
      </c>
      <c r="J216" s="124"/>
      <c r="K216" s="125"/>
      <c r="L216" s="126">
        <f t="shared" si="26"/>
        <v>0</v>
      </c>
      <c r="M216" s="246"/>
      <c r="N216" s="244"/>
      <c r="O216" s="126">
        <f t="shared" si="27"/>
        <v>0</v>
      </c>
      <c r="P216" s="76"/>
    </row>
    <row r="217" spans="1:16" x14ac:dyDescent="0.25">
      <c r="A217" s="247">
        <v>5230</v>
      </c>
      <c r="B217" s="117" t="s">
        <v>230</v>
      </c>
      <c r="C217" s="118">
        <f t="shared" si="21"/>
        <v>0</v>
      </c>
      <c r="D217" s="248">
        <f>SUM(D218:D225)</f>
        <v>0</v>
      </c>
      <c r="E217" s="249">
        <f>SUM(E218:E225)</f>
        <v>0</v>
      </c>
      <c r="F217" s="250">
        <f t="shared" si="24"/>
        <v>0</v>
      </c>
      <c r="G217" s="248">
        <f>SUM(G218:G225)</f>
        <v>0</v>
      </c>
      <c r="H217" s="251">
        <f>SUM(H218:H225)</f>
        <v>0</v>
      </c>
      <c r="I217" s="252">
        <f t="shared" si="25"/>
        <v>0</v>
      </c>
      <c r="J217" s="248">
        <f>SUM(J218:J225)</f>
        <v>0</v>
      </c>
      <c r="K217" s="251">
        <f>SUM(K218:K225)</f>
        <v>0</v>
      </c>
      <c r="L217" s="252">
        <f t="shared" si="26"/>
        <v>0</v>
      </c>
      <c r="M217" s="253">
        <f>SUM(M218:M225)</f>
        <v>0</v>
      </c>
      <c r="N217" s="249">
        <f>SUM(N218:N225)</f>
        <v>0</v>
      </c>
      <c r="O217" s="252">
        <f t="shared" si="27"/>
        <v>0</v>
      </c>
      <c r="P217" s="76"/>
    </row>
    <row r="218" spans="1:16" x14ac:dyDescent="0.25">
      <c r="A218" s="68">
        <v>5231</v>
      </c>
      <c r="B218" s="117" t="s">
        <v>231</v>
      </c>
      <c r="C218" s="118">
        <f t="shared" si="21"/>
        <v>0</v>
      </c>
      <c r="D218" s="124"/>
      <c r="E218" s="244"/>
      <c r="F218" s="245">
        <f t="shared" si="24"/>
        <v>0</v>
      </c>
      <c r="G218" s="124"/>
      <c r="H218" s="125"/>
      <c r="I218" s="126">
        <f t="shared" si="25"/>
        <v>0</v>
      </c>
      <c r="J218" s="124"/>
      <c r="K218" s="125"/>
      <c r="L218" s="126">
        <f t="shared" si="26"/>
        <v>0</v>
      </c>
      <c r="M218" s="246"/>
      <c r="N218" s="244"/>
      <c r="O218" s="126">
        <f t="shared" si="27"/>
        <v>0</v>
      </c>
      <c r="P218" s="76"/>
    </row>
    <row r="219" spans="1:16" x14ac:dyDescent="0.25">
      <c r="A219" s="68">
        <v>5232</v>
      </c>
      <c r="B219" s="117" t="s">
        <v>232</v>
      </c>
      <c r="C219" s="118">
        <f t="shared" si="21"/>
        <v>0</v>
      </c>
      <c r="D219" s="124"/>
      <c r="E219" s="244"/>
      <c r="F219" s="245">
        <f t="shared" si="24"/>
        <v>0</v>
      </c>
      <c r="G219" s="124"/>
      <c r="H219" s="125"/>
      <c r="I219" s="126">
        <f t="shared" si="25"/>
        <v>0</v>
      </c>
      <c r="J219" s="124"/>
      <c r="K219" s="125"/>
      <c r="L219" s="126">
        <f t="shared" si="26"/>
        <v>0</v>
      </c>
      <c r="M219" s="246"/>
      <c r="N219" s="244"/>
      <c r="O219" s="126">
        <f t="shared" si="27"/>
        <v>0</v>
      </c>
      <c r="P219" s="76"/>
    </row>
    <row r="220" spans="1:16" x14ac:dyDescent="0.25">
      <c r="A220" s="68">
        <v>5233</v>
      </c>
      <c r="B220" s="117" t="s">
        <v>233</v>
      </c>
      <c r="C220" s="118">
        <f t="shared" si="21"/>
        <v>0</v>
      </c>
      <c r="D220" s="124"/>
      <c r="E220" s="244"/>
      <c r="F220" s="245">
        <f t="shared" si="24"/>
        <v>0</v>
      </c>
      <c r="G220" s="124"/>
      <c r="H220" s="125"/>
      <c r="I220" s="126">
        <f t="shared" si="25"/>
        <v>0</v>
      </c>
      <c r="J220" s="124"/>
      <c r="K220" s="125"/>
      <c r="L220" s="126">
        <f t="shared" si="26"/>
        <v>0</v>
      </c>
      <c r="M220" s="246"/>
      <c r="N220" s="244"/>
      <c r="O220" s="126">
        <f t="shared" si="27"/>
        <v>0</v>
      </c>
      <c r="P220" s="76"/>
    </row>
    <row r="221" spans="1:16" ht="24" x14ac:dyDescent="0.25">
      <c r="A221" s="68">
        <v>5234</v>
      </c>
      <c r="B221" s="117" t="s">
        <v>234</v>
      </c>
      <c r="C221" s="118">
        <f t="shared" si="21"/>
        <v>0</v>
      </c>
      <c r="D221" s="124"/>
      <c r="E221" s="244"/>
      <c r="F221" s="245">
        <f t="shared" si="24"/>
        <v>0</v>
      </c>
      <c r="G221" s="124"/>
      <c r="H221" s="125"/>
      <c r="I221" s="126">
        <f t="shared" si="25"/>
        <v>0</v>
      </c>
      <c r="J221" s="124"/>
      <c r="K221" s="125"/>
      <c r="L221" s="126">
        <f t="shared" si="26"/>
        <v>0</v>
      </c>
      <c r="M221" s="246"/>
      <c r="N221" s="244"/>
      <c r="O221" s="126">
        <f t="shared" si="27"/>
        <v>0</v>
      </c>
      <c r="P221" s="76"/>
    </row>
    <row r="222" spans="1:16" ht="14.25" customHeight="1" x14ac:dyDescent="0.25">
      <c r="A222" s="68">
        <v>5236</v>
      </c>
      <c r="B222" s="117" t="s">
        <v>235</v>
      </c>
      <c r="C222" s="118">
        <f t="shared" si="21"/>
        <v>0</v>
      </c>
      <c r="D222" s="124"/>
      <c r="E222" s="244"/>
      <c r="F222" s="245">
        <f t="shared" si="24"/>
        <v>0</v>
      </c>
      <c r="G222" s="124"/>
      <c r="H222" s="125"/>
      <c r="I222" s="126">
        <f t="shared" si="25"/>
        <v>0</v>
      </c>
      <c r="J222" s="124"/>
      <c r="K222" s="125"/>
      <c r="L222" s="126">
        <f t="shared" si="26"/>
        <v>0</v>
      </c>
      <c r="M222" s="246"/>
      <c r="N222" s="244"/>
      <c r="O222" s="126">
        <f t="shared" si="27"/>
        <v>0</v>
      </c>
      <c r="P222" s="76"/>
    </row>
    <row r="223" spans="1:16" ht="14.25" customHeight="1" x14ac:dyDescent="0.25">
      <c r="A223" s="68">
        <v>5237</v>
      </c>
      <c r="B223" s="117" t="s">
        <v>236</v>
      </c>
      <c r="C223" s="118">
        <f t="shared" si="21"/>
        <v>0</v>
      </c>
      <c r="D223" s="124"/>
      <c r="E223" s="244"/>
      <c r="F223" s="245">
        <f t="shared" si="24"/>
        <v>0</v>
      </c>
      <c r="G223" s="124"/>
      <c r="H223" s="125"/>
      <c r="I223" s="126">
        <f t="shared" si="25"/>
        <v>0</v>
      </c>
      <c r="J223" s="124"/>
      <c r="K223" s="125"/>
      <c r="L223" s="126">
        <f t="shared" si="26"/>
        <v>0</v>
      </c>
      <c r="M223" s="246"/>
      <c r="N223" s="244"/>
      <c r="O223" s="126">
        <f t="shared" si="27"/>
        <v>0</v>
      </c>
      <c r="P223" s="76"/>
    </row>
    <row r="224" spans="1:16" ht="24" x14ac:dyDescent="0.25">
      <c r="A224" s="68">
        <v>5238</v>
      </c>
      <c r="B224" s="117" t="s">
        <v>237</v>
      </c>
      <c r="C224" s="118">
        <f t="shared" si="21"/>
        <v>0</v>
      </c>
      <c r="D224" s="124"/>
      <c r="E224" s="244"/>
      <c r="F224" s="245">
        <f t="shared" si="24"/>
        <v>0</v>
      </c>
      <c r="G224" s="124"/>
      <c r="H224" s="125"/>
      <c r="I224" s="126">
        <f t="shared" si="25"/>
        <v>0</v>
      </c>
      <c r="J224" s="124"/>
      <c r="K224" s="125"/>
      <c r="L224" s="126">
        <f t="shared" si="26"/>
        <v>0</v>
      </c>
      <c r="M224" s="246"/>
      <c r="N224" s="244"/>
      <c r="O224" s="126">
        <f t="shared" si="27"/>
        <v>0</v>
      </c>
      <c r="P224" s="76"/>
    </row>
    <row r="225" spans="1:16" ht="24" x14ac:dyDescent="0.25">
      <c r="A225" s="68">
        <v>5239</v>
      </c>
      <c r="B225" s="117" t="s">
        <v>238</v>
      </c>
      <c r="C225" s="118">
        <f t="shared" si="21"/>
        <v>0</v>
      </c>
      <c r="D225" s="124"/>
      <c r="E225" s="244"/>
      <c r="F225" s="245">
        <f t="shared" si="24"/>
        <v>0</v>
      </c>
      <c r="G225" s="124"/>
      <c r="H225" s="125"/>
      <c r="I225" s="126">
        <f t="shared" si="25"/>
        <v>0</v>
      </c>
      <c r="J225" s="124"/>
      <c r="K225" s="125"/>
      <c r="L225" s="126">
        <f t="shared" si="26"/>
        <v>0</v>
      </c>
      <c r="M225" s="246"/>
      <c r="N225" s="244"/>
      <c r="O225" s="126">
        <f t="shared" si="27"/>
        <v>0</v>
      </c>
      <c r="P225" s="76"/>
    </row>
    <row r="226" spans="1:16" ht="24" x14ac:dyDescent="0.25">
      <c r="A226" s="247">
        <v>5240</v>
      </c>
      <c r="B226" s="117" t="s">
        <v>239</v>
      </c>
      <c r="C226" s="118">
        <f t="shared" si="21"/>
        <v>0</v>
      </c>
      <c r="D226" s="124"/>
      <c r="E226" s="244"/>
      <c r="F226" s="245">
        <f t="shared" si="24"/>
        <v>0</v>
      </c>
      <c r="G226" s="124"/>
      <c r="H226" s="125"/>
      <c r="I226" s="126">
        <f t="shared" si="25"/>
        <v>0</v>
      </c>
      <c r="J226" s="124"/>
      <c r="K226" s="125"/>
      <c r="L226" s="126">
        <f t="shared" si="26"/>
        <v>0</v>
      </c>
      <c r="M226" s="246"/>
      <c r="N226" s="244"/>
      <c r="O226" s="126">
        <f t="shared" si="27"/>
        <v>0</v>
      </c>
      <c r="P226" s="76"/>
    </row>
    <row r="227" spans="1:16" ht="22.5" customHeight="1" x14ac:dyDescent="0.25">
      <c r="A227" s="247">
        <v>5250</v>
      </c>
      <c r="B227" s="117" t="s">
        <v>240</v>
      </c>
      <c r="C227" s="118">
        <f t="shared" si="21"/>
        <v>0</v>
      </c>
      <c r="D227" s="124"/>
      <c r="E227" s="244"/>
      <c r="F227" s="245">
        <f t="shared" si="24"/>
        <v>0</v>
      </c>
      <c r="G227" s="124"/>
      <c r="H227" s="125"/>
      <c r="I227" s="126">
        <f t="shared" si="25"/>
        <v>0</v>
      </c>
      <c r="J227" s="124"/>
      <c r="K227" s="125"/>
      <c r="L227" s="126">
        <f t="shared" si="26"/>
        <v>0</v>
      </c>
      <c r="M227" s="246"/>
      <c r="N227" s="244"/>
      <c r="O227" s="126">
        <f t="shared" si="27"/>
        <v>0</v>
      </c>
      <c r="P227" s="76"/>
    </row>
    <row r="228" spans="1:16" x14ac:dyDescent="0.25">
      <c r="A228" s="247">
        <v>5260</v>
      </c>
      <c r="B228" s="117" t="s">
        <v>241</v>
      </c>
      <c r="C228" s="118">
        <f t="shared" si="21"/>
        <v>0</v>
      </c>
      <c r="D228" s="248">
        <f>SUM(D229)</f>
        <v>0</v>
      </c>
      <c r="E228" s="249">
        <f>SUM(E229)</f>
        <v>0</v>
      </c>
      <c r="F228" s="250">
        <f t="shared" si="24"/>
        <v>0</v>
      </c>
      <c r="G228" s="248">
        <f>SUM(G229)</f>
        <v>0</v>
      </c>
      <c r="H228" s="251">
        <f>SUM(H229)</f>
        <v>0</v>
      </c>
      <c r="I228" s="252">
        <f t="shared" si="25"/>
        <v>0</v>
      </c>
      <c r="J228" s="248">
        <f>SUM(J229)</f>
        <v>0</v>
      </c>
      <c r="K228" s="251">
        <f>SUM(K229)</f>
        <v>0</v>
      </c>
      <c r="L228" s="252">
        <f t="shared" si="26"/>
        <v>0</v>
      </c>
      <c r="M228" s="253">
        <f>SUM(M229)</f>
        <v>0</v>
      </c>
      <c r="N228" s="249">
        <f>SUM(N229)</f>
        <v>0</v>
      </c>
      <c r="O228" s="252">
        <f t="shared" si="27"/>
        <v>0</v>
      </c>
      <c r="P228" s="76"/>
    </row>
    <row r="229" spans="1:16" ht="24" x14ac:dyDescent="0.25">
      <c r="A229" s="68">
        <v>5269</v>
      </c>
      <c r="B229" s="117" t="s">
        <v>242</v>
      </c>
      <c r="C229" s="118">
        <f t="shared" si="21"/>
        <v>0</v>
      </c>
      <c r="D229" s="124"/>
      <c r="E229" s="244"/>
      <c r="F229" s="245">
        <f t="shared" si="24"/>
        <v>0</v>
      </c>
      <c r="G229" s="124"/>
      <c r="H229" s="125"/>
      <c r="I229" s="126">
        <f t="shared" si="25"/>
        <v>0</v>
      </c>
      <c r="J229" s="124"/>
      <c r="K229" s="125"/>
      <c r="L229" s="126">
        <f t="shared" si="26"/>
        <v>0</v>
      </c>
      <c r="M229" s="246"/>
      <c r="N229" s="244"/>
      <c r="O229" s="126">
        <f t="shared" si="27"/>
        <v>0</v>
      </c>
      <c r="P229" s="76"/>
    </row>
    <row r="230" spans="1:16" ht="24" x14ac:dyDescent="0.25">
      <c r="A230" s="234">
        <v>5270</v>
      </c>
      <c r="B230" s="164" t="s">
        <v>243</v>
      </c>
      <c r="C230" s="268">
        <f t="shared" si="21"/>
        <v>0</v>
      </c>
      <c r="D230" s="254"/>
      <c r="E230" s="255"/>
      <c r="F230" s="256">
        <f t="shared" si="24"/>
        <v>0</v>
      </c>
      <c r="G230" s="254"/>
      <c r="H230" s="257"/>
      <c r="I230" s="258">
        <f t="shared" si="25"/>
        <v>0</v>
      </c>
      <c r="J230" s="254"/>
      <c r="K230" s="257"/>
      <c r="L230" s="258">
        <f t="shared" si="26"/>
        <v>0</v>
      </c>
      <c r="M230" s="259"/>
      <c r="N230" s="255"/>
      <c r="O230" s="258">
        <f t="shared" si="27"/>
        <v>0</v>
      </c>
      <c r="P230" s="174"/>
    </row>
    <row r="231" spans="1:16" x14ac:dyDescent="0.25">
      <c r="A231" s="218">
        <v>6000</v>
      </c>
      <c r="B231" s="218" t="s">
        <v>244</v>
      </c>
      <c r="C231" s="219">
        <f t="shared" si="21"/>
        <v>0</v>
      </c>
      <c r="D231" s="220">
        <f>D232+D252+D259</f>
        <v>0</v>
      </c>
      <c r="E231" s="221">
        <f>E232+E252+E259</f>
        <v>0</v>
      </c>
      <c r="F231" s="222">
        <f t="shared" si="24"/>
        <v>0</v>
      </c>
      <c r="G231" s="220">
        <f>G232+G252+G259</f>
        <v>0</v>
      </c>
      <c r="H231" s="223">
        <f>H232+H252+H259</f>
        <v>0</v>
      </c>
      <c r="I231" s="224">
        <f t="shared" si="25"/>
        <v>0</v>
      </c>
      <c r="J231" s="220">
        <f>J232+J252+J259</f>
        <v>0</v>
      </c>
      <c r="K231" s="223">
        <f>K232+K252+K259</f>
        <v>0</v>
      </c>
      <c r="L231" s="224">
        <f t="shared" si="26"/>
        <v>0</v>
      </c>
      <c r="M231" s="225">
        <f>M232+M252+M259</f>
        <v>0</v>
      </c>
      <c r="N231" s="221">
        <f>N232+N252+N259</f>
        <v>0</v>
      </c>
      <c r="O231" s="224">
        <f t="shared" si="27"/>
        <v>0</v>
      </c>
      <c r="P231" s="226"/>
    </row>
    <row r="232" spans="1:16" ht="14.25" customHeight="1" x14ac:dyDescent="0.25">
      <c r="A232" s="145">
        <v>6200</v>
      </c>
      <c r="B232" s="284" t="s">
        <v>245</v>
      </c>
      <c r="C232" s="297">
        <f>F232+I232+L232+O232</f>
        <v>0</v>
      </c>
      <c r="D232" s="298">
        <f>SUM(D233,D234,D236,D239,D245,D246,D247)</f>
        <v>0</v>
      </c>
      <c r="E232" s="231">
        <f>SUM(E233,E234,E236,E239,E245,E246,E247)</f>
        <v>0</v>
      </c>
      <c r="F232" s="299">
        <f>D232+E232</f>
        <v>0</v>
      </c>
      <c r="G232" s="298">
        <f>SUM(G233,G234,G236,G239,G245,G246,G247)</f>
        <v>0</v>
      </c>
      <c r="H232" s="300">
        <f>SUM(H233,H234,H236,H239,H245,H246,H247)</f>
        <v>0</v>
      </c>
      <c r="I232" s="232">
        <f t="shared" si="25"/>
        <v>0</v>
      </c>
      <c r="J232" s="298">
        <f>SUM(J233,J234,J236,J239,J245,J246,J247)</f>
        <v>0</v>
      </c>
      <c r="K232" s="300">
        <f>SUM(K233,K234,K236,K239,K245,K246,K247)</f>
        <v>0</v>
      </c>
      <c r="L232" s="232">
        <f t="shared" si="26"/>
        <v>0</v>
      </c>
      <c r="M232" s="230">
        <f>SUM(M233,M234,M236,M239,M245,M246,M247)</f>
        <v>0</v>
      </c>
      <c r="N232" s="231">
        <f>SUM(N233,N234,N236,N239,N245,N246,N247)</f>
        <v>0</v>
      </c>
      <c r="O232" s="232">
        <f t="shared" si="27"/>
        <v>0</v>
      </c>
      <c r="P232" s="233"/>
    </row>
    <row r="233" spans="1:16" ht="24" x14ac:dyDescent="0.25">
      <c r="A233" s="578">
        <v>6220</v>
      </c>
      <c r="B233" s="106" t="s">
        <v>246</v>
      </c>
      <c r="C233" s="264">
        <f t="shared" si="21"/>
        <v>0</v>
      </c>
      <c r="D233" s="113"/>
      <c r="E233" s="241"/>
      <c r="F233" s="242">
        <f t="shared" si="24"/>
        <v>0</v>
      </c>
      <c r="G233" s="113"/>
      <c r="H233" s="114"/>
      <c r="I233" s="115">
        <f t="shared" si="25"/>
        <v>0</v>
      </c>
      <c r="J233" s="113"/>
      <c r="K233" s="114"/>
      <c r="L233" s="115">
        <f t="shared" si="26"/>
        <v>0</v>
      </c>
      <c r="M233" s="243"/>
      <c r="N233" s="241"/>
      <c r="O233" s="115">
        <f t="shared" si="27"/>
        <v>0</v>
      </c>
      <c r="P233" s="66"/>
    </row>
    <row r="234" spans="1:16" x14ac:dyDescent="0.25">
      <c r="A234" s="247">
        <v>6230</v>
      </c>
      <c r="B234" s="117" t="s">
        <v>247</v>
      </c>
      <c r="C234" s="250">
        <f t="shared" si="21"/>
        <v>0</v>
      </c>
      <c r="D234" s="124">
        <f>SUM(D235)</f>
        <v>0</v>
      </c>
      <c r="E234" s="125">
        <f>SUM(E235)</f>
        <v>0</v>
      </c>
      <c r="F234" s="250">
        <f t="shared" si="24"/>
        <v>0</v>
      </c>
      <c r="G234" s="124">
        <f>SUM(G235)</f>
        <v>0</v>
      </c>
      <c r="H234" s="125">
        <f>SUM(H235)</f>
        <v>0</v>
      </c>
      <c r="I234" s="252">
        <f t="shared" si="25"/>
        <v>0</v>
      </c>
      <c r="J234" s="124">
        <f>SUM(J235)</f>
        <v>0</v>
      </c>
      <c r="K234" s="125">
        <f>SUM(K235)</f>
        <v>0</v>
      </c>
      <c r="L234" s="252">
        <f t="shared" si="26"/>
        <v>0</v>
      </c>
      <c r="M234" s="124">
        <f>SUM(M235)</f>
        <v>0</v>
      </c>
      <c r="N234" s="125">
        <f>SUM(N235)</f>
        <v>0</v>
      </c>
      <c r="O234" s="252">
        <f t="shared" si="27"/>
        <v>0</v>
      </c>
      <c r="P234" s="76"/>
    </row>
    <row r="235" spans="1:16" ht="24" x14ac:dyDescent="0.25">
      <c r="A235" s="68">
        <v>6239</v>
      </c>
      <c r="B235" s="106" t="s">
        <v>248</v>
      </c>
      <c r="C235" s="250">
        <f t="shared" si="21"/>
        <v>0</v>
      </c>
      <c r="D235" s="124"/>
      <c r="E235" s="244"/>
      <c r="F235" s="250">
        <f t="shared" si="24"/>
        <v>0</v>
      </c>
      <c r="G235" s="124"/>
      <c r="H235" s="125"/>
      <c r="I235" s="252">
        <f t="shared" si="25"/>
        <v>0</v>
      </c>
      <c r="J235" s="124"/>
      <c r="K235" s="125"/>
      <c r="L235" s="252">
        <f t="shared" si="26"/>
        <v>0</v>
      </c>
      <c r="M235" s="246"/>
      <c r="N235" s="244"/>
      <c r="O235" s="252">
        <f t="shared" si="27"/>
        <v>0</v>
      </c>
      <c r="P235" s="76"/>
    </row>
    <row r="236" spans="1:16" ht="24" x14ac:dyDescent="0.25">
      <c r="A236" s="247">
        <v>6240</v>
      </c>
      <c r="B236" s="117" t="s">
        <v>249</v>
      </c>
      <c r="C236" s="250">
        <f t="shared" si="21"/>
        <v>0</v>
      </c>
      <c r="D236" s="248">
        <f>SUM(D237:D238)</f>
        <v>0</v>
      </c>
      <c r="E236" s="249">
        <f>SUM(E237:E238)</f>
        <v>0</v>
      </c>
      <c r="F236" s="250">
        <f t="shared" si="24"/>
        <v>0</v>
      </c>
      <c r="G236" s="248">
        <f>SUM(G237:G238)</f>
        <v>0</v>
      </c>
      <c r="H236" s="251">
        <f>SUM(H237:H238)</f>
        <v>0</v>
      </c>
      <c r="I236" s="252">
        <f t="shared" si="25"/>
        <v>0</v>
      </c>
      <c r="J236" s="248">
        <f>SUM(J237:J238)</f>
        <v>0</v>
      </c>
      <c r="K236" s="251">
        <f>SUM(K237:K238)</f>
        <v>0</v>
      </c>
      <c r="L236" s="252">
        <f t="shared" si="26"/>
        <v>0</v>
      </c>
      <c r="M236" s="253">
        <f>SUM(M237:M238)</f>
        <v>0</v>
      </c>
      <c r="N236" s="249">
        <f>SUM(N237:N238)</f>
        <v>0</v>
      </c>
      <c r="O236" s="252">
        <f t="shared" si="27"/>
        <v>0</v>
      </c>
      <c r="P236" s="76"/>
    </row>
    <row r="237" spans="1:16" x14ac:dyDescent="0.25">
      <c r="A237" s="68">
        <v>6241</v>
      </c>
      <c r="B237" s="117" t="s">
        <v>250</v>
      </c>
      <c r="C237" s="250">
        <f t="shared" si="21"/>
        <v>0</v>
      </c>
      <c r="D237" s="124"/>
      <c r="E237" s="244"/>
      <c r="F237" s="245">
        <f t="shared" si="24"/>
        <v>0</v>
      </c>
      <c r="G237" s="124"/>
      <c r="H237" s="125"/>
      <c r="I237" s="126">
        <f t="shared" si="25"/>
        <v>0</v>
      </c>
      <c r="J237" s="124"/>
      <c r="K237" s="125"/>
      <c r="L237" s="126">
        <f t="shared" si="26"/>
        <v>0</v>
      </c>
      <c r="M237" s="246"/>
      <c r="N237" s="244"/>
      <c r="O237" s="126">
        <f t="shared" si="27"/>
        <v>0</v>
      </c>
      <c r="P237" s="76"/>
    </row>
    <row r="238" spans="1:16" x14ac:dyDescent="0.25">
      <c r="A238" s="68">
        <v>6242</v>
      </c>
      <c r="B238" s="117" t="s">
        <v>251</v>
      </c>
      <c r="C238" s="250">
        <f t="shared" si="21"/>
        <v>0</v>
      </c>
      <c r="D238" s="124"/>
      <c r="E238" s="244"/>
      <c r="F238" s="245">
        <f t="shared" si="24"/>
        <v>0</v>
      </c>
      <c r="G238" s="124"/>
      <c r="H238" s="125"/>
      <c r="I238" s="126">
        <f t="shared" si="25"/>
        <v>0</v>
      </c>
      <c r="J238" s="124"/>
      <c r="K238" s="125"/>
      <c r="L238" s="126">
        <f t="shared" si="26"/>
        <v>0</v>
      </c>
      <c r="M238" s="246"/>
      <c r="N238" s="244"/>
      <c r="O238" s="126">
        <f t="shared" si="27"/>
        <v>0</v>
      </c>
      <c r="P238" s="76"/>
    </row>
    <row r="239" spans="1:16" ht="25.5" customHeight="1" x14ac:dyDescent="0.25">
      <c r="A239" s="247">
        <v>6250</v>
      </c>
      <c r="B239" s="117" t="s">
        <v>252</v>
      </c>
      <c r="C239" s="250">
        <f t="shared" si="21"/>
        <v>0</v>
      </c>
      <c r="D239" s="248">
        <f>SUM(D240:D244)</f>
        <v>0</v>
      </c>
      <c r="E239" s="249">
        <f>SUM(E240:E244)</f>
        <v>0</v>
      </c>
      <c r="F239" s="250">
        <f t="shared" si="24"/>
        <v>0</v>
      </c>
      <c r="G239" s="248">
        <f>SUM(G240:G244)</f>
        <v>0</v>
      </c>
      <c r="H239" s="251">
        <f>SUM(H240:H244)</f>
        <v>0</v>
      </c>
      <c r="I239" s="252">
        <f t="shared" si="25"/>
        <v>0</v>
      </c>
      <c r="J239" s="248">
        <f>SUM(J240:J244)</f>
        <v>0</v>
      </c>
      <c r="K239" s="251">
        <f>SUM(K240:K244)</f>
        <v>0</v>
      </c>
      <c r="L239" s="252">
        <f t="shared" si="26"/>
        <v>0</v>
      </c>
      <c r="M239" s="253">
        <f>SUM(M240:M244)</f>
        <v>0</v>
      </c>
      <c r="N239" s="249">
        <f>SUM(N240:N244)</f>
        <v>0</v>
      </c>
      <c r="O239" s="252">
        <f t="shared" si="27"/>
        <v>0</v>
      </c>
      <c r="P239" s="76"/>
    </row>
    <row r="240" spans="1:16" ht="14.25" customHeight="1" x14ac:dyDescent="0.25">
      <c r="A240" s="68">
        <v>6252</v>
      </c>
      <c r="B240" s="117" t="s">
        <v>253</v>
      </c>
      <c r="C240" s="250">
        <f t="shared" si="21"/>
        <v>0</v>
      </c>
      <c r="D240" s="124"/>
      <c r="E240" s="244"/>
      <c r="F240" s="245">
        <f t="shared" si="24"/>
        <v>0</v>
      </c>
      <c r="G240" s="124"/>
      <c r="H240" s="125"/>
      <c r="I240" s="126">
        <f t="shared" si="25"/>
        <v>0</v>
      </c>
      <c r="J240" s="124"/>
      <c r="K240" s="125"/>
      <c r="L240" s="126">
        <f t="shared" si="26"/>
        <v>0</v>
      </c>
      <c r="M240" s="246"/>
      <c r="N240" s="244"/>
      <c r="O240" s="126">
        <f t="shared" si="27"/>
        <v>0</v>
      </c>
      <c r="P240" s="76"/>
    </row>
    <row r="241" spans="1:16" ht="14.25" customHeight="1" x14ac:dyDescent="0.25">
      <c r="A241" s="68">
        <v>6253</v>
      </c>
      <c r="B241" s="117" t="s">
        <v>254</v>
      </c>
      <c r="C241" s="250">
        <f t="shared" si="21"/>
        <v>0</v>
      </c>
      <c r="D241" s="124"/>
      <c r="E241" s="244"/>
      <c r="F241" s="245">
        <f t="shared" si="24"/>
        <v>0</v>
      </c>
      <c r="G241" s="124"/>
      <c r="H241" s="125"/>
      <c r="I241" s="126">
        <f t="shared" si="25"/>
        <v>0</v>
      </c>
      <c r="J241" s="124"/>
      <c r="K241" s="125"/>
      <c r="L241" s="126">
        <f t="shared" si="26"/>
        <v>0</v>
      </c>
      <c r="M241" s="246"/>
      <c r="N241" s="244"/>
      <c r="O241" s="126">
        <f t="shared" si="27"/>
        <v>0</v>
      </c>
      <c r="P241" s="76"/>
    </row>
    <row r="242" spans="1:16" ht="24" x14ac:dyDescent="0.25">
      <c r="A242" s="68">
        <v>6254</v>
      </c>
      <c r="B242" s="117" t="s">
        <v>255</v>
      </c>
      <c r="C242" s="250">
        <f t="shared" si="21"/>
        <v>0</v>
      </c>
      <c r="D242" s="124"/>
      <c r="E242" s="244"/>
      <c r="F242" s="245">
        <f t="shared" si="24"/>
        <v>0</v>
      </c>
      <c r="G242" s="124"/>
      <c r="H242" s="125"/>
      <c r="I242" s="126">
        <f t="shared" si="25"/>
        <v>0</v>
      </c>
      <c r="J242" s="124"/>
      <c r="K242" s="125"/>
      <c r="L242" s="126">
        <f t="shared" si="26"/>
        <v>0</v>
      </c>
      <c r="M242" s="246"/>
      <c r="N242" s="244"/>
      <c r="O242" s="126">
        <f t="shared" si="27"/>
        <v>0</v>
      </c>
      <c r="P242" s="76"/>
    </row>
    <row r="243" spans="1:16" ht="24" x14ac:dyDescent="0.25">
      <c r="A243" s="68">
        <v>6255</v>
      </c>
      <c r="B243" s="117" t="s">
        <v>256</v>
      </c>
      <c r="C243" s="250">
        <f t="shared" si="21"/>
        <v>0</v>
      </c>
      <c r="D243" s="124"/>
      <c r="E243" s="244"/>
      <c r="F243" s="245">
        <f t="shared" si="24"/>
        <v>0</v>
      </c>
      <c r="G243" s="124"/>
      <c r="H243" s="125"/>
      <c r="I243" s="126">
        <f t="shared" si="25"/>
        <v>0</v>
      </c>
      <c r="J243" s="124"/>
      <c r="K243" s="125"/>
      <c r="L243" s="126">
        <f t="shared" si="26"/>
        <v>0</v>
      </c>
      <c r="M243" s="246"/>
      <c r="N243" s="244"/>
      <c r="O243" s="126">
        <f t="shared" si="27"/>
        <v>0</v>
      </c>
      <c r="P243" s="76"/>
    </row>
    <row r="244" spans="1:16" x14ac:dyDescent="0.25">
      <c r="A244" s="68">
        <v>6259</v>
      </c>
      <c r="B244" s="117" t="s">
        <v>257</v>
      </c>
      <c r="C244" s="250">
        <f t="shared" si="21"/>
        <v>0</v>
      </c>
      <c r="D244" s="124"/>
      <c r="E244" s="244"/>
      <c r="F244" s="245">
        <f t="shared" si="24"/>
        <v>0</v>
      </c>
      <c r="G244" s="124"/>
      <c r="H244" s="125"/>
      <c r="I244" s="126">
        <f t="shared" si="25"/>
        <v>0</v>
      </c>
      <c r="J244" s="124"/>
      <c r="K244" s="125"/>
      <c r="L244" s="126">
        <f t="shared" si="26"/>
        <v>0</v>
      </c>
      <c r="M244" s="246"/>
      <c r="N244" s="244"/>
      <c r="O244" s="126">
        <f t="shared" si="27"/>
        <v>0</v>
      </c>
      <c r="P244" s="76"/>
    </row>
    <row r="245" spans="1:16" ht="37.5" customHeight="1" x14ac:dyDescent="0.25">
      <c r="A245" s="247">
        <v>6260</v>
      </c>
      <c r="B245" s="117" t="s">
        <v>258</v>
      </c>
      <c r="C245" s="250">
        <f t="shared" si="21"/>
        <v>0</v>
      </c>
      <c r="D245" s="124"/>
      <c r="E245" s="244"/>
      <c r="F245" s="245">
        <f t="shared" ref="F245:F286" si="30">D245+E245</f>
        <v>0</v>
      </c>
      <c r="G245" s="124"/>
      <c r="H245" s="125"/>
      <c r="I245" s="126">
        <f t="shared" ref="I245:I286" si="31">G245+H245</f>
        <v>0</v>
      </c>
      <c r="J245" s="124"/>
      <c r="K245" s="125"/>
      <c r="L245" s="126">
        <f t="shared" ref="L245:L286" si="32">J245+K245</f>
        <v>0</v>
      </c>
      <c r="M245" s="246"/>
      <c r="N245" s="244"/>
      <c r="O245" s="126">
        <f t="shared" ref="O245:O276" si="33">M245+N245</f>
        <v>0</v>
      </c>
      <c r="P245" s="76"/>
    </row>
    <row r="246" spans="1:16" x14ac:dyDescent="0.25">
      <c r="A246" s="247">
        <v>6270</v>
      </c>
      <c r="B246" s="117" t="s">
        <v>259</v>
      </c>
      <c r="C246" s="250">
        <f t="shared" si="21"/>
        <v>0</v>
      </c>
      <c r="D246" s="124"/>
      <c r="E246" s="244"/>
      <c r="F246" s="245">
        <f t="shared" si="30"/>
        <v>0</v>
      </c>
      <c r="G246" s="124"/>
      <c r="H246" s="125"/>
      <c r="I246" s="126">
        <f t="shared" si="31"/>
        <v>0</v>
      </c>
      <c r="J246" s="124"/>
      <c r="K246" s="125"/>
      <c r="L246" s="126">
        <f t="shared" si="32"/>
        <v>0</v>
      </c>
      <c r="M246" s="246"/>
      <c r="N246" s="244"/>
      <c r="O246" s="126">
        <f t="shared" si="33"/>
        <v>0</v>
      </c>
      <c r="P246" s="76"/>
    </row>
    <row r="247" spans="1:16" ht="24.75" customHeight="1" x14ac:dyDescent="0.25">
      <c r="A247" s="578">
        <v>6290</v>
      </c>
      <c r="B247" s="106" t="s">
        <v>260</v>
      </c>
      <c r="C247" s="250">
        <f t="shared" si="21"/>
        <v>0</v>
      </c>
      <c r="D247" s="262">
        <f>SUM(D248:D251)</f>
        <v>0</v>
      </c>
      <c r="E247" s="263">
        <f>SUM(E248:E251)</f>
        <v>0</v>
      </c>
      <c r="F247" s="264">
        <f t="shared" si="30"/>
        <v>0</v>
      </c>
      <c r="G247" s="262">
        <f t="shared" ref="G247:K247" si="34">SUM(G248:G251)</f>
        <v>0</v>
      </c>
      <c r="H247" s="265">
        <f t="shared" si="34"/>
        <v>0</v>
      </c>
      <c r="I247" s="266">
        <f t="shared" si="31"/>
        <v>0</v>
      </c>
      <c r="J247" s="262">
        <f t="shared" si="34"/>
        <v>0</v>
      </c>
      <c r="K247" s="265">
        <f t="shared" si="34"/>
        <v>0</v>
      </c>
      <c r="L247" s="266">
        <f t="shared" si="32"/>
        <v>0</v>
      </c>
      <c r="M247" s="285">
        <f t="shared" ref="M247:N247" si="35">SUM(M248:M251)</f>
        <v>0</v>
      </c>
      <c r="N247" s="286">
        <f t="shared" si="35"/>
        <v>0</v>
      </c>
      <c r="O247" s="287">
        <f t="shared" si="33"/>
        <v>0</v>
      </c>
      <c r="P247" s="288"/>
    </row>
    <row r="248" spans="1:16" x14ac:dyDescent="0.25">
      <c r="A248" s="68">
        <v>6291</v>
      </c>
      <c r="B248" s="117" t="s">
        <v>261</v>
      </c>
      <c r="C248" s="250">
        <f t="shared" si="21"/>
        <v>0</v>
      </c>
      <c r="D248" s="124"/>
      <c r="E248" s="244"/>
      <c r="F248" s="245">
        <f t="shared" si="30"/>
        <v>0</v>
      </c>
      <c r="G248" s="124"/>
      <c r="H248" s="125"/>
      <c r="I248" s="126">
        <f t="shared" si="31"/>
        <v>0</v>
      </c>
      <c r="J248" s="124"/>
      <c r="K248" s="125"/>
      <c r="L248" s="126">
        <f t="shared" si="32"/>
        <v>0</v>
      </c>
      <c r="M248" s="246"/>
      <c r="N248" s="244"/>
      <c r="O248" s="126">
        <f t="shared" si="33"/>
        <v>0</v>
      </c>
      <c r="P248" s="76"/>
    </row>
    <row r="249" spans="1:16" x14ac:dyDescent="0.25">
      <c r="A249" s="68">
        <v>6292</v>
      </c>
      <c r="B249" s="117" t="s">
        <v>262</v>
      </c>
      <c r="C249" s="250">
        <f t="shared" si="21"/>
        <v>0</v>
      </c>
      <c r="D249" s="124"/>
      <c r="E249" s="244"/>
      <c r="F249" s="245">
        <f t="shared" si="30"/>
        <v>0</v>
      </c>
      <c r="G249" s="124"/>
      <c r="H249" s="125"/>
      <c r="I249" s="126">
        <f t="shared" si="31"/>
        <v>0</v>
      </c>
      <c r="J249" s="124"/>
      <c r="K249" s="125"/>
      <c r="L249" s="126">
        <f t="shared" si="32"/>
        <v>0</v>
      </c>
      <c r="M249" s="246"/>
      <c r="N249" s="244"/>
      <c r="O249" s="126">
        <f t="shared" si="33"/>
        <v>0</v>
      </c>
      <c r="P249" s="76"/>
    </row>
    <row r="250" spans="1:16" ht="78.75" customHeight="1" x14ac:dyDescent="0.25">
      <c r="A250" s="68">
        <v>6296</v>
      </c>
      <c r="B250" s="117" t="s">
        <v>263</v>
      </c>
      <c r="C250" s="250">
        <f t="shared" si="21"/>
        <v>0</v>
      </c>
      <c r="D250" s="124"/>
      <c r="E250" s="244"/>
      <c r="F250" s="245">
        <f t="shared" si="30"/>
        <v>0</v>
      </c>
      <c r="G250" s="124"/>
      <c r="H250" s="125"/>
      <c r="I250" s="126">
        <f t="shared" si="31"/>
        <v>0</v>
      </c>
      <c r="J250" s="124"/>
      <c r="K250" s="125"/>
      <c r="L250" s="126">
        <f t="shared" si="32"/>
        <v>0</v>
      </c>
      <c r="M250" s="246"/>
      <c r="N250" s="244"/>
      <c r="O250" s="126">
        <f t="shared" si="33"/>
        <v>0</v>
      </c>
      <c r="P250" s="76"/>
    </row>
    <row r="251" spans="1:16" ht="39.75" customHeight="1" x14ac:dyDescent="0.25">
      <c r="A251" s="68">
        <v>6299</v>
      </c>
      <c r="B251" s="117" t="s">
        <v>264</v>
      </c>
      <c r="C251" s="250">
        <f t="shared" si="21"/>
        <v>0</v>
      </c>
      <c r="D251" s="124"/>
      <c r="E251" s="244"/>
      <c r="F251" s="245">
        <f t="shared" si="30"/>
        <v>0</v>
      </c>
      <c r="G251" s="124"/>
      <c r="H251" s="125"/>
      <c r="I251" s="126">
        <f t="shared" si="31"/>
        <v>0</v>
      </c>
      <c r="J251" s="124"/>
      <c r="K251" s="125"/>
      <c r="L251" s="126">
        <f t="shared" si="32"/>
        <v>0</v>
      </c>
      <c r="M251" s="246"/>
      <c r="N251" s="244"/>
      <c r="O251" s="126">
        <f t="shared" si="33"/>
        <v>0</v>
      </c>
      <c r="P251" s="76"/>
    </row>
    <row r="252" spans="1:16" x14ac:dyDescent="0.25">
      <c r="A252" s="90">
        <v>6300</v>
      </c>
      <c r="B252" s="227" t="s">
        <v>265</v>
      </c>
      <c r="C252" s="91">
        <f t="shared" si="21"/>
        <v>0</v>
      </c>
      <c r="D252" s="102">
        <f>SUM(D253,D257,D258)</f>
        <v>0</v>
      </c>
      <c r="E252" s="228">
        <f>SUM(E253,E257,E258)</f>
        <v>0</v>
      </c>
      <c r="F252" s="229">
        <f t="shared" si="30"/>
        <v>0</v>
      </c>
      <c r="G252" s="102">
        <f t="shared" ref="G252:K252" si="36">SUM(G253,G257,G258)</f>
        <v>0</v>
      </c>
      <c r="H252" s="103">
        <f t="shared" si="36"/>
        <v>0</v>
      </c>
      <c r="I252" s="104">
        <f t="shared" si="31"/>
        <v>0</v>
      </c>
      <c r="J252" s="102">
        <f t="shared" si="36"/>
        <v>0</v>
      </c>
      <c r="K252" s="103">
        <f t="shared" si="36"/>
        <v>0</v>
      </c>
      <c r="L252" s="104">
        <f t="shared" si="32"/>
        <v>0</v>
      </c>
      <c r="M252" s="269">
        <f t="shared" ref="M252:N252" si="37">SUM(M253,M257,M258)</f>
        <v>0</v>
      </c>
      <c r="N252" s="270">
        <f t="shared" si="37"/>
        <v>0</v>
      </c>
      <c r="O252" s="271">
        <f t="shared" si="33"/>
        <v>0</v>
      </c>
      <c r="P252" s="272"/>
    </row>
    <row r="253" spans="1:16" ht="24" x14ac:dyDescent="0.25">
      <c r="A253" s="578">
        <v>6320</v>
      </c>
      <c r="B253" s="106" t="s">
        <v>266</v>
      </c>
      <c r="C253" s="287">
        <f t="shared" si="21"/>
        <v>0</v>
      </c>
      <c r="D253" s="262">
        <f>SUM(D254:D256)</f>
        <v>0</v>
      </c>
      <c r="E253" s="263">
        <f>SUM(E254:E256)</f>
        <v>0</v>
      </c>
      <c r="F253" s="264">
        <f t="shared" si="30"/>
        <v>0</v>
      </c>
      <c r="G253" s="262">
        <f t="shared" ref="G253:K253" si="38">SUM(G254:G256)</f>
        <v>0</v>
      </c>
      <c r="H253" s="265">
        <f t="shared" si="38"/>
        <v>0</v>
      </c>
      <c r="I253" s="266">
        <f t="shared" si="31"/>
        <v>0</v>
      </c>
      <c r="J253" s="262">
        <f t="shared" si="38"/>
        <v>0</v>
      </c>
      <c r="K253" s="265">
        <f t="shared" si="38"/>
        <v>0</v>
      </c>
      <c r="L253" s="266">
        <f t="shared" si="32"/>
        <v>0</v>
      </c>
      <c r="M253" s="267">
        <f t="shared" ref="M253:N253" si="39">SUM(M254:M256)</f>
        <v>0</v>
      </c>
      <c r="N253" s="263">
        <f t="shared" si="39"/>
        <v>0</v>
      </c>
      <c r="O253" s="266">
        <f t="shared" si="33"/>
        <v>0</v>
      </c>
      <c r="P253" s="66"/>
    </row>
    <row r="254" spans="1:16" x14ac:dyDescent="0.25">
      <c r="A254" s="68">
        <v>6322</v>
      </c>
      <c r="B254" s="117" t="s">
        <v>267</v>
      </c>
      <c r="C254" s="252">
        <f t="shared" si="21"/>
        <v>0</v>
      </c>
      <c r="D254" s="124"/>
      <c r="E254" s="244"/>
      <c r="F254" s="245">
        <f t="shared" si="30"/>
        <v>0</v>
      </c>
      <c r="G254" s="124"/>
      <c r="H254" s="125"/>
      <c r="I254" s="126">
        <f t="shared" si="31"/>
        <v>0</v>
      </c>
      <c r="J254" s="124"/>
      <c r="K254" s="125"/>
      <c r="L254" s="126">
        <f t="shared" si="32"/>
        <v>0</v>
      </c>
      <c r="M254" s="246"/>
      <c r="N254" s="244"/>
      <c r="O254" s="126">
        <f t="shared" si="33"/>
        <v>0</v>
      </c>
      <c r="P254" s="76"/>
    </row>
    <row r="255" spans="1:16" ht="24" x14ac:dyDescent="0.25">
      <c r="A255" s="68">
        <v>6323</v>
      </c>
      <c r="B255" s="117" t="s">
        <v>268</v>
      </c>
      <c r="C255" s="252">
        <f t="shared" si="21"/>
        <v>0</v>
      </c>
      <c r="D255" s="124"/>
      <c r="E255" s="244"/>
      <c r="F255" s="245">
        <f t="shared" si="30"/>
        <v>0</v>
      </c>
      <c r="G255" s="124"/>
      <c r="H255" s="125"/>
      <c r="I255" s="126">
        <f t="shared" si="31"/>
        <v>0</v>
      </c>
      <c r="J255" s="124"/>
      <c r="K255" s="125"/>
      <c r="L255" s="126">
        <f t="shared" si="32"/>
        <v>0</v>
      </c>
      <c r="M255" s="246"/>
      <c r="N255" s="244"/>
      <c r="O255" s="126">
        <f t="shared" si="33"/>
        <v>0</v>
      </c>
      <c r="P255" s="76"/>
    </row>
    <row r="256" spans="1:16" x14ac:dyDescent="0.25">
      <c r="A256" s="58">
        <v>6329</v>
      </c>
      <c r="B256" s="106" t="s">
        <v>269</v>
      </c>
      <c r="C256" s="252">
        <f t="shared" si="21"/>
        <v>0</v>
      </c>
      <c r="D256" s="113"/>
      <c r="E256" s="241"/>
      <c r="F256" s="242">
        <f t="shared" si="30"/>
        <v>0</v>
      </c>
      <c r="G256" s="113"/>
      <c r="H256" s="114"/>
      <c r="I256" s="115">
        <f t="shared" si="31"/>
        <v>0</v>
      </c>
      <c r="J256" s="113"/>
      <c r="K256" s="114"/>
      <c r="L256" s="115">
        <f t="shared" si="32"/>
        <v>0</v>
      </c>
      <c r="M256" s="243"/>
      <c r="N256" s="241"/>
      <c r="O256" s="115">
        <f t="shared" si="33"/>
        <v>0</v>
      </c>
      <c r="P256" s="66"/>
    </row>
    <row r="257" spans="1:16" ht="24" x14ac:dyDescent="0.25">
      <c r="A257" s="308">
        <v>6330</v>
      </c>
      <c r="B257" s="309" t="s">
        <v>270</v>
      </c>
      <c r="C257" s="252">
        <f t="shared" ref="C257:C285" si="40">F257+I257+L257+O257</f>
        <v>0</v>
      </c>
      <c r="D257" s="291"/>
      <c r="E257" s="292"/>
      <c r="F257" s="293">
        <f t="shared" si="30"/>
        <v>0</v>
      </c>
      <c r="G257" s="291"/>
      <c r="H257" s="294"/>
      <c r="I257" s="295">
        <f t="shared" si="31"/>
        <v>0</v>
      </c>
      <c r="J257" s="291"/>
      <c r="K257" s="294"/>
      <c r="L257" s="295">
        <f t="shared" si="32"/>
        <v>0</v>
      </c>
      <c r="M257" s="296"/>
      <c r="N257" s="292"/>
      <c r="O257" s="295">
        <f t="shared" si="33"/>
        <v>0</v>
      </c>
      <c r="P257" s="288"/>
    </row>
    <row r="258" spans="1:16" x14ac:dyDescent="0.25">
      <c r="A258" s="247">
        <v>6360</v>
      </c>
      <c r="B258" s="117" t="s">
        <v>271</v>
      </c>
      <c r="C258" s="252">
        <f t="shared" si="40"/>
        <v>0</v>
      </c>
      <c r="D258" s="124"/>
      <c r="E258" s="244"/>
      <c r="F258" s="245">
        <f t="shared" si="30"/>
        <v>0</v>
      </c>
      <c r="G258" s="124"/>
      <c r="H258" s="125"/>
      <c r="I258" s="126">
        <f t="shared" si="31"/>
        <v>0</v>
      </c>
      <c r="J258" s="124"/>
      <c r="K258" s="125"/>
      <c r="L258" s="126">
        <f t="shared" si="32"/>
        <v>0</v>
      </c>
      <c r="M258" s="246"/>
      <c r="N258" s="244"/>
      <c r="O258" s="126">
        <f t="shared" si="33"/>
        <v>0</v>
      </c>
      <c r="P258" s="76"/>
    </row>
    <row r="259" spans="1:16" ht="36" x14ac:dyDescent="0.25">
      <c r="A259" s="90">
        <v>6400</v>
      </c>
      <c r="B259" s="227" t="s">
        <v>272</v>
      </c>
      <c r="C259" s="91">
        <f t="shared" si="40"/>
        <v>0</v>
      </c>
      <c r="D259" s="102">
        <f>SUM(D260,D264)</f>
        <v>0</v>
      </c>
      <c r="E259" s="228">
        <f>SUM(E260,E264)</f>
        <v>0</v>
      </c>
      <c r="F259" s="229">
        <f t="shared" si="30"/>
        <v>0</v>
      </c>
      <c r="G259" s="102">
        <f t="shared" ref="G259:K259" si="41">SUM(G260,G264)</f>
        <v>0</v>
      </c>
      <c r="H259" s="103">
        <f t="shared" si="41"/>
        <v>0</v>
      </c>
      <c r="I259" s="104">
        <f t="shared" si="31"/>
        <v>0</v>
      </c>
      <c r="J259" s="102">
        <f t="shared" si="41"/>
        <v>0</v>
      </c>
      <c r="K259" s="103">
        <f t="shared" si="41"/>
        <v>0</v>
      </c>
      <c r="L259" s="104">
        <f t="shared" si="32"/>
        <v>0</v>
      </c>
      <c r="M259" s="269">
        <f t="shared" ref="M259:N259" si="42">SUM(M260,M264)</f>
        <v>0</v>
      </c>
      <c r="N259" s="270">
        <f t="shared" si="42"/>
        <v>0</v>
      </c>
      <c r="O259" s="271">
        <f t="shared" si="33"/>
        <v>0</v>
      </c>
      <c r="P259" s="272"/>
    </row>
    <row r="260" spans="1:16" ht="24" x14ac:dyDescent="0.25">
      <c r="A260" s="578">
        <v>6410</v>
      </c>
      <c r="B260" s="106" t="s">
        <v>273</v>
      </c>
      <c r="C260" s="266">
        <f t="shared" si="40"/>
        <v>0</v>
      </c>
      <c r="D260" s="262">
        <f>SUM(D261:D263)</f>
        <v>0</v>
      </c>
      <c r="E260" s="263">
        <f>SUM(E261:E263)</f>
        <v>0</v>
      </c>
      <c r="F260" s="264">
        <f t="shared" si="30"/>
        <v>0</v>
      </c>
      <c r="G260" s="262">
        <f t="shared" ref="G260:K260" si="43">SUM(G261:G263)</f>
        <v>0</v>
      </c>
      <c r="H260" s="265">
        <f t="shared" si="43"/>
        <v>0</v>
      </c>
      <c r="I260" s="266">
        <f t="shared" si="31"/>
        <v>0</v>
      </c>
      <c r="J260" s="262">
        <f t="shared" si="43"/>
        <v>0</v>
      </c>
      <c r="K260" s="265">
        <f t="shared" si="43"/>
        <v>0</v>
      </c>
      <c r="L260" s="266">
        <f t="shared" si="32"/>
        <v>0</v>
      </c>
      <c r="M260" s="280">
        <f t="shared" ref="M260:N260" si="44">SUM(M261:M263)</f>
        <v>0</v>
      </c>
      <c r="N260" s="281">
        <f t="shared" si="44"/>
        <v>0</v>
      </c>
      <c r="O260" s="282">
        <f t="shared" si="33"/>
        <v>0</v>
      </c>
      <c r="P260" s="140"/>
    </row>
    <row r="261" spans="1:16" x14ac:dyDescent="0.25">
      <c r="A261" s="68">
        <v>6411</v>
      </c>
      <c r="B261" s="310" t="s">
        <v>274</v>
      </c>
      <c r="C261" s="250">
        <f t="shared" si="40"/>
        <v>0</v>
      </c>
      <c r="D261" s="124"/>
      <c r="E261" s="244"/>
      <c r="F261" s="245">
        <f t="shared" si="30"/>
        <v>0</v>
      </c>
      <c r="G261" s="124"/>
      <c r="H261" s="125"/>
      <c r="I261" s="126">
        <f t="shared" si="31"/>
        <v>0</v>
      </c>
      <c r="J261" s="124"/>
      <c r="K261" s="125"/>
      <c r="L261" s="126">
        <f t="shared" si="32"/>
        <v>0</v>
      </c>
      <c r="M261" s="246"/>
      <c r="N261" s="244"/>
      <c r="O261" s="126">
        <f t="shared" si="33"/>
        <v>0</v>
      </c>
      <c r="P261" s="76"/>
    </row>
    <row r="262" spans="1:16" ht="46.5" customHeight="1" x14ac:dyDescent="0.25">
      <c r="A262" s="68">
        <v>6412</v>
      </c>
      <c r="B262" s="117" t="s">
        <v>275</v>
      </c>
      <c r="C262" s="250">
        <f t="shared" si="40"/>
        <v>0</v>
      </c>
      <c r="D262" s="124"/>
      <c r="E262" s="244"/>
      <c r="F262" s="245">
        <f t="shared" si="30"/>
        <v>0</v>
      </c>
      <c r="G262" s="124"/>
      <c r="H262" s="125"/>
      <c r="I262" s="126">
        <f t="shared" si="31"/>
        <v>0</v>
      </c>
      <c r="J262" s="124"/>
      <c r="K262" s="125"/>
      <c r="L262" s="126">
        <f t="shared" si="32"/>
        <v>0</v>
      </c>
      <c r="M262" s="246"/>
      <c r="N262" s="244"/>
      <c r="O262" s="126">
        <f t="shared" si="33"/>
        <v>0</v>
      </c>
      <c r="P262" s="76"/>
    </row>
    <row r="263" spans="1:16" ht="36" x14ac:dyDescent="0.25">
      <c r="A263" s="68">
        <v>6419</v>
      </c>
      <c r="B263" s="117" t="s">
        <v>276</v>
      </c>
      <c r="C263" s="250">
        <f t="shared" si="40"/>
        <v>0</v>
      </c>
      <c r="D263" s="124"/>
      <c r="E263" s="244"/>
      <c r="F263" s="245">
        <f t="shared" si="30"/>
        <v>0</v>
      </c>
      <c r="G263" s="124"/>
      <c r="H263" s="125"/>
      <c r="I263" s="126">
        <f t="shared" si="31"/>
        <v>0</v>
      </c>
      <c r="J263" s="124"/>
      <c r="K263" s="125"/>
      <c r="L263" s="126">
        <f t="shared" si="32"/>
        <v>0</v>
      </c>
      <c r="M263" s="246"/>
      <c r="N263" s="244"/>
      <c r="O263" s="126">
        <f t="shared" si="33"/>
        <v>0</v>
      </c>
      <c r="P263" s="76"/>
    </row>
    <row r="264" spans="1:16" ht="36" x14ac:dyDescent="0.25">
      <c r="A264" s="247">
        <v>6420</v>
      </c>
      <c r="B264" s="117" t="s">
        <v>277</v>
      </c>
      <c r="C264" s="250">
        <f t="shared" si="40"/>
        <v>0</v>
      </c>
      <c r="D264" s="248">
        <f>SUM(D265:D268)</f>
        <v>0</v>
      </c>
      <c r="E264" s="249">
        <f>SUM(E265:E268)</f>
        <v>0</v>
      </c>
      <c r="F264" s="250">
        <f t="shared" si="30"/>
        <v>0</v>
      </c>
      <c r="G264" s="248">
        <f>SUM(G265:G268)</f>
        <v>0</v>
      </c>
      <c r="H264" s="251">
        <f>SUM(H265:H268)</f>
        <v>0</v>
      </c>
      <c r="I264" s="252">
        <f t="shared" si="31"/>
        <v>0</v>
      </c>
      <c r="J264" s="248">
        <f>SUM(J265:J268)</f>
        <v>0</v>
      </c>
      <c r="K264" s="251">
        <f>SUM(K265:K268)</f>
        <v>0</v>
      </c>
      <c r="L264" s="252">
        <f t="shared" si="32"/>
        <v>0</v>
      </c>
      <c r="M264" s="253">
        <f>SUM(M265:M268)</f>
        <v>0</v>
      </c>
      <c r="N264" s="249">
        <f>SUM(N265:N268)</f>
        <v>0</v>
      </c>
      <c r="O264" s="252">
        <f t="shared" si="33"/>
        <v>0</v>
      </c>
      <c r="P264" s="76"/>
    </row>
    <row r="265" spans="1:16" x14ac:dyDescent="0.25">
      <c r="A265" s="68">
        <v>6421</v>
      </c>
      <c r="B265" s="117" t="s">
        <v>278</v>
      </c>
      <c r="C265" s="250">
        <f t="shared" si="40"/>
        <v>0</v>
      </c>
      <c r="D265" s="124"/>
      <c r="E265" s="244"/>
      <c r="F265" s="245">
        <f t="shared" si="30"/>
        <v>0</v>
      </c>
      <c r="G265" s="124"/>
      <c r="H265" s="125"/>
      <c r="I265" s="126">
        <f t="shared" si="31"/>
        <v>0</v>
      </c>
      <c r="J265" s="124"/>
      <c r="K265" s="125"/>
      <c r="L265" s="126">
        <f t="shared" si="32"/>
        <v>0</v>
      </c>
      <c r="M265" s="246"/>
      <c r="N265" s="244"/>
      <c r="O265" s="126">
        <f t="shared" si="33"/>
        <v>0</v>
      </c>
      <c r="P265" s="76"/>
    </row>
    <row r="266" spans="1:16" x14ac:dyDescent="0.25">
      <c r="A266" s="68">
        <v>6422</v>
      </c>
      <c r="B266" s="117" t="s">
        <v>279</v>
      </c>
      <c r="C266" s="250">
        <f t="shared" si="40"/>
        <v>0</v>
      </c>
      <c r="D266" s="124"/>
      <c r="E266" s="244"/>
      <c r="F266" s="245">
        <f t="shared" si="30"/>
        <v>0</v>
      </c>
      <c r="G266" s="124"/>
      <c r="H266" s="125"/>
      <c r="I266" s="126">
        <f t="shared" si="31"/>
        <v>0</v>
      </c>
      <c r="J266" s="124"/>
      <c r="K266" s="125"/>
      <c r="L266" s="126">
        <f t="shared" si="32"/>
        <v>0</v>
      </c>
      <c r="M266" s="246"/>
      <c r="N266" s="244"/>
      <c r="O266" s="126">
        <f t="shared" si="33"/>
        <v>0</v>
      </c>
      <c r="P266" s="76"/>
    </row>
    <row r="267" spans="1:16" ht="24" x14ac:dyDescent="0.25">
      <c r="A267" s="68">
        <v>6423</v>
      </c>
      <c r="B267" s="117" t="s">
        <v>280</v>
      </c>
      <c r="C267" s="250">
        <f t="shared" si="40"/>
        <v>0</v>
      </c>
      <c r="D267" s="124"/>
      <c r="E267" s="244"/>
      <c r="F267" s="245">
        <f t="shared" si="30"/>
        <v>0</v>
      </c>
      <c r="G267" s="124"/>
      <c r="H267" s="125"/>
      <c r="I267" s="126">
        <f t="shared" si="31"/>
        <v>0</v>
      </c>
      <c r="J267" s="124"/>
      <c r="K267" s="125"/>
      <c r="L267" s="126">
        <f t="shared" si="32"/>
        <v>0</v>
      </c>
      <c r="M267" s="246"/>
      <c r="N267" s="244"/>
      <c r="O267" s="126">
        <f t="shared" si="33"/>
        <v>0</v>
      </c>
      <c r="P267" s="76"/>
    </row>
    <row r="268" spans="1:16" ht="36" x14ac:dyDescent="0.25">
      <c r="A268" s="68">
        <v>6424</v>
      </c>
      <c r="B268" s="117" t="s">
        <v>281</v>
      </c>
      <c r="C268" s="250">
        <f t="shared" si="40"/>
        <v>0</v>
      </c>
      <c r="D268" s="124"/>
      <c r="E268" s="244"/>
      <c r="F268" s="245">
        <f t="shared" si="30"/>
        <v>0</v>
      </c>
      <c r="G268" s="124"/>
      <c r="H268" s="125"/>
      <c r="I268" s="126">
        <f t="shared" si="31"/>
        <v>0</v>
      </c>
      <c r="J268" s="124"/>
      <c r="K268" s="125"/>
      <c r="L268" s="126">
        <f t="shared" si="32"/>
        <v>0</v>
      </c>
      <c r="M268" s="246"/>
      <c r="N268" s="244"/>
      <c r="O268" s="126">
        <f t="shared" si="33"/>
        <v>0</v>
      </c>
      <c r="P268" s="76"/>
    </row>
    <row r="269" spans="1:16" ht="48.75" customHeight="1" x14ac:dyDescent="0.25">
      <c r="A269" s="311">
        <v>7000</v>
      </c>
      <c r="B269" s="311" t="s">
        <v>282</v>
      </c>
      <c r="C269" s="312">
        <f t="shared" si="40"/>
        <v>0</v>
      </c>
      <c r="D269" s="313">
        <f>SUM(D270,D281)</f>
        <v>0</v>
      </c>
      <c r="E269" s="314">
        <f>SUM(E270,E281)</f>
        <v>0</v>
      </c>
      <c r="F269" s="315">
        <f t="shared" si="30"/>
        <v>0</v>
      </c>
      <c r="G269" s="313">
        <f t="shared" ref="G269:K269" si="45">SUM(G270,G281)</f>
        <v>0</v>
      </c>
      <c r="H269" s="316">
        <f t="shared" si="45"/>
        <v>0</v>
      </c>
      <c r="I269" s="317">
        <f t="shared" si="31"/>
        <v>0</v>
      </c>
      <c r="J269" s="313">
        <f t="shared" si="45"/>
        <v>0</v>
      </c>
      <c r="K269" s="316">
        <f t="shared" si="45"/>
        <v>0</v>
      </c>
      <c r="L269" s="317">
        <f t="shared" si="32"/>
        <v>0</v>
      </c>
      <c r="M269" s="318">
        <f t="shared" ref="M269:N269" si="46">SUM(M270,M281)</f>
        <v>0</v>
      </c>
      <c r="N269" s="319">
        <f t="shared" si="46"/>
        <v>0</v>
      </c>
      <c r="O269" s="320">
        <f t="shared" si="33"/>
        <v>0</v>
      </c>
      <c r="P269" s="321"/>
    </row>
    <row r="270" spans="1:16" ht="24" x14ac:dyDescent="0.25">
      <c r="A270" s="90">
        <v>7200</v>
      </c>
      <c r="B270" s="227" t="s">
        <v>283</v>
      </c>
      <c r="C270" s="91">
        <f t="shared" si="40"/>
        <v>0</v>
      </c>
      <c r="D270" s="102">
        <f>SUM(D271,D272,D276,D277,D280)</f>
        <v>0</v>
      </c>
      <c r="E270" s="228">
        <f>SUM(E271,E272,E276,E277,E280)</f>
        <v>0</v>
      </c>
      <c r="F270" s="229">
        <f t="shared" si="30"/>
        <v>0</v>
      </c>
      <c r="G270" s="102">
        <f t="shared" ref="G270:K270" si="47">SUM(G271,G272,G276,G277,G280)</f>
        <v>0</v>
      </c>
      <c r="H270" s="103">
        <f t="shared" si="47"/>
        <v>0</v>
      </c>
      <c r="I270" s="104">
        <f t="shared" si="31"/>
        <v>0</v>
      </c>
      <c r="J270" s="102">
        <f t="shared" si="47"/>
        <v>0</v>
      </c>
      <c r="K270" s="103">
        <f t="shared" si="47"/>
        <v>0</v>
      </c>
      <c r="L270" s="104">
        <f t="shared" si="32"/>
        <v>0</v>
      </c>
      <c r="M270" s="230">
        <f t="shared" ref="M270:N270" si="48">SUM(M271,M272,M276,M277,M280)</f>
        <v>0</v>
      </c>
      <c r="N270" s="231">
        <f t="shared" si="48"/>
        <v>0</v>
      </c>
      <c r="O270" s="232">
        <f t="shared" si="33"/>
        <v>0</v>
      </c>
      <c r="P270" s="233"/>
    </row>
    <row r="271" spans="1:16" ht="24" x14ac:dyDescent="0.25">
      <c r="A271" s="578">
        <v>7210</v>
      </c>
      <c r="B271" s="106" t="s">
        <v>284</v>
      </c>
      <c r="C271" s="107">
        <f t="shared" si="40"/>
        <v>0</v>
      </c>
      <c r="D271" s="113"/>
      <c r="E271" s="241"/>
      <c r="F271" s="242">
        <f t="shared" si="30"/>
        <v>0</v>
      </c>
      <c r="G271" s="113"/>
      <c r="H271" s="114"/>
      <c r="I271" s="115">
        <f t="shared" si="31"/>
        <v>0</v>
      </c>
      <c r="J271" s="113"/>
      <c r="K271" s="114"/>
      <c r="L271" s="115">
        <f t="shared" si="32"/>
        <v>0</v>
      </c>
      <c r="M271" s="243"/>
      <c r="N271" s="241"/>
      <c r="O271" s="115">
        <f t="shared" si="33"/>
        <v>0</v>
      </c>
      <c r="P271" s="66"/>
    </row>
    <row r="272" spans="1:16" s="322" customFormat="1" ht="36" x14ac:dyDescent="0.25">
      <c r="A272" s="247">
        <v>7220</v>
      </c>
      <c r="B272" s="117" t="s">
        <v>285</v>
      </c>
      <c r="C272" s="118">
        <f t="shared" si="40"/>
        <v>0</v>
      </c>
      <c r="D272" s="248">
        <f>SUM(D273:D275)</f>
        <v>0</v>
      </c>
      <c r="E272" s="249">
        <f>SUM(E273:E275)</f>
        <v>0</v>
      </c>
      <c r="F272" s="250">
        <f t="shared" si="30"/>
        <v>0</v>
      </c>
      <c r="G272" s="248">
        <f>SUM(G273:G275)</f>
        <v>0</v>
      </c>
      <c r="H272" s="251">
        <f>SUM(H273:H275)</f>
        <v>0</v>
      </c>
      <c r="I272" s="252">
        <f t="shared" si="31"/>
        <v>0</v>
      </c>
      <c r="J272" s="248">
        <f>SUM(J273:J275)</f>
        <v>0</v>
      </c>
      <c r="K272" s="251">
        <f>SUM(K273:K275)</f>
        <v>0</v>
      </c>
      <c r="L272" s="252">
        <f t="shared" si="32"/>
        <v>0</v>
      </c>
      <c r="M272" s="253">
        <f>SUM(M273:M275)</f>
        <v>0</v>
      </c>
      <c r="N272" s="249">
        <f>SUM(N273:N275)</f>
        <v>0</v>
      </c>
      <c r="O272" s="252">
        <f t="shared" si="33"/>
        <v>0</v>
      </c>
      <c r="P272" s="76"/>
    </row>
    <row r="273" spans="1:16" s="322" customFormat="1" ht="36" x14ac:dyDescent="0.25">
      <c r="A273" s="68">
        <v>7221</v>
      </c>
      <c r="B273" s="117" t="s">
        <v>286</v>
      </c>
      <c r="C273" s="118">
        <f t="shared" si="40"/>
        <v>0</v>
      </c>
      <c r="D273" s="124"/>
      <c r="E273" s="244"/>
      <c r="F273" s="245">
        <f t="shared" si="30"/>
        <v>0</v>
      </c>
      <c r="G273" s="124"/>
      <c r="H273" s="125"/>
      <c r="I273" s="126">
        <f t="shared" si="31"/>
        <v>0</v>
      </c>
      <c r="J273" s="124"/>
      <c r="K273" s="125"/>
      <c r="L273" s="126">
        <f t="shared" si="32"/>
        <v>0</v>
      </c>
      <c r="M273" s="246"/>
      <c r="N273" s="244"/>
      <c r="O273" s="126">
        <f t="shared" si="33"/>
        <v>0</v>
      </c>
      <c r="P273" s="76"/>
    </row>
    <row r="274" spans="1:16" s="322" customFormat="1" ht="36" x14ac:dyDescent="0.25">
      <c r="A274" s="68">
        <v>7222</v>
      </c>
      <c r="B274" s="117" t="s">
        <v>287</v>
      </c>
      <c r="C274" s="118">
        <f t="shared" si="40"/>
        <v>0</v>
      </c>
      <c r="D274" s="124"/>
      <c r="E274" s="244"/>
      <c r="F274" s="245">
        <f t="shared" si="30"/>
        <v>0</v>
      </c>
      <c r="G274" s="124"/>
      <c r="H274" s="125"/>
      <c r="I274" s="126">
        <f t="shared" si="31"/>
        <v>0</v>
      </c>
      <c r="J274" s="124"/>
      <c r="K274" s="125"/>
      <c r="L274" s="126">
        <f t="shared" si="32"/>
        <v>0</v>
      </c>
      <c r="M274" s="246"/>
      <c r="N274" s="244"/>
      <c r="O274" s="126">
        <f t="shared" si="33"/>
        <v>0</v>
      </c>
      <c r="P274" s="76"/>
    </row>
    <row r="275" spans="1:16" s="322" customFormat="1" ht="36" x14ac:dyDescent="0.25">
      <c r="A275" s="58">
        <v>7223</v>
      </c>
      <c r="B275" s="106" t="s">
        <v>288</v>
      </c>
      <c r="C275" s="118">
        <f t="shared" si="40"/>
        <v>0</v>
      </c>
      <c r="D275" s="113"/>
      <c r="E275" s="241"/>
      <c r="F275" s="242">
        <f t="shared" si="30"/>
        <v>0</v>
      </c>
      <c r="G275" s="113"/>
      <c r="H275" s="114"/>
      <c r="I275" s="115">
        <f t="shared" si="31"/>
        <v>0</v>
      </c>
      <c r="J275" s="113"/>
      <c r="K275" s="114"/>
      <c r="L275" s="115">
        <f t="shared" si="32"/>
        <v>0</v>
      </c>
      <c r="M275" s="243"/>
      <c r="N275" s="241"/>
      <c r="O275" s="115">
        <f t="shared" si="33"/>
        <v>0</v>
      </c>
      <c r="P275" s="66"/>
    </row>
    <row r="276" spans="1:16" ht="24" x14ac:dyDescent="0.25">
      <c r="A276" s="247">
        <v>7230</v>
      </c>
      <c r="B276" s="117" t="s">
        <v>289</v>
      </c>
      <c r="C276" s="118">
        <f t="shared" si="40"/>
        <v>0</v>
      </c>
      <c r="D276" s="124"/>
      <c r="E276" s="244"/>
      <c r="F276" s="245">
        <f t="shared" si="30"/>
        <v>0</v>
      </c>
      <c r="G276" s="124"/>
      <c r="H276" s="125"/>
      <c r="I276" s="126">
        <f t="shared" si="31"/>
        <v>0</v>
      </c>
      <c r="J276" s="124"/>
      <c r="K276" s="125"/>
      <c r="L276" s="126">
        <f t="shared" si="32"/>
        <v>0</v>
      </c>
      <c r="M276" s="246"/>
      <c r="N276" s="244"/>
      <c r="O276" s="126">
        <f t="shared" si="33"/>
        <v>0</v>
      </c>
      <c r="P276" s="76"/>
    </row>
    <row r="277" spans="1:16" ht="24" x14ac:dyDescent="0.25">
      <c r="A277" s="247">
        <v>7240</v>
      </c>
      <c r="B277" s="117" t="s">
        <v>290</v>
      </c>
      <c r="C277" s="118">
        <f t="shared" si="40"/>
        <v>0</v>
      </c>
      <c r="D277" s="248">
        <f>SUM(D278:D279)</f>
        <v>0</v>
      </c>
      <c r="E277" s="249">
        <f>SUM(E278:E279)</f>
        <v>0</v>
      </c>
      <c r="F277" s="250">
        <f t="shared" si="30"/>
        <v>0</v>
      </c>
      <c r="G277" s="248">
        <f>SUM(G278:G279)</f>
        <v>0</v>
      </c>
      <c r="H277" s="251">
        <f>SUM(H278:H279)</f>
        <v>0</v>
      </c>
      <c r="I277" s="252">
        <f t="shared" si="31"/>
        <v>0</v>
      </c>
      <c r="J277" s="248">
        <f>SUM(J278:J279)</f>
        <v>0</v>
      </c>
      <c r="K277" s="251">
        <f>SUM(K278:K279)</f>
        <v>0</v>
      </c>
      <c r="L277" s="252">
        <f t="shared" si="32"/>
        <v>0</v>
      </c>
      <c r="M277" s="253">
        <f>SUM(M278:M279)</f>
        <v>0</v>
      </c>
      <c r="N277" s="249">
        <f>SUM(N278:N279)</f>
        <v>0</v>
      </c>
      <c r="O277" s="252">
        <f>SUM(O278:O279)</f>
        <v>0</v>
      </c>
      <c r="P277" s="76"/>
    </row>
    <row r="278" spans="1:16" ht="48" x14ac:dyDescent="0.25">
      <c r="A278" s="68">
        <v>7245</v>
      </c>
      <c r="B278" s="117" t="s">
        <v>291</v>
      </c>
      <c r="C278" s="118">
        <f t="shared" si="40"/>
        <v>0</v>
      </c>
      <c r="D278" s="124"/>
      <c r="E278" s="244"/>
      <c r="F278" s="245">
        <f t="shared" si="30"/>
        <v>0</v>
      </c>
      <c r="G278" s="124"/>
      <c r="H278" s="125"/>
      <c r="I278" s="126">
        <f t="shared" si="31"/>
        <v>0</v>
      </c>
      <c r="J278" s="124"/>
      <c r="K278" s="125"/>
      <c r="L278" s="126">
        <f t="shared" si="32"/>
        <v>0</v>
      </c>
      <c r="M278" s="246"/>
      <c r="N278" s="244"/>
      <c r="O278" s="126">
        <f t="shared" ref="O278:O281" si="49">M278+N278</f>
        <v>0</v>
      </c>
      <c r="P278" s="76"/>
    </row>
    <row r="279" spans="1:16" ht="94.5" customHeight="1" x14ac:dyDescent="0.25">
      <c r="A279" s="68">
        <v>7246</v>
      </c>
      <c r="B279" s="117" t="s">
        <v>292</v>
      </c>
      <c r="C279" s="118">
        <f t="shared" si="40"/>
        <v>0</v>
      </c>
      <c r="D279" s="124"/>
      <c r="E279" s="244"/>
      <c r="F279" s="245">
        <f t="shared" si="30"/>
        <v>0</v>
      </c>
      <c r="G279" s="124"/>
      <c r="H279" s="125"/>
      <c r="I279" s="126">
        <f t="shared" si="31"/>
        <v>0</v>
      </c>
      <c r="J279" s="124"/>
      <c r="K279" s="125"/>
      <c r="L279" s="126">
        <f t="shared" si="32"/>
        <v>0</v>
      </c>
      <c r="M279" s="246"/>
      <c r="N279" s="244"/>
      <c r="O279" s="126">
        <f t="shared" si="49"/>
        <v>0</v>
      </c>
      <c r="P279" s="76"/>
    </row>
    <row r="280" spans="1:16" ht="24" x14ac:dyDescent="0.25">
      <c r="A280" s="247">
        <v>7260</v>
      </c>
      <c r="B280" s="117" t="s">
        <v>293</v>
      </c>
      <c r="C280" s="118">
        <f t="shared" si="40"/>
        <v>0</v>
      </c>
      <c r="D280" s="113"/>
      <c r="E280" s="241"/>
      <c r="F280" s="242">
        <f t="shared" si="30"/>
        <v>0</v>
      </c>
      <c r="G280" s="113"/>
      <c r="H280" s="114"/>
      <c r="I280" s="115">
        <f t="shared" si="31"/>
        <v>0</v>
      </c>
      <c r="J280" s="113"/>
      <c r="K280" s="114"/>
      <c r="L280" s="115">
        <f t="shared" si="32"/>
        <v>0</v>
      </c>
      <c r="M280" s="243"/>
      <c r="N280" s="241"/>
      <c r="O280" s="115">
        <f t="shared" si="49"/>
        <v>0</v>
      </c>
      <c r="P280" s="66"/>
    </row>
    <row r="281" spans="1:16" x14ac:dyDescent="0.25">
      <c r="A281" s="90">
        <v>7700</v>
      </c>
      <c r="B281" s="227" t="s">
        <v>294</v>
      </c>
      <c r="C281" s="268">
        <f t="shared" si="40"/>
        <v>0</v>
      </c>
      <c r="D281" s="323">
        <f>SUM(D282)</f>
        <v>0</v>
      </c>
      <c r="E281" s="270">
        <f>SUM(E282)</f>
        <v>0</v>
      </c>
      <c r="F281" s="324">
        <f t="shared" si="30"/>
        <v>0</v>
      </c>
      <c r="G281" s="323">
        <f>SUM(G282)</f>
        <v>0</v>
      </c>
      <c r="H281" s="325">
        <f>SUM(H282)</f>
        <v>0</v>
      </c>
      <c r="I281" s="271">
        <f t="shared" si="31"/>
        <v>0</v>
      </c>
      <c r="J281" s="323">
        <f>SUM(J282)</f>
        <v>0</v>
      </c>
      <c r="K281" s="325">
        <f>SUM(K282)</f>
        <v>0</v>
      </c>
      <c r="L281" s="271">
        <f t="shared" si="32"/>
        <v>0</v>
      </c>
      <c r="M281" s="269">
        <f>SUM(M282)</f>
        <v>0</v>
      </c>
      <c r="N281" s="270">
        <f>SUM(N282)</f>
        <v>0</v>
      </c>
      <c r="O281" s="271">
        <f t="shared" si="49"/>
        <v>0</v>
      </c>
      <c r="P281" s="272"/>
    </row>
    <row r="282" spans="1:16" x14ac:dyDescent="0.25">
      <c r="A282" s="68">
        <v>7720</v>
      </c>
      <c r="B282" s="106" t="s">
        <v>295</v>
      </c>
      <c r="C282" s="297">
        <f t="shared" si="40"/>
        <v>0</v>
      </c>
      <c r="D282" s="326"/>
      <c r="E282" s="327"/>
      <c r="F282" s="328">
        <f t="shared" si="30"/>
        <v>0</v>
      </c>
      <c r="G282" s="326"/>
      <c r="H282" s="329"/>
      <c r="I282" s="330">
        <f t="shared" si="31"/>
        <v>0</v>
      </c>
      <c r="J282" s="326"/>
      <c r="K282" s="329"/>
      <c r="L282" s="330">
        <f>J282+K282</f>
        <v>0</v>
      </c>
      <c r="M282" s="331"/>
      <c r="N282" s="327"/>
      <c r="O282" s="330">
        <f>M282+N282</f>
        <v>0</v>
      </c>
      <c r="P282" s="272"/>
    </row>
    <row r="283" spans="1:16" x14ac:dyDescent="0.25">
      <c r="A283" s="310"/>
      <c r="B283" s="117" t="s">
        <v>296</v>
      </c>
      <c r="C283" s="107">
        <f t="shared" si="40"/>
        <v>0</v>
      </c>
      <c r="D283" s="248">
        <f>SUM(D284:D285)</f>
        <v>0</v>
      </c>
      <c r="E283" s="249">
        <f>SUM(E284:E285)</f>
        <v>0</v>
      </c>
      <c r="F283" s="250">
        <f t="shared" si="30"/>
        <v>0</v>
      </c>
      <c r="G283" s="248">
        <f>SUM(G284:G285)</f>
        <v>0</v>
      </c>
      <c r="H283" s="251">
        <f>SUM(H284:H285)</f>
        <v>0</v>
      </c>
      <c r="I283" s="252">
        <f t="shared" si="31"/>
        <v>0</v>
      </c>
      <c r="J283" s="248">
        <f>SUM(J284:J285)</f>
        <v>0</v>
      </c>
      <c r="K283" s="251">
        <f>SUM(K284:K285)</f>
        <v>0</v>
      </c>
      <c r="L283" s="252">
        <f t="shared" si="32"/>
        <v>0</v>
      </c>
      <c r="M283" s="253">
        <f>SUM(M284:M285)</f>
        <v>0</v>
      </c>
      <c r="N283" s="249">
        <f>SUM(N284:N285)</f>
        <v>0</v>
      </c>
      <c r="O283" s="252">
        <f t="shared" ref="O283:O286" si="50">M283+N283</f>
        <v>0</v>
      </c>
      <c r="P283" s="76"/>
    </row>
    <row r="284" spans="1:16" x14ac:dyDescent="0.25">
      <c r="A284" s="310" t="s">
        <v>297</v>
      </c>
      <c r="B284" s="68" t="s">
        <v>298</v>
      </c>
      <c r="C284" s="290">
        <f t="shared" si="40"/>
        <v>0</v>
      </c>
      <c r="D284" s="124"/>
      <c r="E284" s="244"/>
      <c r="F284" s="245">
        <f t="shared" si="30"/>
        <v>0</v>
      </c>
      <c r="G284" s="124"/>
      <c r="H284" s="125"/>
      <c r="I284" s="126">
        <f t="shared" si="31"/>
        <v>0</v>
      </c>
      <c r="J284" s="124"/>
      <c r="K284" s="125"/>
      <c r="L284" s="126">
        <f t="shared" si="32"/>
        <v>0</v>
      </c>
      <c r="M284" s="246"/>
      <c r="N284" s="244"/>
      <c r="O284" s="126">
        <f t="shared" si="50"/>
        <v>0</v>
      </c>
      <c r="P284" s="76"/>
    </row>
    <row r="285" spans="1:16" ht="24" x14ac:dyDescent="0.25">
      <c r="A285" s="310" t="s">
        <v>299</v>
      </c>
      <c r="B285" s="332" t="s">
        <v>300</v>
      </c>
      <c r="C285" s="107">
        <f t="shared" si="40"/>
        <v>0</v>
      </c>
      <c r="D285" s="113"/>
      <c r="E285" s="241"/>
      <c r="F285" s="242">
        <f t="shared" si="30"/>
        <v>0</v>
      </c>
      <c r="G285" s="113"/>
      <c r="H285" s="114"/>
      <c r="I285" s="115">
        <f t="shared" si="31"/>
        <v>0</v>
      </c>
      <c r="J285" s="113"/>
      <c r="K285" s="114"/>
      <c r="L285" s="115">
        <f t="shared" si="32"/>
        <v>0</v>
      </c>
      <c r="M285" s="243"/>
      <c r="N285" s="241"/>
      <c r="O285" s="115">
        <f t="shared" si="50"/>
        <v>0</v>
      </c>
      <c r="P285" s="66"/>
    </row>
    <row r="286" spans="1:16" x14ac:dyDescent="0.25">
      <c r="A286" s="333"/>
      <c r="B286" s="334" t="s">
        <v>301</v>
      </c>
      <c r="C286" s="335">
        <f>SUM(C283,C269,C231,C196,C188,C174,C76,C54)</f>
        <v>89600</v>
      </c>
      <c r="D286" s="336">
        <f>SUM(D283,D269,D231,D196,D188,D174,D76,D54)</f>
        <v>89600</v>
      </c>
      <c r="E286" s="337">
        <f>SUM(E283,E269,E231,E196,E188,E174,E76,E54)</f>
        <v>0</v>
      </c>
      <c r="F286" s="338">
        <f t="shared" si="30"/>
        <v>89600</v>
      </c>
      <c r="G286" s="336">
        <f>SUM(G283,G269,G231,G196,G188,G174,G76,G54)</f>
        <v>0</v>
      </c>
      <c r="H286" s="339">
        <f>SUM(H283,H269,H231,H196,H188,H174,H76,H54)</f>
        <v>0</v>
      </c>
      <c r="I286" s="335">
        <f t="shared" si="31"/>
        <v>0</v>
      </c>
      <c r="J286" s="336">
        <f>SUM(J283,J269,J231,J196,J188,J174,J76,J54)</f>
        <v>0</v>
      </c>
      <c r="K286" s="339">
        <f>SUM(K283,K269,K231,K196,K188,K174,K76,K54)</f>
        <v>0</v>
      </c>
      <c r="L286" s="335">
        <f t="shared" si="32"/>
        <v>0</v>
      </c>
      <c r="M286" s="230">
        <f>SUM(M283,M269,M231,M196,M188,M174,M76,M54)</f>
        <v>0</v>
      </c>
      <c r="N286" s="231">
        <f>SUM(N283,N269,N231,N196,N188,N174,N76,N54)</f>
        <v>0</v>
      </c>
      <c r="O286" s="232">
        <f t="shared" si="50"/>
        <v>0</v>
      </c>
      <c r="P286" s="233"/>
    </row>
    <row r="287" spans="1:16" ht="3" customHeight="1" x14ac:dyDescent="0.25">
      <c r="A287" s="333"/>
      <c r="B287" s="333"/>
      <c r="C287" s="297"/>
      <c r="D287" s="298"/>
      <c r="E287" s="231"/>
      <c r="F287" s="299"/>
      <c r="G287" s="298"/>
      <c r="H287" s="300"/>
      <c r="I287" s="232"/>
      <c r="J287" s="298"/>
      <c r="K287" s="300"/>
      <c r="L287" s="232"/>
      <c r="M287" s="230"/>
      <c r="N287" s="231"/>
      <c r="O287" s="232"/>
      <c r="P287" s="340"/>
    </row>
    <row r="288" spans="1:16" s="34" customFormat="1" x14ac:dyDescent="0.25">
      <c r="A288" s="725" t="s">
        <v>302</v>
      </c>
      <c r="B288" s="727"/>
      <c r="C288" s="341">
        <f t="shared" ref="C288" si="51">F288+I288+L288+O288</f>
        <v>0</v>
      </c>
      <c r="D288" s="342">
        <f>SUM(D26,D27,D43)-D52</f>
        <v>0</v>
      </c>
      <c r="E288" s="343">
        <f>SUM(E26,E27,E43)-E52</f>
        <v>0</v>
      </c>
      <c r="F288" s="344">
        <f>D288+E288</f>
        <v>0</v>
      </c>
      <c r="G288" s="342">
        <f>SUM(G26,G27,G43)-G52</f>
        <v>0</v>
      </c>
      <c r="H288" s="345">
        <f>SUM(H26,H27,H43)-H52</f>
        <v>0</v>
      </c>
      <c r="I288" s="341">
        <f>G288+H288</f>
        <v>0</v>
      </c>
      <c r="J288" s="342">
        <f>(J28+J44)-J52</f>
        <v>0</v>
      </c>
      <c r="K288" s="345">
        <f>(K28+K44)-K52</f>
        <v>0</v>
      </c>
      <c r="L288" s="341">
        <f>J288+K288</f>
        <v>0</v>
      </c>
      <c r="M288" s="346">
        <f>M46-M52</f>
        <v>0</v>
      </c>
      <c r="N288" s="343">
        <f>N46-N52</f>
        <v>0</v>
      </c>
      <c r="O288" s="341">
        <f>M288+N288</f>
        <v>0</v>
      </c>
      <c r="P288" s="347"/>
    </row>
    <row r="289" spans="1:16" ht="3" customHeight="1" x14ac:dyDescent="0.25">
      <c r="A289" s="348"/>
      <c r="B289" s="348"/>
      <c r="C289" s="297"/>
      <c r="D289" s="298"/>
      <c r="E289" s="231"/>
      <c r="F289" s="299"/>
      <c r="G289" s="298"/>
      <c r="H289" s="300"/>
      <c r="I289" s="232"/>
      <c r="J289" s="298"/>
      <c r="K289" s="300"/>
      <c r="L289" s="232"/>
      <c r="M289" s="230"/>
      <c r="N289" s="231"/>
      <c r="O289" s="232"/>
      <c r="P289" s="340"/>
    </row>
    <row r="290" spans="1:16" s="34" customFormat="1" x14ac:dyDescent="0.25">
      <c r="A290" s="725" t="s">
        <v>303</v>
      </c>
      <c r="B290" s="727"/>
      <c r="C290" s="344">
        <f>SUM(C291,C293)-C301+C303</f>
        <v>0</v>
      </c>
      <c r="D290" s="342">
        <f>SUM(D291,D293)-D301+D303</f>
        <v>0</v>
      </c>
      <c r="E290" s="343">
        <f t="shared" ref="E290" si="52">SUM(E291,E293)-E301+E303</f>
        <v>0</v>
      </c>
      <c r="F290" s="344">
        <f>D290+E290</f>
        <v>0</v>
      </c>
      <c r="G290" s="342">
        <f t="shared" ref="G290:K290" si="53">SUM(G291,G293)-G301+G303</f>
        <v>0</v>
      </c>
      <c r="H290" s="345">
        <f t="shared" si="53"/>
        <v>0</v>
      </c>
      <c r="I290" s="341">
        <f>G290+H290</f>
        <v>0</v>
      </c>
      <c r="J290" s="342">
        <f t="shared" si="53"/>
        <v>0</v>
      </c>
      <c r="K290" s="345">
        <f t="shared" si="53"/>
        <v>0</v>
      </c>
      <c r="L290" s="341">
        <f>J290+K290</f>
        <v>0</v>
      </c>
      <c r="M290" s="346">
        <f t="shared" ref="M290:N290" si="54">SUM(M291,M293)-M301+M303</f>
        <v>0</v>
      </c>
      <c r="N290" s="343">
        <f t="shared" si="54"/>
        <v>0</v>
      </c>
      <c r="O290" s="341">
        <f>M290+N290</f>
        <v>0</v>
      </c>
      <c r="P290" s="347"/>
    </row>
    <row r="291" spans="1:16" s="34" customFormat="1" x14ac:dyDescent="0.25">
      <c r="A291" s="349" t="s">
        <v>304</v>
      </c>
      <c r="B291" s="349" t="s">
        <v>305</v>
      </c>
      <c r="C291" s="344">
        <f>C23-C283</f>
        <v>0</v>
      </c>
      <c r="D291" s="342">
        <f>D23-D283</f>
        <v>0</v>
      </c>
      <c r="E291" s="343">
        <f>E23-E283</f>
        <v>0</v>
      </c>
      <c r="F291" s="344">
        <f>D291+E291</f>
        <v>0</v>
      </c>
      <c r="G291" s="342">
        <f>G23-G283</f>
        <v>0</v>
      </c>
      <c r="H291" s="345">
        <f>H23-H283</f>
        <v>0</v>
      </c>
      <c r="I291" s="341">
        <f>G291+H291</f>
        <v>0</v>
      </c>
      <c r="J291" s="342">
        <f>J23-J283</f>
        <v>0</v>
      </c>
      <c r="K291" s="345">
        <f>K23-K283</f>
        <v>0</v>
      </c>
      <c r="L291" s="341">
        <f>J291+K291</f>
        <v>0</v>
      </c>
      <c r="M291" s="346">
        <f>M23-M283</f>
        <v>0</v>
      </c>
      <c r="N291" s="343">
        <f>N23-N283</f>
        <v>0</v>
      </c>
      <c r="O291" s="341">
        <f>M291+N291</f>
        <v>0</v>
      </c>
      <c r="P291" s="347"/>
    </row>
    <row r="292" spans="1:16" ht="3" customHeight="1" x14ac:dyDescent="0.25">
      <c r="A292" s="333"/>
      <c r="B292" s="333"/>
      <c r="C292" s="297"/>
      <c r="D292" s="298"/>
      <c r="E292" s="231"/>
      <c r="F292" s="299"/>
      <c r="G292" s="298"/>
      <c r="H292" s="300"/>
      <c r="I292" s="232"/>
      <c r="J292" s="298"/>
      <c r="K292" s="300"/>
      <c r="L292" s="232"/>
      <c r="M292" s="230"/>
      <c r="N292" s="231"/>
      <c r="O292" s="232"/>
      <c r="P292" s="340"/>
    </row>
    <row r="293" spans="1:16" s="34" customFormat="1" x14ac:dyDescent="0.25">
      <c r="A293" s="350" t="s">
        <v>306</v>
      </c>
      <c r="B293" s="350" t="s">
        <v>307</v>
      </c>
      <c r="C293" s="344">
        <f>SUM(C294,C296,C298)-SUM(C295,C297,C299)</f>
        <v>0</v>
      </c>
      <c r="D293" s="342">
        <f t="shared" ref="D293:K293" si="55">SUM(D294,D296,D298)-SUM(D295,D297,D299)</f>
        <v>0</v>
      </c>
      <c r="E293" s="343">
        <f t="shared" si="55"/>
        <v>0</v>
      </c>
      <c r="F293" s="344">
        <f>D293+E293</f>
        <v>0</v>
      </c>
      <c r="G293" s="342">
        <f t="shared" si="55"/>
        <v>0</v>
      </c>
      <c r="H293" s="345">
        <f t="shared" si="55"/>
        <v>0</v>
      </c>
      <c r="I293" s="341">
        <f>G293+H293</f>
        <v>0</v>
      </c>
      <c r="J293" s="342">
        <f t="shared" si="55"/>
        <v>0</v>
      </c>
      <c r="K293" s="345">
        <f t="shared" si="55"/>
        <v>0</v>
      </c>
      <c r="L293" s="341">
        <f>J293+K293</f>
        <v>0</v>
      </c>
      <c r="M293" s="346">
        <f t="shared" ref="M293:N293" si="56">SUM(M294,M296,M298)-SUM(M295,M297,M299)</f>
        <v>0</v>
      </c>
      <c r="N293" s="343">
        <f t="shared" si="56"/>
        <v>0</v>
      </c>
      <c r="O293" s="341">
        <f>M293+N293</f>
        <v>0</v>
      </c>
      <c r="P293" s="347"/>
    </row>
    <row r="294" spans="1:16" x14ac:dyDescent="0.25">
      <c r="A294" s="351" t="s">
        <v>308</v>
      </c>
      <c r="B294" s="175" t="s">
        <v>309</v>
      </c>
      <c r="C294" s="130">
        <f t="shared" ref="C294:C303" si="57">F294+I294+L294+O294</f>
        <v>0</v>
      </c>
      <c r="D294" s="136"/>
      <c r="E294" s="352"/>
      <c r="F294" s="353">
        <f>D294+E294</f>
        <v>0</v>
      </c>
      <c r="G294" s="136"/>
      <c r="H294" s="137"/>
      <c r="I294" s="138">
        <f>G294+H294</f>
        <v>0</v>
      </c>
      <c r="J294" s="136"/>
      <c r="K294" s="137"/>
      <c r="L294" s="138">
        <f>J294+K294</f>
        <v>0</v>
      </c>
      <c r="M294" s="354"/>
      <c r="N294" s="352"/>
      <c r="O294" s="138">
        <f>M294+N294</f>
        <v>0</v>
      </c>
      <c r="P294" s="140"/>
    </row>
    <row r="295" spans="1:16" ht="24" x14ac:dyDescent="0.25">
      <c r="A295" s="310" t="s">
        <v>310</v>
      </c>
      <c r="B295" s="67" t="s">
        <v>311</v>
      </c>
      <c r="C295" s="118">
        <f t="shared" si="57"/>
        <v>0</v>
      </c>
      <c r="D295" s="124"/>
      <c r="E295" s="244"/>
      <c r="F295" s="245">
        <f>D295+E295</f>
        <v>0</v>
      </c>
      <c r="G295" s="124"/>
      <c r="H295" s="125"/>
      <c r="I295" s="126">
        <f>G295+H295</f>
        <v>0</v>
      </c>
      <c r="J295" s="124"/>
      <c r="K295" s="125"/>
      <c r="L295" s="126">
        <f>J295+K295</f>
        <v>0</v>
      </c>
      <c r="M295" s="246"/>
      <c r="N295" s="244"/>
      <c r="O295" s="126">
        <f>M295+N295</f>
        <v>0</v>
      </c>
      <c r="P295" s="76"/>
    </row>
    <row r="296" spans="1:16" x14ac:dyDescent="0.25">
      <c r="A296" s="310" t="s">
        <v>312</v>
      </c>
      <c r="B296" s="67" t="s">
        <v>313</v>
      </c>
      <c r="C296" s="118">
        <f t="shared" si="57"/>
        <v>0</v>
      </c>
      <c r="D296" s="124"/>
      <c r="E296" s="244"/>
      <c r="F296" s="245">
        <f>D296+E296</f>
        <v>0</v>
      </c>
      <c r="G296" s="124"/>
      <c r="H296" s="125"/>
      <c r="I296" s="126">
        <f t="shared" ref="I296:I303" si="58">G296+H296</f>
        <v>0</v>
      </c>
      <c r="J296" s="124"/>
      <c r="K296" s="125"/>
      <c r="L296" s="126">
        <f t="shared" ref="L296:L303" si="59">J296+K296</f>
        <v>0</v>
      </c>
      <c r="M296" s="246"/>
      <c r="N296" s="244"/>
      <c r="O296" s="126">
        <f t="shared" ref="O296:O303" si="60">M296+N296</f>
        <v>0</v>
      </c>
      <c r="P296" s="76"/>
    </row>
    <row r="297" spans="1:16" ht="24" x14ac:dyDescent="0.25">
      <c r="A297" s="310" t="s">
        <v>314</v>
      </c>
      <c r="B297" s="67" t="s">
        <v>315</v>
      </c>
      <c r="C297" s="118">
        <f t="shared" si="57"/>
        <v>0</v>
      </c>
      <c r="D297" s="124"/>
      <c r="E297" s="244"/>
      <c r="F297" s="245">
        <f t="shared" ref="F297:F303" si="61">D297+E297</f>
        <v>0</v>
      </c>
      <c r="G297" s="124"/>
      <c r="H297" s="125"/>
      <c r="I297" s="126">
        <f t="shared" si="58"/>
        <v>0</v>
      </c>
      <c r="J297" s="124"/>
      <c r="K297" s="125"/>
      <c r="L297" s="126">
        <f t="shared" si="59"/>
        <v>0</v>
      </c>
      <c r="M297" s="246"/>
      <c r="N297" s="244"/>
      <c r="O297" s="126">
        <f t="shared" si="60"/>
        <v>0</v>
      </c>
      <c r="P297" s="76"/>
    </row>
    <row r="298" spans="1:16" x14ac:dyDescent="0.25">
      <c r="A298" s="310" t="s">
        <v>316</v>
      </c>
      <c r="B298" s="67" t="s">
        <v>317</v>
      </c>
      <c r="C298" s="118">
        <f t="shared" si="57"/>
        <v>0</v>
      </c>
      <c r="D298" s="124"/>
      <c r="E298" s="244"/>
      <c r="F298" s="245">
        <f t="shared" si="61"/>
        <v>0</v>
      </c>
      <c r="G298" s="124"/>
      <c r="H298" s="125"/>
      <c r="I298" s="126">
        <f t="shared" si="58"/>
        <v>0</v>
      </c>
      <c r="J298" s="124"/>
      <c r="K298" s="125"/>
      <c r="L298" s="126">
        <f t="shared" si="59"/>
        <v>0</v>
      </c>
      <c r="M298" s="246"/>
      <c r="N298" s="244"/>
      <c r="O298" s="126">
        <f t="shared" si="60"/>
        <v>0</v>
      </c>
      <c r="P298" s="76"/>
    </row>
    <row r="299" spans="1:16" ht="24" x14ac:dyDescent="0.25">
      <c r="A299" s="355" t="s">
        <v>318</v>
      </c>
      <c r="B299" s="356" t="s">
        <v>319</v>
      </c>
      <c r="C299" s="290">
        <f t="shared" si="57"/>
        <v>0</v>
      </c>
      <c r="D299" s="291"/>
      <c r="E299" s="292"/>
      <c r="F299" s="293">
        <f t="shared" si="61"/>
        <v>0</v>
      </c>
      <c r="G299" s="291"/>
      <c r="H299" s="294"/>
      <c r="I299" s="295">
        <f t="shared" si="58"/>
        <v>0</v>
      </c>
      <c r="J299" s="291"/>
      <c r="K299" s="294"/>
      <c r="L299" s="295">
        <f t="shared" si="59"/>
        <v>0</v>
      </c>
      <c r="M299" s="296"/>
      <c r="N299" s="292"/>
      <c r="O299" s="295">
        <f t="shared" si="60"/>
        <v>0</v>
      </c>
      <c r="P299" s="288"/>
    </row>
    <row r="300" spans="1:16" ht="3" customHeight="1" x14ac:dyDescent="0.25">
      <c r="A300" s="333"/>
      <c r="B300" s="333"/>
      <c r="C300" s="297"/>
      <c r="D300" s="298"/>
      <c r="E300" s="231"/>
      <c r="F300" s="299"/>
      <c r="G300" s="298"/>
      <c r="H300" s="300"/>
      <c r="I300" s="232"/>
      <c r="J300" s="298"/>
      <c r="K300" s="300"/>
      <c r="L300" s="232"/>
      <c r="M300" s="230"/>
      <c r="N300" s="231"/>
      <c r="O300" s="232"/>
      <c r="P300" s="340"/>
    </row>
    <row r="301" spans="1:16" s="34" customFormat="1" x14ac:dyDescent="0.25">
      <c r="A301" s="350" t="s">
        <v>320</v>
      </c>
      <c r="B301" s="350" t="s">
        <v>321</v>
      </c>
      <c r="C301" s="357">
        <f t="shared" si="57"/>
        <v>0</v>
      </c>
      <c r="D301" s="358"/>
      <c r="E301" s="359"/>
      <c r="F301" s="360">
        <f t="shared" si="61"/>
        <v>0</v>
      </c>
      <c r="G301" s="358"/>
      <c r="H301" s="361"/>
      <c r="I301" s="362">
        <f t="shared" si="58"/>
        <v>0</v>
      </c>
      <c r="J301" s="358"/>
      <c r="K301" s="361"/>
      <c r="L301" s="362">
        <f t="shared" si="59"/>
        <v>0</v>
      </c>
      <c r="M301" s="363"/>
      <c r="N301" s="359"/>
      <c r="O301" s="362">
        <f t="shared" si="60"/>
        <v>0</v>
      </c>
      <c r="P301" s="347"/>
    </row>
    <row r="302" spans="1:16" s="34" customFormat="1" ht="3" customHeight="1" x14ac:dyDescent="0.25">
      <c r="A302" s="350"/>
      <c r="B302" s="364"/>
      <c r="C302" s="365"/>
      <c r="D302" s="366"/>
      <c r="E302" s="367"/>
      <c r="F302" s="368"/>
      <c r="G302" s="212"/>
      <c r="H302" s="215"/>
      <c r="I302" s="216"/>
      <c r="J302" s="212"/>
      <c r="K302" s="215"/>
      <c r="L302" s="216"/>
      <c r="M302" s="46"/>
      <c r="N302" s="213"/>
      <c r="O302" s="216"/>
      <c r="P302" s="369"/>
    </row>
    <row r="303" spans="1:16" s="34" customFormat="1" ht="48" x14ac:dyDescent="0.25">
      <c r="A303" s="350" t="s">
        <v>322</v>
      </c>
      <c r="B303" s="370" t="s">
        <v>323</v>
      </c>
      <c r="C303" s="371">
        <f t="shared" si="57"/>
        <v>0</v>
      </c>
      <c r="D303" s="372"/>
      <c r="E303" s="373"/>
      <c r="F303" s="374">
        <f t="shared" si="61"/>
        <v>0</v>
      </c>
      <c r="G303" s="358"/>
      <c r="H303" s="361"/>
      <c r="I303" s="362">
        <f t="shared" si="58"/>
        <v>0</v>
      </c>
      <c r="J303" s="358"/>
      <c r="K303" s="361"/>
      <c r="L303" s="362">
        <f t="shared" si="59"/>
        <v>0</v>
      </c>
      <c r="M303" s="363"/>
      <c r="N303" s="359"/>
      <c r="O303" s="362">
        <f t="shared" si="60"/>
        <v>0</v>
      </c>
      <c r="P303" s="347"/>
    </row>
    <row r="304" spans="1:16" x14ac:dyDescent="0.25">
      <c r="A304" s="375"/>
      <c r="B304" s="375"/>
      <c r="C304" s="375"/>
      <c r="D304" s="375"/>
      <c r="E304" s="375"/>
      <c r="F304" s="375"/>
      <c r="G304" s="375"/>
      <c r="H304" s="375"/>
      <c r="I304" s="375"/>
      <c r="J304" s="375"/>
      <c r="K304" s="375"/>
      <c r="L304" s="375"/>
      <c r="M304" s="375"/>
      <c r="N304" s="375"/>
      <c r="O304" s="375"/>
      <c r="P304" s="375"/>
    </row>
    <row r="305" spans="1:16" x14ac:dyDescent="0.25">
      <c r="A305" s="375"/>
      <c r="B305" s="375"/>
      <c r="C305" s="375"/>
      <c r="D305" s="375"/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</row>
    <row r="306" spans="1:16" ht="12.75" customHeight="1" x14ac:dyDescent="0.25">
      <c r="A306" s="375"/>
      <c r="B306" s="375"/>
      <c r="C306" s="375"/>
      <c r="D306" s="375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</row>
    <row r="307" spans="1:16" ht="12.75" customHeight="1" x14ac:dyDescent="0.25">
      <c r="A307" s="375"/>
      <c r="B307" s="375"/>
      <c r="C307" s="375"/>
      <c r="D307" s="375"/>
      <c r="E307" s="375"/>
      <c r="F307" s="375"/>
      <c r="G307" s="375"/>
      <c r="H307" s="375"/>
      <c r="I307" s="375"/>
      <c r="J307" s="375"/>
      <c r="K307" s="375"/>
      <c r="L307" s="375"/>
      <c r="M307" s="375"/>
      <c r="N307" s="375"/>
      <c r="O307" s="375"/>
      <c r="P307" s="375"/>
    </row>
    <row r="308" spans="1:16" ht="12.75" customHeight="1" x14ac:dyDescent="0.25">
      <c r="A308" s="375"/>
      <c r="B308" s="375"/>
      <c r="C308" s="375"/>
      <c r="D308" s="375"/>
      <c r="E308" s="375"/>
      <c r="F308" s="375"/>
      <c r="G308" s="375"/>
      <c r="H308" s="375"/>
      <c r="I308" s="375"/>
      <c r="J308" s="375"/>
      <c r="K308" s="375"/>
      <c r="L308" s="375"/>
      <c r="M308" s="375"/>
      <c r="N308" s="375"/>
      <c r="O308" s="375"/>
      <c r="P308" s="375"/>
    </row>
    <row r="309" spans="1:16" ht="12.75" customHeight="1" x14ac:dyDescent="0.25">
      <c r="A309" s="375"/>
      <c r="B309" s="375"/>
      <c r="C309" s="375"/>
      <c r="D309" s="375"/>
      <c r="E309" s="375"/>
      <c r="F309" s="375"/>
      <c r="G309" s="375"/>
      <c r="H309" s="375"/>
      <c r="I309" s="375"/>
      <c r="J309" s="375"/>
      <c r="K309" s="375"/>
      <c r="L309" s="375"/>
      <c r="M309" s="375"/>
      <c r="N309" s="375"/>
      <c r="O309" s="375"/>
      <c r="P309" s="375"/>
    </row>
    <row r="310" spans="1:16" ht="12.75" customHeight="1" x14ac:dyDescent="0.25">
      <c r="A310" s="375"/>
      <c r="B310" s="375"/>
      <c r="C310" s="375"/>
      <c r="D310" s="375"/>
      <c r="E310" s="375"/>
      <c r="F310" s="375"/>
      <c r="G310" s="375"/>
      <c r="H310" s="375"/>
      <c r="I310" s="375"/>
      <c r="J310" s="375"/>
      <c r="K310" s="375"/>
      <c r="L310" s="375"/>
      <c r="M310" s="375"/>
      <c r="N310" s="375"/>
      <c r="O310" s="375"/>
      <c r="P310" s="375"/>
    </row>
    <row r="311" spans="1:16" ht="12.75" customHeight="1" x14ac:dyDescent="0.25">
      <c r="A311" s="375"/>
      <c r="B311" s="375"/>
      <c r="C311" s="375"/>
      <c r="D311" s="375"/>
      <c r="E311" s="375"/>
      <c r="F311" s="375"/>
      <c r="G311" s="375"/>
      <c r="H311" s="375"/>
      <c r="I311" s="375"/>
      <c r="J311" s="375"/>
      <c r="K311" s="375"/>
      <c r="L311" s="375"/>
      <c r="M311" s="375"/>
      <c r="N311" s="375"/>
      <c r="O311" s="375"/>
      <c r="P311" s="375"/>
    </row>
    <row r="312" spans="1:16" ht="12.75" customHeight="1" x14ac:dyDescent="0.25">
      <c r="A312" s="375"/>
      <c r="B312" s="375"/>
      <c r="C312" s="375"/>
      <c r="D312" s="375"/>
      <c r="E312" s="375"/>
      <c r="F312" s="375"/>
      <c r="G312" s="375"/>
      <c r="H312" s="375"/>
      <c r="I312" s="375"/>
      <c r="J312" s="375"/>
      <c r="K312" s="375"/>
      <c r="L312" s="375"/>
      <c r="M312" s="375"/>
      <c r="N312" s="375"/>
      <c r="O312" s="375"/>
      <c r="P312" s="375"/>
    </row>
    <row r="313" spans="1:16" ht="12.75" customHeight="1" x14ac:dyDescent="0.25">
      <c r="A313" s="375"/>
      <c r="B313" s="375"/>
      <c r="C313" s="375"/>
      <c r="D313" s="375"/>
      <c r="E313" s="375"/>
      <c r="F313" s="375"/>
      <c r="G313" s="375"/>
      <c r="H313" s="375"/>
      <c r="I313" s="375"/>
      <c r="J313" s="375"/>
      <c r="K313" s="375"/>
      <c r="L313" s="375"/>
      <c r="M313" s="375"/>
      <c r="N313" s="375"/>
      <c r="O313" s="375"/>
      <c r="P313" s="375"/>
    </row>
    <row r="314" spans="1:16" ht="12.75" customHeight="1" x14ac:dyDescent="0.25">
      <c r="A314" s="375"/>
      <c r="B314" s="375"/>
      <c r="C314" s="375"/>
      <c r="D314" s="375"/>
      <c r="E314" s="375"/>
      <c r="F314" s="375"/>
      <c r="G314" s="375"/>
      <c r="H314" s="375"/>
      <c r="I314" s="375"/>
      <c r="J314" s="375"/>
      <c r="K314" s="375"/>
      <c r="L314" s="375"/>
      <c r="M314" s="375"/>
      <c r="N314" s="375"/>
      <c r="O314" s="375"/>
      <c r="P314" s="375"/>
    </row>
    <row r="315" spans="1:16" ht="12.75" customHeight="1" x14ac:dyDescent="0.25">
      <c r="A315" s="375"/>
      <c r="B315" s="375"/>
      <c r="C315" s="375"/>
      <c r="D315" s="375"/>
      <c r="E315" s="375"/>
      <c r="F315" s="375"/>
      <c r="G315" s="375"/>
      <c r="H315" s="375"/>
      <c r="I315" s="375"/>
      <c r="J315" s="375"/>
      <c r="K315" s="375"/>
      <c r="L315" s="375"/>
      <c r="M315" s="375"/>
      <c r="N315" s="375"/>
      <c r="O315" s="375"/>
      <c r="P315" s="375"/>
    </row>
    <row r="316" spans="1:16" x14ac:dyDescent="0.25">
      <c r="A316" s="375"/>
      <c r="B316" s="375"/>
      <c r="C316" s="375"/>
      <c r="D316" s="375"/>
      <c r="E316" s="375"/>
      <c r="F316" s="375"/>
      <c r="G316" s="375"/>
      <c r="H316" s="375"/>
      <c r="I316" s="375"/>
      <c r="J316" s="375"/>
      <c r="K316" s="375"/>
      <c r="L316" s="375"/>
      <c r="M316" s="375"/>
      <c r="N316" s="375"/>
      <c r="O316" s="375"/>
      <c r="P316" s="375"/>
    </row>
    <row r="317" spans="1:16" x14ac:dyDescent="0.25">
      <c r="A317" s="375"/>
      <c r="B317" s="375"/>
      <c r="C317" s="375"/>
      <c r="D317" s="375"/>
      <c r="E317" s="375"/>
      <c r="F317" s="375"/>
      <c r="G317" s="375"/>
      <c r="H317" s="375"/>
      <c r="I317" s="375"/>
      <c r="J317" s="375"/>
      <c r="K317" s="375"/>
      <c r="L317" s="375"/>
      <c r="M317" s="375"/>
      <c r="N317" s="375"/>
      <c r="O317" s="375"/>
      <c r="P317" s="375"/>
    </row>
    <row r="318" spans="1:16" x14ac:dyDescent="0.25">
      <c r="A318" s="375"/>
      <c r="B318" s="375"/>
      <c r="C318" s="375"/>
      <c r="D318" s="375"/>
      <c r="E318" s="375"/>
      <c r="F318" s="375"/>
      <c r="G318" s="375"/>
      <c r="H318" s="375"/>
      <c r="I318" s="375"/>
      <c r="J318" s="375"/>
      <c r="K318" s="375"/>
      <c r="L318" s="375"/>
      <c r="M318" s="375"/>
      <c r="N318" s="375"/>
      <c r="O318" s="375"/>
      <c r="P318" s="375"/>
    </row>
    <row r="319" spans="1:16" x14ac:dyDescent="0.25">
      <c r="A319" s="375"/>
      <c r="B319" s="375"/>
      <c r="C319" s="375"/>
      <c r="D319" s="375"/>
      <c r="E319" s="375"/>
      <c r="F319" s="375"/>
      <c r="G319" s="375"/>
      <c r="H319" s="375"/>
      <c r="I319" s="375"/>
      <c r="J319" s="375"/>
      <c r="K319" s="375"/>
      <c r="L319" s="375"/>
      <c r="M319" s="375"/>
      <c r="N319" s="375"/>
      <c r="O319" s="375"/>
      <c r="P319" s="375"/>
    </row>
    <row r="320" spans="1:16" x14ac:dyDescent="0.25">
      <c r="A320" s="375"/>
      <c r="B320" s="375"/>
      <c r="C320" s="375"/>
      <c r="D320" s="375"/>
      <c r="E320" s="375"/>
      <c r="F320" s="375"/>
      <c r="G320" s="376"/>
      <c r="H320" s="376"/>
      <c r="I320" s="376"/>
      <c r="J320" s="376"/>
      <c r="K320" s="376"/>
      <c r="L320" s="376"/>
      <c r="M320" s="376"/>
      <c r="N320" s="376"/>
      <c r="O320" s="376"/>
      <c r="P320" s="376"/>
    </row>
    <row r="321" spans="1:16" x14ac:dyDescent="0.25">
      <c r="A321" s="375"/>
      <c r="B321" s="375"/>
      <c r="C321" s="375"/>
      <c r="D321" s="375"/>
      <c r="E321" s="375"/>
      <c r="F321" s="375"/>
      <c r="G321" s="376"/>
      <c r="H321" s="376"/>
      <c r="I321" s="376"/>
      <c r="J321" s="376"/>
      <c r="K321" s="376"/>
      <c r="L321" s="376"/>
      <c r="M321" s="376"/>
      <c r="N321" s="376"/>
      <c r="O321" s="376"/>
      <c r="P321" s="376"/>
    </row>
    <row r="322" spans="1:16" x14ac:dyDescent="0.25">
      <c r="A322" s="375"/>
      <c r="B322" s="375"/>
      <c r="C322" s="375"/>
      <c r="D322" s="375"/>
      <c r="E322" s="375"/>
      <c r="F322" s="375"/>
      <c r="G322" s="376"/>
      <c r="H322" s="376"/>
      <c r="I322" s="376"/>
      <c r="J322" s="376"/>
      <c r="K322" s="376"/>
      <c r="L322" s="376"/>
      <c r="M322" s="376"/>
      <c r="N322" s="376"/>
      <c r="O322" s="376"/>
      <c r="P322" s="376"/>
    </row>
    <row r="323" spans="1:16" x14ac:dyDescent="0.25">
      <c r="A323" s="375"/>
      <c r="B323" s="375"/>
      <c r="C323" s="375"/>
      <c r="D323" s="375"/>
      <c r="E323" s="375"/>
      <c r="F323" s="375"/>
      <c r="G323" s="376"/>
      <c r="H323" s="376"/>
      <c r="I323" s="376"/>
      <c r="J323" s="376"/>
      <c r="K323" s="376"/>
      <c r="L323" s="376"/>
      <c r="M323" s="376"/>
      <c r="N323" s="376"/>
      <c r="O323" s="376"/>
      <c r="P323" s="376"/>
    </row>
    <row r="324" spans="1:16" x14ac:dyDescent="0.25">
      <c r="A324" s="376"/>
      <c r="B324" s="376"/>
      <c r="C324" s="376"/>
      <c r="D324" s="376"/>
      <c r="E324" s="376"/>
      <c r="F324" s="376"/>
      <c r="G324" s="376"/>
      <c r="H324" s="376"/>
      <c r="I324" s="376"/>
      <c r="J324" s="376"/>
      <c r="K324" s="376"/>
      <c r="L324" s="376"/>
      <c r="M324" s="376"/>
      <c r="N324" s="376"/>
      <c r="O324" s="376"/>
      <c r="P324" s="376"/>
    </row>
    <row r="325" spans="1:16" x14ac:dyDescent="0.25">
      <c r="A325" s="376"/>
      <c r="B325" s="376"/>
      <c r="C325" s="376"/>
      <c r="D325" s="376"/>
      <c r="E325" s="376"/>
      <c r="F325" s="376"/>
      <c r="G325" s="376"/>
      <c r="H325" s="376"/>
      <c r="I325" s="376"/>
      <c r="J325" s="376"/>
      <c r="K325" s="376"/>
      <c r="L325" s="376"/>
      <c r="M325" s="376"/>
      <c r="N325" s="376"/>
      <c r="O325" s="376"/>
      <c r="P325" s="376"/>
    </row>
    <row r="326" spans="1:16" x14ac:dyDescent="0.25">
      <c r="A326" s="376"/>
      <c r="B326" s="376"/>
      <c r="C326" s="376"/>
      <c r="D326" s="376"/>
      <c r="E326" s="376"/>
      <c r="F326" s="376"/>
      <c r="G326" s="376"/>
      <c r="H326" s="376"/>
      <c r="I326" s="376"/>
      <c r="J326" s="376"/>
      <c r="K326" s="376"/>
      <c r="L326" s="376"/>
      <c r="M326" s="376"/>
      <c r="N326" s="376"/>
      <c r="O326" s="376"/>
      <c r="P326" s="376"/>
    </row>
    <row r="327" spans="1:16" x14ac:dyDescent="0.25">
      <c r="A327" s="376"/>
      <c r="B327" s="376"/>
      <c r="C327" s="376"/>
      <c r="D327" s="376"/>
      <c r="E327" s="376"/>
      <c r="F327" s="376"/>
      <c r="G327" s="376"/>
      <c r="H327" s="376"/>
      <c r="I327" s="376"/>
      <c r="J327" s="376"/>
      <c r="K327" s="376"/>
      <c r="L327" s="376"/>
      <c r="M327" s="376"/>
      <c r="N327" s="376"/>
      <c r="O327" s="376"/>
      <c r="P327" s="376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</sheetData>
  <mergeCells count="32">
    <mergeCell ref="A288:B288"/>
    <mergeCell ref="A290:B290"/>
    <mergeCell ref="H18:H19"/>
    <mergeCell ref="I18:I19"/>
    <mergeCell ref="J18:J19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</mergeCells>
  <pageMargins left="0.98425196850393704" right="0.19685039370078741" top="0.39370078740157483" bottom="0.23622047244094491" header="0.23622047244094491" footer="0.31496062992125984"/>
  <pageSetup paperSize="9" scale="70" orientation="portrait" r:id="rId1"/>
  <headerFooter differentFirst="1">
    <firstHeader xml:space="preserve">&amp;R&amp;"Times New Roman,Regular"&amp;9 17.pielikums Jūrmalas pilsētas domes 
2015.gada 30.jūlija saistošajiem noteikumiem Nr.30
(protokols Nr.13, 5.punkts)
Tāme Nr.04.1.10. 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321"/>
  <sheetViews>
    <sheetView view="pageLayout" zoomScaleNormal="90" workbookViewId="0">
      <selection activeCell="AI8" sqref="AI8"/>
    </sheetView>
  </sheetViews>
  <sheetFormatPr defaultRowHeight="12" outlineLevelCol="1" x14ac:dyDescent="0.25"/>
  <cols>
    <col min="1" max="1" width="10.85546875" style="377" customWidth="1"/>
    <col min="2" max="2" width="28" style="377" customWidth="1"/>
    <col min="3" max="3" width="9" style="2" customWidth="1"/>
    <col min="4" max="4" width="8.7109375" style="377" hidden="1" customWidth="1" outlineLevel="1"/>
    <col min="5" max="5" width="8.7109375" style="2" customWidth="1" collapsed="1"/>
    <col min="6" max="6" width="8.7109375" style="377" hidden="1" customWidth="1" outlineLevel="1"/>
    <col min="7" max="7" width="5.42578125" style="377" hidden="1" customWidth="1" outlineLevel="1"/>
    <col min="8" max="8" width="7.85546875" style="377" hidden="1" customWidth="1" outlineLevel="1"/>
    <col min="9" max="9" width="7.5703125" style="377" hidden="1" customWidth="1" outlineLevel="1"/>
    <col min="10" max="10" width="6" style="377" hidden="1" customWidth="1" outlineLevel="1"/>
    <col min="11" max="18" width="7.85546875" style="377" hidden="1" customWidth="1" outlineLevel="1"/>
    <col min="19" max="19" width="7.85546875" style="2" customWidth="1" collapsed="1"/>
    <col min="20" max="20" width="8.7109375" style="377" hidden="1" customWidth="1" outlineLevel="1"/>
    <col min="21" max="26" width="7.85546875" style="377" hidden="1" customWidth="1" outlineLevel="1"/>
    <col min="27" max="27" width="7.85546875" style="2" customWidth="1" collapsed="1"/>
    <col min="28" max="28" width="8.7109375" style="377" hidden="1" customWidth="1" outlineLevel="1"/>
    <col min="29" max="32" width="7.85546875" style="377" hidden="1" customWidth="1" outlineLevel="1"/>
    <col min="33" max="33" width="7.5703125" style="377" customWidth="1" collapsed="1"/>
    <col min="34" max="16384" width="9.140625" style="2"/>
  </cols>
  <sheetData>
    <row r="1" spans="1:33" x14ac:dyDescent="0.25">
      <c r="A1" s="731"/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</row>
    <row r="2" spans="1:33" ht="18" customHeight="1" x14ac:dyDescent="0.25">
      <c r="A2" s="732" t="s">
        <v>0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4"/>
    </row>
    <row r="3" spans="1:33" x14ac:dyDescent="0.25">
      <c r="A3" s="4"/>
      <c r="B3" s="5"/>
      <c r="C3" s="622"/>
      <c r="D3" s="6"/>
      <c r="E3" s="62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22"/>
      <c r="T3" s="5"/>
      <c r="U3" s="5"/>
      <c r="V3" s="5"/>
      <c r="W3" s="5"/>
      <c r="X3" s="5"/>
      <c r="Y3" s="5"/>
      <c r="Z3" s="5"/>
      <c r="AA3" s="622"/>
      <c r="AB3" s="5"/>
      <c r="AC3" s="5"/>
      <c r="AD3" s="5"/>
      <c r="AE3" s="5"/>
      <c r="AF3" s="5"/>
      <c r="AG3" s="438"/>
    </row>
    <row r="4" spans="1:33" ht="12.75" customHeight="1" x14ac:dyDescent="0.25">
      <c r="A4" s="9" t="s">
        <v>1</v>
      </c>
      <c r="B4" s="10"/>
      <c r="C4" s="735" t="s">
        <v>580</v>
      </c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7"/>
    </row>
    <row r="5" spans="1:33" ht="12.75" customHeight="1" x14ac:dyDescent="0.25">
      <c r="A5" s="9" t="s">
        <v>3</v>
      </c>
      <c r="B5" s="10"/>
      <c r="C5" s="735" t="s">
        <v>4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7"/>
    </row>
    <row r="6" spans="1:33" ht="12.75" customHeight="1" x14ac:dyDescent="0.25">
      <c r="A6" s="4" t="s">
        <v>5</v>
      </c>
      <c r="B6" s="5"/>
      <c r="C6" s="728" t="s">
        <v>6</v>
      </c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30"/>
    </row>
    <row r="7" spans="1:33" ht="12.75" customHeight="1" x14ac:dyDescent="0.25">
      <c r="A7" s="4" t="s">
        <v>7</v>
      </c>
      <c r="B7" s="5"/>
      <c r="C7" s="728" t="s">
        <v>599</v>
      </c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29"/>
      <c r="AB7" s="729"/>
      <c r="AC7" s="729"/>
      <c r="AD7" s="729"/>
      <c r="AE7" s="729"/>
      <c r="AF7" s="729"/>
      <c r="AG7" s="730"/>
    </row>
    <row r="8" spans="1:33" ht="36" customHeight="1" x14ac:dyDescent="0.25">
      <c r="A8" s="4" t="s">
        <v>9</v>
      </c>
      <c r="B8" s="5"/>
      <c r="C8" s="738" t="s">
        <v>602</v>
      </c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  <c r="AC8" s="702"/>
      <c r="AD8" s="702"/>
      <c r="AE8" s="702"/>
      <c r="AF8" s="702"/>
      <c r="AG8" s="703"/>
    </row>
    <row r="9" spans="1:33" ht="12.75" customHeight="1" x14ac:dyDescent="0.25">
      <c r="A9" s="11" t="s">
        <v>11</v>
      </c>
      <c r="B9" s="5"/>
      <c r="C9" s="728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729"/>
      <c r="U9" s="729"/>
      <c r="V9" s="729"/>
      <c r="W9" s="729"/>
      <c r="X9" s="729"/>
      <c r="Y9" s="729"/>
      <c r="Z9" s="729"/>
      <c r="AA9" s="729"/>
      <c r="AB9" s="729"/>
      <c r="AC9" s="729"/>
      <c r="AD9" s="729"/>
      <c r="AE9" s="729"/>
      <c r="AF9" s="729"/>
      <c r="AG9" s="730"/>
    </row>
    <row r="10" spans="1:33" ht="12.75" customHeight="1" x14ac:dyDescent="0.25">
      <c r="A10" s="4"/>
      <c r="B10" s="5" t="s">
        <v>12</v>
      </c>
      <c r="C10" s="728" t="s">
        <v>581</v>
      </c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9"/>
      <c r="O10" s="729"/>
      <c r="P10" s="729"/>
      <c r="Q10" s="729"/>
      <c r="R10" s="729"/>
      <c r="S10" s="729"/>
      <c r="T10" s="729"/>
      <c r="U10" s="729"/>
      <c r="V10" s="729"/>
      <c r="W10" s="729"/>
      <c r="X10" s="729"/>
      <c r="Y10" s="729"/>
      <c r="Z10" s="729"/>
      <c r="AA10" s="729"/>
      <c r="AB10" s="729"/>
      <c r="AC10" s="729"/>
      <c r="AD10" s="729"/>
      <c r="AE10" s="729"/>
      <c r="AF10" s="729"/>
      <c r="AG10" s="730"/>
    </row>
    <row r="11" spans="1:33" ht="12.75" customHeight="1" x14ac:dyDescent="0.25">
      <c r="A11" s="4"/>
      <c r="B11" s="5" t="s">
        <v>14</v>
      </c>
      <c r="C11" s="728"/>
      <c r="D11" s="729"/>
      <c r="E11" s="729"/>
      <c r="F11" s="729"/>
      <c r="G11" s="729"/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29"/>
      <c r="U11" s="729"/>
      <c r="V11" s="729"/>
      <c r="W11" s="729"/>
      <c r="X11" s="729"/>
      <c r="Y11" s="729"/>
      <c r="Z11" s="729"/>
      <c r="AA11" s="729"/>
      <c r="AB11" s="729"/>
      <c r="AC11" s="729"/>
      <c r="AD11" s="729"/>
      <c r="AE11" s="729"/>
      <c r="AF11" s="729"/>
      <c r="AG11" s="730"/>
    </row>
    <row r="12" spans="1:33" ht="12.75" customHeight="1" x14ac:dyDescent="0.25">
      <c r="A12" s="4"/>
      <c r="B12" s="5" t="s">
        <v>15</v>
      </c>
      <c r="C12" s="728"/>
      <c r="D12" s="729"/>
      <c r="E12" s="729"/>
      <c r="F12" s="729"/>
      <c r="G12" s="729"/>
      <c r="H12" s="729"/>
      <c r="I12" s="729"/>
      <c r="J12" s="729"/>
      <c r="K12" s="729"/>
      <c r="L12" s="729"/>
      <c r="M12" s="729"/>
      <c r="N12" s="729"/>
      <c r="O12" s="729"/>
      <c r="P12" s="729"/>
      <c r="Q12" s="729"/>
      <c r="R12" s="729"/>
      <c r="S12" s="729"/>
      <c r="T12" s="729"/>
      <c r="U12" s="729"/>
      <c r="V12" s="729"/>
      <c r="W12" s="729"/>
      <c r="X12" s="729"/>
      <c r="Y12" s="729"/>
      <c r="Z12" s="729"/>
      <c r="AA12" s="729"/>
      <c r="AB12" s="729"/>
      <c r="AC12" s="729"/>
      <c r="AD12" s="729"/>
      <c r="AE12" s="729"/>
      <c r="AF12" s="729"/>
      <c r="AG12" s="730"/>
    </row>
    <row r="13" spans="1:33" ht="12.75" customHeight="1" x14ac:dyDescent="0.25">
      <c r="A13" s="4"/>
      <c r="B13" s="5" t="s">
        <v>16</v>
      </c>
      <c r="C13" s="728"/>
      <c r="D13" s="729"/>
      <c r="E13" s="729"/>
      <c r="F13" s="729"/>
      <c r="G13" s="729"/>
      <c r="H13" s="729"/>
      <c r="I13" s="729"/>
      <c r="J13" s="729"/>
      <c r="K13" s="729"/>
      <c r="L13" s="729"/>
      <c r="M13" s="729"/>
      <c r="N13" s="729"/>
      <c r="O13" s="729"/>
      <c r="P13" s="729"/>
      <c r="Q13" s="729"/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729"/>
      <c r="AD13" s="729"/>
      <c r="AE13" s="729"/>
      <c r="AF13" s="729"/>
      <c r="AG13" s="730"/>
    </row>
    <row r="14" spans="1:33" ht="12.75" customHeight="1" x14ac:dyDescent="0.25">
      <c r="A14" s="4"/>
      <c r="B14" s="5" t="s">
        <v>17</v>
      </c>
      <c r="C14" s="728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29"/>
      <c r="S14" s="729"/>
      <c r="T14" s="729"/>
      <c r="U14" s="729"/>
      <c r="V14" s="729"/>
      <c r="W14" s="729"/>
      <c r="X14" s="729"/>
      <c r="Y14" s="729"/>
      <c r="Z14" s="729"/>
      <c r="AA14" s="729"/>
      <c r="AB14" s="729"/>
      <c r="AC14" s="729"/>
      <c r="AD14" s="729"/>
      <c r="AE14" s="729"/>
      <c r="AF14" s="729"/>
      <c r="AG14" s="730"/>
    </row>
    <row r="15" spans="1:33" ht="12.75" customHeight="1" x14ac:dyDescent="0.25">
      <c r="A15" s="14"/>
      <c r="B15" s="15"/>
      <c r="C15" s="624"/>
      <c r="D15" s="439"/>
      <c r="E15" s="625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625"/>
      <c r="T15" s="439"/>
      <c r="U15" s="439"/>
      <c r="V15" s="439"/>
      <c r="W15" s="439"/>
      <c r="X15" s="439"/>
      <c r="Y15" s="439"/>
      <c r="Z15" s="439"/>
      <c r="AA15" s="625"/>
      <c r="AB15" s="439"/>
      <c r="AC15" s="439"/>
      <c r="AD15" s="439"/>
      <c r="AE15" s="439"/>
      <c r="AF15" s="439"/>
      <c r="AG15" s="440"/>
    </row>
    <row r="16" spans="1:33" s="17" customFormat="1" ht="12.75" customHeight="1" x14ac:dyDescent="0.25">
      <c r="A16" s="708" t="s">
        <v>18</v>
      </c>
      <c r="B16" s="711" t="s">
        <v>19</v>
      </c>
      <c r="C16" s="714" t="s">
        <v>20</v>
      </c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/>
      <c r="AE16" s="715"/>
      <c r="AF16" s="715"/>
      <c r="AG16" s="746"/>
    </row>
    <row r="17" spans="1:33" s="17" customFormat="1" ht="12.75" customHeight="1" x14ac:dyDescent="0.25">
      <c r="A17" s="745"/>
      <c r="B17" s="712"/>
      <c r="C17" s="747" t="s">
        <v>22</v>
      </c>
      <c r="D17" s="739" t="s">
        <v>582</v>
      </c>
      <c r="E17" s="749" t="s">
        <v>25</v>
      </c>
      <c r="F17" s="739" t="s">
        <v>583</v>
      </c>
      <c r="G17" s="742" t="s">
        <v>584</v>
      </c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51" t="s">
        <v>28</v>
      </c>
      <c r="T17" s="753" t="s">
        <v>585</v>
      </c>
      <c r="U17" s="742" t="s">
        <v>584</v>
      </c>
      <c r="V17" s="742"/>
      <c r="W17" s="742"/>
      <c r="X17" s="742"/>
      <c r="Y17" s="742"/>
      <c r="Z17" s="742"/>
      <c r="AA17" s="749" t="s">
        <v>31</v>
      </c>
      <c r="AB17" s="739" t="s">
        <v>586</v>
      </c>
      <c r="AC17" s="741" t="s">
        <v>584</v>
      </c>
      <c r="AD17" s="742"/>
      <c r="AE17" s="742"/>
      <c r="AF17" s="742"/>
      <c r="AG17" s="743" t="s">
        <v>34</v>
      </c>
    </row>
    <row r="18" spans="1:33" s="18" customFormat="1" ht="68.25" customHeight="1" thickBot="1" x14ac:dyDescent="0.3">
      <c r="A18" s="710"/>
      <c r="B18" s="712"/>
      <c r="C18" s="748"/>
      <c r="D18" s="740"/>
      <c r="E18" s="750"/>
      <c r="F18" s="740"/>
      <c r="G18" s="442" t="s">
        <v>603</v>
      </c>
      <c r="H18" s="442" t="s">
        <v>604</v>
      </c>
      <c r="I18" s="442" t="s">
        <v>605</v>
      </c>
      <c r="J18" s="626" t="s">
        <v>606</v>
      </c>
      <c r="K18" s="443"/>
      <c r="L18" s="443"/>
      <c r="M18" s="443"/>
      <c r="N18" s="443"/>
      <c r="O18" s="443"/>
      <c r="P18" s="443"/>
      <c r="Q18" s="443"/>
      <c r="R18" s="444"/>
      <c r="S18" s="752"/>
      <c r="T18" s="754"/>
      <c r="U18" s="443"/>
      <c r="V18" s="443"/>
      <c r="W18" s="443"/>
      <c r="X18" s="443"/>
      <c r="Y18" s="443"/>
      <c r="Z18" s="444"/>
      <c r="AA18" s="750"/>
      <c r="AB18" s="740"/>
      <c r="AC18" s="443"/>
      <c r="AD18" s="443"/>
      <c r="AE18" s="443"/>
      <c r="AF18" s="444"/>
      <c r="AG18" s="744"/>
    </row>
    <row r="19" spans="1:33" s="18" customFormat="1" ht="9.75" customHeight="1" thickTop="1" x14ac:dyDescent="0.25">
      <c r="A19" s="19" t="s">
        <v>35</v>
      </c>
      <c r="B19" s="19">
        <v>2</v>
      </c>
      <c r="C19" s="445">
        <v>3</v>
      </c>
      <c r="D19" s="446">
        <v>4</v>
      </c>
      <c r="E19" s="378">
        <v>5</v>
      </c>
      <c r="F19" s="447">
        <v>6</v>
      </c>
      <c r="G19" s="23">
        <v>7</v>
      </c>
      <c r="H19" s="23">
        <v>8</v>
      </c>
      <c r="I19" s="23">
        <v>9</v>
      </c>
      <c r="J19" s="23">
        <v>10</v>
      </c>
      <c r="K19" s="23">
        <v>11</v>
      </c>
      <c r="L19" s="23">
        <v>12</v>
      </c>
      <c r="M19" s="23">
        <v>13</v>
      </c>
      <c r="N19" s="23">
        <v>14</v>
      </c>
      <c r="O19" s="23">
        <v>15</v>
      </c>
      <c r="P19" s="23">
        <v>16</v>
      </c>
      <c r="Q19" s="23">
        <v>17</v>
      </c>
      <c r="R19" s="25">
        <v>18</v>
      </c>
      <c r="S19" s="19">
        <v>19</v>
      </c>
      <c r="T19" s="447">
        <v>10</v>
      </c>
      <c r="U19" s="23">
        <v>21</v>
      </c>
      <c r="V19" s="23">
        <v>22</v>
      </c>
      <c r="W19" s="23">
        <v>23</v>
      </c>
      <c r="X19" s="23">
        <v>24</v>
      </c>
      <c r="Y19" s="23">
        <v>25</v>
      </c>
      <c r="Z19" s="25">
        <v>26</v>
      </c>
      <c r="AA19" s="19">
        <v>27</v>
      </c>
      <c r="AB19" s="447">
        <v>11</v>
      </c>
      <c r="AC19" s="23">
        <v>29</v>
      </c>
      <c r="AD19" s="23">
        <v>30</v>
      </c>
      <c r="AE19" s="23">
        <v>31</v>
      </c>
      <c r="AF19" s="25">
        <v>32</v>
      </c>
      <c r="AG19" s="627">
        <v>33</v>
      </c>
    </row>
    <row r="20" spans="1:33" s="34" customFormat="1" x14ac:dyDescent="0.25">
      <c r="A20" s="26"/>
      <c r="B20" s="27" t="s">
        <v>36</v>
      </c>
      <c r="C20" s="448"/>
      <c r="D20" s="449"/>
      <c r="E20" s="450"/>
      <c r="F20" s="451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0"/>
      <c r="S20" s="453"/>
      <c r="T20" s="451"/>
      <c r="U20" s="452"/>
      <c r="V20" s="452"/>
      <c r="W20" s="452"/>
      <c r="X20" s="452"/>
      <c r="Y20" s="452"/>
      <c r="Z20" s="450"/>
      <c r="AA20" s="453"/>
      <c r="AB20" s="451"/>
      <c r="AC20" s="452"/>
      <c r="AD20" s="452"/>
      <c r="AE20" s="452"/>
      <c r="AF20" s="450"/>
      <c r="AG20" s="628"/>
    </row>
    <row r="21" spans="1:33" s="34" customFormat="1" ht="12.75" thickBot="1" x14ac:dyDescent="0.3">
      <c r="A21" s="36"/>
      <c r="B21" s="37" t="s">
        <v>37</v>
      </c>
      <c r="C21" s="454">
        <f>SUM(C22,C25,C26,C27,C42,C43)</f>
        <v>504475</v>
      </c>
      <c r="D21" s="455">
        <f>SUM(D22,D25,D26,D27,D42,D43)</f>
        <v>534375</v>
      </c>
      <c r="E21" s="44">
        <f t="shared" ref="E21" si="0">SUM(E22,E25,E26,E42,E43)</f>
        <v>504475</v>
      </c>
      <c r="F21" s="455">
        <f>SUM(F22,F25,F26,F42,F43)</f>
        <v>534375</v>
      </c>
      <c r="G21" s="42">
        <f t="shared" ref="G21:Q21" si="1">SUM(G22,G25,G26,G42,G43)</f>
        <v>-800</v>
      </c>
      <c r="H21" s="42">
        <f t="shared" si="1"/>
        <v>-19179</v>
      </c>
      <c r="I21" s="42">
        <f t="shared" si="1"/>
        <v>-3596</v>
      </c>
      <c r="J21" s="42">
        <f t="shared" si="1"/>
        <v>-6325</v>
      </c>
      <c r="K21" s="42">
        <f t="shared" si="1"/>
        <v>0</v>
      </c>
      <c r="L21" s="42">
        <f t="shared" si="1"/>
        <v>0</v>
      </c>
      <c r="M21" s="42">
        <f t="shared" si="1"/>
        <v>0</v>
      </c>
      <c r="N21" s="42">
        <f t="shared" si="1"/>
        <v>0</v>
      </c>
      <c r="O21" s="42">
        <f t="shared" si="1"/>
        <v>0</v>
      </c>
      <c r="P21" s="42">
        <f t="shared" si="1"/>
        <v>0</v>
      </c>
      <c r="Q21" s="42">
        <f t="shared" si="1"/>
        <v>0</v>
      </c>
      <c r="R21" s="44">
        <f>SUM(R22,R25,R26,R42,R43)</f>
        <v>0</v>
      </c>
      <c r="S21" s="38">
        <f t="shared" ref="S21" si="2">SUM(S22,S25,S26,S42,S43)</f>
        <v>0</v>
      </c>
      <c r="T21" s="455">
        <f>SUM(T22,T25,T43)</f>
        <v>0</v>
      </c>
      <c r="U21" s="42">
        <f t="shared" ref="U21:Z21" si="3">SUM(U22,U25,U26,U42,U43)</f>
        <v>0</v>
      </c>
      <c r="V21" s="42">
        <f t="shared" si="3"/>
        <v>0</v>
      </c>
      <c r="W21" s="42">
        <f t="shared" si="3"/>
        <v>0</v>
      </c>
      <c r="X21" s="42">
        <f t="shared" si="3"/>
        <v>0</v>
      </c>
      <c r="Y21" s="42">
        <f t="shared" si="3"/>
        <v>0</v>
      </c>
      <c r="Z21" s="44">
        <f t="shared" si="3"/>
        <v>0</v>
      </c>
      <c r="AA21" s="38">
        <f>SUM(AA22,AA27,AA43)</f>
        <v>0</v>
      </c>
      <c r="AB21" s="455">
        <f>SUM(AB22,AB27,AB43)</f>
        <v>0</v>
      </c>
      <c r="AC21" s="42">
        <f>SUM(AC22,AC27,AC43)</f>
        <v>0</v>
      </c>
      <c r="AD21" s="42">
        <f t="shared" ref="AD21:AF21" si="4">SUM(AD22,AD25,AD26,AD42,AD43)</f>
        <v>0</v>
      </c>
      <c r="AE21" s="42">
        <f t="shared" si="4"/>
        <v>0</v>
      </c>
      <c r="AF21" s="44">
        <f t="shared" si="4"/>
        <v>0</v>
      </c>
      <c r="AG21" s="629">
        <f>SUM(AG22,AG45)</f>
        <v>0</v>
      </c>
    </row>
    <row r="22" spans="1:33" ht="12.75" thickTop="1" x14ac:dyDescent="0.25">
      <c r="A22" s="47"/>
      <c r="B22" s="48" t="s">
        <v>38</v>
      </c>
      <c r="C22" s="456">
        <f t="shared" ref="C22" si="5">SUM(C23:C24)</f>
        <v>0</v>
      </c>
      <c r="D22" s="457">
        <f t="shared" ref="D22:E22" si="6">SUM(D23:D24)</f>
        <v>0</v>
      </c>
      <c r="E22" s="55">
        <f t="shared" si="6"/>
        <v>0</v>
      </c>
      <c r="F22" s="457">
        <f>SUM(F23:F24)</f>
        <v>0</v>
      </c>
      <c r="G22" s="53">
        <f t="shared" ref="G22:Q22" si="7">SUM(G23:G24)</f>
        <v>0</v>
      </c>
      <c r="H22" s="53">
        <f t="shared" si="7"/>
        <v>0</v>
      </c>
      <c r="I22" s="53">
        <f t="shared" si="7"/>
        <v>0</v>
      </c>
      <c r="J22" s="53">
        <f t="shared" si="7"/>
        <v>0</v>
      </c>
      <c r="K22" s="53">
        <f t="shared" si="7"/>
        <v>0</v>
      </c>
      <c r="L22" s="53">
        <f t="shared" si="7"/>
        <v>0</v>
      </c>
      <c r="M22" s="53">
        <f t="shared" si="7"/>
        <v>0</v>
      </c>
      <c r="N22" s="53">
        <f t="shared" si="7"/>
        <v>0</v>
      </c>
      <c r="O22" s="53">
        <f t="shared" si="7"/>
        <v>0</v>
      </c>
      <c r="P22" s="53">
        <f t="shared" si="7"/>
        <v>0</v>
      </c>
      <c r="Q22" s="53">
        <f t="shared" si="7"/>
        <v>0</v>
      </c>
      <c r="R22" s="55">
        <f>SUM(R23:R24)</f>
        <v>0</v>
      </c>
      <c r="S22" s="49">
        <f t="shared" ref="S22" si="8">SUM(S23:S24)</f>
        <v>0</v>
      </c>
      <c r="T22" s="457">
        <f>SUM(T23:T24)</f>
        <v>0</v>
      </c>
      <c r="U22" s="53">
        <f t="shared" ref="U22:Z22" si="9">SUM(U23:U24)</f>
        <v>0</v>
      </c>
      <c r="V22" s="53">
        <f t="shared" si="9"/>
        <v>0</v>
      </c>
      <c r="W22" s="53">
        <f t="shared" si="9"/>
        <v>0</v>
      </c>
      <c r="X22" s="53">
        <f t="shared" si="9"/>
        <v>0</v>
      </c>
      <c r="Y22" s="53">
        <f t="shared" si="9"/>
        <v>0</v>
      </c>
      <c r="Z22" s="55">
        <f t="shared" si="9"/>
        <v>0</v>
      </c>
      <c r="AA22" s="49">
        <f>SUM(AA23:AA24)</f>
        <v>0</v>
      </c>
      <c r="AB22" s="457">
        <f>SUM(AB23:AB24)</f>
        <v>0</v>
      </c>
      <c r="AC22" s="53">
        <f>SUM(AC23:AC24)</f>
        <v>0</v>
      </c>
      <c r="AD22" s="53">
        <f t="shared" ref="AD22:AF22" si="10">SUM(AD23:AD24)</f>
        <v>0</v>
      </c>
      <c r="AE22" s="53">
        <f t="shared" si="10"/>
        <v>0</v>
      </c>
      <c r="AF22" s="55">
        <f t="shared" si="10"/>
        <v>0</v>
      </c>
      <c r="AG22" s="630">
        <f>SUM(AG23:AG24)</f>
        <v>0</v>
      </c>
    </row>
    <row r="23" spans="1:33" x14ac:dyDescent="0.25">
      <c r="A23" s="57"/>
      <c r="B23" s="58" t="s">
        <v>39</v>
      </c>
      <c r="C23" s="458">
        <f t="shared" ref="C23" si="11">SUM(E23,S23,AA23)</f>
        <v>0</v>
      </c>
      <c r="D23" s="459">
        <f>SUM(F23,T23,AB23)</f>
        <v>0</v>
      </c>
      <c r="E23" s="65">
        <f>SUM(F23:R23)</f>
        <v>0</v>
      </c>
      <c r="F23" s="460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5"/>
      <c r="S23" s="461">
        <f>SUM(T23:Z23)</f>
        <v>0</v>
      </c>
      <c r="T23" s="460"/>
      <c r="U23" s="63"/>
      <c r="V23" s="63"/>
      <c r="W23" s="63"/>
      <c r="X23" s="63"/>
      <c r="Y23" s="63"/>
      <c r="Z23" s="65"/>
      <c r="AA23" s="461">
        <f>SUM(AB23:AF23)</f>
        <v>0</v>
      </c>
      <c r="AB23" s="460"/>
      <c r="AC23" s="63"/>
      <c r="AD23" s="63"/>
      <c r="AE23" s="63"/>
      <c r="AF23" s="65"/>
      <c r="AG23" s="631"/>
    </row>
    <row r="24" spans="1:33" x14ac:dyDescent="0.25">
      <c r="A24" s="67"/>
      <c r="B24" s="68" t="s">
        <v>40</v>
      </c>
      <c r="C24" s="462">
        <f>SUM(E24,S24,AA24)</f>
        <v>0</v>
      </c>
      <c r="D24" s="463">
        <f>SUM(F24,T24,AB24)</f>
        <v>0</v>
      </c>
      <c r="E24" s="75">
        <f>SUM(F24:R24)</f>
        <v>0</v>
      </c>
      <c r="F24" s="464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5"/>
      <c r="S24" s="465">
        <f>SUM(T24:Z24)</f>
        <v>0</v>
      </c>
      <c r="T24" s="464"/>
      <c r="U24" s="73"/>
      <c r="V24" s="73"/>
      <c r="W24" s="73"/>
      <c r="X24" s="73"/>
      <c r="Y24" s="73"/>
      <c r="Z24" s="75"/>
      <c r="AA24" s="465">
        <f>SUM(AB24:AF24)</f>
        <v>0</v>
      </c>
      <c r="AB24" s="464"/>
      <c r="AC24" s="73"/>
      <c r="AD24" s="73"/>
      <c r="AE24" s="73"/>
      <c r="AF24" s="75"/>
      <c r="AG24" s="632"/>
    </row>
    <row r="25" spans="1:33" s="34" customFormat="1" ht="24.75" thickBot="1" x14ac:dyDescent="0.3">
      <c r="A25" s="77">
        <v>19300</v>
      </c>
      <c r="B25" s="77" t="s">
        <v>41</v>
      </c>
      <c r="C25" s="466">
        <f>SUM(E25,S25)</f>
        <v>504475</v>
      </c>
      <c r="D25" s="467">
        <f>SUM(F25,T25)</f>
        <v>534375</v>
      </c>
      <c r="E25" s="468">
        <f>SUM(F25:R25)</f>
        <v>504475</v>
      </c>
      <c r="F25" s="469">
        <f>F51</f>
        <v>534375</v>
      </c>
      <c r="G25" s="82">
        <v>-800</v>
      </c>
      <c r="H25" s="82">
        <f>-18984-195</f>
        <v>-19179</v>
      </c>
      <c r="I25" s="82">
        <v>-3596</v>
      </c>
      <c r="J25" s="82">
        <v>-6325</v>
      </c>
      <c r="K25" s="82"/>
      <c r="L25" s="82"/>
      <c r="M25" s="82"/>
      <c r="N25" s="82"/>
      <c r="O25" s="82"/>
      <c r="P25" s="82"/>
      <c r="Q25" s="82"/>
      <c r="R25" s="468"/>
      <c r="S25" s="470">
        <f>SUM(T25:Z25)</f>
        <v>0</v>
      </c>
      <c r="T25" s="469"/>
      <c r="U25" s="82"/>
      <c r="V25" s="82"/>
      <c r="W25" s="82"/>
      <c r="X25" s="82"/>
      <c r="Y25" s="82"/>
      <c r="Z25" s="468"/>
      <c r="AA25" s="471" t="s">
        <v>42</v>
      </c>
      <c r="AB25" s="472" t="s">
        <v>42</v>
      </c>
      <c r="AC25" s="85" t="s">
        <v>42</v>
      </c>
      <c r="AD25" s="88" t="s">
        <v>42</v>
      </c>
      <c r="AE25" s="88" t="s">
        <v>42</v>
      </c>
      <c r="AF25" s="473" t="s">
        <v>42</v>
      </c>
      <c r="AG25" s="633" t="s">
        <v>42</v>
      </c>
    </row>
    <row r="26" spans="1:33" s="34" customFormat="1" ht="36.75" customHeight="1" thickTop="1" x14ac:dyDescent="0.25">
      <c r="A26" s="90"/>
      <c r="B26" s="90" t="s">
        <v>43</v>
      </c>
      <c r="C26" s="474">
        <f>SUM(E26)</f>
        <v>0</v>
      </c>
      <c r="D26" s="475">
        <f>SUM(F26)</f>
        <v>0</v>
      </c>
      <c r="E26" s="476">
        <f>SUM(F26:R26)</f>
        <v>0</v>
      </c>
      <c r="F26" s="477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9"/>
      <c r="S26" s="480" t="s">
        <v>42</v>
      </c>
      <c r="T26" s="481" t="s">
        <v>42</v>
      </c>
      <c r="U26" s="96" t="s">
        <v>42</v>
      </c>
      <c r="V26" s="96" t="s">
        <v>42</v>
      </c>
      <c r="W26" s="96" t="s">
        <v>42</v>
      </c>
      <c r="X26" s="96" t="s">
        <v>42</v>
      </c>
      <c r="Y26" s="96" t="s">
        <v>42</v>
      </c>
      <c r="Z26" s="98" t="s">
        <v>42</v>
      </c>
      <c r="AA26" s="480" t="s">
        <v>42</v>
      </c>
      <c r="AB26" s="481" t="s">
        <v>42</v>
      </c>
      <c r="AC26" s="96" t="s">
        <v>42</v>
      </c>
      <c r="AD26" s="99" t="s">
        <v>42</v>
      </c>
      <c r="AE26" s="99" t="s">
        <v>42</v>
      </c>
      <c r="AF26" s="482" t="s">
        <v>42</v>
      </c>
      <c r="AG26" s="634" t="s">
        <v>42</v>
      </c>
    </row>
    <row r="27" spans="1:33" s="34" customFormat="1" ht="36" x14ac:dyDescent="0.25">
      <c r="A27" s="90">
        <v>21300</v>
      </c>
      <c r="B27" s="90" t="s">
        <v>44</v>
      </c>
      <c r="C27" s="474">
        <f>SUM(C28,C32,C34,C37)</f>
        <v>0</v>
      </c>
      <c r="D27" s="475">
        <f>SUM(D28,D32,D34,D37)</f>
        <v>0</v>
      </c>
      <c r="E27" s="98" t="s">
        <v>42</v>
      </c>
      <c r="F27" s="481" t="s">
        <v>42</v>
      </c>
      <c r="G27" s="96" t="s">
        <v>42</v>
      </c>
      <c r="H27" s="96" t="s">
        <v>42</v>
      </c>
      <c r="I27" s="96" t="s">
        <v>42</v>
      </c>
      <c r="J27" s="96" t="s">
        <v>42</v>
      </c>
      <c r="K27" s="96" t="s">
        <v>42</v>
      </c>
      <c r="L27" s="96" t="s">
        <v>42</v>
      </c>
      <c r="M27" s="96" t="s">
        <v>42</v>
      </c>
      <c r="N27" s="96" t="s">
        <v>42</v>
      </c>
      <c r="O27" s="96" t="s">
        <v>42</v>
      </c>
      <c r="P27" s="96" t="s">
        <v>42</v>
      </c>
      <c r="Q27" s="96" t="s">
        <v>42</v>
      </c>
      <c r="R27" s="98" t="s">
        <v>42</v>
      </c>
      <c r="S27" s="480" t="s">
        <v>42</v>
      </c>
      <c r="T27" s="481" t="s">
        <v>42</v>
      </c>
      <c r="U27" s="96" t="s">
        <v>42</v>
      </c>
      <c r="V27" s="96" t="s">
        <v>42</v>
      </c>
      <c r="W27" s="96" t="s">
        <v>42</v>
      </c>
      <c r="X27" s="96" t="s">
        <v>42</v>
      </c>
      <c r="Y27" s="96" t="s">
        <v>42</v>
      </c>
      <c r="Z27" s="98" t="s">
        <v>42</v>
      </c>
      <c r="AA27" s="91">
        <f>SUM(AA28,AA32,AA34,AA37)</f>
        <v>0</v>
      </c>
      <c r="AB27" s="475">
        <f>SUM(AB28,AB32,AB34,AB37)</f>
        <v>0</v>
      </c>
      <c r="AC27" s="103">
        <f>SUM(AC28,AC32,AC34,AC37)</f>
        <v>0</v>
      </c>
      <c r="AD27" s="228">
        <f t="shared" ref="AD27:AF27" si="12">SUM(AD28,AD32,AD34,AD37)</f>
        <v>0</v>
      </c>
      <c r="AE27" s="228">
        <f t="shared" si="12"/>
        <v>0</v>
      </c>
      <c r="AF27" s="483">
        <f t="shared" si="12"/>
        <v>0</v>
      </c>
      <c r="AG27" s="634" t="s">
        <v>42</v>
      </c>
    </row>
    <row r="28" spans="1:33" s="34" customFormat="1" ht="24" x14ac:dyDescent="0.25">
      <c r="A28" s="105">
        <v>21350</v>
      </c>
      <c r="B28" s="90" t="s">
        <v>45</v>
      </c>
      <c r="C28" s="474">
        <f>SUM(C29:C31)</f>
        <v>0</v>
      </c>
      <c r="D28" s="475">
        <f>SUM(D29:D31)</f>
        <v>0</v>
      </c>
      <c r="E28" s="98" t="s">
        <v>42</v>
      </c>
      <c r="F28" s="481" t="s">
        <v>42</v>
      </c>
      <c r="G28" s="96" t="s">
        <v>42</v>
      </c>
      <c r="H28" s="96" t="s">
        <v>42</v>
      </c>
      <c r="I28" s="96" t="s">
        <v>42</v>
      </c>
      <c r="J28" s="96" t="s">
        <v>42</v>
      </c>
      <c r="K28" s="96" t="s">
        <v>42</v>
      </c>
      <c r="L28" s="96" t="s">
        <v>42</v>
      </c>
      <c r="M28" s="96" t="s">
        <v>42</v>
      </c>
      <c r="N28" s="96" t="s">
        <v>42</v>
      </c>
      <c r="O28" s="96" t="s">
        <v>42</v>
      </c>
      <c r="P28" s="96" t="s">
        <v>42</v>
      </c>
      <c r="Q28" s="96" t="s">
        <v>42</v>
      </c>
      <c r="R28" s="98" t="s">
        <v>42</v>
      </c>
      <c r="S28" s="480" t="s">
        <v>42</v>
      </c>
      <c r="T28" s="481" t="s">
        <v>42</v>
      </c>
      <c r="U28" s="96" t="s">
        <v>42</v>
      </c>
      <c r="V28" s="96" t="s">
        <v>42</v>
      </c>
      <c r="W28" s="96" t="s">
        <v>42</v>
      </c>
      <c r="X28" s="96" t="s">
        <v>42</v>
      </c>
      <c r="Y28" s="96" t="s">
        <v>42</v>
      </c>
      <c r="Z28" s="98" t="s">
        <v>42</v>
      </c>
      <c r="AA28" s="91">
        <f>SUM(AA29:AA31)</f>
        <v>0</v>
      </c>
      <c r="AB28" s="475">
        <f>SUM(AB29:AB31)</f>
        <v>0</v>
      </c>
      <c r="AC28" s="103">
        <f>SUM(AC29:AC31)</f>
        <v>0</v>
      </c>
      <c r="AD28" s="228">
        <f t="shared" ref="AD28:AF28" si="13">SUM(AD29:AD31)</f>
        <v>0</v>
      </c>
      <c r="AE28" s="228">
        <f t="shared" si="13"/>
        <v>0</v>
      </c>
      <c r="AF28" s="483">
        <f t="shared" si="13"/>
        <v>0</v>
      </c>
      <c r="AG28" s="634" t="s">
        <v>42</v>
      </c>
    </row>
    <row r="29" spans="1:33" x14ac:dyDescent="0.25">
      <c r="A29" s="57">
        <v>21351</v>
      </c>
      <c r="B29" s="106" t="s">
        <v>46</v>
      </c>
      <c r="C29" s="458">
        <f>SUM(AA29)</f>
        <v>0</v>
      </c>
      <c r="D29" s="484">
        <f>SUM(AB29)</f>
        <v>0</v>
      </c>
      <c r="E29" s="116" t="s">
        <v>42</v>
      </c>
      <c r="F29" s="485" t="s">
        <v>42</v>
      </c>
      <c r="G29" s="111" t="s">
        <v>42</v>
      </c>
      <c r="H29" s="111" t="s">
        <v>42</v>
      </c>
      <c r="I29" s="111" t="s">
        <v>42</v>
      </c>
      <c r="J29" s="111" t="s">
        <v>42</v>
      </c>
      <c r="K29" s="111" t="s">
        <v>42</v>
      </c>
      <c r="L29" s="111" t="s">
        <v>42</v>
      </c>
      <c r="M29" s="111" t="s">
        <v>42</v>
      </c>
      <c r="N29" s="111" t="s">
        <v>42</v>
      </c>
      <c r="O29" s="111" t="s">
        <v>42</v>
      </c>
      <c r="P29" s="111" t="s">
        <v>42</v>
      </c>
      <c r="Q29" s="111" t="s">
        <v>42</v>
      </c>
      <c r="R29" s="116" t="s">
        <v>42</v>
      </c>
      <c r="S29" s="486" t="s">
        <v>42</v>
      </c>
      <c r="T29" s="485" t="s">
        <v>42</v>
      </c>
      <c r="U29" s="111" t="s">
        <v>42</v>
      </c>
      <c r="V29" s="111" t="s">
        <v>42</v>
      </c>
      <c r="W29" s="111" t="s">
        <v>42</v>
      </c>
      <c r="X29" s="111" t="s">
        <v>42</v>
      </c>
      <c r="Y29" s="111" t="s">
        <v>42</v>
      </c>
      <c r="Z29" s="116" t="s">
        <v>42</v>
      </c>
      <c r="AA29" s="59">
        <f>SUM(AB29:AF29)</f>
        <v>0</v>
      </c>
      <c r="AB29" s="487"/>
      <c r="AC29" s="488"/>
      <c r="AD29" s="488"/>
      <c r="AE29" s="488"/>
      <c r="AF29" s="489"/>
      <c r="AG29" s="635" t="s">
        <v>42</v>
      </c>
    </row>
    <row r="30" spans="1:33" x14ac:dyDescent="0.25">
      <c r="A30" s="67">
        <v>21352</v>
      </c>
      <c r="B30" s="117" t="s">
        <v>47</v>
      </c>
      <c r="C30" s="462">
        <f t="shared" ref="C30" si="14">SUM(AA30)</f>
        <v>0</v>
      </c>
      <c r="D30" s="490">
        <f t="shared" ref="D30:D31" si="15">SUM(AB30)</f>
        <v>0</v>
      </c>
      <c r="E30" s="127" t="s">
        <v>42</v>
      </c>
      <c r="F30" s="491" t="s">
        <v>42</v>
      </c>
      <c r="G30" s="122" t="s">
        <v>42</v>
      </c>
      <c r="H30" s="122" t="s">
        <v>42</v>
      </c>
      <c r="I30" s="122" t="s">
        <v>42</v>
      </c>
      <c r="J30" s="122" t="s">
        <v>42</v>
      </c>
      <c r="K30" s="122" t="s">
        <v>42</v>
      </c>
      <c r="L30" s="122" t="s">
        <v>42</v>
      </c>
      <c r="M30" s="122" t="s">
        <v>42</v>
      </c>
      <c r="N30" s="122" t="s">
        <v>42</v>
      </c>
      <c r="O30" s="122" t="s">
        <v>42</v>
      </c>
      <c r="P30" s="122" t="s">
        <v>42</v>
      </c>
      <c r="Q30" s="122" t="s">
        <v>42</v>
      </c>
      <c r="R30" s="127" t="s">
        <v>42</v>
      </c>
      <c r="S30" s="492" t="s">
        <v>42</v>
      </c>
      <c r="T30" s="491" t="s">
        <v>42</v>
      </c>
      <c r="U30" s="122" t="s">
        <v>42</v>
      </c>
      <c r="V30" s="122" t="s">
        <v>42</v>
      </c>
      <c r="W30" s="122" t="s">
        <v>42</v>
      </c>
      <c r="X30" s="122" t="s">
        <v>42</v>
      </c>
      <c r="Y30" s="122" t="s">
        <v>42</v>
      </c>
      <c r="Z30" s="127" t="s">
        <v>42</v>
      </c>
      <c r="AA30" s="69">
        <f>SUM(AB30:AF30)</f>
        <v>0</v>
      </c>
      <c r="AB30" s="493"/>
      <c r="AC30" s="494"/>
      <c r="AD30" s="494"/>
      <c r="AE30" s="494"/>
      <c r="AF30" s="495"/>
      <c r="AG30" s="636" t="s">
        <v>42</v>
      </c>
    </row>
    <row r="31" spans="1:33" ht="24" x14ac:dyDescent="0.25">
      <c r="A31" s="67">
        <v>21359</v>
      </c>
      <c r="B31" s="117" t="s">
        <v>48</v>
      </c>
      <c r="C31" s="462">
        <f>SUM(AA31)</f>
        <v>0</v>
      </c>
      <c r="D31" s="490">
        <f t="shared" si="15"/>
        <v>0</v>
      </c>
      <c r="E31" s="127" t="s">
        <v>42</v>
      </c>
      <c r="F31" s="491" t="s">
        <v>42</v>
      </c>
      <c r="G31" s="122" t="s">
        <v>42</v>
      </c>
      <c r="H31" s="122" t="s">
        <v>42</v>
      </c>
      <c r="I31" s="122" t="s">
        <v>42</v>
      </c>
      <c r="J31" s="122" t="s">
        <v>42</v>
      </c>
      <c r="K31" s="122" t="s">
        <v>42</v>
      </c>
      <c r="L31" s="122" t="s">
        <v>42</v>
      </c>
      <c r="M31" s="122" t="s">
        <v>42</v>
      </c>
      <c r="N31" s="122" t="s">
        <v>42</v>
      </c>
      <c r="O31" s="122" t="s">
        <v>42</v>
      </c>
      <c r="P31" s="122" t="s">
        <v>42</v>
      </c>
      <c r="Q31" s="122" t="s">
        <v>42</v>
      </c>
      <c r="R31" s="127" t="s">
        <v>42</v>
      </c>
      <c r="S31" s="492" t="s">
        <v>42</v>
      </c>
      <c r="T31" s="491" t="s">
        <v>42</v>
      </c>
      <c r="U31" s="122" t="s">
        <v>42</v>
      </c>
      <c r="V31" s="122" t="s">
        <v>42</v>
      </c>
      <c r="W31" s="122" t="s">
        <v>42</v>
      </c>
      <c r="X31" s="122" t="s">
        <v>42</v>
      </c>
      <c r="Y31" s="122" t="s">
        <v>42</v>
      </c>
      <c r="Z31" s="127" t="s">
        <v>42</v>
      </c>
      <c r="AA31" s="69">
        <f>SUM(AB31:AF31)</f>
        <v>0</v>
      </c>
      <c r="AB31" s="493"/>
      <c r="AC31" s="494"/>
      <c r="AD31" s="494"/>
      <c r="AE31" s="494"/>
      <c r="AF31" s="495"/>
      <c r="AG31" s="636" t="s">
        <v>42</v>
      </c>
    </row>
    <row r="32" spans="1:33" s="34" customFormat="1" ht="36" x14ac:dyDescent="0.25">
      <c r="A32" s="105">
        <v>21370</v>
      </c>
      <c r="B32" s="90" t="s">
        <v>49</v>
      </c>
      <c r="C32" s="474">
        <f>SUM(C33)</f>
        <v>0</v>
      </c>
      <c r="D32" s="475">
        <f>SUM(D33)</f>
        <v>0</v>
      </c>
      <c r="E32" s="98" t="s">
        <v>42</v>
      </c>
      <c r="F32" s="481" t="s">
        <v>42</v>
      </c>
      <c r="G32" s="96" t="s">
        <v>42</v>
      </c>
      <c r="H32" s="96" t="s">
        <v>42</v>
      </c>
      <c r="I32" s="96" t="s">
        <v>42</v>
      </c>
      <c r="J32" s="96" t="s">
        <v>42</v>
      </c>
      <c r="K32" s="96" t="s">
        <v>42</v>
      </c>
      <c r="L32" s="96" t="s">
        <v>42</v>
      </c>
      <c r="M32" s="96" t="s">
        <v>42</v>
      </c>
      <c r="N32" s="96" t="s">
        <v>42</v>
      </c>
      <c r="O32" s="96" t="s">
        <v>42</v>
      </c>
      <c r="P32" s="96" t="s">
        <v>42</v>
      </c>
      <c r="Q32" s="96" t="s">
        <v>42</v>
      </c>
      <c r="R32" s="98" t="s">
        <v>42</v>
      </c>
      <c r="S32" s="480" t="s">
        <v>42</v>
      </c>
      <c r="T32" s="481" t="s">
        <v>42</v>
      </c>
      <c r="U32" s="96" t="s">
        <v>42</v>
      </c>
      <c r="V32" s="96" t="s">
        <v>42</v>
      </c>
      <c r="W32" s="96" t="s">
        <v>42</v>
      </c>
      <c r="X32" s="96" t="s">
        <v>42</v>
      </c>
      <c r="Y32" s="96" t="s">
        <v>42</v>
      </c>
      <c r="Z32" s="98" t="s">
        <v>42</v>
      </c>
      <c r="AA32" s="91">
        <f>SUM(AA33)</f>
        <v>0</v>
      </c>
      <c r="AB32" s="475">
        <f>SUM(AB33)</f>
        <v>0</v>
      </c>
      <c r="AC32" s="103">
        <f>SUM(AC33)</f>
        <v>0</v>
      </c>
      <c r="AD32" s="228">
        <f t="shared" ref="AD32:AF32" si="16">SUM(AD33)</f>
        <v>0</v>
      </c>
      <c r="AE32" s="228">
        <f t="shared" si="16"/>
        <v>0</v>
      </c>
      <c r="AF32" s="483">
        <f t="shared" si="16"/>
        <v>0</v>
      </c>
      <c r="AG32" s="634" t="s">
        <v>42</v>
      </c>
    </row>
    <row r="33" spans="1:33" ht="36" x14ac:dyDescent="0.25">
      <c r="A33" s="128">
        <v>21379</v>
      </c>
      <c r="B33" s="129" t="s">
        <v>50</v>
      </c>
      <c r="C33" s="496">
        <f t="shared" ref="C33:D33" si="17">SUM(AA33)</f>
        <v>0</v>
      </c>
      <c r="D33" s="497">
        <f t="shared" si="17"/>
        <v>0</v>
      </c>
      <c r="E33" s="139" t="s">
        <v>42</v>
      </c>
      <c r="F33" s="498" t="s">
        <v>42</v>
      </c>
      <c r="G33" s="134" t="s">
        <v>42</v>
      </c>
      <c r="H33" s="134" t="s">
        <v>42</v>
      </c>
      <c r="I33" s="134" t="s">
        <v>42</v>
      </c>
      <c r="J33" s="134" t="s">
        <v>42</v>
      </c>
      <c r="K33" s="134" t="s">
        <v>42</v>
      </c>
      <c r="L33" s="134" t="s">
        <v>42</v>
      </c>
      <c r="M33" s="134" t="s">
        <v>42</v>
      </c>
      <c r="N33" s="134" t="s">
        <v>42</v>
      </c>
      <c r="O33" s="134" t="s">
        <v>42</v>
      </c>
      <c r="P33" s="134" t="s">
        <v>42</v>
      </c>
      <c r="Q33" s="134" t="s">
        <v>42</v>
      </c>
      <c r="R33" s="139" t="s">
        <v>42</v>
      </c>
      <c r="S33" s="499" t="s">
        <v>42</v>
      </c>
      <c r="T33" s="498" t="s">
        <v>42</v>
      </c>
      <c r="U33" s="134" t="s">
        <v>42</v>
      </c>
      <c r="V33" s="134" t="s">
        <v>42</v>
      </c>
      <c r="W33" s="134" t="s">
        <v>42</v>
      </c>
      <c r="X33" s="134" t="s">
        <v>42</v>
      </c>
      <c r="Y33" s="134" t="s">
        <v>42</v>
      </c>
      <c r="Z33" s="139" t="s">
        <v>42</v>
      </c>
      <c r="AA33" s="151">
        <f>SUM(AB33:AF33)</f>
        <v>0</v>
      </c>
      <c r="AB33" s="500"/>
      <c r="AC33" s="501"/>
      <c r="AD33" s="501"/>
      <c r="AE33" s="501"/>
      <c r="AF33" s="502"/>
      <c r="AG33" s="637" t="s">
        <v>42</v>
      </c>
    </row>
    <row r="34" spans="1:33" s="34" customFormat="1" x14ac:dyDescent="0.25">
      <c r="A34" s="105">
        <v>21380</v>
      </c>
      <c r="B34" s="90" t="s">
        <v>51</v>
      </c>
      <c r="C34" s="474">
        <f>SUM(C35:C36)</f>
        <v>0</v>
      </c>
      <c r="D34" s="475">
        <f>SUM(D35:D36)</f>
        <v>0</v>
      </c>
      <c r="E34" s="98" t="s">
        <v>42</v>
      </c>
      <c r="F34" s="481" t="s">
        <v>42</v>
      </c>
      <c r="G34" s="96" t="s">
        <v>42</v>
      </c>
      <c r="H34" s="96" t="s">
        <v>42</v>
      </c>
      <c r="I34" s="96" t="s">
        <v>42</v>
      </c>
      <c r="J34" s="96" t="s">
        <v>42</v>
      </c>
      <c r="K34" s="96" t="s">
        <v>42</v>
      </c>
      <c r="L34" s="96" t="s">
        <v>42</v>
      </c>
      <c r="M34" s="96" t="s">
        <v>42</v>
      </c>
      <c r="N34" s="96" t="s">
        <v>42</v>
      </c>
      <c r="O34" s="96" t="s">
        <v>42</v>
      </c>
      <c r="P34" s="96" t="s">
        <v>42</v>
      </c>
      <c r="Q34" s="96" t="s">
        <v>42</v>
      </c>
      <c r="R34" s="98" t="s">
        <v>42</v>
      </c>
      <c r="S34" s="480" t="s">
        <v>42</v>
      </c>
      <c r="T34" s="481" t="s">
        <v>42</v>
      </c>
      <c r="U34" s="96" t="s">
        <v>42</v>
      </c>
      <c r="V34" s="96" t="s">
        <v>42</v>
      </c>
      <c r="W34" s="96" t="s">
        <v>42</v>
      </c>
      <c r="X34" s="96" t="s">
        <v>42</v>
      </c>
      <c r="Y34" s="96" t="s">
        <v>42</v>
      </c>
      <c r="Z34" s="98" t="s">
        <v>42</v>
      </c>
      <c r="AA34" s="91">
        <f>SUM(AA35:AA36)</f>
        <v>0</v>
      </c>
      <c r="AB34" s="475">
        <f>SUM(AB35:AB36)</f>
        <v>0</v>
      </c>
      <c r="AC34" s="103">
        <f>SUM(AC35:AC36)</f>
        <v>0</v>
      </c>
      <c r="AD34" s="228">
        <f t="shared" ref="AD34:AF34" si="18">SUM(AD35:AD36)</f>
        <v>0</v>
      </c>
      <c r="AE34" s="228">
        <f t="shared" si="18"/>
        <v>0</v>
      </c>
      <c r="AF34" s="483">
        <f t="shared" si="18"/>
        <v>0</v>
      </c>
      <c r="AG34" s="634" t="s">
        <v>42</v>
      </c>
    </row>
    <row r="35" spans="1:33" x14ac:dyDescent="0.25">
      <c r="A35" s="58">
        <v>21381</v>
      </c>
      <c r="B35" s="106" t="s">
        <v>52</v>
      </c>
      <c r="C35" s="458">
        <f>SUM(AA35)</f>
        <v>0</v>
      </c>
      <c r="D35" s="484">
        <f>SUM(AB35)</f>
        <v>0</v>
      </c>
      <c r="E35" s="116" t="s">
        <v>42</v>
      </c>
      <c r="F35" s="485" t="s">
        <v>42</v>
      </c>
      <c r="G35" s="111" t="s">
        <v>42</v>
      </c>
      <c r="H35" s="111" t="s">
        <v>42</v>
      </c>
      <c r="I35" s="111" t="s">
        <v>42</v>
      </c>
      <c r="J35" s="111" t="s">
        <v>42</v>
      </c>
      <c r="K35" s="111" t="s">
        <v>42</v>
      </c>
      <c r="L35" s="111" t="s">
        <v>42</v>
      </c>
      <c r="M35" s="111" t="s">
        <v>42</v>
      </c>
      <c r="N35" s="111" t="s">
        <v>42</v>
      </c>
      <c r="O35" s="111" t="s">
        <v>42</v>
      </c>
      <c r="P35" s="111" t="s">
        <v>42</v>
      </c>
      <c r="Q35" s="111" t="s">
        <v>42</v>
      </c>
      <c r="R35" s="116" t="s">
        <v>42</v>
      </c>
      <c r="S35" s="486" t="s">
        <v>42</v>
      </c>
      <c r="T35" s="485" t="s">
        <v>42</v>
      </c>
      <c r="U35" s="111" t="s">
        <v>42</v>
      </c>
      <c r="V35" s="111" t="s">
        <v>42</v>
      </c>
      <c r="W35" s="111" t="s">
        <v>42</v>
      </c>
      <c r="X35" s="111" t="s">
        <v>42</v>
      </c>
      <c r="Y35" s="111" t="s">
        <v>42</v>
      </c>
      <c r="Z35" s="116" t="s">
        <v>42</v>
      </c>
      <c r="AA35" s="59">
        <f>SUM(AB35:AF35)</f>
        <v>0</v>
      </c>
      <c r="AB35" s="487"/>
      <c r="AC35" s="488"/>
      <c r="AD35" s="488"/>
      <c r="AE35" s="488"/>
      <c r="AF35" s="489"/>
      <c r="AG35" s="635" t="s">
        <v>42</v>
      </c>
    </row>
    <row r="36" spans="1:33" ht="24" x14ac:dyDescent="0.25">
      <c r="A36" s="68">
        <v>21383</v>
      </c>
      <c r="B36" s="117" t="s">
        <v>53</v>
      </c>
      <c r="C36" s="462">
        <f>SUM(AA36)</f>
        <v>0</v>
      </c>
      <c r="D36" s="490">
        <f>SUM(AB36)</f>
        <v>0</v>
      </c>
      <c r="E36" s="127" t="s">
        <v>42</v>
      </c>
      <c r="F36" s="491" t="s">
        <v>42</v>
      </c>
      <c r="G36" s="122" t="s">
        <v>42</v>
      </c>
      <c r="H36" s="122" t="s">
        <v>42</v>
      </c>
      <c r="I36" s="122" t="s">
        <v>42</v>
      </c>
      <c r="J36" s="122" t="s">
        <v>42</v>
      </c>
      <c r="K36" s="122" t="s">
        <v>42</v>
      </c>
      <c r="L36" s="122" t="s">
        <v>42</v>
      </c>
      <c r="M36" s="122" t="s">
        <v>42</v>
      </c>
      <c r="N36" s="122" t="s">
        <v>42</v>
      </c>
      <c r="O36" s="122" t="s">
        <v>42</v>
      </c>
      <c r="P36" s="122" t="s">
        <v>42</v>
      </c>
      <c r="Q36" s="122" t="s">
        <v>42</v>
      </c>
      <c r="R36" s="127" t="s">
        <v>42</v>
      </c>
      <c r="S36" s="492" t="s">
        <v>42</v>
      </c>
      <c r="T36" s="491" t="s">
        <v>42</v>
      </c>
      <c r="U36" s="122" t="s">
        <v>42</v>
      </c>
      <c r="V36" s="122" t="s">
        <v>42</v>
      </c>
      <c r="W36" s="122" t="s">
        <v>42</v>
      </c>
      <c r="X36" s="122" t="s">
        <v>42</v>
      </c>
      <c r="Y36" s="122" t="s">
        <v>42</v>
      </c>
      <c r="Z36" s="127" t="s">
        <v>42</v>
      </c>
      <c r="AA36" s="69">
        <f>SUM(AB36:AF36)</f>
        <v>0</v>
      </c>
      <c r="AB36" s="493"/>
      <c r="AC36" s="494"/>
      <c r="AD36" s="494"/>
      <c r="AE36" s="494"/>
      <c r="AF36" s="495"/>
      <c r="AG36" s="636" t="s">
        <v>42</v>
      </c>
    </row>
    <row r="37" spans="1:33" s="34" customFormat="1" ht="24" x14ac:dyDescent="0.25">
      <c r="A37" s="105">
        <v>21390</v>
      </c>
      <c r="B37" s="90" t="s">
        <v>54</v>
      </c>
      <c r="C37" s="474">
        <f>SUM(C38:C41)</f>
        <v>0</v>
      </c>
      <c r="D37" s="475">
        <f>SUM(D38:D41)</f>
        <v>0</v>
      </c>
      <c r="E37" s="98" t="s">
        <v>42</v>
      </c>
      <c r="F37" s="481" t="s">
        <v>42</v>
      </c>
      <c r="G37" s="96" t="s">
        <v>42</v>
      </c>
      <c r="H37" s="96" t="s">
        <v>42</v>
      </c>
      <c r="I37" s="96" t="s">
        <v>42</v>
      </c>
      <c r="J37" s="96" t="s">
        <v>42</v>
      </c>
      <c r="K37" s="96" t="s">
        <v>42</v>
      </c>
      <c r="L37" s="96" t="s">
        <v>42</v>
      </c>
      <c r="M37" s="96" t="s">
        <v>42</v>
      </c>
      <c r="N37" s="96" t="s">
        <v>42</v>
      </c>
      <c r="O37" s="96" t="s">
        <v>42</v>
      </c>
      <c r="P37" s="96" t="s">
        <v>42</v>
      </c>
      <c r="Q37" s="96" t="s">
        <v>42</v>
      </c>
      <c r="R37" s="98" t="s">
        <v>42</v>
      </c>
      <c r="S37" s="480" t="s">
        <v>42</v>
      </c>
      <c r="T37" s="481" t="s">
        <v>42</v>
      </c>
      <c r="U37" s="96" t="s">
        <v>42</v>
      </c>
      <c r="V37" s="96" t="s">
        <v>42</v>
      </c>
      <c r="W37" s="96" t="s">
        <v>42</v>
      </c>
      <c r="X37" s="96" t="s">
        <v>42</v>
      </c>
      <c r="Y37" s="96" t="s">
        <v>42</v>
      </c>
      <c r="Z37" s="98" t="s">
        <v>42</v>
      </c>
      <c r="AA37" s="91">
        <f>SUM(AA38:AA41)</f>
        <v>0</v>
      </c>
      <c r="AB37" s="475">
        <f>SUM(AB38:AB41)</f>
        <v>0</v>
      </c>
      <c r="AC37" s="103">
        <f>SUM(AC38:AC41)</f>
        <v>0</v>
      </c>
      <c r="AD37" s="228">
        <f t="shared" ref="AD37:AF37" si="19">SUM(AD38:AD41)</f>
        <v>0</v>
      </c>
      <c r="AE37" s="228">
        <f t="shared" si="19"/>
        <v>0</v>
      </c>
      <c r="AF37" s="483">
        <f t="shared" si="19"/>
        <v>0</v>
      </c>
      <c r="AG37" s="634" t="s">
        <v>42</v>
      </c>
    </row>
    <row r="38" spans="1:33" ht="24" x14ac:dyDescent="0.25">
      <c r="A38" s="58">
        <v>21391</v>
      </c>
      <c r="B38" s="106" t="s">
        <v>55</v>
      </c>
      <c r="C38" s="458">
        <f>SUM(AA38)</f>
        <v>0</v>
      </c>
      <c r="D38" s="484">
        <f>SUM(AB38)</f>
        <v>0</v>
      </c>
      <c r="E38" s="116" t="s">
        <v>42</v>
      </c>
      <c r="F38" s="485" t="s">
        <v>42</v>
      </c>
      <c r="G38" s="111" t="s">
        <v>42</v>
      </c>
      <c r="H38" s="111" t="s">
        <v>42</v>
      </c>
      <c r="I38" s="111" t="s">
        <v>42</v>
      </c>
      <c r="J38" s="111" t="s">
        <v>42</v>
      </c>
      <c r="K38" s="111" t="s">
        <v>42</v>
      </c>
      <c r="L38" s="111" t="s">
        <v>42</v>
      </c>
      <c r="M38" s="111" t="s">
        <v>42</v>
      </c>
      <c r="N38" s="111" t="s">
        <v>42</v>
      </c>
      <c r="O38" s="111" t="s">
        <v>42</v>
      </c>
      <c r="P38" s="111" t="s">
        <v>42</v>
      </c>
      <c r="Q38" s="111" t="s">
        <v>42</v>
      </c>
      <c r="R38" s="116" t="s">
        <v>42</v>
      </c>
      <c r="S38" s="486" t="s">
        <v>42</v>
      </c>
      <c r="T38" s="485" t="s">
        <v>42</v>
      </c>
      <c r="U38" s="111" t="s">
        <v>42</v>
      </c>
      <c r="V38" s="111" t="s">
        <v>42</v>
      </c>
      <c r="W38" s="111" t="s">
        <v>42</v>
      </c>
      <c r="X38" s="111" t="s">
        <v>42</v>
      </c>
      <c r="Y38" s="111" t="s">
        <v>42</v>
      </c>
      <c r="Z38" s="116" t="s">
        <v>42</v>
      </c>
      <c r="AA38" s="59">
        <f>SUM(AB38:AF38)</f>
        <v>0</v>
      </c>
      <c r="AB38" s="487"/>
      <c r="AC38" s="488"/>
      <c r="AD38" s="488"/>
      <c r="AE38" s="488"/>
      <c r="AF38" s="489"/>
      <c r="AG38" s="635" t="s">
        <v>42</v>
      </c>
    </row>
    <row r="39" spans="1:33" x14ac:dyDescent="0.25">
      <c r="A39" s="68">
        <v>21393</v>
      </c>
      <c r="B39" s="117" t="s">
        <v>56</v>
      </c>
      <c r="C39" s="462">
        <f t="shared" ref="C39:C40" si="20">SUM(AA39)</f>
        <v>0</v>
      </c>
      <c r="D39" s="490">
        <f t="shared" ref="D39:D41" si="21">SUM(AB39)</f>
        <v>0</v>
      </c>
      <c r="E39" s="127" t="s">
        <v>42</v>
      </c>
      <c r="F39" s="491" t="s">
        <v>42</v>
      </c>
      <c r="G39" s="122" t="s">
        <v>42</v>
      </c>
      <c r="H39" s="122" t="s">
        <v>42</v>
      </c>
      <c r="I39" s="122" t="s">
        <v>42</v>
      </c>
      <c r="J39" s="122" t="s">
        <v>42</v>
      </c>
      <c r="K39" s="122" t="s">
        <v>42</v>
      </c>
      <c r="L39" s="122" t="s">
        <v>42</v>
      </c>
      <c r="M39" s="122" t="s">
        <v>42</v>
      </c>
      <c r="N39" s="122" t="s">
        <v>42</v>
      </c>
      <c r="O39" s="122" t="s">
        <v>42</v>
      </c>
      <c r="P39" s="122" t="s">
        <v>42</v>
      </c>
      <c r="Q39" s="122" t="s">
        <v>42</v>
      </c>
      <c r="R39" s="127" t="s">
        <v>42</v>
      </c>
      <c r="S39" s="492" t="s">
        <v>42</v>
      </c>
      <c r="T39" s="491" t="s">
        <v>42</v>
      </c>
      <c r="U39" s="122" t="s">
        <v>42</v>
      </c>
      <c r="V39" s="122" t="s">
        <v>42</v>
      </c>
      <c r="W39" s="122" t="s">
        <v>42</v>
      </c>
      <c r="X39" s="122" t="s">
        <v>42</v>
      </c>
      <c r="Y39" s="122" t="s">
        <v>42</v>
      </c>
      <c r="Z39" s="127" t="s">
        <v>42</v>
      </c>
      <c r="AA39" s="69">
        <f>SUM(AB39:AF39)</f>
        <v>0</v>
      </c>
      <c r="AB39" s="493"/>
      <c r="AC39" s="494"/>
      <c r="AD39" s="494"/>
      <c r="AE39" s="494"/>
      <c r="AF39" s="495"/>
      <c r="AG39" s="636" t="s">
        <v>42</v>
      </c>
    </row>
    <row r="40" spans="1:33" x14ac:dyDescent="0.25">
      <c r="A40" s="68">
        <v>21395</v>
      </c>
      <c r="B40" s="117" t="s">
        <v>57</v>
      </c>
      <c r="C40" s="462">
        <f t="shared" si="20"/>
        <v>0</v>
      </c>
      <c r="D40" s="490">
        <f t="shared" si="21"/>
        <v>0</v>
      </c>
      <c r="E40" s="127" t="s">
        <v>42</v>
      </c>
      <c r="F40" s="491" t="s">
        <v>42</v>
      </c>
      <c r="G40" s="122" t="s">
        <v>42</v>
      </c>
      <c r="H40" s="122" t="s">
        <v>42</v>
      </c>
      <c r="I40" s="122" t="s">
        <v>42</v>
      </c>
      <c r="J40" s="122" t="s">
        <v>42</v>
      </c>
      <c r="K40" s="122" t="s">
        <v>42</v>
      </c>
      <c r="L40" s="122" t="s">
        <v>42</v>
      </c>
      <c r="M40" s="122" t="s">
        <v>42</v>
      </c>
      <c r="N40" s="122" t="s">
        <v>42</v>
      </c>
      <c r="O40" s="122" t="s">
        <v>42</v>
      </c>
      <c r="P40" s="122" t="s">
        <v>42</v>
      </c>
      <c r="Q40" s="122" t="s">
        <v>42</v>
      </c>
      <c r="R40" s="127" t="s">
        <v>42</v>
      </c>
      <c r="S40" s="492" t="s">
        <v>42</v>
      </c>
      <c r="T40" s="491" t="s">
        <v>42</v>
      </c>
      <c r="U40" s="122" t="s">
        <v>42</v>
      </c>
      <c r="V40" s="122" t="s">
        <v>42</v>
      </c>
      <c r="W40" s="122" t="s">
        <v>42</v>
      </c>
      <c r="X40" s="122" t="s">
        <v>42</v>
      </c>
      <c r="Y40" s="122" t="s">
        <v>42</v>
      </c>
      <c r="Z40" s="127" t="s">
        <v>42</v>
      </c>
      <c r="AA40" s="69">
        <f>SUM(AB40:AF40)</f>
        <v>0</v>
      </c>
      <c r="AB40" s="493"/>
      <c r="AC40" s="494"/>
      <c r="AD40" s="494"/>
      <c r="AE40" s="494"/>
      <c r="AF40" s="495"/>
      <c r="AG40" s="636" t="s">
        <v>42</v>
      </c>
    </row>
    <row r="41" spans="1:33" ht="24" x14ac:dyDescent="0.25">
      <c r="A41" s="68">
        <v>21399</v>
      </c>
      <c r="B41" s="117" t="s">
        <v>58</v>
      </c>
      <c r="C41" s="462">
        <f>SUM(AA41)</f>
        <v>0</v>
      </c>
      <c r="D41" s="490">
        <f t="shared" si="21"/>
        <v>0</v>
      </c>
      <c r="E41" s="127" t="s">
        <v>42</v>
      </c>
      <c r="F41" s="491" t="s">
        <v>42</v>
      </c>
      <c r="G41" s="122" t="s">
        <v>42</v>
      </c>
      <c r="H41" s="122" t="s">
        <v>42</v>
      </c>
      <c r="I41" s="122" t="s">
        <v>42</v>
      </c>
      <c r="J41" s="122" t="s">
        <v>42</v>
      </c>
      <c r="K41" s="122" t="s">
        <v>42</v>
      </c>
      <c r="L41" s="122" t="s">
        <v>42</v>
      </c>
      <c r="M41" s="122" t="s">
        <v>42</v>
      </c>
      <c r="N41" s="122" t="s">
        <v>42</v>
      </c>
      <c r="O41" s="122" t="s">
        <v>42</v>
      </c>
      <c r="P41" s="122" t="s">
        <v>42</v>
      </c>
      <c r="Q41" s="122" t="s">
        <v>42</v>
      </c>
      <c r="R41" s="127" t="s">
        <v>42</v>
      </c>
      <c r="S41" s="492" t="s">
        <v>42</v>
      </c>
      <c r="T41" s="491" t="s">
        <v>42</v>
      </c>
      <c r="U41" s="122" t="s">
        <v>42</v>
      </c>
      <c r="V41" s="122" t="s">
        <v>42</v>
      </c>
      <c r="W41" s="122" t="s">
        <v>42</v>
      </c>
      <c r="X41" s="122" t="s">
        <v>42</v>
      </c>
      <c r="Y41" s="122" t="s">
        <v>42</v>
      </c>
      <c r="Z41" s="127" t="s">
        <v>42</v>
      </c>
      <c r="AA41" s="69">
        <f>SUM(AB41:AF41)</f>
        <v>0</v>
      </c>
      <c r="AB41" s="493"/>
      <c r="AC41" s="494"/>
      <c r="AD41" s="494"/>
      <c r="AE41" s="494"/>
      <c r="AF41" s="495"/>
      <c r="AG41" s="636" t="s">
        <v>42</v>
      </c>
    </row>
    <row r="42" spans="1:33" s="34" customFormat="1" ht="36.75" customHeight="1" x14ac:dyDescent="0.25">
      <c r="A42" s="105">
        <v>21420</v>
      </c>
      <c r="B42" s="90" t="s">
        <v>59</v>
      </c>
      <c r="C42" s="474">
        <f>SUM(E42,)</f>
        <v>0</v>
      </c>
      <c r="D42" s="503">
        <f>SUM(F42,)</f>
        <v>0</v>
      </c>
      <c r="E42" s="476">
        <f>SUM(F42:R42)</f>
        <v>0</v>
      </c>
      <c r="F42" s="504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476"/>
      <c r="S42" s="492" t="s">
        <v>42</v>
      </c>
      <c r="T42" s="481" t="s">
        <v>42</v>
      </c>
      <c r="U42" s="122" t="s">
        <v>42</v>
      </c>
      <c r="V42" s="122" t="s">
        <v>42</v>
      </c>
      <c r="W42" s="122" t="s">
        <v>42</v>
      </c>
      <c r="X42" s="122" t="s">
        <v>42</v>
      </c>
      <c r="Y42" s="122" t="s">
        <v>42</v>
      </c>
      <c r="Z42" s="127" t="s">
        <v>42</v>
      </c>
      <c r="AA42" s="480" t="s">
        <v>42</v>
      </c>
      <c r="AB42" s="481" t="s">
        <v>42</v>
      </c>
      <c r="AC42" s="96" t="s">
        <v>42</v>
      </c>
      <c r="AD42" s="99" t="s">
        <v>42</v>
      </c>
      <c r="AE42" s="99" t="s">
        <v>42</v>
      </c>
      <c r="AF42" s="482" t="s">
        <v>42</v>
      </c>
      <c r="AG42" s="634" t="s">
        <v>42</v>
      </c>
    </row>
    <row r="43" spans="1:33" s="34" customFormat="1" ht="24" x14ac:dyDescent="0.25">
      <c r="A43" s="144">
        <v>21490</v>
      </c>
      <c r="B43" s="145" t="s">
        <v>60</v>
      </c>
      <c r="C43" s="474">
        <f>C44</f>
        <v>0</v>
      </c>
      <c r="D43" s="503">
        <f t="shared" ref="D43:E43" si="22">D44</f>
        <v>0</v>
      </c>
      <c r="E43" s="506">
        <f t="shared" si="22"/>
        <v>0</v>
      </c>
      <c r="F43" s="507">
        <f>F44</f>
        <v>0</v>
      </c>
      <c r="G43" s="149">
        <f t="shared" ref="G43:Q43" si="23">G44</f>
        <v>0</v>
      </c>
      <c r="H43" s="149">
        <f t="shared" si="23"/>
        <v>0</v>
      </c>
      <c r="I43" s="149">
        <f t="shared" si="23"/>
        <v>0</v>
      </c>
      <c r="J43" s="149">
        <f t="shared" si="23"/>
        <v>0</v>
      </c>
      <c r="K43" s="149">
        <f t="shared" si="23"/>
        <v>0</v>
      </c>
      <c r="L43" s="149">
        <f t="shared" si="23"/>
        <v>0</v>
      </c>
      <c r="M43" s="149">
        <f t="shared" si="23"/>
        <v>0</v>
      </c>
      <c r="N43" s="149">
        <f t="shared" si="23"/>
        <v>0</v>
      </c>
      <c r="O43" s="149">
        <f t="shared" si="23"/>
        <v>0</v>
      </c>
      <c r="P43" s="149">
        <f t="shared" si="23"/>
        <v>0</v>
      </c>
      <c r="Q43" s="149">
        <f t="shared" si="23"/>
        <v>0</v>
      </c>
      <c r="R43" s="506">
        <f>R44</f>
        <v>0</v>
      </c>
      <c r="S43" s="508">
        <f t="shared" ref="S43" si="24">S44</f>
        <v>0</v>
      </c>
      <c r="T43" s="507">
        <f>T44</f>
        <v>0</v>
      </c>
      <c r="U43" s="149">
        <f t="shared" ref="U43:AA43" si="25">U44</f>
        <v>0</v>
      </c>
      <c r="V43" s="149">
        <f t="shared" si="25"/>
        <v>0</v>
      </c>
      <c r="W43" s="149">
        <f t="shared" si="25"/>
        <v>0</v>
      </c>
      <c r="X43" s="149">
        <f t="shared" si="25"/>
        <v>0</v>
      </c>
      <c r="Y43" s="149">
        <f t="shared" si="25"/>
        <v>0</v>
      </c>
      <c r="Z43" s="506">
        <f t="shared" si="25"/>
        <v>0</v>
      </c>
      <c r="AA43" s="508">
        <f t="shared" si="25"/>
        <v>0</v>
      </c>
      <c r="AB43" s="507">
        <f>AB44</f>
        <v>0</v>
      </c>
      <c r="AC43" s="149">
        <f>AC44</f>
        <v>0</v>
      </c>
      <c r="AD43" s="149">
        <f t="shared" ref="AD43:AF43" si="26">AD44</f>
        <v>0</v>
      </c>
      <c r="AE43" s="149">
        <f t="shared" si="26"/>
        <v>0</v>
      </c>
      <c r="AF43" s="506">
        <f t="shared" si="26"/>
        <v>0</v>
      </c>
      <c r="AG43" s="634" t="s">
        <v>42</v>
      </c>
    </row>
    <row r="44" spans="1:33" s="34" customFormat="1" ht="24" x14ac:dyDescent="0.25">
      <c r="A44" s="68">
        <v>21499</v>
      </c>
      <c r="B44" s="117" t="s">
        <v>61</v>
      </c>
      <c r="C44" s="509">
        <f>SUM(E44,S44,AA44)</f>
        <v>0</v>
      </c>
      <c r="D44" s="510">
        <f>SUM(F44,T44,AB44)</f>
        <v>0</v>
      </c>
      <c r="E44" s="65">
        <f>SUM(F44:R44)</f>
        <v>0</v>
      </c>
      <c r="F44" s="460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5"/>
      <c r="S44" s="461">
        <f>SUM(T44:Z44)</f>
        <v>0</v>
      </c>
      <c r="T44" s="511"/>
      <c r="U44" s="63"/>
      <c r="V44" s="63"/>
      <c r="W44" s="63"/>
      <c r="X44" s="63"/>
      <c r="Y44" s="63"/>
      <c r="Z44" s="65"/>
      <c r="AA44" s="461">
        <f>SUM(AB44:AF44)</f>
        <v>0</v>
      </c>
      <c r="AB44" s="511"/>
      <c r="AC44" s="63"/>
      <c r="AD44" s="63"/>
      <c r="AE44" s="63"/>
      <c r="AF44" s="65"/>
      <c r="AG44" s="637" t="s">
        <v>42</v>
      </c>
    </row>
    <row r="45" spans="1:33" ht="24" x14ac:dyDescent="0.25">
      <c r="A45" s="153">
        <v>23000</v>
      </c>
      <c r="B45" s="154" t="s">
        <v>62</v>
      </c>
      <c r="C45" s="512" t="s">
        <v>42</v>
      </c>
      <c r="D45" s="481" t="s">
        <v>42</v>
      </c>
      <c r="E45" s="513" t="s">
        <v>42</v>
      </c>
      <c r="F45" s="514" t="s">
        <v>42</v>
      </c>
      <c r="G45" s="158" t="s">
        <v>42</v>
      </c>
      <c r="H45" s="158" t="s">
        <v>42</v>
      </c>
      <c r="I45" s="158" t="s">
        <v>42</v>
      </c>
      <c r="J45" s="158" t="s">
        <v>42</v>
      </c>
      <c r="K45" s="158" t="s">
        <v>42</v>
      </c>
      <c r="L45" s="158" t="s">
        <v>42</v>
      </c>
      <c r="M45" s="158" t="s">
        <v>42</v>
      </c>
      <c r="N45" s="158" t="s">
        <v>42</v>
      </c>
      <c r="O45" s="158" t="s">
        <v>42</v>
      </c>
      <c r="P45" s="158" t="s">
        <v>42</v>
      </c>
      <c r="Q45" s="158" t="s">
        <v>42</v>
      </c>
      <c r="R45" s="513" t="s">
        <v>42</v>
      </c>
      <c r="S45" s="515" t="s">
        <v>42</v>
      </c>
      <c r="T45" s="514" t="s">
        <v>42</v>
      </c>
      <c r="U45" s="158" t="s">
        <v>42</v>
      </c>
      <c r="V45" s="158" t="s">
        <v>42</v>
      </c>
      <c r="W45" s="158" t="s">
        <v>42</v>
      </c>
      <c r="X45" s="158" t="s">
        <v>42</v>
      </c>
      <c r="Y45" s="158" t="s">
        <v>42</v>
      </c>
      <c r="Z45" s="513" t="s">
        <v>42</v>
      </c>
      <c r="AA45" s="515" t="s">
        <v>42</v>
      </c>
      <c r="AB45" s="514" t="s">
        <v>42</v>
      </c>
      <c r="AC45" s="158" t="s">
        <v>42</v>
      </c>
      <c r="AD45" s="158" t="s">
        <v>42</v>
      </c>
      <c r="AE45" s="158" t="s">
        <v>42</v>
      </c>
      <c r="AF45" s="513" t="s">
        <v>42</v>
      </c>
      <c r="AG45" s="638">
        <f>SUM(AG46:AG47)</f>
        <v>0</v>
      </c>
    </row>
    <row r="46" spans="1:33" ht="24" x14ac:dyDescent="0.25">
      <c r="A46" s="163">
        <v>23410</v>
      </c>
      <c r="B46" s="164" t="s">
        <v>63</v>
      </c>
      <c r="C46" s="509" t="s">
        <v>42</v>
      </c>
      <c r="D46" s="516" t="s">
        <v>42</v>
      </c>
      <c r="E46" s="517" t="s">
        <v>42</v>
      </c>
      <c r="F46" s="516" t="s">
        <v>42</v>
      </c>
      <c r="G46" s="169" t="s">
        <v>42</v>
      </c>
      <c r="H46" s="169" t="s">
        <v>42</v>
      </c>
      <c r="I46" s="169" t="s">
        <v>42</v>
      </c>
      <c r="J46" s="169" t="s">
        <v>42</v>
      </c>
      <c r="K46" s="169" t="s">
        <v>42</v>
      </c>
      <c r="L46" s="169" t="s">
        <v>42</v>
      </c>
      <c r="M46" s="169" t="s">
        <v>42</v>
      </c>
      <c r="N46" s="169" t="s">
        <v>42</v>
      </c>
      <c r="O46" s="169" t="s">
        <v>42</v>
      </c>
      <c r="P46" s="169" t="s">
        <v>42</v>
      </c>
      <c r="Q46" s="169" t="s">
        <v>42</v>
      </c>
      <c r="R46" s="517" t="s">
        <v>42</v>
      </c>
      <c r="S46" s="518" t="s">
        <v>42</v>
      </c>
      <c r="T46" s="516" t="s">
        <v>42</v>
      </c>
      <c r="U46" s="169" t="s">
        <v>42</v>
      </c>
      <c r="V46" s="169" t="s">
        <v>42</v>
      </c>
      <c r="W46" s="169" t="s">
        <v>42</v>
      </c>
      <c r="X46" s="169" t="s">
        <v>42</v>
      </c>
      <c r="Y46" s="169" t="s">
        <v>42</v>
      </c>
      <c r="Z46" s="517" t="s">
        <v>42</v>
      </c>
      <c r="AA46" s="518" t="s">
        <v>42</v>
      </c>
      <c r="AB46" s="516" t="s">
        <v>42</v>
      </c>
      <c r="AC46" s="169" t="s">
        <v>42</v>
      </c>
      <c r="AD46" s="169" t="s">
        <v>42</v>
      </c>
      <c r="AE46" s="169" t="s">
        <v>42</v>
      </c>
      <c r="AF46" s="517" t="s">
        <v>42</v>
      </c>
      <c r="AG46" s="639"/>
    </row>
    <row r="47" spans="1:33" ht="24" x14ac:dyDescent="0.25">
      <c r="A47" s="163">
        <v>23510</v>
      </c>
      <c r="B47" s="164" t="s">
        <v>64</v>
      </c>
      <c r="C47" s="509" t="s">
        <v>42</v>
      </c>
      <c r="D47" s="516" t="s">
        <v>42</v>
      </c>
      <c r="E47" s="517" t="s">
        <v>42</v>
      </c>
      <c r="F47" s="516" t="s">
        <v>42</v>
      </c>
      <c r="G47" s="169" t="s">
        <v>42</v>
      </c>
      <c r="H47" s="169" t="s">
        <v>42</v>
      </c>
      <c r="I47" s="169" t="s">
        <v>42</v>
      </c>
      <c r="J47" s="169" t="s">
        <v>42</v>
      </c>
      <c r="K47" s="169" t="s">
        <v>42</v>
      </c>
      <c r="L47" s="169" t="s">
        <v>42</v>
      </c>
      <c r="M47" s="169" t="s">
        <v>42</v>
      </c>
      <c r="N47" s="169" t="s">
        <v>42</v>
      </c>
      <c r="O47" s="169" t="s">
        <v>42</v>
      </c>
      <c r="P47" s="169" t="s">
        <v>42</v>
      </c>
      <c r="Q47" s="169" t="s">
        <v>42</v>
      </c>
      <c r="R47" s="517" t="s">
        <v>42</v>
      </c>
      <c r="S47" s="518" t="s">
        <v>42</v>
      </c>
      <c r="T47" s="516" t="s">
        <v>42</v>
      </c>
      <c r="U47" s="169" t="s">
        <v>42</v>
      </c>
      <c r="V47" s="169" t="s">
        <v>42</v>
      </c>
      <c r="W47" s="169" t="s">
        <v>42</v>
      </c>
      <c r="X47" s="169" t="s">
        <v>42</v>
      </c>
      <c r="Y47" s="169" t="s">
        <v>42</v>
      </c>
      <c r="Z47" s="517" t="s">
        <v>42</v>
      </c>
      <c r="AA47" s="518" t="s">
        <v>42</v>
      </c>
      <c r="AB47" s="516" t="s">
        <v>42</v>
      </c>
      <c r="AC47" s="169" t="s">
        <v>42</v>
      </c>
      <c r="AD47" s="169" t="s">
        <v>42</v>
      </c>
      <c r="AE47" s="169" t="s">
        <v>42</v>
      </c>
      <c r="AF47" s="517" t="s">
        <v>42</v>
      </c>
      <c r="AG47" s="639"/>
    </row>
    <row r="48" spans="1:33" x14ac:dyDescent="0.25">
      <c r="A48" s="175"/>
      <c r="B48" s="164"/>
      <c r="C48" s="519"/>
      <c r="D48" s="520"/>
      <c r="E48" s="521"/>
      <c r="F48" s="522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1"/>
      <c r="S48" s="524"/>
      <c r="T48" s="522"/>
      <c r="U48" s="523"/>
      <c r="V48" s="523"/>
      <c r="W48" s="523"/>
      <c r="X48" s="523"/>
      <c r="Y48" s="523"/>
      <c r="Z48" s="521"/>
      <c r="AA48" s="524"/>
      <c r="AB48" s="525"/>
      <c r="AC48" s="523"/>
      <c r="AD48" s="523"/>
      <c r="AE48" s="523"/>
      <c r="AF48" s="521"/>
      <c r="AG48" s="639"/>
    </row>
    <row r="49" spans="1:33" s="34" customFormat="1" x14ac:dyDescent="0.25">
      <c r="A49" s="183"/>
      <c r="B49" s="184" t="s">
        <v>65</v>
      </c>
      <c r="C49" s="448"/>
      <c r="D49" s="526"/>
      <c r="E49" s="527"/>
      <c r="F49" s="528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30"/>
      <c r="S49" s="531"/>
      <c r="T49" s="528"/>
      <c r="U49" s="529"/>
      <c r="V49" s="529"/>
      <c r="W49" s="529"/>
      <c r="X49" s="529"/>
      <c r="Y49" s="529"/>
      <c r="Z49" s="530"/>
      <c r="AA49" s="531"/>
      <c r="AB49" s="528"/>
      <c r="AC49" s="529"/>
      <c r="AD49" s="529"/>
      <c r="AE49" s="529"/>
      <c r="AF49" s="530"/>
      <c r="AG49" s="640"/>
    </row>
    <row r="50" spans="1:33" s="34" customFormat="1" ht="12.75" thickBot="1" x14ac:dyDescent="0.3">
      <c r="A50" s="193"/>
      <c r="B50" s="36" t="s">
        <v>66</v>
      </c>
      <c r="C50" s="454">
        <f>SUM(C51,C282)</f>
        <v>504475</v>
      </c>
      <c r="D50" s="532">
        <f t="shared" ref="D50:E50" si="27">SUM(D51,D282)</f>
        <v>534375</v>
      </c>
      <c r="E50" s="200">
        <f t="shared" si="27"/>
        <v>504475</v>
      </c>
      <c r="F50" s="532">
        <f>SUM(F51,F282)</f>
        <v>534375</v>
      </c>
      <c r="G50" s="198">
        <f t="shared" ref="G50:Q50" si="28">SUM(G51,G282)</f>
        <v>-800</v>
      </c>
      <c r="H50" s="198">
        <f t="shared" si="28"/>
        <v>-19179</v>
      </c>
      <c r="I50" s="198">
        <f t="shared" si="28"/>
        <v>-3596</v>
      </c>
      <c r="J50" s="198">
        <f t="shared" si="28"/>
        <v>-6325</v>
      </c>
      <c r="K50" s="198">
        <f t="shared" si="28"/>
        <v>0</v>
      </c>
      <c r="L50" s="198">
        <f t="shared" si="28"/>
        <v>0</v>
      </c>
      <c r="M50" s="198">
        <f t="shared" si="28"/>
        <v>0</v>
      </c>
      <c r="N50" s="198">
        <f t="shared" si="28"/>
        <v>0</v>
      </c>
      <c r="O50" s="198">
        <f t="shared" si="28"/>
        <v>0</v>
      </c>
      <c r="P50" s="198">
        <f t="shared" si="28"/>
        <v>0</v>
      </c>
      <c r="Q50" s="198">
        <f t="shared" si="28"/>
        <v>0</v>
      </c>
      <c r="R50" s="200">
        <f>SUM(R51,R282)</f>
        <v>0</v>
      </c>
      <c r="S50" s="194">
        <f t="shared" ref="S50" si="29">SUM(S51,S282)</f>
        <v>0</v>
      </c>
      <c r="T50" s="532">
        <f>SUM(T51,T282)</f>
        <v>0</v>
      </c>
      <c r="U50" s="198">
        <f t="shared" ref="U50:AA50" si="30">SUM(U51,U282)</f>
        <v>0</v>
      </c>
      <c r="V50" s="198">
        <f t="shared" si="30"/>
        <v>0</v>
      </c>
      <c r="W50" s="198">
        <f t="shared" si="30"/>
        <v>0</v>
      </c>
      <c r="X50" s="198">
        <f t="shared" si="30"/>
        <v>0</v>
      </c>
      <c r="Y50" s="198">
        <f t="shared" si="30"/>
        <v>0</v>
      </c>
      <c r="Z50" s="200">
        <f t="shared" si="30"/>
        <v>0</v>
      </c>
      <c r="AA50" s="194">
        <f t="shared" si="30"/>
        <v>0</v>
      </c>
      <c r="AB50" s="532">
        <f>SUM(AB51,AB282)</f>
        <v>0</v>
      </c>
      <c r="AC50" s="198">
        <f t="shared" ref="AC50:AF50" si="31">SUM(AC51,AC282)</f>
        <v>0</v>
      </c>
      <c r="AD50" s="198">
        <f t="shared" si="31"/>
        <v>0</v>
      </c>
      <c r="AE50" s="198">
        <f t="shared" si="31"/>
        <v>0</v>
      </c>
      <c r="AF50" s="200">
        <f t="shared" si="31"/>
        <v>0</v>
      </c>
      <c r="AG50" s="641">
        <f>SUM(AG51,AG282)</f>
        <v>0</v>
      </c>
    </row>
    <row r="51" spans="1:33" s="34" customFormat="1" ht="36.75" thickTop="1" x14ac:dyDescent="0.25">
      <c r="A51" s="201"/>
      <c r="B51" s="202" t="s">
        <v>67</v>
      </c>
      <c r="C51" s="533">
        <f t="shared" ref="C51:E51" si="32">SUM(C52,C194)</f>
        <v>504475</v>
      </c>
      <c r="D51" s="534">
        <f t="shared" si="32"/>
        <v>534375</v>
      </c>
      <c r="E51" s="209">
        <f t="shared" si="32"/>
        <v>504475</v>
      </c>
      <c r="F51" s="534">
        <f>SUM(F52,F194)</f>
        <v>534375</v>
      </c>
      <c r="G51" s="207">
        <f t="shared" ref="G51:Q51" si="33">SUM(G52,G194)</f>
        <v>-800</v>
      </c>
      <c r="H51" s="207">
        <f t="shared" si="33"/>
        <v>-19179</v>
      </c>
      <c r="I51" s="207">
        <f t="shared" si="33"/>
        <v>-3596</v>
      </c>
      <c r="J51" s="207">
        <f t="shared" si="33"/>
        <v>-6325</v>
      </c>
      <c r="K51" s="207">
        <f t="shared" si="33"/>
        <v>0</v>
      </c>
      <c r="L51" s="207">
        <f t="shared" si="33"/>
        <v>0</v>
      </c>
      <c r="M51" s="207">
        <f t="shared" si="33"/>
        <v>0</v>
      </c>
      <c r="N51" s="207">
        <f t="shared" si="33"/>
        <v>0</v>
      </c>
      <c r="O51" s="207">
        <f t="shared" si="33"/>
        <v>0</v>
      </c>
      <c r="P51" s="207">
        <f t="shared" si="33"/>
        <v>0</v>
      </c>
      <c r="Q51" s="207">
        <f t="shared" si="33"/>
        <v>0</v>
      </c>
      <c r="R51" s="209">
        <f>SUM(R52,R194)</f>
        <v>0</v>
      </c>
      <c r="S51" s="203">
        <f t="shared" ref="S51" si="34">SUM(S52,S194)</f>
        <v>0</v>
      </c>
      <c r="T51" s="534">
        <f>SUM(T52,T194)</f>
        <v>0</v>
      </c>
      <c r="U51" s="207">
        <f t="shared" ref="U51:AA51" si="35">SUM(U52,U194)</f>
        <v>0</v>
      </c>
      <c r="V51" s="207">
        <f t="shared" si="35"/>
        <v>0</v>
      </c>
      <c r="W51" s="207">
        <f t="shared" si="35"/>
        <v>0</v>
      </c>
      <c r="X51" s="207">
        <f t="shared" si="35"/>
        <v>0</v>
      </c>
      <c r="Y51" s="207">
        <f t="shared" si="35"/>
        <v>0</v>
      </c>
      <c r="Z51" s="209">
        <f t="shared" si="35"/>
        <v>0</v>
      </c>
      <c r="AA51" s="203">
        <f t="shared" si="35"/>
        <v>0</v>
      </c>
      <c r="AB51" s="534">
        <f>SUM(AB52,AB194)</f>
        <v>0</v>
      </c>
      <c r="AC51" s="207">
        <f t="shared" ref="AC51:AF51" si="36">SUM(AC52,AC194)</f>
        <v>0</v>
      </c>
      <c r="AD51" s="207">
        <f t="shared" si="36"/>
        <v>0</v>
      </c>
      <c r="AE51" s="207">
        <f t="shared" si="36"/>
        <v>0</v>
      </c>
      <c r="AF51" s="209">
        <f t="shared" si="36"/>
        <v>0</v>
      </c>
      <c r="AG51" s="642">
        <f>SUM(AG52,AG194)</f>
        <v>0</v>
      </c>
    </row>
    <row r="52" spans="1:33" s="34" customFormat="1" ht="24" x14ac:dyDescent="0.25">
      <c r="A52" s="28"/>
      <c r="B52" s="26" t="s">
        <v>68</v>
      </c>
      <c r="C52" s="535">
        <f>SUM(C53,C75,C173,C187)</f>
        <v>504475</v>
      </c>
      <c r="D52" s="526">
        <f t="shared" ref="D52:E52" si="37">SUM(D53,D75,D173,D187)</f>
        <v>534375</v>
      </c>
      <c r="E52" s="46">
        <f t="shared" si="37"/>
        <v>504475</v>
      </c>
      <c r="F52" s="526">
        <f>SUM(F53,F75,F173,F187)</f>
        <v>534375</v>
      </c>
      <c r="G52" s="215">
        <f t="shared" ref="G52:Q52" si="38">SUM(G53,G75,G173,G187)</f>
        <v>-800</v>
      </c>
      <c r="H52" s="215">
        <f t="shared" si="38"/>
        <v>-19179</v>
      </c>
      <c r="I52" s="215">
        <f t="shared" si="38"/>
        <v>-3596</v>
      </c>
      <c r="J52" s="215">
        <f t="shared" si="38"/>
        <v>-6325</v>
      </c>
      <c r="K52" s="215">
        <f t="shared" si="38"/>
        <v>0</v>
      </c>
      <c r="L52" s="215">
        <f t="shared" si="38"/>
        <v>0</v>
      </c>
      <c r="M52" s="215">
        <f t="shared" si="38"/>
        <v>0</v>
      </c>
      <c r="N52" s="215">
        <f t="shared" si="38"/>
        <v>0</v>
      </c>
      <c r="O52" s="215">
        <f t="shared" si="38"/>
        <v>0</v>
      </c>
      <c r="P52" s="215">
        <f t="shared" si="38"/>
        <v>0</v>
      </c>
      <c r="Q52" s="215">
        <f t="shared" si="38"/>
        <v>0</v>
      </c>
      <c r="R52" s="46">
        <f>SUM(R53,R75,R173,R187)</f>
        <v>0</v>
      </c>
      <c r="S52" s="211">
        <f t="shared" ref="S52" si="39">SUM(S53,S75,S173,S187)</f>
        <v>0</v>
      </c>
      <c r="T52" s="526">
        <f>SUM(T53,T75,T173,T187)</f>
        <v>0</v>
      </c>
      <c r="U52" s="215">
        <f t="shared" ref="U52:AA52" si="40">SUM(U53,U75,U173,U187)</f>
        <v>0</v>
      </c>
      <c r="V52" s="215">
        <f t="shared" si="40"/>
        <v>0</v>
      </c>
      <c r="W52" s="215">
        <f t="shared" si="40"/>
        <v>0</v>
      </c>
      <c r="X52" s="215">
        <f t="shared" si="40"/>
        <v>0</v>
      </c>
      <c r="Y52" s="215">
        <f t="shared" si="40"/>
        <v>0</v>
      </c>
      <c r="Z52" s="46">
        <f t="shared" si="40"/>
        <v>0</v>
      </c>
      <c r="AA52" s="211">
        <f t="shared" si="40"/>
        <v>0</v>
      </c>
      <c r="AB52" s="526">
        <f>SUM(AB53,AB75,AB173,AB187)</f>
        <v>0</v>
      </c>
      <c r="AC52" s="215">
        <f t="shared" ref="AC52:AF52" si="41">SUM(AC53,AC75,AC173,AC187)</f>
        <v>0</v>
      </c>
      <c r="AD52" s="215">
        <f t="shared" si="41"/>
        <v>0</v>
      </c>
      <c r="AE52" s="215">
        <f t="shared" si="41"/>
        <v>0</v>
      </c>
      <c r="AF52" s="46">
        <f t="shared" si="41"/>
        <v>0</v>
      </c>
      <c r="AG52" s="643">
        <f>SUM(AG53,AG75,AG173,AG187)</f>
        <v>0</v>
      </c>
    </row>
    <row r="53" spans="1:33" s="34" customFormat="1" x14ac:dyDescent="0.25">
      <c r="A53" s="218">
        <v>1000</v>
      </c>
      <c r="B53" s="218" t="s">
        <v>69</v>
      </c>
      <c r="C53" s="536">
        <f t="shared" ref="C53:E53" si="42">SUM(C54,C67)</f>
        <v>0</v>
      </c>
      <c r="D53" s="537">
        <f t="shared" si="42"/>
        <v>0</v>
      </c>
      <c r="E53" s="538">
        <f t="shared" si="42"/>
        <v>0</v>
      </c>
      <c r="F53" s="537">
        <f>SUM(F54,F67)</f>
        <v>0</v>
      </c>
      <c r="G53" s="539">
        <f t="shared" ref="G53:Q53" si="43">SUM(G54,G67)</f>
        <v>0</v>
      </c>
      <c r="H53" s="539">
        <f t="shared" si="43"/>
        <v>0</v>
      </c>
      <c r="I53" s="539">
        <f t="shared" si="43"/>
        <v>0</v>
      </c>
      <c r="J53" s="539">
        <f t="shared" si="43"/>
        <v>0</v>
      </c>
      <c r="K53" s="539">
        <f t="shared" si="43"/>
        <v>0</v>
      </c>
      <c r="L53" s="539">
        <f t="shared" si="43"/>
        <v>0</v>
      </c>
      <c r="M53" s="539">
        <f t="shared" si="43"/>
        <v>0</v>
      </c>
      <c r="N53" s="539">
        <f t="shared" si="43"/>
        <v>0</v>
      </c>
      <c r="O53" s="539">
        <f t="shared" si="43"/>
        <v>0</v>
      </c>
      <c r="P53" s="539">
        <f t="shared" si="43"/>
        <v>0</v>
      </c>
      <c r="Q53" s="539">
        <f t="shared" si="43"/>
        <v>0</v>
      </c>
      <c r="R53" s="538">
        <f>SUM(R54,R67)</f>
        <v>0</v>
      </c>
      <c r="S53" s="537">
        <f t="shared" ref="S53" si="44">SUM(S54,S67)</f>
        <v>0</v>
      </c>
      <c r="T53" s="537">
        <f>SUM(T54,T67)</f>
        <v>0</v>
      </c>
      <c r="U53" s="539">
        <f t="shared" ref="U53:AA53" si="45">SUM(U54,U67)</f>
        <v>0</v>
      </c>
      <c r="V53" s="539">
        <f t="shared" si="45"/>
        <v>0</v>
      </c>
      <c r="W53" s="539">
        <f t="shared" si="45"/>
        <v>0</v>
      </c>
      <c r="X53" s="539">
        <f t="shared" si="45"/>
        <v>0</v>
      </c>
      <c r="Y53" s="539">
        <f t="shared" si="45"/>
        <v>0</v>
      </c>
      <c r="Z53" s="538">
        <f t="shared" si="45"/>
        <v>0</v>
      </c>
      <c r="AA53" s="537">
        <f t="shared" si="45"/>
        <v>0</v>
      </c>
      <c r="AB53" s="537">
        <f>SUM(AB54,AB67)</f>
        <v>0</v>
      </c>
      <c r="AC53" s="223">
        <f t="shared" ref="AC53:AF53" si="46">SUM(AC54,AC67)</f>
        <v>0</v>
      </c>
      <c r="AD53" s="223">
        <f t="shared" si="46"/>
        <v>0</v>
      </c>
      <c r="AE53" s="223">
        <f t="shared" si="46"/>
        <v>0</v>
      </c>
      <c r="AF53" s="225">
        <f t="shared" si="46"/>
        <v>0</v>
      </c>
      <c r="AG53" s="644">
        <f>SUM(AG54,AG67)</f>
        <v>0</v>
      </c>
    </row>
    <row r="54" spans="1:33" x14ac:dyDescent="0.25">
      <c r="A54" s="90">
        <v>1100</v>
      </c>
      <c r="B54" s="227" t="s">
        <v>70</v>
      </c>
      <c r="C54" s="512">
        <f t="shared" ref="C54:E54" si="47">SUM(C55,C58,C66)</f>
        <v>0</v>
      </c>
      <c r="D54" s="475">
        <f t="shared" si="47"/>
        <v>0</v>
      </c>
      <c r="E54" s="260">
        <f t="shared" si="47"/>
        <v>0</v>
      </c>
      <c r="F54" s="475">
        <f>SUM(F55,F58,F66)</f>
        <v>0</v>
      </c>
      <c r="G54" s="103">
        <f t="shared" ref="G54:Q54" si="48">SUM(G55,G58,G66)</f>
        <v>0</v>
      </c>
      <c r="H54" s="103">
        <f t="shared" si="48"/>
        <v>0</v>
      </c>
      <c r="I54" s="103">
        <f t="shared" si="48"/>
        <v>0</v>
      </c>
      <c r="J54" s="103">
        <f t="shared" si="48"/>
        <v>0</v>
      </c>
      <c r="K54" s="103">
        <f t="shared" si="48"/>
        <v>0</v>
      </c>
      <c r="L54" s="103">
        <f t="shared" si="48"/>
        <v>0</v>
      </c>
      <c r="M54" s="103">
        <f t="shared" si="48"/>
        <v>0</v>
      </c>
      <c r="N54" s="103">
        <f t="shared" si="48"/>
        <v>0</v>
      </c>
      <c r="O54" s="103">
        <f t="shared" si="48"/>
        <v>0</v>
      </c>
      <c r="P54" s="103">
        <f t="shared" si="48"/>
        <v>0</v>
      </c>
      <c r="Q54" s="103">
        <f t="shared" si="48"/>
        <v>0</v>
      </c>
      <c r="R54" s="260">
        <f>SUM(R55,R58,R66)</f>
        <v>0</v>
      </c>
      <c r="S54" s="91">
        <f t="shared" ref="S54" si="49">SUM(S55,S58,S66)</f>
        <v>0</v>
      </c>
      <c r="T54" s="475">
        <f>SUM(T55,T58,T66)</f>
        <v>0</v>
      </c>
      <c r="U54" s="103">
        <f t="shared" ref="U54:AA54" si="50">SUM(U55,U58,U66)</f>
        <v>0</v>
      </c>
      <c r="V54" s="103">
        <f t="shared" si="50"/>
        <v>0</v>
      </c>
      <c r="W54" s="103">
        <f t="shared" si="50"/>
        <v>0</v>
      </c>
      <c r="X54" s="103">
        <f t="shared" si="50"/>
        <v>0</v>
      </c>
      <c r="Y54" s="103">
        <f t="shared" si="50"/>
        <v>0</v>
      </c>
      <c r="Z54" s="260">
        <f t="shared" si="50"/>
        <v>0</v>
      </c>
      <c r="AA54" s="91">
        <f t="shared" si="50"/>
        <v>0</v>
      </c>
      <c r="AB54" s="475">
        <f>SUM(AB55,AB58,AB66)</f>
        <v>0</v>
      </c>
      <c r="AC54" s="103">
        <f t="shared" ref="AC54:AF54" si="51">SUM(AC55,AC58,AC66)</f>
        <v>0</v>
      </c>
      <c r="AD54" s="103">
        <f t="shared" si="51"/>
        <v>0</v>
      </c>
      <c r="AE54" s="103">
        <f t="shared" si="51"/>
        <v>0</v>
      </c>
      <c r="AF54" s="260">
        <f t="shared" si="51"/>
        <v>0</v>
      </c>
      <c r="AG54" s="645">
        <f>SUM(AG55,AG58,AG66)</f>
        <v>0</v>
      </c>
    </row>
    <row r="55" spans="1:33" x14ac:dyDescent="0.25">
      <c r="A55" s="234">
        <v>1110</v>
      </c>
      <c r="B55" s="164" t="s">
        <v>71</v>
      </c>
      <c r="C55" s="509">
        <f t="shared" ref="C55:E55" si="52">SUM(C56:C57)</f>
        <v>0</v>
      </c>
      <c r="D55" s="540">
        <f t="shared" si="52"/>
        <v>0</v>
      </c>
      <c r="E55" s="240">
        <f t="shared" si="52"/>
        <v>0</v>
      </c>
      <c r="F55" s="540">
        <f>SUM(F56:F57)</f>
        <v>0</v>
      </c>
      <c r="G55" s="238">
        <f t="shared" ref="G55:Q55" si="53">SUM(G56:G57)</f>
        <v>0</v>
      </c>
      <c r="H55" s="238">
        <f t="shared" si="53"/>
        <v>0</v>
      </c>
      <c r="I55" s="238">
        <f t="shared" si="53"/>
        <v>0</v>
      </c>
      <c r="J55" s="238">
        <f t="shared" si="53"/>
        <v>0</v>
      </c>
      <c r="K55" s="238">
        <f t="shared" si="53"/>
        <v>0</v>
      </c>
      <c r="L55" s="238">
        <f t="shared" si="53"/>
        <v>0</v>
      </c>
      <c r="M55" s="238">
        <f t="shared" si="53"/>
        <v>0</v>
      </c>
      <c r="N55" s="238">
        <f t="shared" si="53"/>
        <v>0</v>
      </c>
      <c r="O55" s="238">
        <f t="shared" si="53"/>
        <v>0</v>
      </c>
      <c r="P55" s="238">
        <f t="shared" si="53"/>
        <v>0</v>
      </c>
      <c r="Q55" s="238">
        <f t="shared" si="53"/>
        <v>0</v>
      </c>
      <c r="R55" s="240">
        <f>SUM(R56:R57)</f>
        <v>0</v>
      </c>
      <c r="S55" s="176">
        <f t="shared" ref="S55" si="54">SUM(S56:S57)</f>
        <v>0</v>
      </c>
      <c r="T55" s="540">
        <f>SUM(T56:T57)</f>
        <v>0</v>
      </c>
      <c r="U55" s="238">
        <f t="shared" ref="U55:AA55" si="55">SUM(U56:U57)</f>
        <v>0</v>
      </c>
      <c r="V55" s="238">
        <f t="shared" si="55"/>
        <v>0</v>
      </c>
      <c r="W55" s="238">
        <f t="shared" si="55"/>
        <v>0</v>
      </c>
      <c r="X55" s="238">
        <f t="shared" si="55"/>
        <v>0</v>
      </c>
      <c r="Y55" s="238">
        <f t="shared" si="55"/>
        <v>0</v>
      </c>
      <c r="Z55" s="240">
        <f t="shared" si="55"/>
        <v>0</v>
      </c>
      <c r="AA55" s="176">
        <f t="shared" si="55"/>
        <v>0</v>
      </c>
      <c r="AB55" s="540">
        <f>SUM(AB56:AB57)</f>
        <v>0</v>
      </c>
      <c r="AC55" s="238">
        <f t="shared" ref="AC55:AF55" si="56">SUM(AC56:AC57)</f>
        <v>0</v>
      </c>
      <c r="AD55" s="238">
        <f t="shared" si="56"/>
        <v>0</v>
      </c>
      <c r="AE55" s="238">
        <f t="shared" si="56"/>
        <v>0</v>
      </c>
      <c r="AF55" s="240">
        <f t="shared" si="56"/>
        <v>0</v>
      </c>
      <c r="AG55" s="646">
        <f>SUM(AG56:AG57)</f>
        <v>0</v>
      </c>
    </row>
    <row r="56" spans="1:33" x14ac:dyDescent="0.25">
      <c r="A56" s="58">
        <v>1111</v>
      </c>
      <c r="B56" s="106" t="s">
        <v>72</v>
      </c>
      <c r="C56" s="458">
        <f>SUM(E56,S56,AA56)</f>
        <v>0</v>
      </c>
      <c r="D56" s="484">
        <f>SUM(F56,T56,AB56)</f>
        <v>0</v>
      </c>
      <c r="E56" s="243">
        <f>SUM(F56:R56)</f>
        <v>0</v>
      </c>
      <c r="F56" s="487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243"/>
      <c r="S56" s="541">
        <f>SUM(T56:Z56)</f>
        <v>0</v>
      </c>
      <c r="T56" s="487"/>
      <c r="U56" s="114"/>
      <c r="V56" s="114"/>
      <c r="W56" s="114"/>
      <c r="X56" s="114"/>
      <c r="Y56" s="114"/>
      <c r="Z56" s="243"/>
      <c r="AA56" s="541">
        <f>SUM(AB56:AF56)</f>
        <v>0</v>
      </c>
      <c r="AB56" s="487"/>
      <c r="AC56" s="114"/>
      <c r="AD56" s="114"/>
      <c r="AE56" s="114"/>
      <c r="AF56" s="243"/>
      <c r="AG56" s="647"/>
    </row>
    <row r="57" spans="1:33" ht="24" customHeight="1" x14ac:dyDescent="0.25">
      <c r="A57" s="68">
        <v>1119</v>
      </c>
      <c r="B57" s="117" t="s">
        <v>73</v>
      </c>
      <c r="C57" s="462">
        <f>SUM(E57,S57,AA57)</f>
        <v>0</v>
      </c>
      <c r="D57" s="490">
        <f>SUM(F57,T57,AB57)</f>
        <v>0</v>
      </c>
      <c r="E57" s="246">
        <f>SUM(F57:R57)</f>
        <v>0</v>
      </c>
      <c r="F57" s="493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246"/>
      <c r="S57" s="542">
        <f>SUM(T57:Z57)</f>
        <v>0</v>
      </c>
      <c r="T57" s="493"/>
      <c r="U57" s="125"/>
      <c r="V57" s="125"/>
      <c r="W57" s="125"/>
      <c r="X57" s="125"/>
      <c r="Y57" s="125"/>
      <c r="Z57" s="246"/>
      <c r="AA57" s="542">
        <f>SUM(AB57:AF57)</f>
        <v>0</v>
      </c>
      <c r="AB57" s="493"/>
      <c r="AC57" s="125"/>
      <c r="AD57" s="125"/>
      <c r="AE57" s="125"/>
      <c r="AF57" s="246"/>
      <c r="AG57" s="648"/>
    </row>
    <row r="58" spans="1:33" ht="23.25" customHeight="1" x14ac:dyDescent="0.25">
      <c r="A58" s="247">
        <v>1140</v>
      </c>
      <c r="B58" s="117" t="s">
        <v>74</v>
      </c>
      <c r="C58" s="462">
        <f t="shared" ref="C58:E58" si="57">SUM(C59:C65)</f>
        <v>0</v>
      </c>
      <c r="D58" s="490">
        <f t="shared" si="57"/>
        <v>0</v>
      </c>
      <c r="E58" s="253">
        <f t="shared" si="57"/>
        <v>0</v>
      </c>
      <c r="F58" s="490">
        <f>SUM(F59:F65)</f>
        <v>0</v>
      </c>
      <c r="G58" s="251">
        <f t="shared" ref="G58:Q58" si="58">SUM(G59:G65)</f>
        <v>0</v>
      </c>
      <c r="H58" s="251">
        <f t="shared" si="58"/>
        <v>0</v>
      </c>
      <c r="I58" s="251">
        <f t="shared" si="58"/>
        <v>0</v>
      </c>
      <c r="J58" s="251">
        <f t="shared" si="58"/>
        <v>0</v>
      </c>
      <c r="K58" s="251">
        <f t="shared" si="58"/>
        <v>0</v>
      </c>
      <c r="L58" s="251">
        <f t="shared" si="58"/>
        <v>0</v>
      </c>
      <c r="M58" s="251">
        <f t="shared" si="58"/>
        <v>0</v>
      </c>
      <c r="N58" s="251">
        <f t="shared" si="58"/>
        <v>0</v>
      </c>
      <c r="O58" s="251">
        <f t="shared" si="58"/>
        <v>0</v>
      </c>
      <c r="P58" s="251">
        <f t="shared" si="58"/>
        <v>0</v>
      </c>
      <c r="Q58" s="251">
        <f t="shared" si="58"/>
        <v>0</v>
      </c>
      <c r="R58" s="253">
        <f>SUM(R59:R65)</f>
        <v>0</v>
      </c>
      <c r="S58" s="118">
        <f t="shared" ref="S58" si="59">SUM(S59:S65)</f>
        <v>0</v>
      </c>
      <c r="T58" s="490">
        <f>SUM(T59:T65)</f>
        <v>0</v>
      </c>
      <c r="U58" s="251">
        <f t="shared" ref="U58:AA58" si="60">SUM(U59:U65)</f>
        <v>0</v>
      </c>
      <c r="V58" s="251">
        <f t="shared" si="60"/>
        <v>0</v>
      </c>
      <c r="W58" s="251">
        <f t="shared" si="60"/>
        <v>0</v>
      </c>
      <c r="X58" s="251">
        <f t="shared" si="60"/>
        <v>0</v>
      </c>
      <c r="Y58" s="251">
        <f t="shared" si="60"/>
        <v>0</v>
      </c>
      <c r="Z58" s="253">
        <f t="shared" si="60"/>
        <v>0</v>
      </c>
      <c r="AA58" s="118">
        <f t="shared" si="60"/>
        <v>0</v>
      </c>
      <c r="AB58" s="490">
        <f>SUM(AB59:AB65)</f>
        <v>0</v>
      </c>
      <c r="AC58" s="251">
        <f t="shared" ref="AC58:AF58" si="61">SUM(AC59:AC65)</f>
        <v>0</v>
      </c>
      <c r="AD58" s="251">
        <f t="shared" si="61"/>
        <v>0</v>
      </c>
      <c r="AE58" s="251">
        <f t="shared" si="61"/>
        <v>0</v>
      </c>
      <c r="AF58" s="253">
        <f t="shared" si="61"/>
        <v>0</v>
      </c>
      <c r="AG58" s="649">
        <f>SUM(AG59:AG65)</f>
        <v>0</v>
      </c>
    </row>
    <row r="59" spans="1:33" x14ac:dyDescent="0.25">
      <c r="A59" s="68">
        <v>1141</v>
      </c>
      <c r="B59" s="117" t="s">
        <v>75</v>
      </c>
      <c r="C59" s="462">
        <f t="shared" ref="C59:D66" si="62">SUM(E59,S59,AA59)</f>
        <v>0</v>
      </c>
      <c r="D59" s="490">
        <f t="shared" si="62"/>
        <v>0</v>
      </c>
      <c r="E59" s="246">
        <f>SUM(F59:R59)</f>
        <v>0</v>
      </c>
      <c r="F59" s="493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246"/>
      <c r="S59" s="542">
        <f>SUM(T59:Z59)</f>
        <v>0</v>
      </c>
      <c r="T59" s="493"/>
      <c r="U59" s="125"/>
      <c r="V59" s="125"/>
      <c r="W59" s="125"/>
      <c r="X59" s="125"/>
      <c r="Y59" s="125"/>
      <c r="Z59" s="246"/>
      <c r="AA59" s="542">
        <f t="shared" ref="AA59:AA66" si="63">SUM(AB59:AF59)</f>
        <v>0</v>
      </c>
      <c r="AB59" s="493"/>
      <c r="AC59" s="125"/>
      <c r="AD59" s="125"/>
      <c r="AE59" s="125"/>
      <c r="AF59" s="246"/>
      <c r="AG59" s="648"/>
    </row>
    <row r="60" spans="1:33" ht="24.75" customHeight="1" x14ac:dyDescent="0.25">
      <c r="A60" s="68">
        <v>1142</v>
      </c>
      <c r="B60" s="117" t="s">
        <v>76</v>
      </c>
      <c r="C60" s="462">
        <f t="shared" si="62"/>
        <v>0</v>
      </c>
      <c r="D60" s="490">
        <f t="shared" si="62"/>
        <v>0</v>
      </c>
      <c r="E60" s="246">
        <f t="shared" ref="E60:E65" si="64">SUM(F60:R60)</f>
        <v>0</v>
      </c>
      <c r="F60" s="493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246"/>
      <c r="S60" s="542">
        <f t="shared" ref="S60:S74" si="65">SUM(T60:Z60)</f>
        <v>0</v>
      </c>
      <c r="T60" s="493"/>
      <c r="U60" s="125"/>
      <c r="V60" s="125"/>
      <c r="W60" s="125"/>
      <c r="X60" s="125"/>
      <c r="Y60" s="125"/>
      <c r="Z60" s="246"/>
      <c r="AA60" s="542">
        <f t="shared" si="63"/>
        <v>0</v>
      </c>
      <c r="AB60" s="493"/>
      <c r="AC60" s="125"/>
      <c r="AD60" s="125"/>
      <c r="AE60" s="125"/>
      <c r="AF60" s="246"/>
      <c r="AG60" s="648"/>
    </row>
    <row r="61" spans="1:33" ht="24" x14ac:dyDescent="0.25">
      <c r="A61" s="68">
        <v>1145</v>
      </c>
      <c r="B61" s="117" t="s">
        <v>77</v>
      </c>
      <c r="C61" s="462">
        <f t="shared" si="62"/>
        <v>0</v>
      </c>
      <c r="D61" s="490">
        <f t="shared" si="62"/>
        <v>0</v>
      </c>
      <c r="E61" s="246">
        <f t="shared" si="64"/>
        <v>0</v>
      </c>
      <c r="F61" s="493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246"/>
      <c r="S61" s="542">
        <f t="shared" si="65"/>
        <v>0</v>
      </c>
      <c r="T61" s="493"/>
      <c r="U61" s="125"/>
      <c r="V61" s="125"/>
      <c r="W61" s="125"/>
      <c r="X61" s="125"/>
      <c r="Y61" s="125"/>
      <c r="Z61" s="246"/>
      <c r="AA61" s="542">
        <f t="shared" si="63"/>
        <v>0</v>
      </c>
      <c r="AB61" s="493"/>
      <c r="AC61" s="125"/>
      <c r="AD61" s="125"/>
      <c r="AE61" s="125"/>
      <c r="AF61" s="246"/>
      <c r="AG61" s="648"/>
    </row>
    <row r="62" spans="1:33" ht="27.75" customHeight="1" x14ac:dyDescent="0.25">
      <c r="A62" s="68">
        <v>1146</v>
      </c>
      <c r="B62" s="117" t="s">
        <v>78</v>
      </c>
      <c r="C62" s="462">
        <f t="shared" si="62"/>
        <v>0</v>
      </c>
      <c r="D62" s="490">
        <f t="shared" si="62"/>
        <v>0</v>
      </c>
      <c r="E62" s="246">
        <f t="shared" si="64"/>
        <v>0</v>
      </c>
      <c r="F62" s="493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246"/>
      <c r="S62" s="542">
        <f t="shared" si="65"/>
        <v>0</v>
      </c>
      <c r="T62" s="493"/>
      <c r="U62" s="125"/>
      <c r="V62" s="125"/>
      <c r="W62" s="125"/>
      <c r="X62" s="125"/>
      <c r="Y62" s="125"/>
      <c r="Z62" s="246"/>
      <c r="AA62" s="542">
        <f t="shared" si="63"/>
        <v>0</v>
      </c>
      <c r="AB62" s="493"/>
      <c r="AC62" s="125"/>
      <c r="AD62" s="125"/>
      <c r="AE62" s="125"/>
      <c r="AF62" s="246"/>
      <c r="AG62" s="648"/>
    </row>
    <row r="63" spans="1:33" x14ac:dyDescent="0.25">
      <c r="A63" s="68">
        <v>1147</v>
      </c>
      <c r="B63" s="117" t="s">
        <v>79</v>
      </c>
      <c r="C63" s="462">
        <f t="shared" si="62"/>
        <v>0</v>
      </c>
      <c r="D63" s="490">
        <f t="shared" si="62"/>
        <v>0</v>
      </c>
      <c r="E63" s="246">
        <f t="shared" si="64"/>
        <v>0</v>
      </c>
      <c r="F63" s="493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246"/>
      <c r="S63" s="542">
        <f t="shared" si="65"/>
        <v>0</v>
      </c>
      <c r="T63" s="493"/>
      <c r="U63" s="125"/>
      <c r="V63" s="125"/>
      <c r="W63" s="125"/>
      <c r="X63" s="125"/>
      <c r="Y63" s="125"/>
      <c r="Z63" s="246"/>
      <c r="AA63" s="542">
        <f t="shared" si="63"/>
        <v>0</v>
      </c>
      <c r="AB63" s="493"/>
      <c r="AC63" s="125"/>
      <c r="AD63" s="125"/>
      <c r="AE63" s="125"/>
      <c r="AF63" s="246"/>
      <c r="AG63" s="648"/>
    </row>
    <row r="64" spans="1:33" x14ac:dyDescent="0.25">
      <c r="A64" s="68">
        <v>1148</v>
      </c>
      <c r="B64" s="117" t="s">
        <v>80</v>
      </c>
      <c r="C64" s="462">
        <f t="shared" si="62"/>
        <v>0</v>
      </c>
      <c r="D64" s="490">
        <f t="shared" si="62"/>
        <v>0</v>
      </c>
      <c r="E64" s="246">
        <f t="shared" si="64"/>
        <v>0</v>
      </c>
      <c r="F64" s="493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246"/>
      <c r="S64" s="542">
        <f t="shared" si="65"/>
        <v>0</v>
      </c>
      <c r="T64" s="493"/>
      <c r="U64" s="125"/>
      <c r="V64" s="125"/>
      <c r="W64" s="125"/>
      <c r="X64" s="125"/>
      <c r="Y64" s="125"/>
      <c r="Z64" s="246"/>
      <c r="AA64" s="542">
        <f t="shared" si="63"/>
        <v>0</v>
      </c>
      <c r="AB64" s="493"/>
      <c r="AC64" s="125"/>
      <c r="AD64" s="125"/>
      <c r="AE64" s="125"/>
      <c r="AF64" s="246"/>
      <c r="AG64" s="648"/>
    </row>
    <row r="65" spans="1:33" ht="37.5" customHeight="1" x14ac:dyDescent="0.25">
      <c r="A65" s="68">
        <v>1149</v>
      </c>
      <c r="B65" s="117" t="s">
        <v>81</v>
      </c>
      <c r="C65" s="462">
        <f t="shared" si="62"/>
        <v>0</v>
      </c>
      <c r="D65" s="490">
        <f t="shared" si="62"/>
        <v>0</v>
      </c>
      <c r="E65" s="246">
        <f t="shared" si="64"/>
        <v>0</v>
      </c>
      <c r="F65" s="493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246"/>
      <c r="S65" s="542">
        <f t="shared" si="65"/>
        <v>0</v>
      </c>
      <c r="T65" s="493"/>
      <c r="U65" s="125"/>
      <c r="V65" s="125"/>
      <c r="W65" s="125"/>
      <c r="X65" s="125"/>
      <c r="Y65" s="125"/>
      <c r="Z65" s="246"/>
      <c r="AA65" s="542">
        <f t="shared" si="63"/>
        <v>0</v>
      </c>
      <c r="AB65" s="493"/>
      <c r="AC65" s="125"/>
      <c r="AD65" s="125"/>
      <c r="AE65" s="125"/>
      <c r="AF65" s="246"/>
      <c r="AG65" s="648"/>
    </row>
    <row r="66" spans="1:33" ht="36" x14ac:dyDescent="0.25">
      <c r="A66" s="234">
        <v>1150</v>
      </c>
      <c r="B66" s="164" t="s">
        <v>82</v>
      </c>
      <c r="C66" s="509">
        <f t="shared" si="62"/>
        <v>0</v>
      </c>
      <c r="D66" s="540">
        <f t="shared" si="62"/>
        <v>0</v>
      </c>
      <c r="E66" s="246">
        <f>SUM(F66:R66)</f>
        <v>0</v>
      </c>
      <c r="F66" s="520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9"/>
      <c r="S66" s="542">
        <f t="shared" si="65"/>
        <v>0</v>
      </c>
      <c r="T66" s="520"/>
      <c r="U66" s="257"/>
      <c r="V66" s="257"/>
      <c r="W66" s="257"/>
      <c r="X66" s="257"/>
      <c r="Y66" s="257"/>
      <c r="Z66" s="259"/>
      <c r="AA66" s="543">
        <f t="shared" si="63"/>
        <v>0</v>
      </c>
      <c r="AB66" s="520"/>
      <c r="AC66" s="257"/>
      <c r="AD66" s="257"/>
      <c r="AE66" s="257"/>
      <c r="AF66" s="259"/>
      <c r="AG66" s="650"/>
    </row>
    <row r="67" spans="1:33" ht="36" x14ac:dyDescent="0.25">
      <c r="A67" s="90">
        <v>1200</v>
      </c>
      <c r="B67" s="227" t="s">
        <v>83</v>
      </c>
      <c r="C67" s="512">
        <f t="shared" ref="C67:E67" si="66">SUM(C68:C69)</f>
        <v>0</v>
      </c>
      <c r="D67" s="475">
        <f t="shared" si="66"/>
        <v>0</v>
      </c>
      <c r="E67" s="260">
        <f t="shared" si="66"/>
        <v>0</v>
      </c>
      <c r="F67" s="475">
        <f>SUM(F68:F69)</f>
        <v>0</v>
      </c>
      <c r="G67" s="103">
        <f t="shared" ref="G67:Q67" si="67">SUM(G68:G69)</f>
        <v>0</v>
      </c>
      <c r="H67" s="103">
        <f t="shared" si="67"/>
        <v>0</v>
      </c>
      <c r="I67" s="103">
        <f t="shared" si="67"/>
        <v>0</v>
      </c>
      <c r="J67" s="103">
        <f t="shared" si="67"/>
        <v>0</v>
      </c>
      <c r="K67" s="103">
        <f t="shared" si="67"/>
        <v>0</v>
      </c>
      <c r="L67" s="103">
        <f t="shared" si="67"/>
        <v>0</v>
      </c>
      <c r="M67" s="103">
        <f t="shared" si="67"/>
        <v>0</v>
      </c>
      <c r="N67" s="103">
        <f t="shared" si="67"/>
        <v>0</v>
      </c>
      <c r="O67" s="103">
        <f t="shared" si="67"/>
        <v>0</v>
      </c>
      <c r="P67" s="103">
        <f t="shared" si="67"/>
        <v>0</v>
      </c>
      <c r="Q67" s="103">
        <f t="shared" si="67"/>
        <v>0</v>
      </c>
      <c r="R67" s="260">
        <f>SUM(R68:R69)</f>
        <v>0</v>
      </c>
      <c r="S67" s="91">
        <f t="shared" ref="S67" si="68">SUM(S68:S69)</f>
        <v>0</v>
      </c>
      <c r="T67" s="475">
        <f>SUM(T68:T69)</f>
        <v>0</v>
      </c>
      <c r="U67" s="103">
        <f t="shared" ref="U67:AA67" si="69">SUM(U68:U69)</f>
        <v>0</v>
      </c>
      <c r="V67" s="103">
        <f t="shared" si="69"/>
        <v>0</v>
      </c>
      <c r="W67" s="103">
        <f t="shared" si="69"/>
        <v>0</v>
      </c>
      <c r="X67" s="103">
        <f t="shared" si="69"/>
        <v>0</v>
      </c>
      <c r="Y67" s="103">
        <f t="shared" si="69"/>
        <v>0</v>
      </c>
      <c r="Z67" s="260">
        <f t="shared" si="69"/>
        <v>0</v>
      </c>
      <c r="AA67" s="91">
        <f t="shared" si="69"/>
        <v>0</v>
      </c>
      <c r="AB67" s="475">
        <f>SUM(AB68:AB69)</f>
        <v>0</v>
      </c>
      <c r="AC67" s="103">
        <f t="shared" ref="AC67:AF67" si="70">SUM(AC68:AC69)</f>
        <v>0</v>
      </c>
      <c r="AD67" s="103">
        <f t="shared" si="70"/>
        <v>0</v>
      </c>
      <c r="AE67" s="103">
        <f t="shared" si="70"/>
        <v>0</v>
      </c>
      <c r="AF67" s="260">
        <f t="shared" si="70"/>
        <v>0</v>
      </c>
      <c r="AG67" s="651">
        <f>SUM(AG68:AG69)</f>
        <v>0</v>
      </c>
    </row>
    <row r="68" spans="1:33" ht="24" x14ac:dyDescent="0.25">
      <c r="A68" s="578">
        <v>1210</v>
      </c>
      <c r="B68" s="106" t="s">
        <v>84</v>
      </c>
      <c r="C68" s="458">
        <f>SUM(E68,S68,AA68)</f>
        <v>0</v>
      </c>
      <c r="D68" s="484">
        <f>SUM(F68,T68,AB68)</f>
        <v>0</v>
      </c>
      <c r="E68" s="243">
        <f>SUM(F68:R68)</f>
        <v>0</v>
      </c>
      <c r="F68" s="487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243"/>
      <c r="S68" s="541">
        <f t="shared" si="65"/>
        <v>0</v>
      </c>
      <c r="T68" s="487"/>
      <c r="U68" s="114"/>
      <c r="V68" s="114"/>
      <c r="W68" s="114"/>
      <c r="X68" s="114"/>
      <c r="Y68" s="114"/>
      <c r="Z68" s="243"/>
      <c r="AA68" s="541">
        <f>SUM(AB68:AF68)</f>
        <v>0</v>
      </c>
      <c r="AB68" s="487"/>
      <c r="AC68" s="114"/>
      <c r="AD68" s="114"/>
      <c r="AE68" s="114"/>
      <c r="AF68" s="243"/>
      <c r="AG68" s="647"/>
    </row>
    <row r="69" spans="1:33" ht="24" x14ac:dyDescent="0.25">
      <c r="A69" s="247">
        <v>1220</v>
      </c>
      <c r="B69" s="117" t="s">
        <v>85</v>
      </c>
      <c r="C69" s="462">
        <f t="shared" ref="C69:E69" si="71">SUM(C70:C74)</f>
        <v>0</v>
      </c>
      <c r="D69" s="490">
        <f t="shared" si="71"/>
        <v>0</v>
      </c>
      <c r="E69" s="253">
        <f t="shared" si="71"/>
        <v>0</v>
      </c>
      <c r="F69" s="490">
        <f>SUM(F70:F74)</f>
        <v>0</v>
      </c>
      <c r="G69" s="251">
        <f t="shared" ref="G69:Q69" si="72">SUM(G70:G74)</f>
        <v>0</v>
      </c>
      <c r="H69" s="251">
        <f t="shared" si="72"/>
        <v>0</v>
      </c>
      <c r="I69" s="251">
        <f t="shared" si="72"/>
        <v>0</v>
      </c>
      <c r="J69" s="251">
        <f t="shared" si="72"/>
        <v>0</v>
      </c>
      <c r="K69" s="251">
        <f t="shared" si="72"/>
        <v>0</v>
      </c>
      <c r="L69" s="251">
        <f t="shared" si="72"/>
        <v>0</v>
      </c>
      <c r="M69" s="251">
        <f t="shared" si="72"/>
        <v>0</v>
      </c>
      <c r="N69" s="251">
        <f t="shared" si="72"/>
        <v>0</v>
      </c>
      <c r="O69" s="251">
        <f t="shared" si="72"/>
        <v>0</v>
      </c>
      <c r="P69" s="251">
        <f t="shared" si="72"/>
        <v>0</v>
      </c>
      <c r="Q69" s="251">
        <f t="shared" si="72"/>
        <v>0</v>
      </c>
      <c r="R69" s="253">
        <f>SUM(R70:R74)</f>
        <v>0</v>
      </c>
      <c r="S69" s="118">
        <f t="shared" ref="S69" si="73">SUM(S70:S74)</f>
        <v>0</v>
      </c>
      <c r="T69" s="490">
        <f>SUM(T70:T74)</f>
        <v>0</v>
      </c>
      <c r="U69" s="251">
        <f t="shared" ref="U69:AA69" si="74">SUM(U70:U74)</f>
        <v>0</v>
      </c>
      <c r="V69" s="251">
        <f t="shared" si="74"/>
        <v>0</v>
      </c>
      <c r="W69" s="251">
        <f t="shared" si="74"/>
        <v>0</v>
      </c>
      <c r="X69" s="251">
        <f t="shared" si="74"/>
        <v>0</v>
      </c>
      <c r="Y69" s="251">
        <f t="shared" si="74"/>
        <v>0</v>
      </c>
      <c r="Z69" s="253">
        <f t="shared" si="74"/>
        <v>0</v>
      </c>
      <c r="AA69" s="118">
        <f t="shared" si="74"/>
        <v>0</v>
      </c>
      <c r="AB69" s="490">
        <f>SUM(AB70:AB74)</f>
        <v>0</v>
      </c>
      <c r="AC69" s="251">
        <f t="shared" ref="AC69:AF69" si="75">SUM(AC70:AC74)</f>
        <v>0</v>
      </c>
      <c r="AD69" s="251">
        <f t="shared" si="75"/>
        <v>0</v>
      </c>
      <c r="AE69" s="251">
        <f t="shared" si="75"/>
        <v>0</v>
      </c>
      <c r="AF69" s="253">
        <f t="shared" si="75"/>
        <v>0</v>
      </c>
      <c r="AG69" s="649">
        <f>SUM(AG70:AG74)</f>
        <v>0</v>
      </c>
    </row>
    <row r="70" spans="1:33" ht="60" x14ac:dyDescent="0.25">
      <c r="A70" s="68">
        <v>1221</v>
      </c>
      <c r="B70" s="117" t="s">
        <v>86</v>
      </c>
      <c r="C70" s="462">
        <f t="shared" ref="C70:D74" si="76">SUM(E70,S70,AA70)</f>
        <v>0</v>
      </c>
      <c r="D70" s="490">
        <f t="shared" si="76"/>
        <v>0</v>
      </c>
      <c r="E70" s="246">
        <f>SUM(F70:R70)</f>
        <v>0</v>
      </c>
      <c r="F70" s="493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246"/>
      <c r="S70" s="542">
        <f t="shared" si="65"/>
        <v>0</v>
      </c>
      <c r="T70" s="493"/>
      <c r="U70" s="125"/>
      <c r="V70" s="125"/>
      <c r="W70" s="125"/>
      <c r="X70" s="125"/>
      <c r="Y70" s="125"/>
      <c r="Z70" s="246"/>
      <c r="AA70" s="542">
        <f t="shared" ref="AA70:AA74" si="77">SUM(AB70:AF70)</f>
        <v>0</v>
      </c>
      <c r="AB70" s="493"/>
      <c r="AC70" s="125"/>
      <c r="AD70" s="125"/>
      <c r="AE70" s="125"/>
      <c r="AF70" s="246"/>
      <c r="AG70" s="648"/>
    </row>
    <row r="71" spans="1:33" x14ac:dyDescent="0.25">
      <c r="A71" s="68">
        <v>1223</v>
      </c>
      <c r="B71" s="117" t="s">
        <v>87</v>
      </c>
      <c r="C71" s="462">
        <f t="shared" si="76"/>
        <v>0</v>
      </c>
      <c r="D71" s="490">
        <f t="shared" si="76"/>
        <v>0</v>
      </c>
      <c r="E71" s="246">
        <f t="shared" ref="E71:E73" si="78">SUM(F71:R71)</f>
        <v>0</v>
      </c>
      <c r="F71" s="493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246"/>
      <c r="S71" s="542">
        <f t="shared" si="65"/>
        <v>0</v>
      </c>
      <c r="T71" s="493"/>
      <c r="U71" s="125"/>
      <c r="V71" s="125"/>
      <c r="W71" s="125"/>
      <c r="X71" s="125"/>
      <c r="Y71" s="125"/>
      <c r="Z71" s="246"/>
      <c r="AA71" s="542">
        <f t="shared" si="77"/>
        <v>0</v>
      </c>
      <c r="AB71" s="493"/>
      <c r="AC71" s="125"/>
      <c r="AD71" s="125"/>
      <c r="AE71" s="125"/>
      <c r="AF71" s="246"/>
      <c r="AG71" s="648"/>
    </row>
    <row r="72" spans="1:33" x14ac:dyDescent="0.25">
      <c r="A72" s="68">
        <v>1225</v>
      </c>
      <c r="B72" s="117" t="s">
        <v>88</v>
      </c>
      <c r="C72" s="462">
        <f t="shared" si="76"/>
        <v>0</v>
      </c>
      <c r="D72" s="490">
        <f t="shared" si="76"/>
        <v>0</v>
      </c>
      <c r="E72" s="246">
        <f t="shared" si="78"/>
        <v>0</v>
      </c>
      <c r="F72" s="493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246"/>
      <c r="S72" s="542">
        <f t="shared" si="65"/>
        <v>0</v>
      </c>
      <c r="T72" s="493"/>
      <c r="U72" s="125"/>
      <c r="V72" s="125"/>
      <c r="W72" s="125"/>
      <c r="X72" s="125"/>
      <c r="Y72" s="125"/>
      <c r="Z72" s="246"/>
      <c r="AA72" s="542">
        <f t="shared" si="77"/>
        <v>0</v>
      </c>
      <c r="AB72" s="493"/>
      <c r="AC72" s="125"/>
      <c r="AD72" s="125"/>
      <c r="AE72" s="125"/>
      <c r="AF72" s="246"/>
      <c r="AG72" s="648"/>
    </row>
    <row r="73" spans="1:33" ht="36" x14ac:dyDescent="0.25">
      <c r="A73" s="68">
        <v>1227</v>
      </c>
      <c r="B73" s="117" t="s">
        <v>89</v>
      </c>
      <c r="C73" s="462">
        <f t="shared" si="76"/>
        <v>0</v>
      </c>
      <c r="D73" s="490">
        <f t="shared" si="76"/>
        <v>0</v>
      </c>
      <c r="E73" s="246">
        <f t="shared" si="78"/>
        <v>0</v>
      </c>
      <c r="F73" s="493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246"/>
      <c r="S73" s="542">
        <f t="shared" si="65"/>
        <v>0</v>
      </c>
      <c r="T73" s="493"/>
      <c r="U73" s="125"/>
      <c r="V73" s="125"/>
      <c r="W73" s="125"/>
      <c r="X73" s="125"/>
      <c r="Y73" s="125"/>
      <c r="Z73" s="246"/>
      <c r="AA73" s="542">
        <f t="shared" si="77"/>
        <v>0</v>
      </c>
      <c r="AB73" s="493"/>
      <c r="AC73" s="125"/>
      <c r="AD73" s="125"/>
      <c r="AE73" s="125"/>
      <c r="AF73" s="246"/>
      <c r="AG73" s="648"/>
    </row>
    <row r="74" spans="1:33" ht="60" x14ac:dyDescent="0.25">
      <c r="A74" s="68">
        <v>1228</v>
      </c>
      <c r="B74" s="117" t="s">
        <v>90</v>
      </c>
      <c r="C74" s="462">
        <f t="shared" si="76"/>
        <v>0</v>
      </c>
      <c r="D74" s="490">
        <f t="shared" si="76"/>
        <v>0</v>
      </c>
      <c r="E74" s="246">
        <f>SUM(F74:R74)</f>
        <v>0</v>
      </c>
      <c r="F74" s="493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246"/>
      <c r="S74" s="542">
        <f t="shared" si="65"/>
        <v>0</v>
      </c>
      <c r="T74" s="493"/>
      <c r="U74" s="125"/>
      <c r="V74" s="125"/>
      <c r="W74" s="125"/>
      <c r="X74" s="125"/>
      <c r="Y74" s="125"/>
      <c r="Z74" s="246"/>
      <c r="AA74" s="542">
        <f t="shared" si="77"/>
        <v>0</v>
      </c>
      <c r="AB74" s="493"/>
      <c r="AC74" s="125"/>
      <c r="AD74" s="125"/>
      <c r="AE74" s="125"/>
      <c r="AF74" s="246"/>
      <c r="AG74" s="648"/>
    </row>
    <row r="75" spans="1:33" x14ac:dyDescent="0.25">
      <c r="A75" s="218">
        <v>2000</v>
      </c>
      <c r="B75" s="218" t="s">
        <v>91</v>
      </c>
      <c r="C75" s="536">
        <f t="shared" ref="C75:E75" si="79">SUM(C76,C83,C130,C164,C165,C172)</f>
        <v>504475</v>
      </c>
      <c r="D75" s="537">
        <f t="shared" si="79"/>
        <v>534375</v>
      </c>
      <c r="E75" s="538">
        <f t="shared" si="79"/>
        <v>504475</v>
      </c>
      <c r="F75" s="537">
        <f>SUM(F76,F83,F130,F164,F165,F172)</f>
        <v>534375</v>
      </c>
      <c r="G75" s="539">
        <f t="shared" ref="G75:Q75" si="80">SUM(G76,G83,G130,G164,G165,G172)</f>
        <v>-800</v>
      </c>
      <c r="H75" s="539">
        <f t="shared" si="80"/>
        <v>-19179</v>
      </c>
      <c r="I75" s="539">
        <f t="shared" si="80"/>
        <v>-3596</v>
      </c>
      <c r="J75" s="539">
        <f t="shared" si="80"/>
        <v>-6325</v>
      </c>
      <c r="K75" s="539">
        <f t="shared" si="80"/>
        <v>0</v>
      </c>
      <c r="L75" s="539">
        <f t="shared" si="80"/>
        <v>0</v>
      </c>
      <c r="M75" s="539">
        <f t="shared" si="80"/>
        <v>0</v>
      </c>
      <c r="N75" s="539">
        <f t="shared" si="80"/>
        <v>0</v>
      </c>
      <c r="O75" s="539">
        <f t="shared" si="80"/>
        <v>0</v>
      </c>
      <c r="P75" s="539">
        <f t="shared" si="80"/>
        <v>0</v>
      </c>
      <c r="Q75" s="539">
        <f t="shared" si="80"/>
        <v>0</v>
      </c>
      <c r="R75" s="538">
        <f>SUM(R76,R83,R130,R164,R165,R172)</f>
        <v>0</v>
      </c>
      <c r="S75" s="537">
        <f t="shared" ref="S75" si="81">SUM(S76,S83,S130,S164,S165,S172)</f>
        <v>0</v>
      </c>
      <c r="T75" s="537">
        <f>SUM(T76,T83,T130,T164,T165,T172)</f>
        <v>0</v>
      </c>
      <c r="U75" s="539">
        <f t="shared" ref="U75:AA75" si="82">SUM(U76,U83,U130,U164,U165,U172)</f>
        <v>0</v>
      </c>
      <c r="V75" s="539">
        <f t="shared" si="82"/>
        <v>0</v>
      </c>
      <c r="W75" s="539">
        <f t="shared" si="82"/>
        <v>0</v>
      </c>
      <c r="X75" s="539">
        <f t="shared" si="82"/>
        <v>0</v>
      </c>
      <c r="Y75" s="539">
        <f t="shared" si="82"/>
        <v>0</v>
      </c>
      <c r="Z75" s="538">
        <f t="shared" si="82"/>
        <v>0</v>
      </c>
      <c r="AA75" s="537">
        <f t="shared" si="82"/>
        <v>0</v>
      </c>
      <c r="AB75" s="537">
        <f>SUM(AB76,AB83,AB130,AB164,AB165,AB172)</f>
        <v>0</v>
      </c>
      <c r="AC75" s="223">
        <f t="shared" ref="AC75:AF75" si="83">SUM(AC76,AC83,AC130,AC164,AC165,AC172)</f>
        <v>0</v>
      </c>
      <c r="AD75" s="223">
        <f t="shared" si="83"/>
        <v>0</v>
      </c>
      <c r="AE75" s="223">
        <f t="shared" si="83"/>
        <v>0</v>
      </c>
      <c r="AF75" s="225">
        <f t="shared" si="83"/>
        <v>0</v>
      </c>
      <c r="AG75" s="644">
        <f>SUM(AG76,AG83,AG130,AG164,AG165,AG172)</f>
        <v>0</v>
      </c>
    </row>
    <row r="76" spans="1:33" ht="24" x14ac:dyDescent="0.25">
      <c r="A76" s="90">
        <v>2100</v>
      </c>
      <c r="B76" s="227" t="s">
        <v>92</v>
      </c>
      <c r="C76" s="512">
        <f t="shared" ref="C76:E76" si="84">SUM(C77,C80)</f>
        <v>0</v>
      </c>
      <c r="D76" s="475">
        <f t="shared" si="84"/>
        <v>0</v>
      </c>
      <c r="E76" s="260">
        <f t="shared" si="84"/>
        <v>0</v>
      </c>
      <c r="F76" s="475">
        <f>SUM(F77,F80)</f>
        <v>0</v>
      </c>
      <c r="G76" s="103">
        <f t="shared" ref="G76:Q76" si="85">SUM(G77,G80)</f>
        <v>0</v>
      </c>
      <c r="H76" s="103">
        <f t="shared" si="85"/>
        <v>0</v>
      </c>
      <c r="I76" s="103">
        <f t="shared" si="85"/>
        <v>0</v>
      </c>
      <c r="J76" s="103">
        <f t="shared" si="85"/>
        <v>0</v>
      </c>
      <c r="K76" s="103">
        <f t="shared" si="85"/>
        <v>0</v>
      </c>
      <c r="L76" s="103">
        <f t="shared" si="85"/>
        <v>0</v>
      </c>
      <c r="M76" s="103">
        <f t="shared" si="85"/>
        <v>0</v>
      </c>
      <c r="N76" s="103">
        <f t="shared" si="85"/>
        <v>0</v>
      </c>
      <c r="O76" s="103">
        <f t="shared" si="85"/>
        <v>0</v>
      </c>
      <c r="P76" s="103">
        <f t="shared" si="85"/>
        <v>0</v>
      </c>
      <c r="Q76" s="103">
        <f t="shared" si="85"/>
        <v>0</v>
      </c>
      <c r="R76" s="260">
        <f>SUM(R77,R80)</f>
        <v>0</v>
      </c>
      <c r="S76" s="91">
        <f t="shared" ref="S76" si="86">SUM(S77,S80)</f>
        <v>0</v>
      </c>
      <c r="T76" s="475">
        <f>SUM(T77,T80)</f>
        <v>0</v>
      </c>
      <c r="U76" s="103">
        <f t="shared" ref="U76:AA76" si="87">SUM(U77,U80)</f>
        <v>0</v>
      </c>
      <c r="V76" s="103">
        <f t="shared" si="87"/>
        <v>0</v>
      </c>
      <c r="W76" s="103">
        <f t="shared" si="87"/>
        <v>0</v>
      </c>
      <c r="X76" s="103">
        <f t="shared" si="87"/>
        <v>0</v>
      </c>
      <c r="Y76" s="103">
        <f t="shared" si="87"/>
        <v>0</v>
      </c>
      <c r="Z76" s="260">
        <f t="shared" si="87"/>
        <v>0</v>
      </c>
      <c r="AA76" s="91">
        <f t="shared" si="87"/>
        <v>0</v>
      </c>
      <c r="AB76" s="475">
        <f>SUM(AB77,AB80)</f>
        <v>0</v>
      </c>
      <c r="AC76" s="103">
        <f t="shared" ref="AC76:AF76" si="88">SUM(AC77,AC80)</f>
        <v>0</v>
      </c>
      <c r="AD76" s="103">
        <f t="shared" si="88"/>
        <v>0</v>
      </c>
      <c r="AE76" s="103">
        <f t="shared" si="88"/>
        <v>0</v>
      </c>
      <c r="AF76" s="260">
        <f t="shared" si="88"/>
        <v>0</v>
      </c>
      <c r="AG76" s="651">
        <f>SUM(AG77,AG80)</f>
        <v>0</v>
      </c>
    </row>
    <row r="77" spans="1:33" ht="24" x14ac:dyDescent="0.25">
      <c r="A77" s="578">
        <v>2110</v>
      </c>
      <c r="B77" s="106" t="s">
        <v>93</v>
      </c>
      <c r="C77" s="458">
        <f t="shared" ref="C77" si="89">SUM(C78:C79)</f>
        <v>0</v>
      </c>
      <c r="D77" s="484">
        <f t="shared" ref="D77:E77" si="90">SUM(D78:D79)</f>
        <v>0</v>
      </c>
      <c r="E77" s="267">
        <f t="shared" si="90"/>
        <v>0</v>
      </c>
      <c r="F77" s="484">
        <f>SUM(F78:F79)</f>
        <v>0</v>
      </c>
      <c r="G77" s="265">
        <f t="shared" ref="G77:Q77" si="91">SUM(G78:G79)</f>
        <v>0</v>
      </c>
      <c r="H77" s="265">
        <f t="shared" si="91"/>
        <v>0</v>
      </c>
      <c r="I77" s="265">
        <f t="shared" si="91"/>
        <v>0</v>
      </c>
      <c r="J77" s="265">
        <f t="shared" si="91"/>
        <v>0</v>
      </c>
      <c r="K77" s="265">
        <f t="shared" si="91"/>
        <v>0</v>
      </c>
      <c r="L77" s="265">
        <f t="shared" si="91"/>
        <v>0</v>
      </c>
      <c r="M77" s="265">
        <f t="shared" si="91"/>
        <v>0</v>
      </c>
      <c r="N77" s="265">
        <f t="shared" si="91"/>
        <v>0</v>
      </c>
      <c r="O77" s="265">
        <f t="shared" si="91"/>
        <v>0</v>
      </c>
      <c r="P77" s="265">
        <f t="shared" si="91"/>
        <v>0</v>
      </c>
      <c r="Q77" s="265">
        <f t="shared" si="91"/>
        <v>0</v>
      </c>
      <c r="R77" s="267">
        <f>SUM(R78:R79)</f>
        <v>0</v>
      </c>
      <c r="S77" s="107">
        <f t="shared" ref="S77" si="92">SUM(S78:S79)</f>
        <v>0</v>
      </c>
      <c r="T77" s="484">
        <f>SUM(T78:T79)</f>
        <v>0</v>
      </c>
      <c r="U77" s="265">
        <f t="shared" ref="U77:AA77" si="93">SUM(U78:U79)</f>
        <v>0</v>
      </c>
      <c r="V77" s="265">
        <f t="shared" si="93"/>
        <v>0</v>
      </c>
      <c r="W77" s="265">
        <f t="shared" si="93"/>
        <v>0</v>
      </c>
      <c r="X77" s="265">
        <f t="shared" si="93"/>
        <v>0</v>
      </c>
      <c r="Y77" s="265">
        <f t="shared" si="93"/>
        <v>0</v>
      </c>
      <c r="Z77" s="267">
        <f t="shared" si="93"/>
        <v>0</v>
      </c>
      <c r="AA77" s="107">
        <f t="shared" si="93"/>
        <v>0</v>
      </c>
      <c r="AB77" s="484">
        <f>SUM(AB78:AB79)</f>
        <v>0</v>
      </c>
      <c r="AC77" s="265">
        <f t="shared" ref="AC77:AF77" si="94">SUM(AC78:AC79)</f>
        <v>0</v>
      </c>
      <c r="AD77" s="265">
        <f t="shared" si="94"/>
        <v>0</v>
      </c>
      <c r="AE77" s="265">
        <f t="shared" si="94"/>
        <v>0</v>
      </c>
      <c r="AF77" s="267">
        <f t="shared" si="94"/>
        <v>0</v>
      </c>
      <c r="AG77" s="652">
        <f>SUM(AG78:AG79)</f>
        <v>0</v>
      </c>
    </row>
    <row r="78" spans="1:33" x14ac:dyDescent="0.25">
      <c r="A78" s="68">
        <v>2111</v>
      </c>
      <c r="B78" s="117" t="s">
        <v>94</v>
      </c>
      <c r="C78" s="462">
        <f t="shared" ref="C78:D79" si="95">SUM(E78,S78,AA78)</f>
        <v>0</v>
      </c>
      <c r="D78" s="490">
        <f t="shared" si="95"/>
        <v>0</v>
      </c>
      <c r="E78" s="246">
        <f>SUM(F78:R78)</f>
        <v>0</v>
      </c>
      <c r="F78" s="493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246"/>
      <c r="S78" s="542">
        <f t="shared" ref="S78:S79" si="96">SUM(T78:Z78)</f>
        <v>0</v>
      </c>
      <c r="T78" s="493"/>
      <c r="U78" s="125"/>
      <c r="V78" s="125"/>
      <c r="W78" s="125"/>
      <c r="X78" s="125"/>
      <c r="Y78" s="125"/>
      <c r="Z78" s="246"/>
      <c r="AA78" s="542">
        <f t="shared" ref="AA78:AA79" si="97">SUM(AB78:AF78)</f>
        <v>0</v>
      </c>
      <c r="AB78" s="493"/>
      <c r="AC78" s="125"/>
      <c r="AD78" s="125"/>
      <c r="AE78" s="125"/>
      <c r="AF78" s="246"/>
      <c r="AG78" s="648"/>
    </row>
    <row r="79" spans="1:33" ht="24" x14ac:dyDescent="0.25">
      <c r="A79" s="68">
        <v>2112</v>
      </c>
      <c r="B79" s="117" t="s">
        <v>95</v>
      </c>
      <c r="C79" s="462">
        <f t="shared" si="95"/>
        <v>0</v>
      </c>
      <c r="D79" s="490">
        <f t="shared" si="95"/>
        <v>0</v>
      </c>
      <c r="E79" s="246">
        <f>SUM(F79:R79)</f>
        <v>0</v>
      </c>
      <c r="F79" s="493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246"/>
      <c r="S79" s="542">
        <f t="shared" si="96"/>
        <v>0</v>
      </c>
      <c r="T79" s="493"/>
      <c r="U79" s="125"/>
      <c r="V79" s="125"/>
      <c r="W79" s="125"/>
      <c r="X79" s="125"/>
      <c r="Y79" s="125"/>
      <c r="Z79" s="246"/>
      <c r="AA79" s="542">
        <f t="shared" si="97"/>
        <v>0</v>
      </c>
      <c r="AB79" s="493"/>
      <c r="AC79" s="125"/>
      <c r="AD79" s="125"/>
      <c r="AE79" s="125"/>
      <c r="AF79" s="246"/>
      <c r="AG79" s="648"/>
    </row>
    <row r="80" spans="1:33" ht="24" x14ac:dyDescent="0.25">
      <c r="A80" s="247">
        <v>2120</v>
      </c>
      <c r="B80" s="117" t="s">
        <v>96</v>
      </c>
      <c r="C80" s="462">
        <f t="shared" ref="C80:E80" si="98">SUM(C81:C82)</f>
        <v>0</v>
      </c>
      <c r="D80" s="490">
        <f t="shared" si="98"/>
        <v>0</v>
      </c>
      <c r="E80" s="253">
        <f t="shared" si="98"/>
        <v>0</v>
      </c>
      <c r="F80" s="490">
        <f>SUM(F81:F82)</f>
        <v>0</v>
      </c>
      <c r="G80" s="251">
        <f t="shared" ref="G80:Q80" si="99">SUM(G81:G82)</f>
        <v>0</v>
      </c>
      <c r="H80" s="251">
        <f t="shared" si="99"/>
        <v>0</v>
      </c>
      <c r="I80" s="251">
        <f t="shared" si="99"/>
        <v>0</v>
      </c>
      <c r="J80" s="251">
        <f t="shared" si="99"/>
        <v>0</v>
      </c>
      <c r="K80" s="251">
        <f t="shared" si="99"/>
        <v>0</v>
      </c>
      <c r="L80" s="251">
        <f t="shared" si="99"/>
        <v>0</v>
      </c>
      <c r="M80" s="251">
        <f t="shared" si="99"/>
        <v>0</v>
      </c>
      <c r="N80" s="251">
        <f t="shared" si="99"/>
        <v>0</v>
      </c>
      <c r="O80" s="251">
        <f t="shared" si="99"/>
        <v>0</v>
      </c>
      <c r="P80" s="251">
        <f t="shared" si="99"/>
        <v>0</v>
      </c>
      <c r="Q80" s="251">
        <f t="shared" si="99"/>
        <v>0</v>
      </c>
      <c r="R80" s="253">
        <f>SUM(R81:R82)</f>
        <v>0</v>
      </c>
      <c r="S80" s="118">
        <f t="shared" ref="S80" si="100">SUM(S81:S82)</f>
        <v>0</v>
      </c>
      <c r="T80" s="490">
        <f>SUM(T81:T82)</f>
        <v>0</v>
      </c>
      <c r="U80" s="251">
        <f t="shared" ref="U80:AA80" si="101">SUM(U81:U82)</f>
        <v>0</v>
      </c>
      <c r="V80" s="251">
        <f t="shared" si="101"/>
        <v>0</v>
      </c>
      <c r="W80" s="251">
        <f t="shared" si="101"/>
        <v>0</v>
      </c>
      <c r="X80" s="251">
        <f t="shared" si="101"/>
        <v>0</v>
      </c>
      <c r="Y80" s="251">
        <f t="shared" si="101"/>
        <v>0</v>
      </c>
      <c r="Z80" s="253">
        <f t="shared" si="101"/>
        <v>0</v>
      </c>
      <c r="AA80" s="118">
        <f t="shared" si="101"/>
        <v>0</v>
      </c>
      <c r="AB80" s="490">
        <f>SUM(AB81:AB82)</f>
        <v>0</v>
      </c>
      <c r="AC80" s="251">
        <f t="shared" ref="AC80:AF80" si="102">SUM(AC81:AC82)</f>
        <v>0</v>
      </c>
      <c r="AD80" s="251">
        <f t="shared" si="102"/>
        <v>0</v>
      </c>
      <c r="AE80" s="251">
        <f t="shared" si="102"/>
        <v>0</v>
      </c>
      <c r="AF80" s="253">
        <f t="shared" si="102"/>
        <v>0</v>
      </c>
      <c r="AG80" s="649">
        <f>SUM(AG81:AG82)</f>
        <v>0</v>
      </c>
    </row>
    <row r="81" spans="1:33" x14ac:dyDescent="0.25">
      <c r="A81" s="68">
        <v>2121</v>
      </c>
      <c r="B81" s="117" t="s">
        <v>94</v>
      </c>
      <c r="C81" s="462">
        <f t="shared" ref="C81:D82" si="103">SUM(E81,S81,AA81)</f>
        <v>0</v>
      </c>
      <c r="D81" s="490">
        <f t="shared" si="103"/>
        <v>0</v>
      </c>
      <c r="E81" s="246">
        <f>SUM(F81:R81)</f>
        <v>0</v>
      </c>
      <c r="F81" s="493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246"/>
      <c r="S81" s="542">
        <f t="shared" ref="S81:S82" si="104">SUM(T81:Z81)</f>
        <v>0</v>
      </c>
      <c r="T81" s="493"/>
      <c r="U81" s="125"/>
      <c r="V81" s="125"/>
      <c r="W81" s="125"/>
      <c r="X81" s="125"/>
      <c r="Y81" s="125"/>
      <c r="Z81" s="246"/>
      <c r="AA81" s="542">
        <f t="shared" ref="AA81:AA82" si="105">SUM(AB81:AF81)</f>
        <v>0</v>
      </c>
      <c r="AB81" s="493"/>
      <c r="AC81" s="125"/>
      <c r="AD81" s="125"/>
      <c r="AE81" s="125"/>
      <c r="AF81" s="246"/>
      <c r="AG81" s="648"/>
    </row>
    <row r="82" spans="1:33" ht="24" x14ac:dyDescent="0.25">
      <c r="A82" s="68">
        <v>2122</v>
      </c>
      <c r="B82" s="117" t="s">
        <v>95</v>
      </c>
      <c r="C82" s="462">
        <f t="shared" si="103"/>
        <v>0</v>
      </c>
      <c r="D82" s="490">
        <f t="shared" si="103"/>
        <v>0</v>
      </c>
      <c r="E82" s="246">
        <f>SUM(F82:R82)</f>
        <v>0</v>
      </c>
      <c r="F82" s="493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246"/>
      <c r="S82" s="542">
        <f t="shared" si="104"/>
        <v>0</v>
      </c>
      <c r="T82" s="493"/>
      <c r="U82" s="125"/>
      <c r="V82" s="125"/>
      <c r="W82" s="125"/>
      <c r="X82" s="125"/>
      <c r="Y82" s="125"/>
      <c r="Z82" s="246"/>
      <c r="AA82" s="542">
        <f t="shared" si="105"/>
        <v>0</v>
      </c>
      <c r="AB82" s="493"/>
      <c r="AC82" s="125"/>
      <c r="AD82" s="125"/>
      <c r="AE82" s="125"/>
      <c r="AF82" s="246"/>
      <c r="AG82" s="648"/>
    </row>
    <row r="83" spans="1:33" x14ac:dyDescent="0.25">
      <c r="A83" s="90">
        <v>2200</v>
      </c>
      <c r="B83" s="227" t="s">
        <v>97</v>
      </c>
      <c r="C83" s="512">
        <f t="shared" ref="C83:E83" si="106">SUM(C84,C89,C95,C103,C112,C116,C122,C128)</f>
        <v>504475</v>
      </c>
      <c r="D83" s="475">
        <f t="shared" si="106"/>
        <v>534375</v>
      </c>
      <c r="E83" s="260">
        <f t="shared" si="106"/>
        <v>504475</v>
      </c>
      <c r="F83" s="475">
        <f>SUM(F84,F89,F95,F103,F112,F116,F122,F128)</f>
        <v>534375</v>
      </c>
      <c r="G83" s="103">
        <f t="shared" ref="G83:Q83" si="107">SUM(G84,G89,G95,G103,G112,G116,G122,G128)</f>
        <v>-800</v>
      </c>
      <c r="H83" s="103">
        <f t="shared" si="107"/>
        <v>-19179</v>
      </c>
      <c r="I83" s="103">
        <f t="shared" si="107"/>
        <v>-3596</v>
      </c>
      <c r="J83" s="103">
        <f t="shared" si="107"/>
        <v>-6325</v>
      </c>
      <c r="K83" s="103">
        <f t="shared" si="107"/>
        <v>0</v>
      </c>
      <c r="L83" s="103">
        <f t="shared" si="107"/>
        <v>0</v>
      </c>
      <c r="M83" s="103">
        <f t="shared" si="107"/>
        <v>0</v>
      </c>
      <c r="N83" s="103">
        <f t="shared" si="107"/>
        <v>0</v>
      </c>
      <c r="O83" s="103">
        <f t="shared" si="107"/>
        <v>0</v>
      </c>
      <c r="P83" s="103">
        <f t="shared" si="107"/>
        <v>0</v>
      </c>
      <c r="Q83" s="103">
        <f t="shared" si="107"/>
        <v>0</v>
      </c>
      <c r="R83" s="260">
        <f>SUM(R84,R89,R95,R103,R112,R116,R122,R128)</f>
        <v>0</v>
      </c>
      <c r="S83" s="91">
        <f t="shared" ref="S83" si="108">SUM(S84,S89,S95,S103,S112,S116,S122,S128)</f>
        <v>0</v>
      </c>
      <c r="T83" s="475">
        <f>SUM(T84,T89,T95,T103,T112,T116,T122,T128)</f>
        <v>0</v>
      </c>
      <c r="U83" s="103">
        <f t="shared" ref="U83:AA83" si="109">SUM(U84,U89,U95,U103,U112,U116,U122,U128)</f>
        <v>0</v>
      </c>
      <c r="V83" s="103">
        <f t="shared" si="109"/>
        <v>0</v>
      </c>
      <c r="W83" s="103">
        <f t="shared" si="109"/>
        <v>0</v>
      </c>
      <c r="X83" s="103">
        <f t="shared" si="109"/>
        <v>0</v>
      </c>
      <c r="Y83" s="103">
        <f t="shared" si="109"/>
        <v>0</v>
      </c>
      <c r="Z83" s="260">
        <f t="shared" si="109"/>
        <v>0</v>
      </c>
      <c r="AA83" s="91">
        <f t="shared" si="109"/>
        <v>0</v>
      </c>
      <c r="AB83" s="475">
        <f>SUM(AB84,AB89,AB95,AB103,AB112,AB116,AB122,AB128)</f>
        <v>0</v>
      </c>
      <c r="AC83" s="103">
        <f t="shared" ref="AC83:AF83" si="110">SUM(AC84,AC89,AC95,AC103,AC112,AC116,AC122,AC128)</f>
        <v>0</v>
      </c>
      <c r="AD83" s="103">
        <f t="shared" si="110"/>
        <v>0</v>
      </c>
      <c r="AE83" s="103">
        <f t="shared" si="110"/>
        <v>0</v>
      </c>
      <c r="AF83" s="260">
        <f t="shared" si="110"/>
        <v>0</v>
      </c>
      <c r="AG83" s="653">
        <f>SUM(AG84,AG89,AG95,AG103,AG112,AG116,AG122,AG128)</f>
        <v>0</v>
      </c>
    </row>
    <row r="84" spans="1:33" ht="24" x14ac:dyDescent="0.25">
      <c r="A84" s="234">
        <v>2210</v>
      </c>
      <c r="B84" s="164" t="s">
        <v>98</v>
      </c>
      <c r="C84" s="509">
        <f t="shared" ref="C84:E84" si="111">SUM(C85:C88)</f>
        <v>0</v>
      </c>
      <c r="D84" s="540">
        <f t="shared" si="111"/>
        <v>0</v>
      </c>
      <c r="E84" s="240">
        <f t="shared" si="111"/>
        <v>0</v>
      </c>
      <c r="F84" s="540">
        <f>SUM(F85:F88)</f>
        <v>0</v>
      </c>
      <c r="G84" s="238">
        <f t="shared" ref="G84:Q84" si="112">SUM(G85:G88)</f>
        <v>0</v>
      </c>
      <c r="H84" s="238">
        <f t="shared" si="112"/>
        <v>0</v>
      </c>
      <c r="I84" s="238">
        <f t="shared" si="112"/>
        <v>0</v>
      </c>
      <c r="J84" s="238">
        <f t="shared" si="112"/>
        <v>0</v>
      </c>
      <c r="K84" s="238">
        <f t="shared" si="112"/>
        <v>0</v>
      </c>
      <c r="L84" s="238">
        <f t="shared" si="112"/>
        <v>0</v>
      </c>
      <c r="M84" s="238">
        <f t="shared" si="112"/>
        <v>0</v>
      </c>
      <c r="N84" s="238">
        <f t="shared" si="112"/>
        <v>0</v>
      </c>
      <c r="O84" s="238">
        <f t="shared" si="112"/>
        <v>0</v>
      </c>
      <c r="P84" s="238">
        <f t="shared" si="112"/>
        <v>0</v>
      </c>
      <c r="Q84" s="238">
        <f t="shared" si="112"/>
        <v>0</v>
      </c>
      <c r="R84" s="240">
        <f>SUM(R85:R88)</f>
        <v>0</v>
      </c>
      <c r="S84" s="176">
        <f t="shared" ref="S84" si="113">SUM(S85:S88)</f>
        <v>0</v>
      </c>
      <c r="T84" s="540">
        <f>SUM(T85:T88)</f>
        <v>0</v>
      </c>
      <c r="U84" s="238">
        <f t="shared" ref="U84:AA84" si="114">SUM(U85:U88)</f>
        <v>0</v>
      </c>
      <c r="V84" s="238">
        <f t="shared" si="114"/>
        <v>0</v>
      </c>
      <c r="W84" s="238">
        <f t="shared" si="114"/>
        <v>0</v>
      </c>
      <c r="X84" s="238">
        <f t="shared" si="114"/>
        <v>0</v>
      </c>
      <c r="Y84" s="238">
        <f t="shared" si="114"/>
        <v>0</v>
      </c>
      <c r="Z84" s="240">
        <f t="shared" si="114"/>
        <v>0</v>
      </c>
      <c r="AA84" s="176">
        <f t="shared" si="114"/>
        <v>0</v>
      </c>
      <c r="AB84" s="540">
        <f>SUM(AB85:AB88)</f>
        <v>0</v>
      </c>
      <c r="AC84" s="238">
        <f t="shared" ref="AC84:AF84" si="115">SUM(AC85:AC88)</f>
        <v>0</v>
      </c>
      <c r="AD84" s="238">
        <f t="shared" si="115"/>
        <v>0</v>
      </c>
      <c r="AE84" s="238">
        <f t="shared" si="115"/>
        <v>0</v>
      </c>
      <c r="AF84" s="240">
        <f t="shared" si="115"/>
        <v>0</v>
      </c>
      <c r="AG84" s="646">
        <f>SUM(AG85:AG88)</f>
        <v>0</v>
      </c>
    </row>
    <row r="85" spans="1:33" ht="24" x14ac:dyDescent="0.25">
      <c r="A85" s="58">
        <v>2211</v>
      </c>
      <c r="B85" s="106" t="s">
        <v>99</v>
      </c>
      <c r="C85" s="458">
        <f t="shared" ref="C85:D88" si="116">SUM(E85,S85,AA85)</f>
        <v>0</v>
      </c>
      <c r="D85" s="484">
        <f t="shared" si="116"/>
        <v>0</v>
      </c>
      <c r="E85" s="243">
        <f>SUM(F85:R85)</f>
        <v>0</v>
      </c>
      <c r="F85" s="487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243"/>
      <c r="S85" s="541">
        <f t="shared" ref="S85:S129" si="117">SUM(T85:Z85)</f>
        <v>0</v>
      </c>
      <c r="T85" s="487"/>
      <c r="U85" s="114"/>
      <c r="V85" s="114"/>
      <c r="W85" s="114"/>
      <c r="X85" s="114"/>
      <c r="Y85" s="114"/>
      <c r="Z85" s="243"/>
      <c r="AA85" s="541">
        <f t="shared" ref="AA85:AA88" si="118">SUM(AB85:AF85)</f>
        <v>0</v>
      </c>
      <c r="AB85" s="487"/>
      <c r="AC85" s="114"/>
      <c r="AD85" s="114"/>
      <c r="AE85" s="114"/>
      <c r="AF85" s="243"/>
      <c r="AG85" s="647"/>
    </row>
    <row r="86" spans="1:33" ht="36" x14ac:dyDescent="0.25">
      <c r="A86" s="68">
        <v>2212</v>
      </c>
      <c r="B86" s="117" t="s">
        <v>100</v>
      </c>
      <c r="C86" s="462">
        <f t="shared" si="116"/>
        <v>0</v>
      </c>
      <c r="D86" s="490">
        <f t="shared" si="116"/>
        <v>0</v>
      </c>
      <c r="E86" s="243">
        <f t="shared" ref="E86:E129" si="119">SUM(F86:R86)</f>
        <v>0</v>
      </c>
      <c r="F86" s="493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246"/>
      <c r="S86" s="541">
        <f t="shared" si="117"/>
        <v>0</v>
      </c>
      <c r="T86" s="493"/>
      <c r="U86" s="125"/>
      <c r="V86" s="125"/>
      <c r="W86" s="125"/>
      <c r="X86" s="125"/>
      <c r="Y86" s="125"/>
      <c r="Z86" s="246"/>
      <c r="AA86" s="542">
        <f t="shared" si="118"/>
        <v>0</v>
      </c>
      <c r="AB86" s="493"/>
      <c r="AC86" s="125"/>
      <c r="AD86" s="125"/>
      <c r="AE86" s="125"/>
      <c r="AF86" s="246"/>
      <c r="AG86" s="648"/>
    </row>
    <row r="87" spans="1:33" ht="24" x14ac:dyDescent="0.25">
      <c r="A87" s="68">
        <v>2214</v>
      </c>
      <c r="B87" s="117" t="s">
        <v>101</v>
      </c>
      <c r="C87" s="462">
        <f t="shared" si="116"/>
        <v>0</v>
      </c>
      <c r="D87" s="490">
        <f t="shared" si="116"/>
        <v>0</v>
      </c>
      <c r="E87" s="243">
        <f t="shared" si="119"/>
        <v>0</v>
      </c>
      <c r="F87" s="493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246"/>
      <c r="S87" s="541">
        <f t="shared" si="117"/>
        <v>0</v>
      </c>
      <c r="T87" s="493"/>
      <c r="U87" s="125"/>
      <c r="V87" s="125"/>
      <c r="W87" s="125"/>
      <c r="X87" s="125"/>
      <c r="Y87" s="125"/>
      <c r="Z87" s="246"/>
      <c r="AA87" s="542">
        <f t="shared" si="118"/>
        <v>0</v>
      </c>
      <c r="AB87" s="493"/>
      <c r="AC87" s="125"/>
      <c r="AD87" s="125"/>
      <c r="AE87" s="125"/>
      <c r="AF87" s="246"/>
      <c r="AG87" s="648"/>
    </row>
    <row r="88" spans="1:33" x14ac:dyDescent="0.25">
      <c r="A88" s="68">
        <v>2219</v>
      </c>
      <c r="B88" s="117" t="s">
        <v>102</v>
      </c>
      <c r="C88" s="462">
        <f t="shared" si="116"/>
        <v>0</v>
      </c>
      <c r="D88" s="490">
        <f t="shared" si="116"/>
        <v>0</v>
      </c>
      <c r="E88" s="243">
        <f t="shared" si="119"/>
        <v>0</v>
      </c>
      <c r="F88" s="493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246"/>
      <c r="S88" s="541">
        <f t="shared" si="117"/>
        <v>0</v>
      </c>
      <c r="T88" s="493"/>
      <c r="U88" s="125"/>
      <c r="V88" s="125"/>
      <c r="W88" s="125"/>
      <c r="X88" s="125"/>
      <c r="Y88" s="125"/>
      <c r="Z88" s="246"/>
      <c r="AA88" s="542">
        <f t="shared" si="118"/>
        <v>0</v>
      </c>
      <c r="AB88" s="493"/>
      <c r="AC88" s="125"/>
      <c r="AD88" s="125"/>
      <c r="AE88" s="125"/>
      <c r="AF88" s="246"/>
      <c r="AG88" s="648"/>
    </row>
    <row r="89" spans="1:33" ht="24" x14ac:dyDescent="0.25">
      <c r="A89" s="247">
        <v>2220</v>
      </c>
      <c r="B89" s="117" t="s">
        <v>103</v>
      </c>
      <c r="C89" s="462">
        <f t="shared" ref="C89:E89" si="120">SUM(C90:C94)</f>
        <v>0</v>
      </c>
      <c r="D89" s="490">
        <f t="shared" si="120"/>
        <v>0</v>
      </c>
      <c r="E89" s="253">
        <f t="shared" si="120"/>
        <v>0</v>
      </c>
      <c r="F89" s="490">
        <f>SUM(F90:F94)</f>
        <v>0</v>
      </c>
      <c r="G89" s="251">
        <f t="shared" ref="G89:Q89" si="121">SUM(G90:G94)</f>
        <v>0</v>
      </c>
      <c r="H89" s="251">
        <f t="shared" si="121"/>
        <v>0</v>
      </c>
      <c r="I89" s="251">
        <f t="shared" si="121"/>
        <v>0</v>
      </c>
      <c r="J89" s="251">
        <f t="shared" si="121"/>
        <v>0</v>
      </c>
      <c r="K89" s="251">
        <f t="shared" si="121"/>
        <v>0</v>
      </c>
      <c r="L89" s="251">
        <f t="shared" si="121"/>
        <v>0</v>
      </c>
      <c r="M89" s="251">
        <f t="shared" si="121"/>
        <v>0</v>
      </c>
      <c r="N89" s="251">
        <f t="shared" si="121"/>
        <v>0</v>
      </c>
      <c r="O89" s="251">
        <f t="shared" si="121"/>
        <v>0</v>
      </c>
      <c r="P89" s="251">
        <f t="shared" si="121"/>
        <v>0</v>
      </c>
      <c r="Q89" s="251">
        <f t="shared" si="121"/>
        <v>0</v>
      </c>
      <c r="R89" s="253">
        <f>SUM(R90:R94)</f>
        <v>0</v>
      </c>
      <c r="S89" s="118">
        <f t="shared" ref="S89" si="122">SUM(S90:S94)</f>
        <v>0</v>
      </c>
      <c r="T89" s="490">
        <f>SUM(T90:T94)</f>
        <v>0</v>
      </c>
      <c r="U89" s="251">
        <f t="shared" ref="U89:AA89" si="123">SUM(U90:U94)</f>
        <v>0</v>
      </c>
      <c r="V89" s="251">
        <f t="shared" si="123"/>
        <v>0</v>
      </c>
      <c r="W89" s="251">
        <f t="shared" si="123"/>
        <v>0</v>
      </c>
      <c r="X89" s="251">
        <f t="shared" si="123"/>
        <v>0</v>
      </c>
      <c r="Y89" s="251">
        <f t="shared" si="123"/>
        <v>0</v>
      </c>
      <c r="Z89" s="253">
        <f t="shared" si="123"/>
        <v>0</v>
      </c>
      <c r="AA89" s="118">
        <f t="shared" si="123"/>
        <v>0</v>
      </c>
      <c r="AB89" s="490">
        <f>SUM(AB90:AB94)</f>
        <v>0</v>
      </c>
      <c r="AC89" s="251">
        <f t="shared" ref="AC89:AF89" si="124">SUM(AC90:AC94)</f>
        <v>0</v>
      </c>
      <c r="AD89" s="251">
        <f t="shared" si="124"/>
        <v>0</v>
      </c>
      <c r="AE89" s="251">
        <f t="shared" si="124"/>
        <v>0</v>
      </c>
      <c r="AF89" s="253">
        <f t="shared" si="124"/>
        <v>0</v>
      </c>
      <c r="AG89" s="649">
        <f>SUM(AG90:AG94)</f>
        <v>0</v>
      </c>
    </row>
    <row r="90" spans="1:33" x14ac:dyDescent="0.25">
      <c r="A90" s="68">
        <v>2221</v>
      </c>
      <c r="B90" s="117" t="s">
        <v>104</v>
      </c>
      <c r="C90" s="462">
        <f t="shared" ref="C90:D94" si="125">SUM(E90,S90,AA90)</f>
        <v>0</v>
      </c>
      <c r="D90" s="490">
        <f t="shared" si="125"/>
        <v>0</v>
      </c>
      <c r="E90" s="246">
        <f t="shared" si="119"/>
        <v>0</v>
      </c>
      <c r="F90" s="493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246"/>
      <c r="S90" s="542">
        <f t="shared" si="117"/>
        <v>0</v>
      </c>
      <c r="T90" s="493"/>
      <c r="U90" s="125"/>
      <c r="V90" s="125"/>
      <c r="W90" s="125"/>
      <c r="X90" s="125"/>
      <c r="Y90" s="125"/>
      <c r="Z90" s="246"/>
      <c r="AA90" s="542">
        <f t="shared" ref="AA90:AA94" si="126">SUM(AB90:AF90)</f>
        <v>0</v>
      </c>
      <c r="AB90" s="493"/>
      <c r="AC90" s="125"/>
      <c r="AD90" s="125"/>
      <c r="AE90" s="125"/>
      <c r="AF90" s="246"/>
      <c r="AG90" s="648"/>
    </row>
    <row r="91" spans="1:33" x14ac:dyDescent="0.25">
      <c r="A91" s="68">
        <v>2222</v>
      </c>
      <c r="B91" s="117" t="s">
        <v>105</v>
      </c>
      <c r="C91" s="462">
        <f t="shared" si="125"/>
        <v>0</v>
      </c>
      <c r="D91" s="490">
        <f t="shared" si="125"/>
        <v>0</v>
      </c>
      <c r="E91" s="246">
        <f t="shared" si="119"/>
        <v>0</v>
      </c>
      <c r="F91" s="493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246"/>
      <c r="S91" s="542">
        <f t="shared" si="117"/>
        <v>0</v>
      </c>
      <c r="T91" s="493"/>
      <c r="U91" s="125"/>
      <c r="V91" s="125"/>
      <c r="W91" s="125"/>
      <c r="X91" s="125"/>
      <c r="Y91" s="125"/>
      <c r="Z91" s="246"/>
      <c r="AA91" s="542">
        <f t="shared" si="126"/>
        <v>0</v>
      </c>
      <c r="AB91" s="493"/>
      <c r="AC91" s="125"/>
      <c r="AD91" s="125"/>
      <c r="AE91" s="125"/>
      <c r="AF91" s="246"/>
      <c r="AG91" s="648"/>
    </row>
    <row r="92" spans="1:33" x14ac:dyDescent="0.25">
      <c r="A92" s="68">
        <v>2223</v>
      </c>
      <c r="B92" s="117" t="s">
        <v>106</v>
      </c>
      <c r="C92" s="462">
        <f t="shared" si="125"/>
        <v>0</v>
      </c>
      <c r="D92" s="490">
        <f t="shared" si="125"/>
        <v>0</v>
      </c>
      <c r="E92" s="246">
        <f t="shared" si="119"/>
        <v>0</v>
      </c>
      <c r="F92" s="493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246"/>
      <c r="S92" s="542">
        <f t="shared" si="117"/>
        <v>0</v>
      </c>
      <c r="T92" s="493"/>
      <c r="U92" s="125"/>
      <c r="V92" s="125"/>
      <c r="W92" s="125"/>
      <c r="X92" s="125"/>
      <c r="Y92" s="125"/>
      <c r="Z92" s="246"/>
      <c r="AA92" s="542">
        <f t="shared" si="126"/>
        <v>0</v>
      </c>
      <c r="AB92" s="493"/>
      <c r="AC92" s="125"/>
      <c r="AD92" s="125"/>
      <c r="AE92" s="125"/>
      <c r="AF92" s="246"/>
      <c r="AG92" s="648"/>
    </row>
    <row r="93" spans="1:33" ht="48" x14ac:dyDescent="0.25">
      <c r="A93" s="68">
        <v>2224</v>
      </c>
      <c r="B93" s="117" t="s">
        <v>107</v>
      </c>
      <c r="C93" s="462">
        <f t="shared" si="125"/>
        <v>0</v>
      </c>
      <c r="D93" s="490">
        <f t="shared" si="125"/>
        <v>0</v>
      </c>
      <c r="E93" s="246">
        <f t="shared" si="119"/>
        <v>0</v>
      </c>
      <c r="F93" s="493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246"/>
      <c r="S93" s="542">
        <f t="shared" si="117"/>
        <v>0</v>
      </c>
      <c r="T93" s="493"/>
      <c r="U93" s="125"/>
      <c r="V93" s="125"/>
      <c r="W93" s="125"/>
      <c r="X93" s="125"/>
      <c r="Y93" s="125"/>
      <c r="Z93" s="246"/>
      <c r="AA93" s="542">
        <f t="shared" si="126"/>
        <v>0</v>
      </c>
      <c r="AB93" s="493"/>
      <c r="AC93" s="125"/>
      <c r="AD93" s="125"/>
      <c r="AE93" s="125"/>
      <c r="AF93" s="246"/>
      <c r="AG93" s="648"/>
    </row>
    <row r="94" spans="1:33" ht="24" x14ac:dyDescent="0.25">
      <c r="A94" s="68">
        <v>2229</v>
      </c>
      <c r="B94" s="117" t="s">
        <v>108</v>
      </c>
      <c r="C94" s="462">
        <f t="shared" si="125"/>
        <v>0</v>
      </c>
      <c r="D94" s="490">
        <f t="shared" si="125"/>
        <v>0</v>
      </c>
      <c r="E94" s="246">
        <f t="shared" si="119"/>
        <v>0</v>
      </c>
      <c r="F94" s="493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246"/>
      <c r="S94" s="542">
        <f t="shared" si="117"/>
        <v>0</v>
      </c>
      <c r="T94" s="493"/>
      <c r="U94" s="125"/>
      <c r="V94" s="125"/>
      <c r="W94" s="125"/>
      <c r="X94" s="125"/>
      <c r="Y94" s="125"/>
      <c r="Z94" s="246"/>
      <c r="AA94" s="542">
        <f t="shared" si="126"/>
        <v>0</v>
      </c>
      <c r="AB94" s="493"/>
      <c r="AC94" s="125"/>
      <c r="AD94" s="125"/>
      <c r="AE94" s="125"/>
      <c r="AF94" s="246"/>
      <c r="AG94" s="648"/>
    </row>
    <row r="95" spans="1:33" ht="36" x14ac:dyDescent="0.25">
      <c r="A95" s="247">
        <v>2230</v>
      </c>
      <c r="B95" s="117" t="s">
        <v>109</v>
      </c>
      <c r="C95" s="462">
        <f t="shared" ref="C95:E95" si="127">SUM(C96:C102)</f>
        <v>0</v>
      </c>
      <c r="D95" s="490">
        <f t="shared" si="127"/>
        <v>0</v>
      </c>
      <c r="E95" s="253">
        <f t="shared" si="127"/>
        <v>0</v>
      </c>
      <c r="F95" s="490">
        <f>SUM(F96:F102)</f>
        <v>0</v>
      </c>
      <c r="G95" s="251">
        <f t="shared" ref="G95:Q95" si="128">SUM(G96:G102)</f>
        <v>0</v>
      </c>
      <c r="H95" s="251">
        <f t="shared" si="128"/>
        <v>0</v>
      </c>
      <c r="I95" s="251">
        <f t="shared" si="128"/>
        <v>0</v>
      </c>
      <c r="J95" s="251">
        <f t="shared" si="128"/>
        <v>0</v>
      </c>
      <c r="K95" s="251">
        <f t="shared" si="128"/>
        <v>0</v>
      </c>
      <c r="L95" s="251">
        <f t="shared" si="128"/>
        <v>0</v>
      </c>
      <c r="M95" s="251">
        <f t="shared" si="128"/>
        <v>0</v>
      </c>
      <c r="N95" s="251">
        <f t="shared" si="128"/>
        <v>0</v>
      </c>
      <c r="O95" s="251">
        <f t="shared" si="128"/>
        <v>0</v>
      </c>
      <c r="P95" s="251">
        <f t="shared" si="128"/>
        <v>0</v>
      </c>
      <c r="Q95" s="251">
        <f t="shared" si="128"/>
        <v>0</v>
      </c>
      <c r="R95" s="253">
        <f>SUM(R96:R102)</f>
        <v>0</v>
      </c>
      <c r="S95" s="118">
        <f t="shared" ref="S95" si="129">SUM(S96:S102)</f>
        <v>0</v>
      </c>
      <c r="T95" s="490">
        <f>SUM(T96:T102)</f>
        <v>0</v>
      </c>
      <c r="U95" s="251">
        <f t="shared" ref="U95:AA95" si="130">SUM(U96:U102)</f>
        <v>0</v>
      </c>
      <c r="V95" s="251">
        <f t="shared" si="130"/>
        <v>0</v>
      </c>
      <c r="W95" s="251">
        <f t="shared" si="130"/>
        <v>0</v>
      </c>
      <c r="X95" s="251">
        <f t="shared" si="130"/>
        <v>0</v>
      </c>
      <c r="Y95" s="251">
        <f t="shared" si="130"/>
        <v>0</v>
      </c>
      <c r="Z95" s="253">
        <f t="shared" si="130"/>
        <v>0</v>
      </c>
      <c r="AA95" s="118">
        <f t="shared" si="130"/>
        <v>0</v>
      </c>
      <c r="AB95" s="490">
        <f>SUM(AB96:AB102)</f>
        <v>0</v>
      </c>
      <c r="AC95" s="251">
        <f t="shared" ref="AC95:AF95" si="131">SUM(AC96:AC102)</f>
        <v>0</v>
      </c>
      <c r="AD95" s="251">
        <f t="shared" si="131"/>
        <v>0</v>
      </c>
      <c r="AE95" s="251">
        <f t="shared" si="131"/>
        <v>0</v>
      </c>
      <c r="AF95" s="253">
        <f t="shared" si="131"/>
        <v>0</v>
      </c>
      <c r="AG95" s="649">
        <f>SUM(AG96:AG102)</f>
        <v>0</v>
      </c>
    </row>
    <row r="96" spans="1:33" ht="24" x14ac:dyDescent="0.25">
      <c r="A96" s="68">
        <v>2231</v>
      </c>
      <c r="B96" s="117" t="s">
        <v>110</v>
      </c>
      <c r="C96" s="462">
        <f t="shared" ref="C96:D102" si="132">SUM(E96,S96,AA96)</f>
        <v>0</v>
      </c>
      <c r="D96" s="490">
        <f t="shared" si="132"/>
        <v>0</v>
      </c>
      <c r="E96" s="246">
        <f t="shared" si="119"/>
        <v>0</v>
      </c>
      <c r="F96" s="493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246"/>
      <c r="S96" s="542">
        <f t="shared" si="117"/>
        <v>0</v>
      </c>
      <c r="T96" s="493"/>
      <c r="U96" s="125"/>
      <c r="V96" s="125"/>
      <c r="W96" s="125"/>
      <c r="X96" s="125"/>
      <c r="Y96" s="125"/>
      <c r="Z96" s="246"/>
      <c r="AA96" s="542">
        <f t="shared" ref="AA96:AA102" si="133">SUM(AB96:AF96)</f>
        <v>0</v>
      </c>
      <c r="AB96" s="493"/>
      <c r="AC96" s="125"/>
      <c r="AD96" s="125"/>
      <c r="AE96" s="125"/>
      <c r="AF96" s="246"/>
      <c r="AG96" s="648"/>
    </row>
    <row r="97" spans="1:33" ht="36" x14ac:dyDescent="0.25">
      <c r="A97" s="68">
        <v>2232</v>
      </c>
      <c r="B97" s="117" t="s">
        <v>111</v>
      </c>
      <c r="C97" s="462">
        <f t="shared" si="132"/>
        <v>0</v>
      </c>
      <c r="D97" s="490">
        <f t="shared" si="132"/>
        <v>0</v>
      </c>
      <c r="E97" s="246">
        <f t="shared" si="119"/>
        <v>0</v>
      </c>
      <c r="F97" s="493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246"/>
      <c r="S97" s="542">
        <f t="shared" si="117"/>
        <v>0</v>
      </c>
      <c r="T97" s="493"/>
      <c r="U97" s="125"/>
      <c r="V97" s="125"/>
      <c r="W97" s="125"/>
      <c r="X97" s="125"/>
      <c r="Y97" s="125"/>
      <c r="Z97" s="246"/>
      <c r="AA97" s="542">
        <f t="shared" si="133"/>
        <v>0</v>
      </c>
      <c r="AB97" s="493"/>
      <c r="AC97" s="125"/>
      <c r="AD97" s="125"/>
      <c r="AE97" s="125"/>
      <c r="AF97" s="246"/>
      <c r="AG97" s="648"/>
    </row>
    <row r="98" spans="1:33" ht="24" x14ac:dyDescent="0.25">
      <c r="A98" s="58">
        <v>2233</v>
      </c>
      <c r="B98" s="106" t="s">
        <v>112</v>
      </c>
      <c r="C98" s="458">
        <f t="shared" si="132"/>
        <v>0</v>
      </c>
      <c r="D98" s="484">
        <f t="shared" si="132"/>
        <v>0</v>
      </c>
      <c r="E98" s="246">
        <f t="shared" si="119"/>
        <v>0</v>
      </c>
      <c r="F98" s="487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243"/>
      <c r="S98" s="542">
        <f t="shared" si="117"/>
        <v>0</v>
      </c>
      <c r="T98" s="487"/>
      <c r="U98" s="114"/>
      <c r="V98" s="114"/>
      <c r="W98" s="114"/>
      <c r="X98" s="114"/>
      <c r="Y98" s="114"/>
      <c r="Z98" s="243"/>
      <c r="AA98" s="541">
        <f t="shared" si="133"/>
        <v>0</v>
      </c>
      <c r="AB98" s="487"/>
      <c r="AC98" s="114"/>
      <c r="AD98" s="114"/>
      <c r="AE98" s="114"/>
      <c r="AF98" s="243"/>
      <c r="AG98" s="647"/>
    </row>
    <row r="99" spans="1:33" ht="36" x14ac:dyDescent="0.25">
      <c r="A99" s="68">
        <v>2234</v>
      </c>
      <c r="B99" s="117" t="s">
        <v>113</v>
      </c>
      <c r="C99" s="462">
        <f t="shared" si="132"/>
        <v>0</v>
      </c>
      <c r="D99" s="490">
        <f t="shared" si="132"/>
        <v>0</v>
      </c>
      <c r="E99" s="246">
        <f t="shared" si="119"/>
        <v>0</v>
      </c>
      <c r="F99" s="493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246"/>
      <c r="S99" s="542">
        <f t="shared" si="117"/>
        <v>0</v>
      </c>
      <c r="T99" s="493"/>
      <c r="U99" s="125"/>
      <c r="V99" s="125"/>
      <c r="W99" s="125"/>
      <c r="X99" s="125"/>
      <c r="Y99" s="125"/>
      <c r="Z99" s="246"/>
      <c r="AA99" s="542">
        <f t="shared" si="133"/>
        <v>0</v>
      </c>
      <c r="AB99" s="493"/>
      <c r="AC99" s="125"/>
      <c r="AD99" s="125"/>
      <c r="AE99" s="125"/>
      <c r="AF99" s="246"/>
      <c r="AG99" s="648"/>
    </row>
    <row r="100" spans="1:33" ht="24" x14ac:dyDescent="0.25">
      <c r="A100" s="68">
        <v>2235</v>
      </c>
      <c r="B100" s="117" t="s">
        <v>114</v>
      </c>
      <c r="C100" s="462">
        <f t="shared" si="132"/>
        <v>0</v>
      </c>
      <c r="D100" s="490">
        <f t="shared" si="132"/>
        <v>0</v>
      </c>
      <c r="E100" s="246">
        <f t="shared" si="119"/>
        <v>0</v>
      </c>
      <c r="F100" s="493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246"/>
      <c r="S100" s="542">
        <f t="shared" si="117"/>
        <v>0</v>
      </c>
      <c r="T100" s="493"/>
      <c r="U100" s="125"/>
      <c r="V100" s="125"/>
      <c r="W100" s="125"/>
      <c r="X100" s="125"/>
      <c r="Y100" s="125"/>
      <c r="Z100" s="246"/>
      <c r="AA100" s="542">
        <f t="shared" si="133"/>
        <v>0</v>
      </c>
      <c r="AB100" s="493"/>
      <c r="AC100" s="125"/>
      <c r="AD100" s="125"/>
      <c r="AE100" s="125"/>
      <c r="AF100" s="246"/>
      <c r="AG100" s="648"/>
    </row>
    <row r="101" spans="1:33" x14ac:dyDescent="0.25">
      <c r="A101" s="68">
        <v>2236</v>
      </c>
      <c r="B101" s="117" t="s">
        <v>115</v>
      </c>
      <c r="C101" s="462">
        <f t="shared" si="132"/>
        <v>0</v>
      </c>
      <c r="D101" s="490">
        <f t="shared" si="132"/>
        <v>0</v>
      </c>
      <c r="E101" s="246">
        <f t="shared" si="119"/>
        <v>0</v>
      </c>
      <c r="F101" s="493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246"/>
      <c r="S101" s="542">
        <f t="shared" si="117"/>
        <v>0</v>
      </c>
      <c r="T101" s="493"/>
      <c r="U101" s="125"/>
      <c r="V101" s="125"/>
      <c r="W101" s="125"/>
      <c r="X101" s="125"/>
      <c r="Y101" s="125"/>
      <c r="Z101" s="246"/>
      <c r="AA101" s="542">
        <f t="shared" si="133"/>
        <v>0</v>
      </c>
      <c r="AB101" s="493"/>
      <c r="AC101" s="125"/>
      <c r="AD101" s="125"/>
      <c r="AE101" s="125"/>
      <c r="AF101" s="246"/>
      <c r="AG101" s="648"/>
    </row>
    <row r="102" spans="1:33" ht="24" x14ac:dyDescent="0.25">
      <c r="A102" s="68">
        <v>2239</v>
      </c>
      <c r="B102" s="117" t="s">
        <v>116</v>
      </c>
      <c r="C102" s="462">
        <f t="shared" si="132"/>
        <v>0</v>
      </c>
      <c r="D102" s="490">
        <f t="shared" si="132"/>
        <v>0</v>
      </c>
      <c r="E102" s="246">
        <f t="shared" si="119"/>
        <v>0</v>
      </c>
      <c r="F102" s="493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246"/>
      <c r="S102" s="542">
        <f t="shared" si="117"/>
        <v>0</v>
      </c>
      <c r="T102" s="493"/>
      <c r="U102" s="125"/>
      <c r="V102" s="125"/>
      <c r="W102" s="125"/>
      <c r="X102" s="125"/>
      <c r="Y102" s="125"/>
      <c r="Z102" s="246"/>
      <c r="AA102" s="542">
        <f t="shared" si="133"/>
        <v>0</v>
      </c>
      <c r="AB102" s="493"/>
      <c r="AC102" s="125"/>
      <c r="AD102" s="125"/>
      <c r="AE102" s="125"/>
      <c r="AF102" s="246"/>
      <c r="AG102" s="648"/>
    </row>
    <row r="103" spans="1:33" ht="36" x14ac:dyDescent="0.25">
      <c r="A103" s="247">
        <v>2240</v>
      </c>
      <c r="B103" s="117" t="s">
        <v>117</v>
      </c>
      <c r="C103" s="462">
        <f t="shared" ref="C103:E103" si="134">SUM(C104:C111)</f>
        <v>0</v>
      </c>
      <c r="D103" s="490">
        <f t="shared" si="134"/>
        <v>0</v>
      </c>
      <c r="E103" s="253">
        <f t="shared" si="134"/>
        <v>0</v>
      </c>
      <c r="F103" s="490">
        <f>SUM(F104:F111)</f>
        <v>0</v>
      </c>
      <c r="G103" s="251">
        <f t="shared" ref="G103:Q103" si="135">SUM(G104:G111)</f>
        <v>0</v>
      </c>
      <c r="H103" s="251">
        <f t="shared" si="135"/>
        <v>0</v>
      </c>
      <c r="I103" s="251">
        <f t="shared" si="135"/>
        <v>0</v>
      </c>
      <c r="J103" s="251">
        <f t="shared" si="135"/>
        <v>0</v>
      </c>
      <c r="K103" s="251">
        <f t="shared" si="135"/>
        <v>0</v>
      </c>
      <c r="L103" s="251">
        <f t="shared" si="135"/>
        <v>0</v>
      </c>
      <c r="M103" s="251">
        <f t="shared" si="135"/>
        <v>0</v>
      </c>
      <c r="N103" s="251">
        <f t="shared" si="135"/>
        <v>0</v>
      </c>
      <c r="O103" s="251">
        <f t="shared" si="135"/>
        <v>0</v>
      </c>
      <c r="P103" s="251">
        <f t="shared" si="135"/>
        <v>0</v>
      </c>
      <c r="Q103" s="251">
        <f t="shared" si="135"/>
        <v>0</v>
      </c>
      <c r="R103" s="253">
        <f>SUM(R104:R111)</f>
        <v>0</v>
      </c>
      <c r="S103" s="118">
        <f t="shared" ref="S103" si="136">SUM(S104:S111)</f>
        <v>0</v>
      </c>
      <c r="T103" s="490">
        <f>SUM(T104:T111)</f>
        <v>0</v>
      </c>
      <c r="U103" s="251">
        <f t="shared" ref="U103:AA103" si="137">SUM(U104:U111)</f>
        <v>0</v>
      </c>
      <c r="V103" s="251">
        <f t="shared" si="137"/>
        <v>0</v>
      </c>
      <c r="W103" s="251">
        <f t="shared" si="137"/>
        <v>0</v>
      </c>
      <c r="X103" s="251">
        <f t="shared" si="137"/>
        <v>0</v>
      </c>
      <c r="Y103" s="251">
        <f t="shared" si="137"/>
        <v>0</v>
      </c>
      <c r="Z103" s="253">
        <f t="shared" si="137"/>
        <v>0</v>
      </c>
      <c r="AA103" s="118">
        <f t="shared" si="137"/>
        <v>0</v>
      </c>
      <c r="AB103" s="490">
        <f>SUM(AB104:AB111)</f>
        <v>0</v>
      </c>
      <c r="AC103" s="251">
        <f t="shared" ref="AC103:AF103" si="138">SUM(AC104:AC111)</f>
        <v>0</v>
      </c>
      <c r="AD103" s="251">
        <f t="shared" si="138"/>
        <v>0</v>
      </c>
      <c r="AE103" s="251">
        <f t="shared" si="138"/>
        <v>0</v>
      </c>
      <c r="AF103" s="253">
        <f t="shared" si="138"/>
        <v>0</v>
      </c>
      <c r="AG103" s="649">
        <f>SUM(AG104:AG111)</f>
        <v>0</v>
      </c>
    </row>
    <row r="104" spans="1:33" x14ac:dyDescent="0.25">
      <c r="A104" s="68">
        <v>2241</v>
      </c>
      <c r="B104" s="117" t="s">
        <v>118</v>
      </c>
      <c r="C104" s="462">
        <f t="shared" ref="C104:D111" si="139">SUM(E104,S104,AA104)</f>
        <v>0</v>
      </c>
      <c r="D104" s="490">
        <f t="shared" si="139"/>
        <v>0</v>
      </c>
      <c r="E104" s="246">
        <f t="shared" si="119"/>
        <v>0</v>
      </c>
      <c r="F104" s="493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246"/>
      <c r="S104" s="542">
        <f t="shared" si="117"/>
        <v>0</v>
      </c>
      <c r="T104" s="493"/>
      <c r="U104" s="125"/>
      <c r="V104" s="125"/>
      <c r="W104" s="125"/>
      <c r="X104" s="125"/>
      <c r="Y104" s="125"/>
      <c r="Z104" s="246"/>
      <c r="AA104" s="542">
        <f t="shared" ref="AA104:AA111" si="140">SUM(AB104:AF104)</f>
        <v>0</v>
      </c>
      <c r="AB104" s="493"/>
      <c r="AC104" s="125"/>
      <c r="AD104" s="125"/>
      <c r="AE104" s="125"/>
      <c r="AF104" s="246"/>
      <c r="AG104" s="648"/>
    </row>
    <row r="105" spans="1:33" ht="24" x14ac:dyDescent="0.25">
      <c r="A105" s="68">
        <v>2242</v>
      </c>
      <c r="B105" s="117" t="s">
        <v>119</v>
      </c>
      <c r="C105" s="462">
        <f t="shared" si="139"/>
        <v>0</v>
      </c>
      <c r="D105" s="490">
        <f t="shared" si="139"/>
        <v>0</v>
      </c>
      <c r="E105" s="246">
        <f t="shared" si="119"/>
        <v>0</v>
      </c>
      <c r="F105" s="493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246"/>
      <c r="S105" s="542">
        <f t="shared" si="117"/>
        <v>0</v>
      </c>
      <c r="T105" s="493"/>
      <c r="U105" s="125"/>
      <c r="V105" s="125"/>
      <c r="W105" s="125"/>
      <c r="X105" s="125"/>
      <c r="Y105" s="125"/>
      <c r="Z105" s="246"/>
      <c r="AA105" s="542">
        <f t="shared" si="140"/>
        <v>0</v>
      </c>
      <c r="AB105" s="493"/>
      <c r="AC105" s="125"/>
      <c r="AD105" s="125"/>
      <c r="AE105" s="125"/>
      <c r="AF105" s="246"/>
      <c r="AG105" s="648"/>
    </row>
    <row r="106" spans="1:33" ht="24" x14ac:dyDescent="0.25">
      <c r="A106" s="68">
        <v>2243</v>
      </c>
      <c r="B106" s="117" t="s">
        <v>120</v>
      </c>
      <c r="C106" s="462">
        <f t="shared" si="139"/>
        <v>0</v>
      </c>
      <c r="D106" s="490">
        <f t="shared" si="139"/>
        <v>0</v>
      </c>
      <c r="E106" s="246">
        <f t="shared" si="119"/>
        <v>0</v>
      </c>
      <c r="F106" s="493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246"/>
      <c r="S106" s="542">
        <f t="shared" si="117"/>
        <v>0</v>
      </c>
      <c r="T106" s="493"/>
      <c r="U106" s="125"/>
      <c r="V106" s="125"/>
      <c r="W106" s="125"/>
      <c r="X106" s="125"/>
      <c r="Y106" s="125"/>
      <c r="Z106" s="246"/>
      <c r="AA106" s="542">
        <f t="shared" si="140"/>
        <v>0</v>
      </c>
      <c r="AB106" s="493"/>
      <c r="AC106" s="125"/>
      <c r="AD106" s="125"/>
      <c r="AE106" s="125"/>
      <c r="AF106" s="246"/>
      <c r="AG106" s="648"/>
    </row>
    <row r="107" spans="1:33" x14ac:dyDescent="0.25">
      <c r="A107" s="68">
        <v>2244</v>
      </c>
      <c r="B107" s="117" t="s">
        <v>121</v>
      </c>
      <c r="C107" s="462">
        <f t="shared" si="139"/>
        <v>0</v>
      </c>
      <c r="D107" s="490">
        <f t="shared" si="139"/>
        <v>0</v>
      </c>
      <c r="E107" s="246">
        <f t="shared" si="119"/>
        <v>0</v>
      </c>
      <c r="F107" s="493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246"/>
      <c r="S107" s="542">
        <f t="shared" si="117"/>
        <v>0</v>
      </c>
      <c r="T107" s="493"/>
      <c r="U107" s="125"/>
      <c r="V107" s="125"/>
      <c r="W107" s="125"/>
      <c r="X107" s="125"/>
      <c r="Y107" s="125"/>
      <c r="Z107" s="246"/>
      <c r="AA107" s="542">
        <f t="shared" si="140"/>
        <v>0</v>
      </c>
      <c r="AB107" s="493"/>
      <c r="AC107" s="125"/>
      <c r="AD107" s="125"/>
      <c r="AE107" s="125"/>
      <c r="AF107" s="246"/>
      <c r="AG107" s="648"/>
    </row>
    <row r="108" spans="1:33" ht="24" x14ac:dyDescent="0.25">
      <c r="A108" s="68">
        <v>2246</v>
      </c>
      <c r="B108" s="117" t="s">
        <v>122</v>
      </c>
      <c r="C108" s="462">
        <f t="shared" si="139"/>
        <v>0</v>
      </c>
      <c r="D108" s="490">
        <f t="shared" si="139"/>
        <v>0</v>
      </c>
      <c r="E108" s="246">
        <f t="shared" si="119"/>
        <v>0</v>
      </c>
      <c r="F108" s="493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246"/>
      <c r="S108" s="542">
        <f t="shared" si="117"/>
        <v>0</v>
      </c>
      <c r="T108" s="493"/>
      <c r="U108" s="125"/>
      <c r="V108" s="125"/>
      <c r="W108" s="125"/>
      <c r="X108" s="125"/>
      <c r="Y108" s="125"/>
      <c r="Z108" s="246"/>
      <c r="AA108" s="542">
        <f t="shared" si="140"/>
        <v>0</v>
      </c>
      <c r="AB108" s="493"/>
      <c r="AC108" s="125"/>
      <c r="AD108" s="125"/>
      <c r="AE108" s="125"/>
      <c r="AF108" s="246"/>
      <c r="AG108" s="648"/>
    </row>
    <row r="109" spans="1:33" x14ac:dyDescent="0.25">
      <c r="A109" s="68">
        <v>2247</v>
      </c>
      <c r="B109" s="117" t="s">
        <v>123</v>
      </c>
      <c r="C109" s="462">
        <f t="shared" si="139"/>
        <v>0</v>
      </c>
      <c r="D109" s="490">
        <f t="shared" si="139"/>
        <v>0</v>
      </c>
      <c r="E109" s="246">
        <f t="shared" si="119"/>
        <v>0</v>
      </c>
      <c r="F109" s="493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246"/>
      <c r="S109" s="542">
        <f t="shared" si="117"/>
        <v>0</v>
      </c>
      <c r="T109" s="493"/>
      <c r="U109" s="125"/>
      <c r="V109" s="125"/>
      <c r="W109" s="125"/>
      <c r="X109" s="125"/>
      <c r="Y109" s="125"/>
      <c r="Z109" s="246"/>
      <c r="AA109" s="542">
        <f t="shared" si="140"/>
        <v>0</v>
      </c>
      <c r="AB109" s="493"/>
      <c r="AC109" s="125"/>
      <c r="AD109" s="125"/>
      <c r="AE109" s="125"/>
      <c r="AF109" s="246"/>
      <c r="AG109" s="648"/>
    </row>
    <row r="110" spans="1:33" ht="24" x14ac:dyDescent="0.25">
      <c r="A110" s="68">
        <v>2248</v>
      </c>
      <c r="B110" s="117" t="s">
        <v>124</v>
      </c>
      <c r="C110" s="462">
        <f t="shared" si="139"/>
        <v>0</v>
      </c>
      <c r="D110" s="490">
        <f t="shared" si="139"/>
        <v>0</v>
      </c>
      <c r="E110" s="246">
        <f t="shared" si="119"/>
        <v>0</v>
      </c>
      <c r="F110" s="493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246"/>
      <c r="S110" s="542">
        <f t="shared" si="117"/>
        <v>0</v>
      </c>
      <c r="T110" s="493"/>
      <c r="U110" s="125"/>
      <c r="V110" s="125"/>
      <c r="W110" s="125"/>
      <c r="X110" s="125"/>
      <c r="Y110" s="125"/>
      <c r="Z110" s="246"/>
      <c r="AA110" s="542">
        <f t="shared" si="140"/>
        <v>0</v>
      </c>
      <c r="AB110" s="493"/>
      <c r="AC110" s="125"/>
      <c r="AD110" s="125"/>
      <c r="AE110" s="125"/>
      <c r="AF110" s="246"/>
      <c r="AG110" s="648"/>
    </row>
    <row r="111" spans="1:33" ht="24" x14ac:dyDescent="0.25">
      <c r="A111" s="68">
        <v>2249</v>
      </c>
      <c r="B111" s="117" t="s">
        <v>125</v>
      </c>
      <c r="C111" s="462">
        <f t="shared" si="139"/>
        <v>0</v>
      </c>
      <c r="D111" s="490">
        <f t="shared" si="139"/>
        <v>0</v>
      </c>
      <c r="E111" s="246">
        <f t="shared" si="119"/>
        <v>0</v>
      </c>
      <c r="F111" s="493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246"/>
      <c r="S111" s="542">
        <f t="shared" si="117"/>
        <v>0</v>
      </c>
      <c r="T111" s="493"/>
      <c r="U111" s="125"/>
      <c r="V111" s="125"/>
      <c r="W111" s="125"/>
      <c r="X111" s="125"/>
      <c r="Y111" s="125"/>
      <c r="Z111" s="246"/>
      <c r="AA111" s="542">
        <f t="shared" si="140"/>
        <v>0</v>
      </c>
      <c r="AB111" s="493"/>
      <c r="AC111" s="125"/>
      <c r="AD111" s="125"/>
      <c r="AE111" s="125"/>
      <c r="AF111" s="246"/>
      <c r="AG111" s="648"/>
    </row>
    <row r="112" spans="1:33" x14ac:dyDescent="0.25">
      <c r="A112" s="247">
        <v>2250</v>
      </c>
      <c r="B112" s="117" t="s">
        <v>126</v>
      </c>
      <c r="C112" s="462">
        <f t="shared" ref="C112:E112" si="141">SUM(C113:C115)</f>
        <v>0</v>
      </c>
      <c r="D112" s="490">
        <f t="shared" si="141"/>
        <v>0</v>
      </c>
      <c r="E112" s="253">
        <f t="shared" si="141"/>
        <v>0</v>
      </c>
      <c r="F112" s="490">
        <f>SUM(F113:F115)</f>
        <v>0</v>
      </c>
      <c r="G112" s="251">
        <f t="shared" ref="G112:Q112" si="142">SUM(G113:G115)</f>
        <v>0</v>
      </c>
      <c r="H112" s="251">
        <f t="shared" si="142"/>
        <v>0</v>
      </c>
      <c r="I112" s="251">
        <f t="shared" si="142"/>
        <v>0</v>
      </c>
      <c r="J112" s="251">
        <f t="shared" si="142"/>
        <v>0</v>
      </c>
      <c r="K112" s="251">
        <f t="shared" si="142"/>
        <v>0</v>
      </c>
      <c r="L112" s="251">
        <f t="shared" si="142"/>
        <v>0</v>
      </c>
      <c r="M112" s="251">
        <f t="shared" si="142"/>
        <v>0</v>
      </c>
      <c r="N112" s="251">
        <f t="shared" si="142"/>
        <v>0</v>
      </c>
      <c r="O112" s="251">
        <f t="shared" si="142"/>
        <v>0</v>
      </c>
      <c r="P112" s="251">
        <f t="shared" si="142"/>
        <v>0</v>
      </c>
      <c r="Q112" s="251">
        <f t="shared" si="142"/>
        <v>0</v>
      </c>
      <c r="R112" s="253">
        <f>SUM(R113:R115)</f>
        <v>0</v>
      </c>
      <c r="S112" s="118">
        <f t="shared" ref="S112" si="143">SUM(S113:S115)</f>
        <v>0</v>
      </c>
      <c r="T112" s="490">
        <f>SUM(T113:T115)</f>
        <v>0</v>
      </c>
      <c r="U112" s="251">
        <f t="shared" ref="U112:AA112" si="144">SUM(U113:U115)</f>
        <v>0</v>
      </c>
      <c r="V112" s="251">
        <f t="shared" si="144"/>
        <v>0</v>
      </c>
      <c r="W112" s="251">
        <f t="shared" si="144"/>
        <v>0</v>
      </c>
      <c r="X112" s="251">
        <f t="shared" si="144"/>
        <v>0</v>
      </c>
      <c r="Y112" s="251">
        <f t="shared" si="144"/>
        <v>0</v>
      </c>
      <c r="Z112" s="253">
        <f t="shared" si="144"/>
        <v>0</v>
      </c>
      <c r="AA112" s="118">
        <f t="shared" si="144"/>
        <v>0</v>
      </c>
      <c r="AB112" s="490">
        <f>SUM(AB113:AB115)</f>
        <v>0</v>
      </c>
      <c r="AC112" s="251">
        <f t="shared" ref="AC112:AF112" si="145">SUM(AC113:AC115)</f>
        <v>0</v>
      </c>
      <c r="AD112" s="251">
        <f t="shared" si="145"/>
        <v>0</v>
      </c>
      <c r="AE112" s="251">
        <f t="shared" si="145"/>
        <v>0</v>
      </c>
      <c r="AF112" s="253">
        <f t="shared" si="145"/>
        <v>0</v>
      </c>
      <c r="AG112" s="649">
        <f>SUM(AG113:AG115)</f>
        <v>0</v>
      </c>
    </row>
    <row r="113" spans="1:33" x14ac:dyDescent="0.25">
      <c r="A113" s="68">
        <v>2251</v>
      </c>
      <c r="B113" s="117" t="s">
        <v>127</v>
      </c>
      <c r="C113" s="462">
        <f t="shared" ref="C113:D115" si="146">SUM(E113,S113,AA113)</f>
        <v>0</v>
      </c>
      <c r="D113" s="490">
        <f t="shared" si="146"/>
        <v>0</v>
      </c>
      <c r="E113" s="246">
        <f t="shared" si="119"/>
        <v>0</v>
      </c>
      <c r="F113" s="493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246"/>
      <c r="S113" s="542">
        <f t="shared" si="117"/>
        <v>0</v>
      </c>
      <c r="T113" s="493"/>
      <c r="U113" s="125"/>
      <c r="V113" s="125"/>
      <c r="W113" s="125"/>
      <c r="X113" s="125"/>
      <c r="Y113" s="125"/>
      <c r="Z113" s="246"/>
      <c r="AA113" s="542">
        <f t="shared" ref="AA113:AA115" si="147">SUM(AB113:AF113)</f>
        <v>0</v>
      </c>
      <c r="AB113" s="493"/>
      <c r="AC113" s="125"/>
      <c r="AD113" s="125"/>
      <c r="AE113" s="125"/>
      <c r="AF113" s="246"/>
      <c r="AG113" s="648"/>
    </row>
    <row r="114" spans="1:33" ht="24" x14ac:dyDescent="0.25">
      <c r="A114" s="68">
        <v>2252</v>
      </c>
      <c r="B114" s="117" t="s">
        <v>128</v>
      </c>
      <c r="C114" s="462">
        <f t="shared" si="146"/>
        <v>0</v>
      </c>
      <c r="D114" s="490">
        <f t="shared" si="146"/>
        <v>0</v>
      </c>
      <c r="E114" s="246">
        <f t="shared" si="119"/>
        <v>0</v>
      </c>
      <c r="F114" s="493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246"/>
      <c r="S114" s="542">
        <f t="shared" si="117"/>
        <v>0</v>
      </c>
      <c r="T114" s="493"/>
      <c r="U114" s="125"/>
      <c r="V114" s="125"/>
      <c r="W114" s="125"/>
      <c r="X114" s="125"/>
      <c r="Y114" s="125"/>
      <c r="Z114" s="246"/>
      <c r="AA114" s="542">
        <f t="shared" si="147"/>
        <v>0</v>
      </c>
      <c r="AB114" s="493"/>
      <c r="AC114" s="125"/>
      <c r="AD114" s="125"/>
      <c r="AE114" s="125"/>
      <c r="AF114" s="246"/>
      <c r="AG114" s="648"/>
    </row>
    <row r="115" spans="1:33" ht="24" x14ac:dyDescent="0.25">
      <c r="A115" s="68">
        <v>2259</v>
      </c>
      <c r="B115" s="117" t="s">
        <v>129</v>
      </c>
      <c r="C115" s="462">
        <f t="shared" si="146"/>
        <v>0</v>
      </c>
      <c r="D115" s="490">
        <f t="shared" si="146"/>
        <v>0</v>
      </c>
      <c r="E115" s="246">
        <f t="shared" si="119"/>
        <v>0</v>
      </c>
      <c r="F115" s="493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246"/>
      <c r="S115" s="542">
        <f t="shared" si="117"/>
        <v>0</v>
      </c>
      <c r="T115" s="493"/>
      <c r="U115" s="125"/>
      <c r="V115" s="125"/>
      <c r="W115" s="125"/>
      <c r="X115" s="125"/>
      <c r="Y115" s="125"/>
      <c r="Z115" s="246"/>
      <c r="AA115" s="542">
        <f t="shared" si="147"/>
        <v>0</v>
      </c>
      <c r="AB115" s="493"/>
      <c r="AC115" s="125"/>
      <c r="AD115" s="125"/>
      <c r="AE115" s="125"/>
      <c r="AF115" s="246"/>
      <c r="AG115" s="648"/>
    </row>
    <row r="116" spans="1:33" x14ac:dyDescent="0.25">
      <c r="A116" s="247">
        <v>2260</v>
      </c>
      <c r="B116" s="117" t="s">
        <v>130</v>
      </c>
      <c r="C116" s="462">
        <f t="shared" ref="C116:E116" si="148">SUM(C117:C121)</f>
        <v>0</v>
      </c>
      <c r="D116" s="490">
        <f t="shared" si="148"/>
        <v>0</v>
      </c>
      <c r="E116" s="253">
        <f t="shared" si="148"/>
        <v>0</v>
      </c>
      <c r="F116" s="490">
        <f>SUM(F117:F121)</f>
        <v>0</v>
      </c>
      <c r="G116" s="251">
        <f t="shared" ref="G116:Q116" si="149">SUM(G117:G121)</f>
        <v>0</v>
      </c>
      <c r="H116" s="251">
        <f t="shared" si="149"/>
        <v>0</v>
      </c>
      <c r="I116" s="251">
        <f t="shared" si="149"/>
        <v>0</v>
      </c>
      <c r="J116" s="251">
        <f t="shared" si="149"/>
        <v>0</v>
      </c>
      <c r="K116" s="251">
        <f t="shared" si="149"/>
        <v>0</v>
      </c>
      <c r="L116" s="251">
        <f t="shared" si="149"/>
        <v>0</v>
      </c>
      <c r="M116" s="251">
        <f t="shared" si="149"/>
        <v>0</v>
      </c>
      <c r="N116" s="251">
        <f t="shared" si="149"/>
        <v>0</v>
      </c>
      <c r="O116" s="251">
        <f t="shared" si="149"/>
        <v>0</v>
      </c>
      <c r="P116" s="251">
        <f t="shared" si="149"/>
        <v>0</v>
      </c>
      <c r="Q116" s="251">
        <f t="shared" si="149"/>
        <v>0</v>
      </c>
      <c r="R116" s="253">
        <f>SUM(R117:R121)</f>
        <v>0</v>
      </c>
      <c r="S116" s="118">
        <f t="shared" ref="S116" si="150">SUM(S117:S121)</f>
        <v>0</v>
      </c>
      <c r="T116" s="490">
        <f>SUM(T117:T121)</f>
        <v>0</v>
      </c>
      <c r="U116" s="251">
        <f t="shared" ref="U116:AA116" si="151">SUM(U117:U121)</f>
        <v>0</v>
      </c>
      <c r="V116" s="251">
        <f t="shared" si="151"/>
        <v>0</v>
      </c>
      <c r="W116" s="251">
        <f t="shared" si="151"/>
        <v>0</v>
      </c>
      <c r="X116" s="251">
        <f t="shared" si="151"/>
        <v>0</v>
      </c>
      <c r="Y116" s="251">
        <f t="shared" si="151"/>
        <v>0</v>
      </c>
      <c r="Z116" s="253">
        <f t="shared" si="151"/>
        <v>0</v>
      </c>
      <c r="AA116" s="118">
        <f t="shared" si="151"/>
        <v>0</v>
      </c>
      <c r="AB116" s="490">
        <f>SUM(AB117:AB121)</f>
        <v>0</v>
      </c>
      <c r="AC116" s="251">
        <f t="shared" ref="AC116:AF116" si="152">SUM(AC117:AC121)</f>
        <v>0</v>
      </c>
      <c r="AD116" s="251">
        <f t="shared" si="152"/>
        <v>0</v>
      </c>
      <c r="AE116" s="251">
        <f t="shared" si="152"/>
        <v>0</v>
      </c>
      <c r="AF116" s="253">
        <f t="shared" si="152"/>
        <v>0</v>
      </c>
      <c r="AG116" s="649">
        <f>SUM(AG117:AG121)</f>
        <v>0</v>
      </c>
    </row>
    <row r="117" spans="1:33" x14ac:dyDescent="0.25">
      <c r="A117" s="68">
        <v>2261</v>
      </c>
      <c r="B117" s="117" t="s">
        <v>131</v>
      </c>
      <c r="C117" s="462">
        <f t="shared" ref="C117:D121" si="153">SUM(E117,S117,AA117)</f>
        <v>0</v>
      </c>
      <c r="D117" s="490">
        <f t="shared" si="153"/>
        <v>0</v>
      </c>
      <c r="E117" s="246">
        <f t="shared" si="119"/>
        <v>0</v>
      </c>
      <c r="F117" s="493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246"/>
      <c r="S117" s="542">
        <f t="shared" si="117"/>
        <v>0</v>
      </c>
      <c r="T117" s="493"/>
      <c r="U117" s="125"/>
      <c r="V117" s="125"/>
      <c r="W117" s="125"/>
      <c r="X117" s="125"/>
      <c r="Y117" s="125"/>
      <c r="Z117" s="246"/>
      <c r="AA117" s="542">
        <f t="shared" ref="AA117:AA121" si="154">SUM(AB117:AF117)</f>
        <v>0</v>
      </c>
      <c r="AB117" s="493"/>
      <c r="AC117" s="125"/>
      <c r="AD117" s="125"/>
      <c r="AE117" s="125"/>
      <c r="AF117" s="246"/>
      <c r="AG117" s="648"/>
    </row>
    <row r="118" spans="1:33" x14ac:dyDescent="0.25">
      <c r="A118" s="68">
        <v>2262</v>
      </c>
      <c r="B118" s="117" t="s">
        <v>132</v>
      </c>
      <c r="C118" s="462">
        <f t="shared" si="153"/>
        <v>0</v>
      </c>
      <c r="D118" s="490">
        <f t="shared" si="153"/>
        <v>0</v>
      </c>
      <c r="E118" s="246">
        <f t="shared" si="119"/>
        <v>0</v>
      </c>
      <c r="F118" s="493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246"/>
      <c r="S118" s="542">
        <f t="shared" si="117"/>
        <v>0</v>
      </c>
      <c r="T118" s="493"/>
      <c r="U118" s="125"/>
      <c r="V118" s="125"/>
      <c r="W118" s="125"/>
      <c r="X118" s="125"/>
      <c r="Y118" s="125"/>
      <c r="Z118" s="246"/>
      <c r="AA118" s="542">
        <f t="shared" si="154"/>
        <v>0</v>
      </c>
      <c r="AB118" s="493"/>
      <c r="AC118" s="125"/>
      <c r="AD118" s="125"/>
      <c r="AE118" s="125"/>
      <c r="AF118" s="246"/>
      <c r="AG118" s="648"/>
    </row>
    <row r="119" spans="1:33" x14ac:dyDescent="0.25">
      <c r="A119" s="68">
        <v>2263</v>
      </c>
      <c r="B119" s="117" t="s">
        <v>133</v>
      </c>
      <c r="C119" s="462">
        <f t="shared" si="153"/>
        <v>0</v>
      </c>
      <c r="D119" s="490">
        <f t="shared" si="153"/>
        <v>0</v>
      </c>
      <c r="E119" s="246">
        <f t="shared" si="119"/>
        <v>0</v>
      </c>
      <c r="F119" s="493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246"/>
      <c r="S119" s="542">
        <f t="shared" si="117"/>
        <v>0</v>
      </c>
      <c r="T119" s="493"/>
      <c r="U119" s="125"/>
      <c r="V119" s="125"/>
      <c r="W119" s="125"/>
      <c r="X119" s="125"/>
      <c r="Y119" s="125"/>
      <c r="Z119" s="246"/>
      <c r="AA119" s="542">
        <f t="shared" si="154"/>
        <v>0</v>
      </c>
      <c r="AB119" s="493"/>
      <c r="AC119" s="125"/>
      <c r="AD119" s="125"/>
      <c r="AE119" s="125"/>
      <c r="AF119" s="246"/>
      <c r="AG119" s="648"/>
    </row>
    <row r="120" spans="1:33" ht="24" x14ac:dyDescent="0.25">
      <c r="A120" s="68">
        <v>2264</v>
      </c>
      <c r="B120" s="117" t="s">
        <v>134</v>
      </c>
      <c r="C120" s="462">
        <f t="shared" si="153"/>
        <v>0</v>
      </c>
      <c r="D120" s="490">
        <f t="shared" si="153"/>
        <v>0</v>
      </c>
      <c r="E120" s="246">
        <f t="shared" si="119"/>
        <v>0</v>
      </c>
      <c r="F120" s="493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246"/>
      <c r="S120" s="542">
        <f t="shared" si="117"/>
        <v>0</v>
      </c>
      <c r="T120" s="493"/>
      <c r="U120" s="125"/>
      <c r="V120" s="125"/>
      <c r="W120" s="125"/>
      <c r="X120" s="125"/>
      <c r="Y120" s="125"/>
      <c r="Z120" s="246"/>
      <c r="AA120" s="542">
        <f t="shared" si="154"/>
        <v>0</v>
      </c>
      <c r="AB120" s="493"/>
      <c r="AC120" s="125"/>
      <c r="AD120" s="125"/>
      <c r="AE120" s="125"/>
      <c r="AF120" s="246"/>
      <c r="AG120" s="648"/>
    </row>
    <row r="121" spans="1:33" x14ac:dyDescent="0.25">
      <c r="A121" s="68">
        <v>2269</v>
      </c>
      <c r="B121" s="117" t="s">
        <v>135</v>
      </c>
      <c r="C121" s="462">
        <f t="shared" si="153"/>
        <v>0</v>
      </c>
      <c r="D121" s="490">
        <f t="shared" si="153"/>
        <v>0</v>
      </c>
      <c r="E121" s="246">
        <f t="shared" si="119"/>
        <v>0</v>
      </c>
      <c r="F121" s="493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246"/>
      <c r="S121" s="542">
        <f t="shared" si="117"/>
        <v>0</v>
      </c>
      <c r="T121" s="493"/>
      <c r="U121" s="125"/>
      <c r="V121" s="125"/>
      <c r="W121" s="125"/>
      <c r="X121" s="125"/>
      <c r="Y121" s="125"/>
      <c r="Z121" s="246"/>
      <c r="AA121" s="542">
        <f t="shared" si="154"/>
        <v>0</v>
      </c>
      <c r="AB121" s="493"/>
      <c r="AC121" s="125"/>
      <c r="AD121" s="125"/>
      <c r="AE121" s="125"/>
      <c r="AF121" s="246"/>
      <c r="AG121" s="648"/>
    </row>
    <row r="122" spans="1:33" x14ac:dyDescent="0.25">
      <c r="A122" s="247">
        <v>2270</v>
      </c>
      <c r="B122" s="117" t="s">
        <v>136</v>
      </c>
      <c r="C122" s="462">
        <f t="shared" ref="C122:E122" si="155">SUM(C123:C127)</f>
        <v>504475</v>
      </c>
      <c r="D122" s="490">
        <f t="shared" si="155"/>
        <v>534375</v>
      </c>
      <c r="E122" s="253">
        <f t="shared" si="155"/>
        <v>504475</v>
      </c>
      <c r="F122" s="490">
        <f>SUM(F123:F127)</f>
        <v>534375</v>
      </c>
      <c r="G122" s="251">
        <f t="shared" ref="G122:Q122" si="156">SUM(G123:G127)</f>
        <v>-800</v>
      </c>
      <c r="H122" s="251">
        <f t="shared" si="156"/>
        <v>-19179</v>
      </c>
      <c r="I122" s="251">
        <f t="shared" si="156"/>
        <v>-3596</v>
      </c>
      <c r="J122" s="251">
        <f t="shared" si="156"/>
        <v>-6325</v>
      </c>
      <c r="K122" s="251">
        <f t="shared" si="156"/>
        <v>0</v>
      </c>
      <c r="L122" s="251">
        <f t="shared" si="156"/>
        <v>0</v>
      </c>
      <c r="M122" s="251">
        <f t="shared" si="156"/>
        <v>0</v>
      </c>
      <c r="N122" s="251">
        <f t="shared" si="156"/>
        <v>0</v>
      </c>
      <c r="O122" s="251">
        <f t="shared" si="156"/>
        <v>0</v>
      </c>
      <c r="P122" s="251">
        <f t="shared" si="156"/>
        <v>0</v>
      </c>
      <c r="Q122" s="251">
        <f t="shared" si="156"/>
        <v>0</v>
      </c>
      <c r="R122" s="253">
        <f>SUM(R123:R127)</f>
        <v>0</v>
      </c>
      <c r="S122" s="118">
        <f t="shared" ref="S122" si="157">SUM(S123:S127)</f>
        <v>0</v>
      </c>
      <c r="T122" s="490">
        <f>SUM(T123:T127)</f>
        <v>0</v>
      </c>
      <c r="U122" s="251">
        <f t="shared" ref="U122:AA122" si="158">SUM(U123:U127)</f>
        <v>0</v>
      </c>
      <c r="V122" s="251">
        <f t="shared" si="158"/>
        <v>0</v>
      </c>
      <c r="W122" s="251">
        <f t="shared" si="158"/>
        <v>0</v>
      </c>
      <c r="X122" s="251">
        <f t="shared" si="158"/>
        <v>0</v>
      </c>
      <c r="Y122" s="251">
        <f t="shared" si="158"/>
        <v>0</v>
      </c>
      <c r="Z122" s="253">
        <f t="shared" si="158"/>
        <v>0</v>
      </c>
      <c r="AA122" s="118">
        <f t="shared" si="158"/>
        <v>0</v>
      </c>
      <c r="AB122" s="490">
        <f>SUM(AB123:AB127)</f>
        <v>0</v>
      </c>
      <c r="AC122" s="251">
        <f t="shared" ref="AC122:AF122" si="159">SUM(AC123:AC127)</f>
        <v>0</v>
      </c>
      <c r="AD122" s="251">
        <f t="shared" si="159"/>
        <v>0</v>
      </c>
      <c r="AE122" s="251">
        <f t="shared" si="159"/>
        <v>0</v>
      </c>
      <c r="AF122" s="253">
        <f t="shared" si="159"/>
        <v>0</v>
      </c>
      <c r="AG122" s="649">
        <f>SUM(AG123:AG127)</f>
        <v>0</v>
      </c>
    </row>
    <row r="123" spans="1:33" x14ac:dyDescent="0.25">
      <c r="A123" s="68">
        <v>2272</v>
      </c>
      <c r="B123" s="2" t="s">
        <v>137</v>
      </c>
      <c r="C123" s="59">
        <f t="shared" ref="C123:D127" si="160">SUM(E123,S123,AA123)</f>
        <v>0</v>
      </c>
      <c r="D123" s="490">
        <f t="shared" si="160"/>
        <v>0</v>
      </c>
      <c r="E123" s="246">
        <f t="shared" si="119"/>
        <v>0</v>
      </c>
      <c r="F123" s="493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246"/>
      <c r="S123" s="542">
        <f t="shared" si="117"/>
        <v>0</v>
      </c>
      <c r="T123" s="493"/>
      <c r="U123" s="125"/>
      <c r="V123" s="125"/>
      <c r="W123" s="125"/>
      <c r="X123" s="125"/>
      <c r="Y123" s="125"/>
      <c r="Z123" s="246"/>
      <c r="AA123" s="542">
        <f t="shared" ref="AA123:AA127" si="161">SUM(AB123:AF123)</f>
        <v>0</v>
      </c>
      <c r="AB123" s="493"/>
      <c r="AC123" s="125"/>
      <c r="AD123" s="125"/>
      <c r="AE123" s="125"/>
      <c r="AF123" s="246"/>
      <c r="AG123" s="648"/>
    </row>
    <row r="124" spans="1:33" ht="24" x14ac:dyDescent="0.25">
      <c r="A124" s="68">
        <v>2275</v>
      </c>
      <c r="B124" s="117" t="s">
        <v>138</v>
      </c>
      <c r="C124" s="462">
        <f t="shared" si="160"/>
        <v>504475</v>
      </c>
      <c r="D124" s="490">
        <f t="shared" si="160"/>
        <v>534375</v>
      </c>
      <c r="E124" s="246">
        <f>SUM(F124:R124)</f>
        <v>504475</v>
      </c>
      <c r="F124" s="493">
        <v>534375</v>
      </c>
      <c r="G124" s="125">
        <v>-800</v>
      </c>
      <c r="H124" s="125">
        <f>-18984-195</f>
        <v>-19179</v>
      </c>
      <c r="I124" s="125">
        <v>-3596</v>
      </c>
      <c r="J124" s="125">
        <v>-6325</v>
      </c>
      <c r="K124" s="125"/>
      <c r="L124" s="125"/>
      <c r="M124" s="125"/>
      <c r="N124" s="125"/>
      <c r="O124" s="125"/>
      <c r="P124" s="125"/>
      <c r="Q124" s="125"/>
      <c r="R124" s="246"/>
      <c r="S124" s="542">
        <f t="shared" si="117"/>
        <v>0</v>
      </c>
      <c r="T124" s="493"/>
      <c r="U124" s="125"/>
      <c r="V124" s="125"/>
      <c r="W124" s="125"/>
      <c r="X124" s="125"/>
      <c r="Y124" s="125"/>
      <c r="Z124" s="246"/>
      <c r="AA124" s="542">
        <f t="shared" si="161"/>
        <v>0</v>
      </c>
      <c r="AB124" s="493"/>
      <c r="AC124" s="125"/>
      <c r="AD124" s="125"/>
      <c r="AE124" s="125"/>
      <c r="AF124" s="246"/>
      <c r="AG124" s="648"/>
    </row>
    <row r="125" spans="1:33" ht="36" x14ac:dyDescent="0.25">
      <c r="A125" s="68">
        <v>2276</v>
      </c>
      <c r="B125" s="117" t="s">
        <v>139</v>
      </c>
      <c r="C125" s="462">
        <f t="shared" si="160"/>
        <v>0</v>
      </c>
      <c r="D125" s="490">
        <f t="shared" si="160"/>
        <v>0</v>
      </c>
      <c r="E125" s="246">
        <f t="shared" si="119"/>
        <v>0</v>
      </c>
      <c r="F125" s="493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246"/>
      <c r="S125" s="542">
        <f t="shared" si="117"/>
        <v>0</v>
      </c>
      <c r="T125" s="493"/>
      <c r="U125" s="125"/>
      <c r="V125" s="125"/>
      <c r="W125" s="125"/>
      <c r="X125" s="125"/>
      <c r="Y125" s="125"/>
      <c r="Z125" s="246"/>
      <c r="AA125" s="542">
        <f t="shared" si="161"/>
        <v>0</v>
      </c>
      <c r="AB125" s="493"/>
      <c r="AC125" s="125"/>
      <c r="AD125" s="125"/>
      <c r="AE125" s="125"/>
      <c r="AF125" s="246"/>
      <c r="AG125" s="648"/>
    </row>
    <row r="126" spans="1:33" ht="24" customHeight="1" x14ac:dyDescent="0.25">
      <c r="A126" s="68">
        <v>2278</v>
      </c>
      <c r="B126" s="117" t="s">
        <v>140</v>
      </c>
      <c r="C126" s="462">
        <f t="shared" si="160"/>
        <v>0</v>
      </c>
      <c r="D126" s="490">
        <f t="shared" si="160"/>
        <v>0</v>
      </c>
      <c r="E126" s="246">
        <f t="shared" si="119"/>
        <v>0</v>
      </c>
      <c r="F126" s="493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246"/>
      <c r="S126" s="542">
        <f t="shared" si="117"/>
        <v>0</v>
      </c>
      <c r="T126" s="493"/>
      <c r="U126" s="125"/>
      <c r="V126" s="125"/>
      <c r="W126" s="125"/>
      <c r="X126" s="125"/>
      <c r="Y126" s="125"/>
      <c r="Z126" s="246"/>
      <c r="AA126" s="542">
        <f t="shared" si="161"/>
        <v>0</v>
      </c>
      <c r="AB126" s="493"/>
      <c r="AC126" s="125"/>
      <c r="AD126" s="125"/>
      <c r="AE126" s="125"/>
      <c r="AF126" s="246"/>
      <c r="AG126" s="648"/>
    </row>
    <row r="127" spans="1:33" ht="24" x14ac:dyDescent="0.25">
      <c r="A127" s="68">
        <v>2279</v>
      </c>
      <c r="B127" s="117" t="s">
        <v>141</v>
      </c>
      <c r="C127" s="462">
        <f t="shared" si="160"/>
        <v>0</v>
      </c>
      <c r="D127" s="490">
        <f t="shared" si="160"/>
        <v>0</v>
      </c>
      <c r="E127" s="246">
        <f t="shared" si="119"/>
        <v>0</v>
      </c>
      <c r="F127" s="493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246"/>
      <c r="S127" s="542">
        <f t="shared" si="117"/>
        <v>0</v>
      </c>
      <c r="T127" s="493"/>
      <c r="U127" s="125"/>
      <c r="V127" s="125"/>
      <c r="W127" s="125"/>
      <c r="X127" s="125"/>
      <c r="Y127" s="125"/>
      <c r="Z127" s="246"/>
      <c r="AA127" s="542">
        <f t="shared" si="161"/>
        <v>0</v>
      </c>
      <c r="AB127" s="493"/>
      <c r="AC127" s="125"/>
      <c r="AD127" s="125"/>
      <c r="AE127" s="125"/>
      <c r="AF127" s="246"/>
      <c r="AG127" s="648"/>
    </row>
    <row r="128" spans="1:33" ht="24" x14ac:dyDescent="0.25">
      <c r="A128" s="578">
        <v>2280</v>
      </c>
      <c r="B128" s="106" t="s">
        <v>142</v>
      </c>
      <c r="C128" s="458">
        <f t="shared" ref="C128" si="162">SUM(C129)</f>
        <v>0</v>
      </c>
      <c r="D128" s="484">
        <f t="shared" ref="D128:AG128" si="163">SUM(D129)</f>
        <v>0</v>
      </c>
      <c r="E128" s="267">
        <f t="shared" si="163"/>
        <v>0</v>
      </c>
      <c r="F128" s="484">
        <f t="shared" si="163"/>
        <v>0</v>
      </c>
      <c r="G128" s="265">
        <f t="shared" si="163"/>
        <v>0</v>
      </c>
      <c r="H128" s="265">
        <f t="shared" si="163"/>
        <v>0</v>
      </c>
      <c r="I128" s="265">
        <f t="shared" si="163"/>
        <v>0</v>
      </c>
      <c r="J128" s="265">
        <f t="shared" si="163"/>
        <v>0</v>
      </c>
      <c r="K128" s="265">
        <f t="shared" si="163"/>
        <v>0</v>
      </c>
      <c r="L128" s="265">
        <f t="shared" si="163"/>
        <v>0</v>
      </c>
      <c r="M128" s="265">
        <f t="shared" si="163"/>
        <v>0</v>
      </c>
      <c r="N128" s="265">
        <f t="shared" si="163"/>
        <v>0</v>
      </c>
      <c r="O128" s="265">
        <f t="shared" si="163"/>
        <v>0</v>
      </c>
      <c r="P128" s="265">
        <f t="shared" si="163"/>
        <v>0</v>
      </c>
      <c r="Q128" s="265">
        <f t="shared" si="163"/>
        <v>0</v>
      </c>
      <c r="R128" s="267">
        <f t="shared" si="163"/>
        <v>0</v>
      </c>
      <c r="S128" s="107">
        <f t="shared" si="163"/>
        <v>0</v>
      </c>
      <c r="T128" s="484">
        <f t="shared" si="163"/>
        <v>0</v>
      </c>
      <c r="U128" s="265">
        <f t="shared" si="163"/>
        <v>0</v>
      </c>
      <c r="V128" s="265">
        <f t="shared" si="163"/>
        <v>0</v>
      </c>
      <c r="W128" s="265">
        <f t="shared" si="163"/>
        <v>0</v>
      </c>
      <c r="X128" s="265">
        <f t="shared" si="163"/>
        <v>0</v>
      </c>
      <c r="Y128" s="265">
        <f t="shared" si="163"/>
        <v>0</v>
      </c>
      <c r="Z128" s="267">
        <f t="shared" si="163"/>
        <v>0</v>
      </c>
      <c r="AA128" s="107">
        <f t="shared" si="163"/>
        <v>0</v>
      </c>
      <c r="AB128" s="484">
        <f t="shared" si="163"/>
        <v>0</v>
      </c>
      <c r="AC128" s="265">
        <f t="shared" si="163"/>
        <v>0</v>
      </c>
      <c r="AD128" s="265">
        <f t="shared" si="163"/>
        <v>0</v>
      </c>
      <c r="AE128" s="265">
        <f t="shared" si="163"/>
        <v>0</v>
      </c>
      <c r="AF128" s="267">
        <f t="shared" si="163"/>
        <v>0</v>
      </c>
      <c r="AG128" s="649">
        <f t="shared" si="163"/>
        <v>0</v>
      </c>
    </row>
    <row r="129" spans="1:33" ht="24" x14ac:dyDescent="0.25">
      <c r="A129" s="68">
        <v>2283</v>
      </c>
      <c r="B129" s="117" t="s">
        <v>143</v>
      </c>
      <c r="C129" s="462">
        <f t="shared" ref="C129:D129" si="164">SUM(E129,S129,AA129)</f>
        <v>0</v>
      </c>
      <c r="D129" s="490">
        <f t="shared" si="164"/>
        <v>0</v>
      </c>
      <c r="E129" s="246">
        <f t="shared" si="119"/>
        <v>0</v>
      </c>
      <c r="F129" s="493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246"/>
      <c r="S129" s="542">
        <f t="shared" si="117"/>
        <v>0</v>
      </c>
      <c r="T129" s="493"/>
      <c r="U129" s="125"/>
      <c r="V129" s="125"/>
      <c r="W129" s="125"/>
      <c r="X129" s="125"/>
      <c r="Y129" s="125"/>
      <c r="Z129" s="246"/>
      <c r="AA129" s="542">
        <f>SUM(AB129:AF129)</f>
        <v>0</v>
      </c>
      <c r="AB129" s="493"/>
      <c r="AC129" s="125"/>
      <c r="AD129" s="125"/>
      <c r="AE129" s="125"/>
      <c r="AF129" s="246"/>
      <c r="AG129" s="648"/>
    </row>
    <row r="130" spans="1:33" ht="38.25" customHeight="1" x14ac:dyDescent="0.25">
      <c r="A130" s="90">
        <v>2300</v>
      </c>
      <c r="B130" s="227" t="s">
        <v>144</v>
      </c>
      <c r="C130" s="512">
        <f t="shared" ref="C130:E130" si="165">SUM(C131,C136,C140,C141,C144,C151,C159,C160,C163)</f>
        <v>0</v>
      </c>
      <c r="D130" s="475">
        <f t="shared" si="165"/>
        <v>0</v>
      </c>
      <c r="E130" s="260">
        <f t="shared" si="165"/>
        <v>0</v>
      </c>
      <c r="F130" s="475">
        <f>SUM(F131,F136,F140,F141,F144,F151,F159,F160,F163)</f>
        <v>0</v>
      </c>
      <c r="G130" s="103">
        <f t="shared" ref="G130:Q130" si="166">SUM(G131,G136,G140,G141,G144,G151,G159,G160,G163)</f>
        <v>0</v>
      </c>
      <c r="H130" s="103">
        <f t="shared" si="166"/>
        <v>0</v>
      </c>
      <c r="I130" s="103">
        <f t="shared" si="166"/>
        <v>0</v>
      </c>
      <c r="J130" s="103">
        <f t="shared" si="166"/>
        <v>0</v>
      </c>
      <c r="K130" s="103">
        <f t="shared" si="166"/>
        <v>0</v>
      </c>
      <c r="L130" s="103">
        <f t="shared" si="166"/>
        <v>0</v>
      </c>
      <c r="M130" s="103">
        <f t="shared" si="166"/>
        <v>0</v>
      </c>
      <c r="N130" s="103">
        <f t="shared" si="166"/>
        <v>0</v>
      </c>
      <c r="O130" s="103">
        <f t="shared" si="166"/>
        <v>0</v>
      </c>
      <c r="P130" s="103">
        <f t="shared" si="166"/>
        <v>0</v>
      </c>
      <c r="Q130" s="103">
        <f t="shared" si="166"/>
        <v>0</v>
      </c>
      <c r="R130" s="260">
        <f>SUM(R131,R136,R140,R141,R144,R151,R159,R160,R163)</f>
        <v>0</v>
      </c>
      <c r="S130" s="91">
        <f t="shared" ref="S130" si="167">SUM(S131,S136,S140,S141,S144,S151,S159,S160,S163)</f>
        <v>0</v>
      </c>
      <c r="T130" s="475">
        <f>SUM(T131,T136,T140,T141,T144,T151,T159,T160,T163)</f>
        <v>0</v>
      </c>
      <c r="U130" s="103">
        <f t="shared" ref="U130:AA130" si="168">SUM(U131,U136,U140,U141,U144,U151,U159,U160,U163)</f>
        <v>0</v>
      </c>
      <c r="V130" s="103">
        <f t="shared" si="168"/>
        <v>0</v>
      </c>
      <c r="W130" s="103">
        <f t="shared" si="168"/>
        <v>0</v>
      </c>
      <c r="X130" s="103">
        <f t="shared" si="168"/>
        <v>0</v>
      </c>
      <c r="Y130" s="103">
        <f t="shared" si="168"/>
        <v>0</v>
      </c>
      <c r="Z130" s="260">
        <f t="shared" si="168"/>
        <v>0</v>
      </c>
      <c r="AA130" s="91">
        <f t="shared" si="168"/>
        <v>0</v>
      </c>
      <c r="AB130" s="475">
        <f>SUM(AB131,AB136,AB140,AB141,AB144,AB151,AB159,AB160,AB163)</f>
        <v>0</v>
      </c>
      <c r="AC130" s="103">
        <f t="shared" ref="AC130:AF130" si="169">SUM(AC131,AC136,AC140,AC141,AC144,AC151,AC159,AC160,AC163)</f>
        <v>0</v>
      </c>
      <c r="AD130" s="103">
        <f t="shared" si="169"/>
        <v>0</v>
      </c>
      <c r="AE130" s="103">
        <f t="shared" si="169"/>
        <v>0</v>
      </c>
      <c r="AF130" s="260">
        <f t="shared" si="169"/>
        <v>0</v>
      </c>
      <c r="AG130" s="651">
        <f>SUM(AG131,AG136,AG140,AG141,AG144,AG151,AG159,AG160,AG163)</f>
        <v>0</v>
      </c>
    </row>
    <row r="131" spans="1:33" ht="24" x14ac:dyDescent="0.25">
      <c r="A131" s="578">
        <v>2310</v>
      </c>
      <c r="B131" s="106" t="s">
        <v>145</v>
      </c>
      <c r="C131" s="458">
        <f t="shared" ref="C131:E131" si="170">SUM(C132:C135)</f>
        <v>0</v>
      </c>
      <c r="D131" s="484">
        <f t="shared" si="170"/>
        <v>0</v>
      </c>
      <c r="E131" s="267">
        <f t="shared" si="170"/>
        <v>0</v>
      </c>
      <c r="F131" s="484">
        <f>SUM(F132:F135)</f>
        <v>0</v>
      </c>
      <c r="G131" s="265">
        <f t="shared" ref="G131:S131" si="171">SUM(G132:G135)</f>
        <v>0</v>
      </c>
      <c r="H131" s="265">
        <f t="shared" si="171"/>
        <v>0</v>
      </c>
      <c r="I131" s="265">
        <f t="shared" si="171"/>
        <v>0</v>
      </c>
      <c r="J131" s="265">
        <f t="shared" si="171"/>
        <v>0</v>
      </c>
      <c r="K131" s="265">
        <f t="shared" si="171"/>
        <v>0</v>
      </c>
      <c r="L131" s="265">
        <f t="shared" si="171"/>
        <v>0</v>
      </c>
      <c r="M131" s="265">
        <f t="shared" si="171"/>
        <v>0</v>
      </c>
      <c r="N131" s="265">
        <f t="shared" si="171"/>
        <v>0</v>
      </c>
      <c r="O131" s="265">
        <f t="shared" si="171"/>
        <v>0</v>
      </c>
      <c r="P131" s="265">
        <f t="shared" si="171"/>
        <v>0</v>
      </c>
      <c r="Q131" s="265">
        <f t="shared" si="171"/>
        <v>0</v>
      </c>
      <c r="R131" s="267">
        <f t="shared" si="171"/>
        <v>0</v>
      </c>
      <c r="S131" s="107">
        <f t="shared" si="171"/>
        <v>0</v>
      </c>
      <c r="T131" s="484">
        <f>SUM(T132:T135)</f>
        <v>0</v>
      </c>
      <c r="U131" s="265">
        <f t="shared" ref="U131:AA131" si="172">SUM(U132:U135)</f>
        <v>0</v>
      </c>
      <c r="V131" s="265">
        <f t="shared" si="172"/>
        <v>0</v>
      </c>
      <c r="W131" s="265">
        <f t="shared" si="172"/>
        <v>0</v>
      </c>
      <c r="X131" s="265">
        <f t="shared" si="172"/>
        <v>0</v>
      </c>
      <c r="Y131" s="265">
        <f t="shared" si="172"/>
        <v>0</v>
      </c>
      <c r="Z131" s="267">
        <f t="shared" si="172"/>
        <v>0</v>
      </c>
      <c r="AA131" s="107">
        <f t="shared" si="172"/>
        <v>0</v>
      </c>
      <c r="AB131" s="484">
        <f>SUM(AB132:AB135)</f>
        <v>0</v>
      </c>
      <c r="AC131" s="265">
        <f t="shared" ref="AC131:AF131" si="173">SUM(AC132:AC135)</f>
        <v>0</v>
      </c>
      <c r="AD131" s="265">
        <f t="shared" si="173"/>
        <v>0</v>
      </c>
      <c r="AE131" s="265">
        <f t="shared" si="173"/>
        <v>0</v>
      </c>
      <c r="AF131" s="267">
        <f t="shared" si="173"/>
        <v>0</v>
      </c>
      <c r="AG131" s="652">
        <f>SUM(AG132:AG135)</f>
        <v>0</v>
      </c>
    </row>
    <row r="132" spans="1:33" x14ac:dyDescent="0.25">
      <c r="A132" s="68">
        <v>2311</v>
      </c>
      <c r="B132" s="117" t="s">
        <v>146</v>
      </c>
      <c r="C132" s="462">
        <f t="shared" ref="C132:D135" si="174">SUM(E132,S132,AA132)</f>
        <v>0</v>
      </c>
      <c r="D132" s="490">
        <f t="shared" si="174"/>
        <v>0</v>
      </c>
      <c r="E132" s="246">
        <f t="shared" ref="E132:E163" si="175">SUM(F132:R132)</f>
        <v>0</v>
      </c>
      <c r="F132" s="493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246"/>
      <c r="S132" s="542">
        <f t="shared" ref="S132:S164" si="176">SUM(T132:Z132)</f>
        <v>0</v>
      </c>
      <c r="T132" s="493"/>
      <c r="U132" s="125"/>
      <c r="V132" s="125"/>
      <c r="W132" s="125"/>
      <c r="X132" s="125"/>
      <c r="Y132" s="125"/>
      <c r="Z132" s="246"/>
      <c r="AA132" s="542">
        <f t="shared" ref="AA132:AA135" si="177">SUM(AB132:AF132)</f>
        <v>0</v>
      </c>
      <c r="AB132" s="493"/>
      <c r="AC132" s="125"/>
      <c r="AD132" s="125"/>
      <c r="AE132" s="125"/>
      <c r="AF132" s="246"/>
      <c r="AG132" s="648"/>
    </row>
    <row r="133" spans="1:33" x14ac:dyDescent="0.25">
      <c r="A133" s="68">
        <v>2312</v>
      </c>
      <c r="B133" s="117" t="s">
        <v>147</v>
      </c>
      <c r="C133" s="462">
        <f t="shared" si="174"/>
        <v>0</v>
      </c>
      <c r="D133" s="490">
        <f t="shared" si="174"/>
        <v>0</v>
      </c>
      <c r="E133" s="246">
        <f t="shared" si="175"/>
        <v>0</v>
      </c>
      <c r="F133" s="493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246"/>
      <c r="S133" s="542">
        <f t="shared" si="176"/>
        <v>0</v>
      </c>
      <c r="T133" s="493"/>
      <c r="U133" s="125"/>
      <c r="V133" s="125"/>
      <c r="W133" s="125"/>
      <c r="X133" s="125"/>
      <c r="Y133" s="125"/>
      <c r="Z133" s="246"/>
      <c r="AA133" s="542">
        <f t="shared" si="177"/>
        <v>0</v>
      </c>
      <c r="AB133" s="493"/>
      <c r="AC133" s="125"/>
      <c r="AD133" s="125"/>
      <c r="AE133" s="125"/>
      <c r="AF133" s="246"/>
      <c r="AG133" s="648"/>
    </row>
    <row r="134" spans="1:33" x14ac:dyDescent="0.25">
      <c r="A134" s="68">
        <v>2313</v>
      </c>
      <c r="B134" s="117" t="s">
        <v>148</v>
      </c>
      <c r="C134" s="462">
        <f t="shared" si="174"/>
        <v>0</v>
      </c>
      <c r="D134" s="490">
        <f t="shared" si="174"/>
        <v>0</v>
      </c>
      <c r="E134" s="246">
        <f t="shared" si="175"/>
        <v>0</v>
      </c>
      <c r="F134" s="493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246"/>
      <c r="S134" s="542">
        <f t="shared" si="176"/>
        <v>0</v>
      </c>
      <c r="T134" s="493"/>
      <c r="U134" s="125"/>
      <c r="V134" s="125"/>
      <c r="W134" s="125"/>
      <c r="X134" s="125"/>
      <c r="Y134" s="125"/>
      <c r="Z134" s="246"/>
      <c r="AA134" s="542">
        <f t="shared" si="177"/>
        <v>0</v>
      </c>
      <c r="AB134" s="493"/>
      <c r="AC134" s="125"/>
      <c r="AD134" s="125"/>
      <c r="AE134" s="125"/>
      <c r="AF134" s="246"/>
      <c r="AG134" s="648"/>
    </row>
    <row r="135" spans="1:33" ht="36" x14ac:dyDescent="0.25">
      <c r="A135" s="68">
        <v>2314</v>
      </c>
      <c r="B135" s="117" t="s">
        <v>149</v>
      </c>
      <c r="C135" s="462">
        <f t="shared" si="174"/>
        <v>0</v>
      </c>
      <c r="D135" s="490">
        <f t="shared" si="174"/>
        <v>0</v>
      </c>
      <c r="E135" s="246">
        <f t="shared" si="175"/>
        <v>0</v>
      </c>
      <c r="F135" s="493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246"/>
      <c r="S135" s="542">
        <f t="shared" si="176"/>
        <v>0</v>
      </c>
      <c r="T135" s="493"/>
      <c r="U135" s="125"/>
      <c r="V135" s="125"/>
      <c r="W135" s="125"/>
      <c r="X135" s="125"/>
      <c r="Y135" s="125"/>
      <c r="Z135" s="246"/>
      <c r="AA135" s="542">
        <f t="shared" si="177"/>
        <v>0</v>
      </c>
      <c r="AB135" s="493"/>
      <c r="AC135" s="125"/>
      <c r="AD135" s="125"/>
      <c r="AE135" s="125"/>
      <c r="AF135" s="246"/>
      <c r="AG135" s="648"/>
    </row>
    <row r="136" spans="1:33" x14ac:dyDescent="0.25">
      <c r="A136" s="247">
        <v>2320</v>
      </c>
      <c r="B136" s="117" t="s">
        <v>150</v>
      </c>
      <c r="C136" s="462">
        <f t="shared" ref="C136:E136" si="178">SUM(C137:C139)</f>
        <v>0</v>
      </c>
      <c r="D136" s="490">
        <f t="shared" si="178"/>
        <v>0</v>
      </c>
      <c r="E136" s="253">
        <f t="shared" si="178"/>
        <v>0</v>
      </c>
      <c r="F136" s="490">
        <f>SUM(F137:F139)</f>
        <v>0</v>
      </c>
      <c r="G136" s="251">
        <f t="shared" ref="G136:Q136" si="179">SUM(G137:G139)</f>
        <v>0</v>
      </c>
      <c r="H136" s="251">
        <f t="shared" si="179"/>
        <v>0</v>
      </c>
      <c r="I136" s="251">
        <f t="shared" si="179"/>
        <v>0</v>
      </c>
      <c r="J136" s="251">
        <f t="shared" si="179"/>
        <v>0</v>
      </c>
      <c r="K136" s="251">
        <f t="shared" si="179"/>
        <v>0</v>
      </c>
      <c r="L136" s="251">
        <f t="shared" si="179"/>
        <v>0</v>
      </c>
      <c r="M136" s="251">
        <f t="shared" si="179"/>
        <v>0</v>
      </c>
      <c r="N136" s="251">
        <f t="shared" si="179"/>
        <v>0</v>
      </c>
      <c r="O136" s="251">
        <f t="shared" si="179"/>
        <v>0</v>
      </c>
      <c r="P136" s="251">
        <f t="shared" si="179"/>
        <v>0</v>
      </c>
      <c r="Q136" s="251">
        <f t="shared" si="179"/>
        <v>0</v>
      </c>
      <c r="R136" s="253">
        <f>SUM(R137:R139)</f>
        <v>0</v>
      </c>
      <c r="S136" s="118">
        <f t="shared" ref="S136" si="180">SUM(S137:S139)</f>
        <v>0</v>
      </c>
      <c r="T136" s="490">
        <f>SUM(T137:T139)</f>
        <v>0</v>
      </c>
      <c r="U136" s="251">
        <f t="shared" ref="U136:AA136" si="181">SUM(U137:U139)</f>
        <v>0</v>
      </c>
      <c r="V136" s="251">
        <f t="shared" si="181"/>
        <v>0</v>
      </c>
      <c r="W136" s="251">
        <f t="shared" si="181"/>
        <v>0</v>
      </c>
      <c r="X136" s="251">
        <f t="shared" si="181"/>
        <v>0</v>
      </c>
      <c r="Y136" s="251">
        <f t="shared" si="181"/>
        <v>0</v>
      </c>
      <c r="Z136" s="253">
        <f t="shared" si="181"/>
        <v>0</v>
      </c>
      <c r="AA136" s="118">
        <f t="shared" si="181"/>
        <v>0</v>
      </c>
      <c r="AB136" s="490">
        <f>SUM(AB137:AB139)</f>
        <v>0</v>
      </c>
      <c r="AC136" s="251">
        <f t="shared" ref="AC136:AF136" si="182">SUM(AC137:AC139)</f>
        <v>0</v>
      </c>
      <c r="AD136" s="251">
        <f t="shared" si="182"/>
        <v>0</v>
      </c>
      <c r="AE136" s="251">
        <f t="shared" si="182"/>
        <v>0</v>
      </c>
      <c r="AF136" s="253">
        <f t="shared" si="182"/>
        <v>0</v>
      </c>
      <c r="AG136" s="649">
        <f>SUM(AG137:AG139)</f>
        <v>0</v>
      </c>
    </row>
    <row r="137" spans="1:33" x14ac:dyDescent="0.25">
      <c r="A137" s="68">
        <v>2321</v>
      </c>
      <c r="B137" s="117" t="s">
        <v>151</v>
      </c>
      <c r="C137" s="462">
        <f t="shared" ref="C137:D140" si="183">SUM(E137,S137,AA137)</f>
        <v>0</v>
      </c>
      <c r="D137" s="490">
        <f t="shared" si="183"/>
        <v>0</v>
      </c>
      <c r="E137" s="246">
        <f t="shared" si="175"/>
        <v>0</v>
      </c>
      <c r="F137" s="493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246"/>
      <c r="S137" s="542">
        <f t="shared" si="176"/>
        <v>0</v>
      </c>
      <c r="T137" s="493"/>
      <c r="U137" s="125"/>
      <c r="V137" s="125"/>
      <c r="W137" s="125"/>
      <c r="X137" s="125"/>
      <c r="Y137" s="125"/>
      <c r="Z137" s="246"/>
      <c r="AA137" s="542">
        <f t="shared" ref="AA137:AA139" si="184">SUM(AB137:AF137)</f>
        <v>0</v>
      </c>
      <c r="AB137" s="493"/>
      <c r="AC137" s="125"/>
      <c r="AD137" s="125"/>
      <c r="AE137" s="125"/>
      <c r="AF137" s="246"/>
      <c r="AG137" s="648"/>
    </row>
    <row r="138" spans="1:33" x14ac:dyDescent="0.25">
      <c r="A138" s="68">
        <v>2322</v>
      </c>
      <c r="B138" s="117" t="s">
        <v>152</v>
      </c>
      <c r="C138" s="462">
        <f t="shared" si="183"/>
        <v>0</v>
      </c>
      <c r="D138" s="490">
        <f t="shared" si="183"/>
        <v>0</v>
      </c>
      <c r="E138" s="246">
        <f t="shared" si="175"/>
        <v>0</v>
      </c>
      <c r="F138" s="493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246"/>
      <c r="S138" s="542">
        <f t="shared" si="176"/>
        <v>0</v>
      </c>
      <c r="T138" s="493"/>
      <c r="U138" s="125"/>
      <c r="V138" s="125"/>
      <c r="W138" s="125"/>
      <c r="X138" s="125"/>
      <c r="Y138" s="125"/>
      <c r="Z138" s="246"/>
      <c r="AA138" s="542">
        <f t="shared" si="184"/>
        <v>0</v>
      </c>
      <c r="AB138" s="493"/>
      <c r="AC138" s="125"/>
      <c r="AD138" s="125"/>
      <c r="AE138" s="125"/>
      <c r="AF138" s="246"/>
      <c r="AG138" s="648"/>
    </row>
    <row r="139" spans="1:33" ht="10.5" customHeight="1" x14ac:dyDescent="0.25">
      <c r="A139" s="68">
        <v>2329</v>
      </c>
      <c r="B139" s="117" t="s">
        <v>153</v>
      </c>
      <c r="C139" s="462">
        <f t="shared" si="183"/>
        <v>0</v>
      </c>
      <c r="D139" s="490">
        <f t="shared" si="183"/>
        <v>0</v>
      </c>
      <c r="E139" s="246">
        <f t="shared" si="175"/>
        <v>0</v>
      </c>
      <c r="F139" s="493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246"/>
      <c r="S139" s="542">
        <f t="shared" si="176"/>
        <v>0</v>
      </c>
      <c r="T139" s="493"/>
      <c r="U139" s="125"/>
      <c r="V139" s="125"/>
      <c r="W139" s="125"/>
      <c r="X139" s="125"/>
      <c r="Y139" s="125"/>
      <c r="Z139" s="246"/>
      <c r="AA139" s="542">
        <f t="shared" si="184"/>
        <v>0</v>
      </c>
      <c r="AB139" s="493"/>
      <c r="AC139" s="125"/>
      <c r="AD139" s="125"/>
      <c r="AE139" s="125"/>
      <c r="AF139" s="246"/>
      <c r="AG139" s="648"/>
    </row>
    <row r="140" spans="1:33" x14ac:dyDescent="0.25">
      <c r="A140" s="247">
        <v>2330</v>
      </c>
      <c r="B140" s="117" t="s">
        <v>154</v>
      </c>
      <c r="C140" s="462">
        <f t="shared" si="183"/>
        <v>0</v>
      </c>
      <c r="D140" s="490">
        <f t="shared" si="183"/>
        <v>0</v>
      </c>
      <c r="E140" s="246">
        <f t="shared" si="175"/>
        <v>0</v>
      </c>
      <c r="F140" s="493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246"/>
      <c r="S140" s="542">
        <f t="shared" si="176"/>
        <v>0</v>
      </c>
      <c r="T140" s="493"/>
      <c r="U140" s="125"/>
      <c r="V140" s="125"/>
      <c r="W140" s="125"/>
      <c r="X140" s="125"/>
      <c r="Y140" s="125"/>
      <c r="Z140" s="246"/>
      <c r="AA140" s="542">
        <f>SUM(AB140:AF140)</f>
        <v>0</v>
      </c>
      <c r="AB140" s="493"/>
      <c r="AC140" s="125"/>
      <c r="AD140" s="125"/>
      <c r="AE140" s="125"/>
      <c r="AF140" s="246"/>
      <c r="AG140" s="648"/>
    </row>
    <row r="141" spans="1:33" ht="48" x14ac:dyDescent="0.25">
      <c r="A141" s="247">
        <v>2340</v>
      </c>
      <c r="B141" s="117" t="s">
        <v>155</v>
      </c>
      <c r="C141" s="462">
        <f t="shared" ref="C141:E141" si="185">SUM(C142:C143)</f>
        <v>0</v>
      </c>
      <c r="D141" s="490">
        <f t="shared" si="185"/>
        <v>0</v>
      </c>
      <c r="E141" s="253">
        <f t="shared" si="185"/>
        <v>0</v>
      </c>
      <c r="F141" s="490">
        <f>SUM(F142:F143)</f>
        <v>0</v>
      </c>
      <c r="G141" s="251">
        <f t="shared" ref="G141:Q141" si="186">SUM(G142:G143)</f>
        <v>0</v>
      </c>
      <c r="H141" s="251">
        <f t="shared" si="186"/>
        <v>0</v>
      </c>
      <c r="I141" s="251">
        <f t="shared" si="186"/>
        <v>0</v>
      </c>
      <c r="J141" s="251">
        <f t="shared" si="186"/>
        <v>0</v>
      </c>
      <c r="K141" s="251">
        <f t="shared" si="186"/>
        <v>0</v>
      </c>
      <c r="L141" s="251">
        <f t="shared" si="186"/>
        <v>0</v>
      </c>
      <c r="M141" s="251">
        <f t="shared" si="186"/>
        <v>0</v>
      </c>
      <c r="N141" s="251">
        <f t="shared" si="186"/>
        <v>0</v>
      </c>
      <c r="O141" s="251">
        <f t="shared" si="186"/>
        <v>0</v>
      </c>
      <c r="P141" s="251">
        <f t="shared" si="186"/>
        <v>0</v>
      </c>
      <c r="Q141" s="251">
        <f t="shared" si="186"/>
        <v>0</v>
      </c>
      <c r="R141" s="253">
        <f>SUM(R142:R143)</f>
        <v>0</v>
      </c>
      <c r="S141" s="118">
        <f t="shared" ref="S141" si="187">SUM(S142:S143)</f>
        <v>0</v>
      </c>
      <c r="T141" s="490">
        <f>SUM(T142:T143)</f>
        <v>0</v>
      </c>
      <c r="U141" s="251">
        <f t="shared" ref="U141:AA141" si="188">SUM(U142:U143)</f>
        <v>0</v>
      </c>
      <c r="V141" s="251">
        <f t="shared" si="188"/>
        <v>0</v>
      </c>
      <c r="W141" s="251">
        <f t="shared" si="188"/>
        <v>0</v>
      </c>
      <c r="X141" s="251">
        <f t="shared" si="188"/>
        <v>0</v>
      </c>
      <c r="Y141" s="251">
        <f t="shared" si="188"/>
        <v>0</v>
      </c>
      <c r="Z141" s="253">
        <f t="shared" si="188"/>
        <v>0</v>
      </c>
      <c r="AA141" s="118">
        <f t="shared" si="188"/>
        <v>0</v>
      </c>
      <c r="AB141" s="490">
        <f>SUM(AB142:AB143)</f>
        <v>0</v>
      </c>
      <c r="AC141" s="251">
        <f t="shared" ref="AC141:AF141" si="189">SUM(AC142:AC143)</f>
        <v>0</v>
      </c>
      <c r="AD141" s="251">
        <f t="shared" si="189"/>
        <v>0</v>
      </c>
      <c r="AE141" s="251">
        <f t="shared" si="189"/>
        <v>0</v>
      </c>
      <c r="AF141" s="253">
        <f t="shared" si="189"/>
        <v>0</v>
      </c>
      <c r="AG141" s="649">
        <f>SUM(AG142:AG143)</f>
        <v>0</v>
      </c>
    </row>
    <row r="142" spans="1:33" x14ac:dyDescent="0.25">
      <c r="A142" s="68">
        <v>2341</v>
      </c>
      <c r="B142" s="117" t="s">
        <v>156</v>
      </c>
      <c r="C142" s="462">
        <f t="shared" ref="C142:D143" si="190">SUM(E142,S142,AA142)</f>
        <v>0</v>
      </c>
      <c r="D142" s="490">
        <f t="shared" si="190"/>
        <v>0</v>
      </c>
      <c r="E142" s="246">
        <f t="shared" si="175"/>
        <v>0</v>
      </c>
      <c r="F142" s="493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246"/>
      <c r="S142" s="542">
        <f t="shared" si="176"/>
        <v>0</v>
      </c>
      <c r="T142" s="493"/>
      <c r="U142" s="125"/>
      <c r="V142" s="125"/>
      <c r="W142" s="125"/>
      <c r="X142" s="125"/>
      <c r="Y142" s="125"/>
      <c r="Z142" s="246"/>
      <c r="AA142" s="542">
        <f t="shared" ref="AA142:AA143" si="191">SUM(AB142:AF142)</f>
        <v>0</v>
      </c>
      <c r="AB142" s="493"/>
      <c r="AC142" s="125"/>
      <c r="AD142" s="125"/>
      <c r="AE142" s="125"/>
      <c r="AF142" s="246"/>
      <c r="AG142" s="648"/>
    </row>
    <row r="143" spans="1:33" ht="24" x14ac:dyDescent="0.25">
      <c r="A143" s="68">
        <v>2344</v>
      </c>
      <c r="B143" s="117" t="s">
        <v>157</v>
      </c>
      <c r="C143" s="462">
        <f t="shared" si="190"/>
        <v>0</v>
      </c>
      <c r="D143" s="490">
        <f t="shared" si="190"/>
        <v>0</v>
      </c>
      <c r="E143" s="246">
        <f t="shared" si="175"/>
        <v>0</v>
      </c>
      <c r="F143" s="493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246"/>
      <c r="S143" s="542">
        <f t="shared" si="176"/>
        <v>0</v>
      </c>
      <c r="T143" s="493"/>
      <c r="U143" s="125"/>
      <c r="V143" s="125"/>
      <c r="W143" s="125"/>
      <c r="X143" s="125"/>
      <c r="Y143" s="125"/>
      <c r="Z143" s="246"/>
      <c r="AA143" s="542">
        <f t="shared" si="191"/>
        <v>0</v>
      </c>
      <c r="AB143" s="493"/>
      <c r="AC143" s="125"/>
      <c r="AD143" s="125"/>
      <c r="AE143" s="125"/>
      <c r="AF143" s="246"/>
      <c r="AG143" s="648"/>
    </row>
    <row r="144" spans="1:33" ht="24" x14ac:dyDescent="0.25">
      <c r="A144" s="234">
        <v>2350</v>
      </c>
      <c r="B144" s="164" t="s">
        <v>158</v>
      </c>
      <c r="C144" s="509">
        <f t="shared" ref="C144:E144" si="192">SUM(C145:C150)</f>
        <v>0</v>
      </c>
      <c r="D144" s="540">
        <f t="shared" si="192"/>
        <v>0</v>
      </c>
      <c r="E144" s="240">
        <f t="shared" si="192"/>
        <v>0</v>
      </c>
      <c r="F144" s="540">
        <f>SUM(F145:F150)</f>
        <v>0</v>
      </c>
      <c r="G144" s="238">
        <f t="shared" ref="G144:Q144" si="193">SUM(G145:G150)</f>
        <v>0</v>
      </c>
      <c r="H144" s="238">
        <f t="shared" si="193"/>
        <v>0</v>
      </c>
      <c r="I144" s="238">
        <f t="shared" si="193"/>
        <v>0</v>
      </c>
      <c r="J144" s="238">
        <f t="shared" si="193"/>
        <v>0</v>
      </c>
      <c r="K144" s="238">
        <f t="shared" si="193"/>
        <v>0</v>
      </c>
      <c r="L144" s="238">
        <f t="shared" si="193"/>
        <v>0</v>
      </c>
      <c r="M144" s="238">
        <f t="shared" si="193"/>
        <v>0</v>
      </c>
      <c r="N144" s="238">
        <f t="shared" si="193"/>
        <v>0</v>
      </c>
      <c r="O144" s="238">
        <f t="shared" si="193"/>
        <v>0</v>
      </c>
      <c r="P144" s="238">
        <f t="shared" si="193"/>
        <v>0</v>
      </c>
      <c r="Q144" s="238">
        <f t="shared" si="193"/>
        <v>0</v>
      </c>
      <c r="R144" s="240">
        <f>SUM(R145:R150)</f>
        <v>0</v>
      </c>
      <c r="S144" s="176">
        <f t="shared" ref="S144" si="194">SUM(S145:S150)</f>
        <v>0</v>
      </c>
      <c r="T144" s="540">
        <f>SUM(T145:T150)</f>
        <v>0</v>
      </c>
      <c r="U144" s="238">
        <f t="shared" ref="U144:AA144" si="195">SUM(U145:U150)</f>
        <v>0</v>
      </c>
      <c r="V144" s="238">
        <f t="shared" si="195"/>
        <v>0</v>
      </c>
      <c r="W144" s="238">
        <f t="shared" si="195"/>
        <v>0</v>
      </c>
      <c r="X144" s="238">
        <f t="shared" si="195"/>
        <v>0</v>
      </c>
      <c r="Y144" s="238">
        <f t="shared" si="195"/>
        <v>0</v>
      </c>
      <c r="Z144" s="240">
        <f t="shared" si="195"/>
        <v>0</v>
      </c>
      <c r="AA144" s="176">
        <f t="shared" si="195"/>
        <v>0</v>
      </c>
      <c r="AB144" s="540">
        <f>SUM(AB145:AB150)</f>
        <v>0</v>
      </c>
      <c r="AC144" s="238">
        <f t="shared" ref="AC144:AF144" si="196">SUM(AC145:AC150)</f>
        <v>0</v>
      </c>
      <c r="AD144" s="238">
        <f t="shared" si="196"/>
        <v>0</v>
      </c>
      <c r="AE144" s="238">
        <f t="shared" si="196"/>
        <v>0</v>
      </c>
      <c r="AF144" s="240">
        <f t="shared" si="196"/>
        <v>0</v>
      </c>
      <c r="AG144" s="646">
        <f>SUM(AG145:AG150)</f>
        <v>0</v>
      </c>
    </row>
    <row r="145" spans="1:33" x14ac:dyDescent="0.25">
      <c r="A145" s="58">
        <v>2351</v>
      </c>
      <c r="B145" s="106" t="s">
        <v>159</v>
      </c>
      <c r="C145" s="458">
        <f t="shared" ref="C145:D150" si="197">SUM(E145,S145,AA145)</f>
        <v>0</v>
      </c>
      <c r="D145" s="484">
        <f t="shared" si="197"/>
        <v>0</v>
      </c>
      <c r="E145" s="246">
        <f t="shared" si="175"/>
        <v>0</v>
      </c>
      <c r="F145" s="487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243"/>
      <c r="S145" s="542">
        <f t="shared" si="176"/>
        <v>0</v>
      </c>
      <c r="T145" s="487"/>
      <c r="U145" s="114"/>
      <c r="V145" s="114"/>
      <c r="W145" s="114"/>
      <c r="X145" s="114"/>
      <c r="Y145" s="114"/>
      <c r="Z145" s="243"/>
      <c r="AA145" s="541">
        <f t="shared" ref="AA145:AA150" si="198">SUM(AB145:AF145)</f>
        <v>0</v>
      </c>
      <c r="AB145" s="487"/>
      <c r="AC145" s="114"/>
      <c r="AD145" s="114"/>
      <c r="AE145" s="114"/>
      <c r="AF145" s="243"/>
      <c r="AG145" s="647"/>
    </row>
    <row r="146" spans="1:33" x14ac:dyDescent="0.25">
      <c r="A146" s="68">
        <v>2352</v>
      </c>
      <c r="B146" s="117" t="s">
        <v>160</v>
      </c>
      <c r="C146" s="462">
        <f t="shared" si="197"/>
        <v>0</v>
      </c>
      <c r="D146" s="490">
        <f t="shared" si="197"/>
        <v>0</v>
      </c>
      <c r="E146" s="246">
        <f t="shared" si="175"/>
        <v>0</v>
      </c>
      <c r="F146" s="493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246"/>
      <c r="S146" s="542">
        <f t="shared" si="176"/>
        <v>0</v>
      </c>
      <c r="T146" s="493"/>
      <c r="U146" s="125"/>
      <c r="V146" s="125"/>
      <c r="W146" s="125"/>
      <c r="X146" s="125"/>
      <c r="Y146" s="125"/>
      <c r="Z146" s="246"/>
      <c r="AA146" s="542">
        <f t="shared" si="198"/>
        <v>0</v>
      </c>
      <c r="AB146" s="493"/>
      <c r="AC146" s="125"/>
      <c r="AD146" s="125"/>
      <c r="AE146" s="125"/>
      <c r="AF146" s="246"/>
      <c r="AG146" s="648"/>
    </row>
    <row r="147" spans="1:33" ht="24" x14ac:dyDescent="0.25">
      <c r="A147" s="68">
        <v>2353</v>
      </c>
      <c r="B147" s="117" t="s">
        <v>161</v>
      </c>
      <c r="C147" s="462">
        <f t="shared" si="197"/>
        <v>0</v>
      </c>
      <c r="D147" s="490">
        <f t="shared" si="197"/>
        <v>0</v>
      </c>
      <c r="E147" s="246">
        <f t="shared" si="175"/>
        <v>0</v>
      </c>
      <c r="F147" s="493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246"/>
      <c r="S147" s="542">
        <f t="shared" si="176"/>
        <v>0</v>
      </c>
      <c r="T147" s="493"/>
      <c r="U147" s="125"/>
      <c r="V147" s="125"/>
      <c r="W147" s="125"/>
      <c r="X147" s="125"/>
      <c r="Y147" s="125"/>
      <c r="Z147" s="246"/>
      <c r="AA147" s="542">
        <f t="shared" si="198"/>
        <v>0</v>
      </c>
      <c r="AB147" s="493"/>
      <c r="AC147" s="125"/>
      <c r="AD147" s="125"/>
      <c r="AE147" s="125"/>
      <c r="AF147" s="246"/>
      <c r="AG147" s="648"/>
    </row>
    <row r="148" spans="1:33" ht="24" x14ac:dyDescent="0.25">
      <c r="A148" s="68">
        <v>2354</v>
      </c>
      <c r="B148" s="117" t="s">
        <v>162</v>
      </c>
      <c r="C148" s="462">
        <f t="shared" si="197"/>
        <v>0</v>
      </c>
      <c r="D148" s="490">
        <f t="shared" si="197"/>
        <v>0</v>
      </c>
      <c r="E148" s="246">
        <f t="shared" si="175"/>
        <v>0</v>
      </c>
      <c r="F148" s="493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246"/>
      <c r="S148" s="542">
        <f t="shared" si="176"/>
        <v>0</v>
      </c>
      <c r="T148" s="493"/>
      <c r="U148" s="125"/>
      <c r="V148" s="125"/>
      <c r="W148" s="125"/>
      <c r="X148" s="125"/>
      <c r="Y148" s="125"/>
      <c r="Z148" s="246"/>
      <c r="AA148" s="542">
        <f t="shared" si="198"/>
        <v>0</v>
      </c>
      <c r="AB148" s="493"/>
      <c r="AC148" s="125"/>
      <c r="AD148" s="125"/>
      <c r="AE148" s="125"/>
      <c r="AF148" s="246"/>
      <c r="AG148" s="648"/>
    </row>
    <row r="149" spans="1:33" ht="24" x14ac:dyDescent="0.25">
      <c r="A149" s="68">
        <v>2355</v>
      </c>
      <c r="B149" s="117" t="s">
        <v>163</v>
      </c>
      <c r="C149" s="462">
        <f t="shared" si="197"/>
        <v>0</v>
      </c>
      <c r="D149" s="490">
        <f t="shared" si="197"/>
        <v>0</v>
      </c>
      <c r="E149" s="246">
        <f t="shared" si="175"/>
        <v>0</v>
      </c>
      <c r="F149" s="493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246"/>
      <c r="S149" s="542">
        <f t="shared" si="176"/>
        <v>0</v>
      </c>
      <c r="T149" s="493"/>
      <c r="U149" s="125"/>
      <c r="V149" s="125"/>
      <c r="W149" s="125"/>
      <c r="X149" s="125"/>
      <c r="Y149" s="125"/>
      <c r="Z149" s="246"/>
      <c r="AA149" s="542">
        <f t="shared" si="198"/>
        <v>0</v>
      </c>
      <c r="AB149" s="493"/>
      <c r="AC149" s="125"/>
      <c r="AD149" s="125"/>
      <c r="AE149" s="125"/>
      <c r="AF149" s="246"/>
      <c r="AG149" s="648"/>
    </row>
    <row r="150" spans="1:33" ht="24" x14ac:dyDescent="0.25">
      <c r="A150" s="68">
        <v>2359</v>
      </c>
      <c r="B150" s="117" t="s">
        <v>164</v>
      </c>
      <c r="C150" s="462">
        <f t="shared" si="197"/>
        <v>0</v>
      </c>
      <c r="D150" s="490">
        <f t="shared" si="197"/>
        <v>0</v>
      </c>
      <c r="E150" s="246">
        <f t="shared" si="175"/>
        <v>0</v>
      </c>
      <c r="F150" s="493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246"/>
      <c r="S150" s="542">
        <f t="shared" si="176"/>
        <v>0</v>
      </c>
      <c r="T150" s="493"/>
      <c r="U150" s="125"/>
      <c r="V150" s="125"/>
      <c r="W150" s="125"/>
      <c r="X150" s="125"/>
      <c r="Y150" s="125"/>
      <c r="Z150" s="246"/>
      <c r="AA150" s="542">
        <f t="shared" si="198"/>
        <v>0</v>
      </c>
      <c r="AB150" s="493"/>
      <c r="AC150" s="125"/>
      <c r="AD150" s="125"/>
      <c r="AE150" s="125"/>
      <c r="AF150" s="246"/>
      <c r="AG150" s="648"/>
    </row>
    <row r="151" spans="1:33" ht="24.75" customHeight="1" x14ac:dyDescent="0.25">
      <c r="A151" s="247">
        <v>2360</v>
      </c>
      <c r="B151" s="117" t="s">
        <v>165</v>
      </c>
      <c r="C151" s="462">
        <f t="shared" ref="C151:E151" si="199">SUM(C152:C158)</f>
        <v>0</v>
      </c>
      <c r="D151" s="490">
        <f t="shared" si="199"/>
        <v>0</v>
      </c>
      <c r="E151" s="253">
        <f t="shared" si="199"/>
        <v>0</v>
      </c>
      <c r="F151" s="490">
        <f>SUM(F152:F158)</f>
        <v>0</v>
      </c>
      <c r="G151" s="251">
        <f t="shared" ref="G151:Q151" si="200">SUM(G152:G158)</f>
        <v>0</v>
      </c>
      <c r="H151" s="251">
        <f t="shared" si="200"/>
        <v>0</v>
      </c>
      <c r="I151" s="251">
        <f t="shared" si="200"/>
        <v>0</v>
      </c>
      <c r="J151" s="251">
        <f t="shared" si="200"/>
        <v>0</v>
      </c>
      <c r="K151" s="251">
        <f t="shared" si="200"/>
        <v>0</v>
      </c>
      <c r="L151" s="251">
        <f t="shared" si="200"/>
        <v>0</v>
      </c>
      <c r="M151" s="251">
        <f t="shared" si="200"/>
        <v>0</v>
      </c>
      <c r="N151" s="251">
        <f t="shared" si="200"/>
        <v>0</v>
      </c>
      <c r="O151" s="251">
        <f t="shared" si="200"/>
        <v>0</v>
      </c>
      <c r="P151" s="251">
        <f t="shared" si="200"/>
        <v>0</v>
      </c>
      <c r="Q151" s="251">
        <f t="shared" si="200"/>
        <v>0</v>
      </c>
      <c r="R151" s="253">
        <f>SUM(R152:R158)</f>
        <v>0</v>
      </c>
      <c r="S151" s="118">
        <f t="shared" ref="S151" si="201">SUM(S152:S158)</f>
        <v>0</v>
      </c>
      <c r="T151" s="490">
        <f>SUM(T152:T158)</f>
        <v>0</v>
      </c>
      <c r="U151" s="251">
        <f t="shared" ref="U151:AA151" si="202">SUM(U152:U158)</f>
        <v>0</v>
      </c>
      <c r="V151" s="251">
        <f t="shared" si="202"/>
        <v>0</v>
      </c>
      <c r="W151" s="251">
        <f t="shared" si="202"/>
        <v>0</v>
      </c>
      <c r="X151" s="251">
        <f t="shared" si="202"/>
        <v>0</v>
      </c>
      <c r="Y151" s="251">
        <f t="shared" si="202"/>
        <v>0</v>
      </c>
      <c r="Z151" s="253">
        <f t="shared" si="202"/>
        <v>0</v>
      </c>
      <c r="AA151" s="118">
        <f t="shared" si="202"/>
        <v>0</v>
      </c>
      <c r="AB151" s="490">
        <f>SUM(AB152:AB158)</f>
        <v>0</v>
      </c>
      <c r="AC151" s="251">
        <f t="shared" ref="AC151:AF151" si="203">SUM(AC152:AC158)</f>
        <v>0</v>
      </c>
      <c r="AD151" s="251">
        <f t="shared" si="203"/>
        <v>0</v>
      </c>
      <c r="AE151" s="251">
        <f t="shared" si="203"/>
        <v>0</v>
      </c>
      <c r="AF151" s="253">
        <f t="shared" si="203"/>
        <v>0</v>
      </c>
      <c r="AG151" s="649">
        <f>SUM(AG152:AG158)</f>
        <v>0</v>
      </c>
    </row>
    <row r="152" spans="1:33" x14ac:dyDescent="0.25">
      <c r="A152" s="67">
        <v>2361</v>
      </c>
      <c r="B152" s="117" t="s">
        <v>166</v>
      </c>
      <c r="C152" s="462">
        <f t="shared" ref="C152:D159" si="204">SUM(E152,S152,AA152)</f>
        <v>0</v>
      </c>
      <c r="D152" s="490">
        <f t="shared" si="204"/>
        <v>0</v>
      </c>
      <c r="E152" s="246">
        <f t="shared" si="175"/>
        <v>0</v>
      </c>
      <c r="F152" s="493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246"/>
      <c r="S152" s="542">
        <f t="shared" si="176"/>
        <v>0</v>
      </c>
      <c r="T152" s="493"/>
      <c r="U152" s="125"/>
      <c r="V152" s="125"/>
      <c r="W152" s="125"/>
      <c r="X152" s="125"/>
      <c r="Y152" s="125"/>
      <c r="Z152" s="246"/>
      <c r="AA152" s="542">
        <f t="shared" ref="AA152:AA158" si="205">SUM(AB152:AF152)</f>
        <v>0</v>
      </c>
      <c r="AB152" s="493"/>
      <c r="AC152" s="125"/>
      <c r="AD152" s="125"/>
      <c r="AE152" s="125"/>
      <c r="AF152" s="246"/>
      <c r="AG152" s="648"/>
    </row>
    <row r="153" spans="1:33" ht="24" x14ac:dyDescent="0.25">
      <c r="A153" s="67">
        <v>2362</v>
      </c>
      <c r="B153" s="117" t="s">
        <v>167</v>
      </c>
      <c r="C153" s="462">
        <f t="shared" si="204"/>
        <v>0</v>
      </c>
      <c r="D153" s="490">
        <f t="shared" si="204"/>
        <v>0</v>
      </c>
      <c r="E153" s="246">
        <f t="shared" si="175"/>
        <v>0</v>
      </c>
      <c r="F153" s="493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246"/>
      <c r="S153" s="542">
        <f t="shared" si="176"/>
        <v>0</v>
      </c>
      <c r="T153" s="493"/>
      <c r="U153" s="125"/>
      <c r="V153" s="125"/>
      <c r="W153" s="125"/>
      <c r="X153" s="125"/>
      <c r="Y153" s="125"/>
      <c r="Z153" s="246"/>
      <c r="AA153" s="542">
        <f t="shared" si="205"/>
        <v>0</v>
      </c>
      <c r="AB153" s="493"/>
      <c r="AC153" s="125"/>
      <c r="AD153" s="125"/>
      <c r="AE153" s="125"/>
      <c r="AF153" s="246"/>
      <c r="AG153" s="648"/>
    </row>
    <row r="154" spans="1:33" x14ac:dyDescent="0.25">
      <c r="A154" s="67">
        <v>2363</v>
      </c>
      <c r="B154" s="117" t="s">
        <v>168</v>
      </c>
      <c r="C154" s="462">
        <f t="shared" si="204"/>
        <v>0</v>
      </c>
      <c r="D154" s="490">
        <f t="shared" si="204"/>
        <v>0</v>
      </c>
      <c r="E154" s="246">
        <f t="shared" si="175"/>
        <v>0</v>
      </c>
      <c r="F154" s="493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246"/>
      <c r="S154" s="542">
        <f t="shared" si="176"/>
        <v>0</v>
      </c>
      <c r="T154" s="493"/>
      <c r="U154" s="125"/>
      <c r="V154" s="125"/>
      <c r="W154" s="125"/>
      <c r="X154" s="125"/>
      <c r="Y154" s="125"/>
      <c r="Z154" s="246"/>
      <c r="AA154" s="542">
        <f t="shared" si="205"/>
        <v>0</v>
      </c>
      <c r="AB154" s="493"/>
      <c r="AC154" s="125"/>
      <c r="AD154" s="125"/>
      <c r="AE154" s="125"/>
      <c r="AF154" s="246"/>
      <c r="AG154" s="648"/>
    </row>
    <row r="155" spans="1:33" x14ac:dyDescent="0.25">
      <c r="A155" s="67">
        <v>2364</v>
      </c>
      <c r="B155" s="117" t="s">
        <v>169</v>
      </c>
      <c r="C155" s="462">
        <f t="shared" si="204"/>
        <v>0</v>
      </c>
      <c r="D155" s="490">
        <f t="shared" si="204"/>
        <v>0</v>
      </c>
      <c r="E155" s="246">
        <f t="shared" si="175"/>
        <v>0</v>
      </c>
      <c r="F155" s="493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246"/>
      <c r="S155" s="542">
        <f t="shared" si="176"/>
        <v>0</v>
      </c>
      <c r="T155" s="493"/>
      <c r="U155" s="125"/>
      <c r="V155" s="125"/>
      <c r="W155" s="125"/>
      <c r="X155" s="125"/>
      <c r="Y155" s="125"/>
      <c r="Z155" s="246"/>
      <c r="AA155" s="542">
        <f t="shared" si="205"/>
        <v>0</v>
      </c>
      <c r="AB155" s="493"/>
      <c r="AC155" s="125"/>
      <c r="AD155" s="125"/>
      <c r="AE155" s="125"/>
      <c r="AF155" s="246"/>
      <c r="AG155" s="648"/>
    </row>
    <row r="156" spans="1:33" ht="12.75" customHeight="1" x14ac:dyDescent="0.25">
      <c r="A156" s="67">
        <v>2365</v>
      </c>
      <c r="B156" s="117" t="s">
        <v>170</v>
      </c>
      <c r="C156" s="462">
        <f t="shared" si="204"/>
        <v>0</v>
      </c>
      <c r="D156" s="490">
        <f t="shared" si="204"/>
        <v>0</v>
      </c>
      <c r="E156" s="246">
        <f t="shared" si="175"/>
        <v>0</v>
      </c>
      <c r="F156" s="493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246"/>
      <c r="S156" s="542">
        <f t="shared" si="176"/>
        <v>0</v>
      </c>
      <c r="T156" s="493"/>
      <c r="U156" s="125"/>
      <c r="V156" s="125"/>
      <c r="W156" s="125"/>
      <c r="X156" s="125"/>
      <c r="Y156" s="125"/>
      <c r="Z156" s="246"/>
      <c r="AA156" s="542">
        <f t="shared" si="205"/>
        <v>0</v>
      </c>
      <c r="AB156" s="493"/>
      <c r="AC156" s="125"/>
      <c r="AD156" s="125"/>
      <c r="AE156" s="125"/>
      <c r="AF156" s="246"/>
      <c r="AG156" s="648"/>
    </row>
    <row r="157" spans="1:33" ht="36" x14ac:dyDescent="0.25">
      <c r="A157" s="67">
        <v>2366</v>
      </c>
      <c r="B157" s="117" t="s">
        <v>171</v>
      </c>
      <c r="C157" s="462">
        <f t="shared" si="204"/>
        <v>0</v>
      </c>
      <c r="D157" s="490">
        <f t="shared" si="204"/>
        <v>0</v>
      </c>
      <c r="E157" s="246">
        <f t="shared" si="175"/>
        <v>0</v>
      </c>
      <c r="F157" s="493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246"/>
      <c r="S157" s="542">
        <f t="shared" si="176"/>
        <v>0</v>
      </c>
      <c r="T157" s="493"/>
      <c r="U157" s="125"/>
      <c r="V157" s="125"/>
      <c r="W157" s="125"/>
      <c r="X157" s="125"/>
      <c r="Y157" s="125"/>
      <c r="Z157" s="246"/>
      <c r="AA157" s="542">
        <f t="shared" si="205"/>
        <v>0</v>
      </c>
      <c r="AB157" s="493"/>
      <c r="AC157" s="125"/>
      <c r="AD157" s="125"/>
      <c r="AE157" s="125"/>
      <c r="AF157" s="246"/>
      <c r="AG157" s="648"/>
    </row>
    <row r="158" spans="1:33" ht="48" x14ac:dyDescent="0.25">
      <c r="A158" s="67">
        <v>2369</v>
      </c>
      <c r="B158" s="117" t="s">
        <v>172</v>
      </c>
      <c r="C158" s="462">
        <f t="shared" si="204"/>
        <v>0</v>
      </c>
      <c r="D158" s="490">
        <f t="shared" si="204"/>
        <v>0</v>
      </c>
      <c r="E158" s="246">
        <f t="shared" si="175"/>
        <v>0</v>
      </c>
      <c r="F158" s="493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246"/>
      <c r="S158" s="542">
        <f t="shared" si="176"/>
        <v>0</v>
      </c>
      <c r="T158" s="493"/>
      <c r="U158" s="125"/>
      <c r="V158" s="125"/>
      <c r="W158" s="125"/>
      <c r="X158" s="125"/>
      <c r="Y158" s="125"/>
      <c r="Z158" s="246"/>
      <c r="AA158" s="542">
        <f t="shared" si="205"/>
        <v>0</v>
      </c>
      <c r="AB158" s="493"/>
      <c r="AC158" s="125"/>
      <c r="AD158" s="125"/>
      <c r="AE158" s="125"/>
      <c r="AF158" s="246"/>
      <c r="AG158" s="648"/>
    </row>
    <row r="159" spans="1:33" x14ac:dyDescent="0.25">
      <c r="A159" s="234">
        <v>2370</v>
      </c>
      <c r="B159" s="164" t="s">
        <v>173</v>
      </c>
      <c r="C159" s="509">
        <f t="shared" si="204"/>
        <v>0</v>
      </c>
      <c r="D159" s="540">
        <f t="shared" si="204"/>
        <v>0</v>
      </c>
      <c r="E159" s="246">
        <f t="shared" si="175"/>
        <v>0</v>
      </c>
      <c r="F159" s="520"/>
      <c r="G159" s="257"/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9"/>
      <c r="S159" s="542">
        <f t="shared" si="176"/>
        <v>0</v>
      </c>
      <c r="T159" s="520"/>
      <c r="U159" s="257"/>
      <c r="V159" s="257"/>
      <c r="W159" s="257"/>
      <c r="X159" s="257"/>
      <c r="Y159" s="257"/>
      <c r="Z159" s="259"/>
      <c r="AA159" s="543">
        <f>SUM(AB159:AF159)</f>
        <v>0</v>
      </c>
      <c r="AB159" s="520"/>
      <c r="AC159" s="257"/>
      <c r="AD159" s="257"/>
      <c r="AE159" s="257"/>
      <c r="AF159" s="259"/>
      <c r="AG159" s="650"/>
    </row>
    <row r="160" spans="1:33" x14ac:dyDescent="0.25">
      <c r="A160" s="234">
        <v>2380</v>
      </c>
      <c r="B160" s="164" t="s">
        <v>174</v>
      </c>
      <c r="C160" s="509">
        <f t="shared" ref="C160:E160" si="206">SUM(C161:C162)</f>
        <v>0</v>
      </c>
      <c r="D160" s="540">
        <f t="shared" si="206"/>
        <v>0</v>
      </c>
      <c r="E160" s="240">
        <f t="shared" si="206"/>
        <v>0</v>
      </c>
      <c r="F160" s="540">
        <f>SUM(F161:F162)</f>
        <v>0</v>
      </c>
      <c r="G160" s="238">
        <f t="shared" ref="G160:Q160" si="207">SUM(G161:G162)</f>
        <v>0</v>
      </c>
      <c r="H160" s="238">
        <f t="shared" si="207"/>
        <v>0</v>
      </c>
      <c r="I160" s="238">
        <f t="shared" si="207"/>
        <v>0</v>
      </c>
      <c r="J160" s="238">
        <f t="shared" si="207"/>
        <v>0</v>
      </c>
      <c r="K160" s="238">
        <f t="shared" si="207"/>
        <v>0</v>
      </c>
      <c r="L160" s="238">
        <f t="shared" si="207"/>
        <v>0</v>
      </c>
      <c r="M160" s="238">
        <f t="shared" si="207"/>
        <v>0</v>
      </c>
      <c r="N160" s="238">
        <f t="shared" si="207"/>
        <v>0</v>
      </c>
      <c r="O160" s="238">
        <f t="shared" si="207"/>
        <v>0</v>
      </c>
      <c r="P160" s="238">
        <f t="shared" si="207"/>
        <v>0</v>
      </c>
      <c r="Q160" s="238">
        <f t="shared" si="207"/>
        <v>0</v>
      </c>
      <c r="R160" s="240">
        <f>SUM(R161:R162)</f>
        <v>0</v>
      </c>
      <c r="S160" s="176">
        <f t="shared" ref="S160" si="208">SUM(S161:S162)</f>
        <v>0</v>
      </c>
      <c r="T160" s="540">
        <f>SUM(T161:T162)</f>
        <v>0</v>
      </c>
      <c r="U160" s="238">
        <f t="shared" ref="U160:AA160" si="209">SUM(U161:U162)</f>
        <v>0</v>
      </c>
      <c r="V160" s="238">
        <f t="shared" si="209"/>
        <v>0</v>
      </c>
      <c r="W160" s="238">
        <f t="shared" si="209"/>
        <v>0</v>
      </c>
      <c r="X160" s="238">
        <f t="shared" si="209"/>
        <v>0</v>
      </c>
      <c r="Y160" s="238">
        <f t="shared" si="209"/>
        <v>0</v>
      </c>
      <c r="Z160" s="240">
        <f t="shared" si="209"/>
        <v>0</v>
      </c>
      <c r="AA160" s="176">
        <f t="shared" si="209"/>
        <v>0</v>
      </c>
      <c r="AB160" s="540">
        <f>SUM(AB161:AB162)</f>
        <v>0</v>
      </c>
      <c r="AC160" s="238">
        <f t="shared" ref="AC160:AF160" si="210">SUM(AC161:AC162)</f>
        <v>0</v>
      </c>
      <c r="AD160" s="238">
        <f t="shared" si="210"/>
        <v>0</v>
      </c>
      <c r="AE160" s="238">
        <f t="shared" si="210"/>
        <v>0</v>
      </c>
      <c r="AF160" s="240">
        <f t="shared" si="210"/>
        <v>0</v>
      </c>
      <c r="AG160" s="646">
        <f>SUM(AG161:AG162)</f>
        <v>0</v>
      </c>
    </row>
    <row r="161" spans="1:33" x14ac:dyDescent="0.25">
      <c r="A161" s="57">
        <v>2381</v>
      </c>
      <c r="B161" s="106" t="s">
        <v>175</v>
      </c>
      <c r="C161" s="458">
        <f t="shared" ref="C161:D164" si="211">SUM(E161,S161,AA161)</f>
        <v>0</v>
      </c>
      <c r="D161" s="484">
        <f t="shared" si="211"/>
        <v>0</v>
      </c>
      <c r="E161" s="246">
        <f t="shared" si="175"/>
        <v>0</v>
      </c>
      <c r="F161" s="487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243"/>
      <c r="S161" s="542">
        <f t="shared" si="176"/>
        <v>0</v>
      </c>
      <c r="T161" s="487"/>
      <c r="U161" s="114"/>
      <c r="V161" s="114"/>
      <c r="W161" s="114"/>
      <c r="X161" s="114"/>
      <c r="Y161" s="114"/>
      <c r="Z161" s="243"/>
      <c r="AA161" s="541">
        <f t="shared" ref="AA161:AA162" si="212">SUM(AB161:AF161)</f>
        <v>0</v>
      </c>
      <c r="AB161" s="487"/>
      <c r="AC161" s="114"/>
      <c r="AD161" s="114"/>
      <c r="AE161" s="114"/>
      <c r="AF161" s="243"/>
      <c r="AG161" s="647"/>
    </row>
    <row r="162" spans="1:33" ht="24" x14ac:dyDescent="0.25">
      <c r="A162" s="67">
        <v>2389</v>
      </c>
      <c r="B162" s="117" t="s">
        <v>176</v>
      </c>
      <c r="C162" s="462">
        <f t="shared" si="211"/>
        <v>0</v>
      </c>
      <c r="D162" s="490">
        <f t="shared" si="211"/>
        <v>0</v>
      </c>
      <c r="E162" s="246">
        <f t="shared" si="175"/>
        <v>0</v>
      </c>
      <c r="F162" s="493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246"/>
      <c r="S162" s="542">
        <f t="shared" si="176"/>
        <v>0</v>
      </c>
      <c r="T162" s="493"/>
      <c r="U162" s="125"/>
      <c r="V162" s="125"/>
      <c r="W162" s="125"/>
      <c r="X162" s="125"/>
      <c r="Y162" s="125"/>
      <c r="Z162" s="246"/>
      <c r="AA162" s="542">
        <f t="shared" si="212"/>
        <v>0</v>
      </c>
      <c r="AB162" s="493"/>
      <c r="AC162" s="125"/>
      <c r="AD162" s="125"/>
      <c r="AE162" s="125"/>
      <c r="AF162" s="246"/>
      <c r="AG162" s="648"/>
    </row>
    <row r="163" spans="1:33" x14ac:dyDescent="0.25">
      <c r="A163" s="234">
        <v>2390</v>
      </c>
      <c r="B163" s="164" t="s">
        <v>177</v>
      </c>
      <c r="C163" s="509">
        <f t="shared" si="211"/>
        <v>0</v>
      </c>
      <c r="D163" s="540">
        <f t="shared" si="211"/>
        <v>0</v>
      </c>
      <c r="E163" s="246">
        <f t="shared" si="175"/>
        <v>0</v>
      </c>
      <c r="F163" s="520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9"/>
      <c r="S163" s="542">
        <f t="shared" si="176"/>
        <v>0</v>
      </c>
      <c r="T163" s="520"/>
      <c r="U163" s="257"/>
      <c r="V163" s="257"/>
      <c r="W163" s="257"/>
      <c r="X163" s="257"/>
      <c r="Y163" s="257"/>
      <c r="Z163" s="259"/>
      <c r="AA163" s="543">
        <f>SUM(AB163:AF163)</f>
        <v>0</v>
      </c>
      <c r="AB163" s="520"/>
      <c r="AC163" s="257"/>
      <c r="AD163" s="257"/>
      <c r="AE163" s="257"/>
      <c r="AF163" s="259"/>
      <c r="AG163" s="650"/>
    </row>
    <row r="164" spans="1:33" x14ac:dyDescent="0.25">
      <c r="A164" s="90">
        <v>2400</v>
      </c>
      <c r="B164" s="227" t="s">
        <v>178</v>
      </c>
      <c r="C164" s="512">
        <f t="shared" si="211"/>
        <v>0</v>
      </c>
      <c r="D164" s="475">
        <f t="shared" si="211"/>
        <v>0</v>
      </c>
      <c r="E164" s="331">
        <f>SUM(F164:R164)</f>
        <v>0</v>
      </c>
      <c r="F164" s="544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9"/>
      <c r="S164" s="542">
        <f t="shared" si="176"/>
        <v>0</v>
      </c>
      <c r="T164" s="544"/>
      <c r="U164" s="277"/>
      <c r="V164" s="277"/>
      <c r="W164" s="277"/>
      <c r="X164" s="277"/>
      <c r="Y164" s="277"/>
      <c r="Z164" s="279"/>
      <c r="AA164" s="545">
        <f>SUM(AB164:AF164)</f>
        <v>0</v>
      </c>
      <c r="AB164" s="544"/>
      <c r="AC164" s="277"/>
      <c r="AD164" s="277"/>
      <c r="AE164" s="277"/>
      <c r="AF164" s="279"/>
      <c r="AG164" s="654"/>
    </row>
    <row r="165" spans="1:33" ht="24" x14ac:dyDescent="0.25">
      <c r="A165" s="90">
        <v>2500</v>
      </c>
      <c r="B165" s="227" t="s">
        <v>179</v>
      </c>
      <c r="C165" s="512">
        <f t="shared" ref="C165:E165" si="213">SUM(C166,C171)</f>
        <v>0</v>
      </c>
      <c r="D165" s="475">
        <f t="shared" si="213"/>
        <v>0</v>
      </c>
      <c r="E165" s="260">
        <f t="shared" si="213"/>
        <v>0</v>
      </c>
      <c r="F165" s="475">
        <f>SUM(F166,F171)</f>
        <v>0</v>
      </c>
      <c r="G165" s="103">
        <f t="shared" ref="G165:Q165" si="214">SUM(G166,G171)</f>
        <v>0</v>
      </c>
      <c r="H165" s="103">
        <f t="shared" si="214"/>
        <v>0</v>
      </c>
      <c r="I165" s="103">
        <f t="shared" si="214"/>
        <v>0</v>
      </c>
      <c r="J165" s="103">
        <f t="shared" si="214"/>
        <v>0</v>
      </c>
      <c r="K165" s="103">
        <f t="shared" si="214"/>
        <v>0</v>
      </c>
      <c r="L165" s="103">
        <f t="shared" si="214"/>
        <v>0</v>
      </c>
      <c r="M165" s="103">
        <f t="shared" si="214"/>
        <v>0</v>
      </c>
      <c r="N165" s="103">
        <f t="shared" si="214"/>
        <v>0</v>
      </c>
      <c r="O165" s="103">
        <f t="shared" si="214"/>
        <v>0</v>
      </c>
      <c r="P165" s="103">
        <f t="shared" si="214"/>
        <v>0</v>
      </c>
      <c r="Q165" s="103">
        <f t="shared" si="214"/>
        <v>0</v>
      </c>
      <c r="R165" s="260">
        <f>SUM(R166,R171)</f>
        <v>0</v>
      </c>
      <c r="S165" s="91">
        <f t="shared" ref="S165" si="215">SUM(S166,S171)</f>
        <v>0</v>
      </c>
      <c r="T165" s="475">
        <f>SUM(T166,T171)</f>
        <v>0</v>
      </c>
      <c r="U165" s="103">
        <f t="shared" ref="U165:AA165" si="216">SUM(U166,U171)</f>
        <v>0</v>
      </c>
      <c r="V165" s="103">
        <f t="shared" si="216"/>
        <v>0</v>
      </c>
      <c r="W165" s="103">
        <f t="shared" si="216"/>
        <v>0</v>
      </c>
      <c r="X165" s="103">
        <f t="shared" si="216"/>
        <v>0</v>
      </c>
      <c r="Y165" s="103">
        <f t="shared" si="216"/>
        <v>0</v>
      </c>
      <c r="Z165" s="260">
        <f t="shared" si="216"/>
        <v>0</v>
      </c>
      <c r="AA165" s="91">
        <f t="shared" si="216"/>
        <v>0</v>
      </c>
      <c r="AB165" s="475">
        <f>SUM(AB166,AB171)</f>
        <v>0</v>
      </c>
      <c r="AC165" s="103">
        <f t="shared" ref="AC165:AF165" si="217">SUM(AC166,AC171)</f>
        <v>0</v>
      </c>
      <c r="AD165" s="103">
        <f t="shared" si="217"/>
        <v>0</v>
      </c>
      <c r="AE165" s="103">
        <f t="shared" si="217"/>
        <v>0</v>
      </c>
      <c r="AF165" s="260">
        <f t="shared" si="217"/>
        <v>0</v>
      </c>
      <c r="AG165" s="645">
        <f>SUM(AG166,AG171)</f>
        <v>0</v>
      </c>
    </row>
    <row r="166" spans="1:33" x14ac:dyDescent="0.25">
      <c r="A166" s="578">
        <v>2510</v>
      </c>
      <c r="B166" s="106" t="s">
        <v>180</v>
      </c>
      <c r="C166" s="458">
        <f>SUM(C167:C170)</f>
        <v>0</v>
      </c>
      <c r="D166" s="484">
        <f>SUM(D167:D170)</f>
        <v>0</v>
      </c>
      <c r="E166" s="267">
        <f>SUM(E167:E170)</f>
        <v>0</v>
      </c>
      <c r="F166" s="484">
        <f>SUM(F167:F170)</f>
        <v>0</v>
      </c>
      <c r="G166" s="265">
        <f>SUM(G167:G170)</f>
        <v>0</v>
      </c>
      <c r="H166" s="265">
        <f t="shared" ref="H166:S166" si="218">SUM(H167:H170)</f>
        <v>0</v>
      </c>
      <c r="I166" s="265">
        <f t="shared" si="218"/>
        <v>0</v>
      </c>
      <c r="J166" s="265">
        <f t="shared" si="218"/>
        <v>0</v>
      </c>
      <c r="K166" s="265">
        <f t="shared" si="218"/>
        <v>0</v>
      </c>
      <c r="L166" s="265">
        <f t="shared" si="218"/>
        <v>0</v>
      </c>
      <c r="M166" s="265">
        <f t="shared" si="218"/>
        <v>0</v>
      </c>
      <c r="N166" s="265">
        <f t="shared" si="218"/>
        <v>0</v>
      </c>
      <c r="O166" s="265">
        <f t="shared" si="218"/>
        <v>0</v>
      </c>
      <c r="P166" s="265">
        <f t="shared" si="218"/>
        <v>0</v>
      </c>
      <c r="Q166" s="265">
        <f t="shared" si="218"/>
        <v>0</v>
      </c>
      <c r="R166" s="267">
        <f t="shared" si="218"/>
        <v>0</v>
      </c>
      <c r="S166" s="107">
        <f t="shared" si="218"/>
        <v>0</v>
      </c>
      <c r="T166" s="484">
        <f>SUM(T167:T170)</f>
        <v>0</v>
      </c>
      <c r="U166" s="265">
        <f t="shared" ref="U166:AA166" si="219">SUM(U167:U170)</f>
        <v>0</v>
      </c>
      <c r="V166" s="265">
        <f t="shared" si="219"/>
        <v>0</v>
      </c>
      <c r="W166" s="265">
        <f t="shared" si="219"/>
        <v>0</v>
      </c>
      <c r="X166" s="265">
        <f t="shared" si="219"/>
        <v>0</v>
      </c>
      <c r="Y166" s="265">
        <f t="shared" si="219"/>
        <v>0</v>
      </c>
      <c r="Z166" s="267">
        <f t="shared" si="219"/>
        <v>0</v>
      </c>
      <c r="AA166" s="107">
        <f t="shared" si="219"/>
        <v>0</v>
      </c>
      <c r="AB166" s="484">
        <f>SUM(AB167:AB170)</f>
        <v>0</v>
      </c>
      <c r="AC166" s="265">
        <f t="shared" ref="AC166:AF166" si="220">SUM(AC167:AC170)</f>
        <v>0</v>
      </c>
      <c r="AD166" s="265">
        <f t="shared" si="220"/>
        <v>0</v>
      </c>
      <c r="AE166" s="265">
        <f t="shared" si="220"/>
        <v>0</v>
      </c>
      <c r="AF166" s="267">
        <f t="shared" si="220"/>
        <v>0</v>
      </c>
      <c r="AG166" s="655">
        <f>SUM(AG167:AG170)</f>
        <v>0</v>
      </c>
    </row>
    <row r="167" spans="1:33" ht="24" x14ac:dyDescent="0.25">
      <c r="A167" s="68">
        <v>2512</v>
      </c>
      <c r="B167" s="117" t="s">
        <v>181</v>
      </c>
      <c r="C167" s="462">
        <f t="shared" ref="C167:D172" si="221">SUM(E167,S167,AA167)</f>
        <v>0</v>
      </c>
      <c r="D167" s="490">
        <f t="shared" si="221"/>
        <v>0</v>
      </c>
      <c r="E167" s="246">
        <f t="shared" ref="E167:E172" si="222">SUM(F167:R167)</f>
        <v>0</v>
      </c>
      <c r="F167" s="493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246"/>
      <c r="S167" s="542">
        <f t="shared" ref="S167:S172" si="223">SUM(T167:Z167)</f>
        <v>0</v>
      </c>
      <c r="T167" s="493"/>
      <c r="U167" s="125"/>
      <c r="V167" s="125"/>
      <c r="W167" s="125"/>
      <c r="X167" s="125"/>
      <c r="Y167" s="125"/>
      <c r="Z167" s="246"/>
      <c r="AA167" s="542">
        <f t="shared" ref="AA167:AA171" si="224">SUM(AB167:AF167)</f>
        <v>0</v>
      </c>
      <c r="AB167" s="493"/>
      <c r="AC167" s="125"/>
      <c r="AD167" s="125"/>
      <c r="AE167" s="125"/>
      <c r="AF167" s="246"/>
      <c r="AG167" s="648"/>
    </row>
    <row r="168" spans="1:33" ht="36" x14ac:dyDescent="0.25">
      <c r="A168" s="68">
        <v>2513</v>
      </c>
      <c r="B168" s="117" t="s">
        <v>182</v>
      </c>
      <c r="C168" s="462">
        <f t="shared" si="221"/>
        <v>0</v>
      </c>
      <c r="D168" s="490">
        <f t="shared" si="221"/>
        <v>0</v>
      </c>
      <c r="E168" s="246">
        <f t="shared" si="222"/>
        <v>0</v>
      </c>
      <c r="F168" s="493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246"/>
      <c r="S168" s="542">
        <f t="shared" si="223"/>
        <v>0</v>
      </c>
      <c r="T168" s="493"/>
      <c r="U168" s="125"/>
      <c r="V168" s="125"/>
      <c r="W168" s="125"/>
      <c r="X168" s="125"/>
      <c r="Y168" s="125"/>
      <c r="Z168" s="246"/>
      <c r="AA168" s="542">
        <f t="shared" si="224"/>
        <v>0</v>
      </c>
      <c r="AB168" s="493"/>
      <c r="AC168" s="125"/>
      <c r="AD168" s="125"/>
      <c r="AE168" s="125"/>
      <c r="AF168" s="246"/>
      <c r="AG168" s="648"/>
    </row>
    <row r="169" spans="1:33" ht="24" x14ac:dyDescent="0.25">
      <c r="A169" s="68">
        <v>2515</v>
      </c>
      <c r="B169" s="117" t="s">
        <v>183</v>
      </c>
      <c r="C169" s="462">
        <f t="shared" si="221"/>
        <v>0</v>
      </c>
      <c r="D169" s="490">
        <f t="shared" si="221"/>
        <v>0</v>
      </c>
      <c r="E169" s="246">
        <f t="shared" si="222"/>
        <v>0</v>
      </c>
      <c r="F169" s="493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246"/>
      <c r="S169" s="542">
        <f t="shared" si="223"/>
        <v>0</v>
      </c>
      <c r="T169" s="493"/>
      <c r="U169" s="125"/>
      <c r="V169" s="125"/>
      <c r="W169" s="125"/>
      <c r="X169" s="125"/>
      <c r="Y169" s="125"/>
      <c r="Z169" s="246"/>
      <c r="AA169" s="542">
        <f t="shared" si="224"/>
        <v>0</v>
      </c>
      <c r="AB169" s="493"/>
      <c r="AC169" s="125"/>
      <c r="AD169" s="125"/>
      <c r="AE169" s="125"/>
      <c r="AF169" s="246"/>
      <c r="AG169" s="648"/>
    </row>
    <row r="170" spans="1:33" ht="24" x14ac:dyDescent="0.25">
      <c r="A170" s="68">
        <v>2519</v>
      </c>
      <c r="B170" s="117" t="s">
        <v>184</v>
      </c>
      <c r="C170" s="462">
        <f t="shared" si="221"/>
        <v>0</v>
      </c>
      <c r="D170" s="490">
        <f t="shared" si="221"/>
        <v>0</v>
      </c>
      <c r="E170" s="246">
        <f t="shared" si="222"/>
        <v>0</v>
      </c>
      <c r="F170" s="493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246"/>
      <c r="S170" s="542">
        <f t="shared" si="223"/>
        <v>0</v>
      </c>
      <c r="T170" s="493"/>
      <c r="U170" s="125"/>
      <c r="V170" s="125"/>
      <c r="W170" s="125"/>
      <c r="X170" s="125"/>
      <c r="Y170" s="125"/>
      <c r="Z170" s="246"/>
      <c r="AA170" s="542">
        <f t="shared" si="224"/>
        <v>0</v>
      </c>
      <c r="AB170" s="493"/>
      <c r="AC170" s="125"/>
      <c r="AD170" s="125"/>
      <c r="AE170" s="125"/>
      <c r="AF170" s="246"/>
      <c r="AG170" s="648"/>
    </row>
    <row r="171" spans="1:33" ht="24" x14ac:dyDescent="0.25">
      <c r="A171" s="247">
        <v>2520</v>
      </c>
      <c r="B171" s="117" t="s">
        <v>185</v>
      </c>
      <c r="C171" s="462">
        <f t="shared" si="221"/>
        <v>0</v>
      </c>
      <c r="D171" s="490">
        <f t="shared" si="221"/>
        <v>0</v>
      </c>
      <c r="E171" s="246">
        <f t="shared" si="222"/>
        <v>0</v>
      </c>
      <c r="F171" s="493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246"/>
      <c r="S171" s="542">
        <f t="shared" si="223"/>
        <v>0</v>
      </c>
      <c r="T171" s="493"/>
      <c r="U171" s="125"/>
      <c r="V171" s="125"/>
      <c r="W171" s="125"/>
      <c r="X171" s="125"/>
      <c r="Y171" s="125"/>
      <c r="Z171" s="246"/>
      <c r="AA171" s="542">
        <f t="shared" si="224"/>
        <v>0</v>
      </c>
      <c r="AB171" s="493"/>
      <c r="AC171" s="125"/>
      <c r="AD171" s="125"/>
      <c r="AE171" s="125"/>
      <c r="AF171" s="246"/>
      <c r="AG171" s="648"/>
    </row>
    <row r="172" spans="1:33" s="283" customFormat="1" ht="48" x14ac:dyDescent="0.25">
      <c r="A172" s="27">
        <v>2800</v>
      </c>
      <c r="B172" s="106" t="s">
        <v>186</v>
      </c>
      <c r="C172" s="458">
        <f>SUM(E172,S172,AA172)</f>
        <v>0</v>
      </c>
      <c r="D172" s="484">
        <f t="shared" si="221"/>
        <v>0</v>
      </c>
      <c r="E172" s="65">
        <f t="shared" si="222"/>
        <v>0</v>
      </c>
      <c r="F172" s="460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5"/>
      <c r="S172" s="542">
        <f t="shared" si="223"/>
        <v>0</v>
      </c>
      <c r="T172" s="460"/>
      <c r="U172" s="63"/>
      <c r="V172" s="63"/>
      <c r="W172" s="63"/>
      <c r="X172" s="63"/>
      <c r="Y172" s="63"/>
      <c r="Z172" s="65"/>
      <c r="AA172" s="461">
        <f>SUM(AB172:AF172)</f>
        <v>0</v>
      </c>
      <c r="AB172" s="460"/>
      <c r="AC172" s="63"/>
      <c r="AD172" s="63"/>
      <c r="AE172" s="63"/>
      <c r="AF172" s="65"/>
      <c r="AG172" s="631"/>
    </row>
    <row r="173" spans="1:33" x14ac:dyDescent="0.25">
      <c r="A173" s="218">
        <v>3000</v>
      </c>
      <c r="B173" s="218" t="s">
        <v>187</v>
      </c>
      <c r="C173" s="536">
        <f t="shared" ref="C173:E173" si="225">SUM(C174,C184)</f>
        <v>0</v>
      </c>
      <c r="D173" s="537">
        <f t="shared" si="225"/>
        <v>0</v>
      </c>
      <c r="E173" s="538">
        <f t="shared" si="225"/>
        <v>0</v>
      </c>
      <c r="F173" s="537">
        <f>SUM(F174,F184)</f>
        <v>0</v>
      </c>
      <c r="G173" s="539">
        <f t="shared" ref="G173:Q173" si="226">SUM(G174,G184)</f>
        <v>0</v>
      </c>
      <c r="H173" s="539">
        <f t="shared" si="226"/>
        <v>0</v>
      </c>
      <c r="I173" s="539">
        <f t="shared" si="226"/>
        <v>0</v>
      </c>
      <c r="J173" s="539">
        <f t="shared" si="226"/>
        <v>0</v>
      </c>
      <c r="K173" s="539">
        <f t="shared" si="226"/>
        <v>0</v>
      </c>
      <c r="L173" s="539">
        <f t="shared" si="226"/>
        <v>0</v>
      </c>
      <c r="M173" s="539">
        <f t="shared" si="226"/>
        <v>0</v>
      </c>
      <c r="N173" s="539">
        <f t="shared" si="226"/>
        <v>0</v>
      </c>
      <c r="O173" s="539">
        <f t="shared" si="226"/>
        <v>0</v>
      </c>
      <c r="P173" s="539">
        <f t="shared" si="226"/>
        <v>0</v>
      </c>
      <c r="Q173" s="539">
        <f t="shared" si="226"/>
        <v>0</v>
      </c>
      <c r="R173" s="538">
        <f>SUM(R174,R184)</f>
        <v>0</v>
      </c>
      <c r="S173" s="537">
        <f t="shared" ref="S173" si="227">SUM(S174,S184)</f>
        <v>0</v>
      </c>
      <c r="T173" s="537">
        <f>SUM(T174,T184)</f>
        <v>0</v>
      </c>
      <c r="U173" s="539">
        <f t="shared" ref="U173:AA173" si="228">SUM(U174,U184)</f>
        <v>0</v>
      </c>
      <c r="V173" s="539">
        <f t="shared" si="228"/>
        <v>0</v>
      </c>
      <c r="W173" s="539">
        <f t="shared" si="228"/>
        <v>0</v>
      </c>
      <c r="X173" s="539">
        <f t="shared" si="228"/>
        <v>0</v>
      </c>
      <c r="Y173" s="539">
        <f t="shared" si="228"/>
        <v>0</v>
      </c>
      <c r="Z173" s="538">
        <f t="shared" si="228"/>
        <v>0</v>
      </c>
      <c r="AA173" s="537">
        <f t="shared" si="228"/>
        <v>0</v>
      </c>
      <c r="AB173" s="537">
        <f>SUM(AB174,AB184)</f>
        <v>0</v>
      </c>
      <c r="AC173" s="223">
        <f t="shared" ref="AC173:AF173" si="229">SUM(AC174,AC184)</f>
        <v>0</v>
      </c>
      <c r="AD173" s="223">
        <f t="shared" si="229"/>
        <v>0</v>
      </c>
      <c r="AE173" s="223">
        <f t="shared" si="229"/>
        <v>0</v>
      </c>
      <c r="AF173" s="225">
        <f t="shared" si="229"/>
        <v>0</v>
      </c>
      <c r="AG173" s="644">
        <f>SUM(AG174,AG184)</f>
        <v>0</v>
      </c>
    </row>
    <row r="174" spans="1:33" ht="24" x14ac:dyDescent="0.25">
      <c r="A174" s="90">
        <v>3200</v>
      </c>
      <c r="B174" s="284" t="s">
        <v>188</v>
      </c>
      <c r="C174" s="512">
        <f t="shared" ref="C174:E174" si="230">SUM(C175,C179)</f>
        <v>0</v>
      </c>
      <c r="D174" s="475">
        <f t="shared" si="230"/>
        <v>0</v>
      </c>
      <c r="E174" s="260">
        <f t="shared" si="230"/>
        <v>0</v>
      </c>
      <c r="F174" s="475">
        <f>SUM(F175,F179)</f>
        <v>0</v>
      </c>
      <c r="G174" s="103">
        <f t="shared" ref="G174:Q174" si="231">SUM(G175,G179)</f>
        <v>0</v>
      </c>
      <c r="H174" s="103">
        <f t="shared" si="231"/>
        <v>0</v>
      </c>
      <c r="I174" s="103">
        <f t="shared" si="231"/>
        <v>0</v>
      </c>
      <c r="J174" s="103">
        <f t="shared" si="231"/>
        <v>0</v>
      </c>
      <c r="K174" s="103">
        <f t="shared" si="231"/>
        <v>0</v>
      </c>
      <c r="L174" s="103">
        <f t="shared" si="231"/>
        <v>0</v>
      </c>
      <c r="M174" s="103">
        <f t="shared" si="231"/>
        <v>0</v>
      </c>
      <c r="N174" s="103">
        <f t="shared" si="231"/>
        <v>0</v>
      </c>
      <c r="O174" s="103">
        <f t="shared" si="231"/>
        <v>0</v>
      </c>
      <c r="P174" s="103">
        <f t="shared" si="231"/>
        <v>0</v>
      </c>
      <c r="Q174" s="103">
        <f t="shared" si="231"/>
        <v>0</v>
      </c>
      <c r="R174" s="260">
        <f>SUM(R175,R179)</f>
        <v>0</v>
      </c>
      <c r="S174" s="91">
        <f t="shared" ref="S174" si="232">SUM(S175,S179)</f>
        <v>0</v>
      </c>
      <c r="T174" s="475">
        <f>SUM(T175,T179)</f>
        <v>0</v>
      </c>
      <c r="U174" s="103">
        <f t="shared" ref="U174:AA174" si="233">SUM(U175,U179)</f>
        <v>0</v>
      </c>
      <c r="V174" s="103">
        <f t="shared" si="233"/>
        <v>0</v>
      </c>
      <c r="W174" s="103">
        <f t="shared" si="233"/>
        <v>0</v>
      </c>
      <c r="X174" s="103">
        <f t="shared" si="233"/>
        <v>0</v>
      </c>
      <c r="Y174" s="103">
        <f t="shared" si="233"/>
        <v>0</v>
      </c>
      <c r="Z174" s="260">
        <f t="shared" si="233"/>
        <v>0</v>
      </c>
      <c r="AA174" s="91">
        <f t="shared" si="233"/>
        <v>0</v>
      </c>
      <c r="AB174" s="475">
        <f>SUM(AB175,AB179)</f>
        <v>0</v>
      </c>
      <c r="AC174" s="103">
        <f t="shared" ref="AC174:AF174" si="234">SUM(AC175,AC179)</f>
        <v>0</v>
      </c>
      <c r="AD174" s="103">
        <f t="shared" si="234"/>
        <v>0</v>
      </c>
      <c r="AE174" s="103">
        <f t="shared" si="234"/>
        <v>0</v>
      </c>
      <c r="AF174" s="260">
        <f t="shared" si="234"/>
        <v>0</v>
      </c>
      <c r="AG174" s="645">
        <f>SUM(AG175,AG179)</f>
        <v>0</v>
      </c>
    </row>
    <row r="175" spans="1:33" ht="50.25" customHeight="1" x14ac:dyDescent="0.25">
      <c r="A175" s="578">
        <v>3260</v>
      </c>
      <c r="B175" s="106" t="s">
        <v>189</v>
      </c>
      <c r="C175" s="458">
        <f t="shared" ref="C175" si="235">SUM(C176:C178)</f>
        <v>0</v>
      </c>
      <c r="D175" s="484">
        <f t="shared" ref="D175:E175" si="236">SUM(D176:D178)</f>
        <v>0</v>
      </c>
      <c r="E175" s="267">
        <f t="shared" si="236"/>
        <v>0</v>
      </c>
      <c r="F175" s="484">
        <f>SUM(F176:F178)</f>
        <v>0</v>
      </c>
      <c r="G175" s="265">
        <f t="shared" ref="G175:Q175" si="237">SUM(G176:G178)</f>
        <v>0</v>
      </c>
      <c r="H175" s="265">
        <f t="shared" si="237"/>
        <v>0</v>
      </c>
      <c r="I175" s="265">
        <f t="shared" si="237"/>
        <v>0</v>
      </c>
      <c r="J175" s="265">
        <f t="shared" si="237"/>
        <v>0</v>
      </c>
      <c r="K175" s="265">
        <f t="shared" si="237"/>
        <v>0</v>
      </c>
      <c r="L175" s="265">
        <f t="shared" si="237"/>
        <v>0</v>
      </c>
      <c r="M175" s="265">
        <f t="shared" si="237"/>
        <v>0</v>
      </c>
      <c r="N175" s="265">
        <f t="shared" si="237"/>
        <v>0</v>
      </c>
      <c r="O175" s="265">
        <f t="shared" si="237"/>
        <v>0</v>
      </c>
      <c r="P175" s="265">
        <f t="shared" si="237"/>
        <v>0</v>
      </c>
      <c r="Q175" s="265">
        <f t="shared" si="237"/>
        <v>0</v>
      </c>
      <c r="R175" s="267">
        <f>SUM(R176:R178)</f>
        <v>0</v>
      </c>
      <c r="S175" s="107">
        <f t="shared" ref="S175" si="238">SUM(S176:S178)</f>
        <v>0</v>
      </c>
      <c r="T175" s="484">
        <f>SUM(T176:T178)</f>
        <v>0</v>
      </c>
      <c r="U175" s="265">
        <f t="shared" ref="U175:AA175" si="239">SUM(U176:U178)</f>
        <v>0</v>
      </c>
      <c r="V175" s="265">
        <f t="shared" si="239"/>
        <v>0</v>
      </c>
      <c r="W175" s="265">
        <f t="shared" si="239"/>
        <v>0</v>
      </c>
      <c r="X175" s="265">
        <f t="shared" si="239"/>
        <v>0</v>
      </c>
      <c r="Y175" s="265">
        <f t="shared" si="239"/>
        <v>0</v>
      </c>
      <c r="Z175" s="267">
        <f t="shared" si="239"/>
        <v>0</v>
      </c>
      <c r="AA175" s="107">
        <f t="shared" si="239"/>
        <v>0</v>
      </c>
      <c r="AB175" s="484">
        <f>SUM(AB176:AB178)</f>
        <v>0</v>
      </c>
      <c r="AC175" s="265">
        <f t="shared" ref="AC175:AF175" si="240">SUM(AC176:AC178)</f>
        <v>0</v>
      </c>
      <c r="AD175" s="265">
        <f t="shared" si="240"/>
        <v>0</v>
      </c>
      <c r="AE175" s="265">
        <f t="shared" si="240"/>
        <v>0</v>
      </c>
      <c r="AF175" s="267">
        <f t="shared" si="240"/>
        <v>0</v>
      </c>
      <c r="AG175" s="652">
        <f>SUM(AG176:AG178)</f>
        <v>0</v>
      </c>
    </row>
    <row r="176" spans="1:33" ht="24" x14ac:dyDescent="0.25">
      <c r="A176" s="68">
        <v>3261</v>
      </c>
      <c r="B176" s="117" t="s">
        <v>190</v>
      </c>
      <c r="C176" s="462">
        <f t="shared" ref="C176:D178" si="241">SUM(E176,S176,AA176)</f>
        <v>0</v>
      </c>
      <c r="D176" s="490">
        <f t="shared" si="241"/>
        <v>0</v>
      </c>
      <c r="E176" s="246">
        <f t="shared" ref="E176:E186" si="242">SUM(F176:R176)</f>
        <v>0</v>
      </c>
      <c r="F176" s="493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246"/>
      <c r="S176" s="542">
        <f t="shared" ref="S176:S186" si="243">SUM(T176:Z176)</f>
        <v>0</v>
      </c>
      <c r="T176" s="493"/>
      <c r="U176" s="125"/>
      <c r="V176" s="125"/>
      <c r="W176" s="125"/>
      <c r="X176" s="125"/>
      <c r="Y176" s="125"/>
      <c r="Z176" s="246"/>
      <c r="AA176" s="542">
        <f t="shared" ref="AA176:AA178" si="244">SUM(AB176:AF176)</f>
        <v>0</v>
      </c>
      <c r="AB176" s="493"/>
      <c r="AC176" s="125"/>
      <c r="AD176" s="125"/>
      <c r="AE176" s="125"/>
      <c r="AF176" s="246"/>
      <c r="AG176" s="648"/>
    </row>
    <row r="177" spans="1:33" ht="36" x14ac:dyDescent="0.25">
      <c r="A177" s="68">
        <v>3262</v>
      </c>
      <c r="B177" s="117" t="s">
        <v>191</v>
      </c>
      <c r="C177" s="462">
        <f t="shared" si="241"/>
        <v>0</v>
      </c>
      <c r="D177" s="490">
        <f t="shared" si="241"/>
        <v>0</v>
      </c>
      <c r="E177" s="246">
        <f t="shared" si="242"/>
        <v>0</v>
      </c>
      <c r="F177" s="493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246"/>
      <c r="S177" s="542">
        <f t="shared" si="243"/>
        <v>0</v>
      </c>
      <c r="T177" s="493"/>
      <c r="U177" s="125"/>
      <c r="V177" s="125"/>
      <c r="W177" s="125"/>
      <c r="X177" s="125"/>
      <c r="Y177" s="125"/>
      <c r="Z177" s="246"/>
      <c r="AA177" s="542">
        <f t="shared" si="244"/>
        <v>0</v>
      </c>
      <c r="AB177" s="493"/>
      <c r="AC177" s="125"/>
      <c r="AD177" s="125"/>
      <c r="AE177" s="125"/>
      <c r="AF177" s="246"/>
      <c r="AG177" s="648"/>
    </row>
    <row r="178" spans="1:33" ht="24" x14ac:dyDescent="0.25">
      <c r="A178" s="68">
        <v>3263</v>
      </c>
      <c r="B178" s="117" t="s">
        <v>192</v>
      </c>
      <c r="C178" s="462">
        <f t="shared" si="241"/>
        <v>0</v>
      </c>
      <c r="D178" s="490">
        <f t="shared" si="241"/>
        <v>0</v>
      </c>
      <c r="E178" s="246">
        <f t="shared" si="242"/>
        <v>0</v>
      </c>
      <c r="F178" s="493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246"/>
      <c r="S178" s="542">
        <f t="shared" si="243"/>
        <v>0</v>
      </c>
      <c r="T178" s="493"/>
      <c r="U178" s="125"/>
      <c r="V178" s="125"/>
      <c r="W178" s="125"/>
      <c r="X178" s="125"/>
      <c r="Y178" s="125"/>
      <c r="Z178" s="246"/>
      <c r="AA178" s="542">
        <f t="shared" si="244"/>
        <v>0</v>
      </c>
      <c r="AB178" s="493"/>
      <c r="AC178" s="125"/>
      <c r="AD178" s="125"/>
      <c r="AE178" s="125"/>
      <c r="AF178" s="246"/>
      <c r="AG178" s="648"/>
    </row>
    <row r="179" spans="1:33" ht="84" x14ac:dyDescent="0.25">
      <c r="A179" s="578">
        <v>3290</v>
      </c>
      <c r="B179" s="106" t="s">
        <v>193</v>
      </c>
      <c r="C179" s="458">
        <f t="shared" ref="C179:E179" si="245">SUM(C180:C183)</f>
        <v>0</v>
      </c>
      <c r="D179" s="546">
        <f t="shared" si="245"/>
        <v>0</v>
      </c>
      <c r="E179" s="267">
        <f t="shared" si="245"/>
        <v>0</v>
      </c>
      <c r="F179" s="484">
        <f>SUM(F180:F183)</f>
        <v>0</v>
      </c>
      <c r="G179" s="265">
        <f t="shared" ref="G179:Q179" si="246">SUM(G180:G183)</f>
        <v>0</v>
      </c>
      <c r="H179" s="265">
        <f t="shared" si="246"/>
        <v>0</v>
      </c>
      <c r="I179" s="265">
        <f t="shared" si="246"/>
        <v>0</v>
      </c>
      <c r="J179" s="265">
        <f t="shared" si="246"/>
        <v>0</v>
      </c>
      <c r="K179" s="265">
        <f t="shared" si="246"/>
        <v>0</v>
      </c>
      <c r="L179" s="265">
        <f t="shared" si="246"/>
        <v>0</v>
      </c>
      <c r="M179" s="265">
        <f t="shared" si="246"/>
        <v>0</v>
      </c>
      <c r="N179" s="265">
        <f t="shared" si="246"/>
        <v>0</v>
      </c>
      <c r="O179" s="265">
        <f t="shared" si="246"/>
        <v>0</v>
      </c>
      <c r="P179" s="265">
        <f t="shared" si="246"/>
        <v>0</v>
      </c>
      <c r="Q179" s="265">
        <f t="shared" si="246"/>
        <v>0</v>
      </c>
      <c r="R179" s="267">
        <f>SUM(R180:R183)</f>
        <v>0</v>
      </c>
      <c r="S179" s="107">
        <f t="shared" ref="S179" si="247">SUM(S180:S183)</f>
        <v>0</v>
      </c>
      <c r="T179" s="484">
        <f>SUM(T180:T183)</f>
        <v>0</v>
      </c>
      <c r="U179" s="265">
        <f t="shared" ref="U179:AA179" si="248">SUM(U180:U183)</f>
        <v>0</v>
      </c>
      <c r="V179" s="265">
        <f t="shared" si="248"/>
        <v>0</v>
      </c>
      <c r="W179" s="265">
        <f t="shared" si="248"/>
        <v>0</v>
      </c>
      <c r="X179" s="265">
        <f t="shared" si="248"/>
        <v>0</v>
      </c>
      <c r="Y179" s="265">
        <f t="shared" si="248"/>
        <v>0</v>
      </c>
      <c r="Z179" s="267">
        <f t="shared" si="248"/>
        <v>0</v>
      </c>
      <c r="AA179" s="107">
        <f t="shared" si="248"/>
        <v>0</v>
      </c>
      <c r="AB179" s="484">
        <f>SUM(AB180:AB183)</f>
        <v>0</v>
      </c>
      <c r="AC179" s="265">
        <f t="shared" ref="AC179:AF179" si="249">SUM(AC180:AC183)</f>
        <v>0</v>
      </c>
      <c r="AD179" s="265">
        <f t="shared" si="249"/>
        <v>0</v>
      </c>
      <c r="AE179" s="265">
        <f t="shared" si="249"/>
        <v>0</v>
      </c>
      <c r="AF179" s="267">
        <f t="shared" si="249"/>
        <v>0</v>
      </c>
      <c r="AG179" s="656">
        <f>SUM(AG180:AG183)</f>
        <v>0</v>
      </c>
    </row>
    <row r="180" spans="1:33" ht="72" x14ac:dyDescent="0.25">
      <c r="A180" s="68">
        <v>3291</v>
      </c>
      <c r="B180" s="117" t="s">
        <v>194</v>
      </c>
      <c r="C180" s="462">
        <f t="shared" ref="C180:D183" si="250">SUM(E180,S180,AA180)</f>
        <v>0</v>
      </c>
      <c r="D180" s="490">
        <f t="shared" si="250"/>
        <v>0</v>
      </c>
      <c r="E180" s="246">
        <f t="shared" si="242"/>
        <v>0</v>
      </c>
      <c r="F180" s="493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246"/>
      <c r="S180" s="542">
        <f t="shared" si="243"/>
        <v>0</v>
      </c>
      <c r="T180" s="493"/>
      <c r="U180" s="125"/>
      <c r="V180" s="125"/>
      <c r="W180" s="125"/>
      <c r="X180" s="125"/>
      <c r="Y180" s="125"/>
      <c r="Z180" s="246"/>
      <c r="AA180" s="542">
        <f t="shared" ref="AA180:AA183" si="251">SUM(AB180:AF180)</f>
        <v>0</v>
      </c>
      <c r="AB180" s="493"/>
      <c r="AC180" s="125"/>
      <c r="AD180" s="125"/>
      <c r="AE180" s="125"/>
      <c r="AF180" s="246"/>
      <c r="AG180" s="648"/>
    </row>
    <row r="181" spans="1:33" ht="82.5" customHeight="1" x14ac:dyDescent="0.25">
      <c r="A181" s="68">
        <v>3292</v>
      </c>
      <c r="B181" s="117" t="s">
        <v>195</v>
      </c>
      <c r="C181" s="462">
        <f t="shared" si="250"/>
        <v>0</v>
      </c>
      <c r="D181" s="490">
        <f t="shared" si="250"/>
        <v>0</v>
      </c>
      <c r="E181" s="246">
        <f t="shared" si="242"/>
        <v>0</v>
      </c>
      <c r="F181" s="493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246"/>
      <c r="S181" s="542">
        <f t="shared" si="243"/>
        <v>0</v>
      </c>
      <c r="T181" s="493"/>
      <c r="U181" s="125"/>
      <c r="V181" s="125"/>
      <c r="W181" s="125"/>
      <c r="X181" s="125"/>
      <c r="Y181" s="125"/>
      <c r="Z181" s="246"/>
      <c r="AA181" s="542">
        <f t="shared" si="251"/>
        <v>0</v>
      </c>
      <c r="AB181" s="493"/>
      <c r="AC181" s="125"/>
      <c r="AD181" s="125"/>
      <c r="AE181" s="125"/>
      <c r="AF181" s="246"/>
      <c r="AG181" s="648"/>
    </row>
    <row r="182" spans="1:33" ht="72" x14ac:dyDescent="0.25">
      <c r="A182" s="68">
        <v>3293</v>
      </c>
      <c r="B182" s="117" t="s">
        <v>196</v>
      </c>
      <c r="C182" s="462">
        <f t="shared" si="250"/>
        <v>0</v>
      </c>
      <c r="D182" s="490">
        <f t="shared" si="250"/>
        <v>0</v>
      </c>
      <c r="E182" s="246">
        <f t="shared" si="242"/>
        <v>0</v>
      </c>
      <c r="F182" s="493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246"/>
      <c r="S182" s="542">
        <f t="shared" si="243"/>
        <v>0</v>
      </c>
      <c r="T182" s="493"/>
      <c r="U182" s="125"/>
      <c r="V182" s="125"/>
      <c r="W182" s="125"/>
      <c r="X182" s="125"/>
      <c r="Y182" s="125"/>
      <c r="Z182" s="246"/>
      <c r="AA182" s="542">
        <f t="shared" si="251"/>
        <v>0</v>
      </c>
      <c r="AB182" s="493"/>
      <c r="AC182" s="125"/>
      <c r="AD182" s="125"/>
      <c r="AE182" s="125"/>
      <c r="AF182" s="246"/>
      <c r="AG182" s="648"/>
    </row>
    <row r="183" spans="1:33" ht="60" x14ac:dyDescent="0.25">
      <c r="A183" s="289">
        <v>3294</v>
      </c>
      <c r="B183" s="117" t="s">
        <v>197</v>
      </c>
      <c r="C183" s="547">
        <f t="shared" si="250"/>
        <v>0</v>
      </c>
      <c r="D183" s="546">
        <f t="shared" si="250"/>
        <v>0</v>
      </c>
      <c r="E183" s="246">
        <f t="shared" si="242"/>
        <v>0</v>
      </c>
      <c r="F183" s="548"/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6"/>
      <c r="S183" s="542">
        <f t="shared" si="243"/>
        <v>0</v>
      </c>
      <c r="T183" s="548"/>
      <c r="U183" s="294"/>
      <c r="V183" s="294"/>
      <c r="W183" s="294"/>
      <c r="X183" s="294"/>
      <c r="Y183" s="294"/>
      <c r="Z183" s="296"/>
      <c r="AA183" s="549">
        <f t="shared" si="251"/>
        <v>0</v>
      </c>
      <c r="AB183" s="548"/>
      <c r="AC183" s="294"/>
      <c r="AD183" s="294"/>
      <c r="AE183" s="294"/>
      <c r="AF183" s="296"/>
      <c r="AG183" s="657"/>
    </row>
    <row r="184" spans="1:33" ht="48" x14ac:dyDescent="0.25">
      <c r="A184" s="145">
        <v>3300</v>
      </c>
      <c r="B184" s="284" t="s">
        <v>198</v>
      </c>
      <c r="C184" s="550">
        <f t="shared" ref="C184:E184" si="252">SUM(C185:C186)</f>
        <v>0</v>
      </c>
      <c r="D184" s="551">
        <f t="shared" si="252"/>
        <v>0</v>
      </c>
      <c r="E184" s="230">
        <f t="shared" si="252"/>
        <v>0</v>
      </c>
      <c r="F184" s="551">
        <f>SUM(F185:F186)</f>
        <v>0</v>
      </c>
      <c r="G184" s="300">
        <f t="shared" ref="G184:Q184" si="253">SUM(G185:G186)</f>
        <v>0</v>
      </c>
      <c r="H184" s="300">
        <f t="shared" si="253"/>
        <v>0</v>
      </c>
      <c r="I184" s="300">
        <f t="shared" si="253"/>
        <v>0</v>
      </c>
      <c r="J184" s="300">
        <f t="shared" si="253"/>
        <v>0</v>
      </c>
      <c r="K184" s="300">
        <f t="shared" si="253"/>
        <v>0</v>
      </c>
      <c r="L184" s="300">
        <f t="shared" si="253"/>
        <v>0</v>
      </c>
      <c r="M184" s="300">
        <f t="shared" si="253"/>
        <v>0</v>
      </c>
      <c r="N184" s="300">
        <f t="shared" si="253"/>
        <v>0</v>
      </c>
      <c r="O184" s="300">
        <f t="shared" si="253"/>
        <v>0</v>
      </c>
      <c r="P184" s="300">
        <f t="shared" si="253"/>
        <v>0</v>
      </c>
      <c r="Q184" s="300">
        <f t="shared" si="253"/>
        <v>0</v>
      </c>
      <c r="R184" s="230">
        <f>SUM(R185:R186)</f>
        <v>0</v>
      </c>
      <c r="S184" s="297">
        <f t="shared" ref="S184" si="254">SUM(S185:S186)</f>
        <v>0</v>
      </c>
      <c r="T184" s="551">
        <f>SUM(T185:T186)</f>
        <v>0</v>
      </c>
      <c r="U184" s="300">
        <f t="shared" ref="U184:AA184" si="255">SUM(U185:U186)</f>
        <v>0</v>
      </c>
      <c r="V184" s="300">
        <f t="shared" si="255"/>
        <v>0</v>
      </c>
      <c r="W184" s="300">
        <f t="shared" si="255"/>
        <v>0</v>
      </c>
      <c r="X184" s="300">
        <f t="shared" si="255"/>
        <v>0</v>
      </c>
      <c r="Y184" s="300">
        <f t="shared" si="255"/>
        <v>0</v>
      </c>
      <c r="Z184" s="230">
        <f t="shared" si="255"/>
        <v>0</v>
      </c>
      <c r="AA184" s="297">
        <f t="shared" si="255"/>
        <v>0</v>
      </c>
      <c r="AB184" s="551">
        <f>SUM(AB185:AB186)</f>
        <v>0</v>
      </c>
      <c r="AC184" s="300">
        <f t="shared" ref="AC184:AF184" si="256">SUM(AC185:AC186)</f>
        <v>0</v>
      </c>
      <c r="AD184" s="300">
        <f t="shared" si="256"/>
        <v>0</v>
      </c>
      <c r="AE184" s="300">
        <f t="shared" si="256"/>
        <v>0</v>
      </c>
      <c r="AF184" s="230">
        <f t="shared" si="256"/>
        <v>0</v>
      </c>
      <c r="AG184" s="645">
        <f>SUM(AG185:AG186)</f>
        <v>0</v>
      </c>
    </row>
    <row r="185" spans="1:33" ht="48" x14ac:dyDescent="0.25">
      <c r="A185" s="163">
        <v>3310</v>
      </c>
      <c r="B185" s="164" t="s">
        <v>199</v>
      </c>
      <c r="C185" s="509">
        <f t="shared" ref="C185:D186" si="257">SUM(E185,S185,AA185)</f>
        <v>0</v>
      </c>
      <c r="D185" s="540">
        <f t="shared" si="257"/>
        <v>0</v>
      </c>
      <c r="E185" s="259">
        <f t="shared" si="242"/>
        <v>0</v>
      </c>
      <c r="F185" s="520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9"/>
      <c r="S185" s="543">
        <f t="shared" si="243"/>
        <v>0</v>
      </c>
      <c r="T185" s="520"/>
      <c r="U185" s="257"/>
      <c r="V185" s="257"/>
      <c r="W185" s="257"/>
      <c r="X185" s="257"/>
      <c r="Y185" s="257"/>
      <c r="Z185" s="259"/>
      <c r="AA185" s="543">
        <f t="shared" ref="AA185:AA186" si="258">SUM(AB185:AF185)</f>
        <v>0</v>
      </c>
      <c r="AB185" s="520"/>
      <c r="AC185" s="257"/>
      <c r="AD185" s="257"/>
      <c r="AE185" s="257"/>
      <c r="AF185" s="259"/>
      <c r="AG185" s="650"/>
    </row>
    <row r="186" spans="1:33" ht="58.5" customHeight="1" x14ac:dyDescent="0.25">
      <c r="A186" s="58">
        <v>3320</v>
      </c>
      <c r="B186" s="106" t="s">
        <v>200</v>
      </c>
      <c r="C186" s="458">
        <f t="shared" si="257"/>
        <v>0</v>
      </c>
      <c r="D186" s="484">
        <f t="shared" si="257"/>
        <v>0</v>
      </c>
      <c r="E186" s="243">
        <f t="shared" si="242"/>
        <v>0</v>
      </c>
      <c r="F186" s="487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243"/>
      <c r="S186" s="541">
        <f t="shared" si="243"/>
        <v>0</v>
      </c>
      <c r="T186" s="487"/>
      <c r="U186" s="114"/>
      <c r="V186" s="114"/>
      <c r="W186" s="114"/>
      <c r="X186" s="114"/>
      <c r="Y186" s="114"/>
      <c r="Z186" s="243"/>
      <c r="AA186" s="541">
        <f t="shared" si="258"/>
        <v>0</v>
      </c>
      <c r="AB186" s="487"/>
      <c r="AC186" s="114"/>
      <c r="AD186" s="114"/>
      <c r="AE186" s="114"/>
      <c r="AF186" s="243"/>
      <c r="AG186" s="647"/>
    </row>
    <row r="187" spans="1:33" x14ac:dyDescent="0.25">
      <c r="A187" s="301">
        <v>4000</v>
      </c>
      <c r="B187" s="218" t="s">
        <v>201</v>
      </c>
      <c r="C187" s="536">
        <f t="shared" ref="C187:E187" si="259">SUM(C188,C191)</f>
        <v>0</v>
      </c>
      <c r="D187" s="537">
        <f t="shared" si="259"/>
        <v>0</v>
      </c>
      <c r="E187" s="538">
        <f t="shared" si="259"/>
        <v>0</v>
      </c>
      <c r="F187" s="537">
        <f>SUM(F188,F191)</f>
        <v>0</v>
      </c>
      <c r="G187" s="539">
        <f t="shared" ref="G187:Q187" si="260">SUM(G188,G191)</f>
        <v>0</v>
      </c>
      <c r="H187" s="539">
        <f t="shared" si="260"/>
        <v>0</v>
      </c>
      <c r="I187" s="539">
        <f t="shared" si="260"/>
        <v>0</v>
      </c>
      <c r="J187" s="539">
        <f t="shared" si="260"/>
        <v>0</v>
      </c>
      <c r="K187" s="539">
        <f t="shared" si="260"/>
        <v>0</v>
      </c>
      <c r="L187" s="539">
        <f t="shared" si="260"/>
        <v>0</v>
      </c>
      <c r="M187" s="539">
        <f t="shared" si="260"/>
        <v>0</v>
      </c>
      <c r="N187" s="539">
        <f t="shared" si="260"/>
        <v>0</v>
      </c>
      <c r="O187" s="539">
        <f t="shared" si="260"/>
        <v>0</v>
      </c>
      <c r="P187" s="539">
        <f t="shared" si="260"/>
        <v>0</v>
      </c>
      <c r="Q187" s="539">
        <f t="shared" si="260"/>
        <v>0</v>
      </c>
      <c r="R187" s="538">
        <f>SUM(R188,R191)</f>
        <v>0</v>
      </c>
      <c r="S187" s="537">
        <f t="shared" ref="S187" si="261">SUM(S188,S191)</f>
        <v>0</v>
      </c>
      <c r="T187" s="537">
        <f>SUM(T188,T191)</f>
        <v>0</v>
      </c>
      <c r="U187" s="539">
        <f t="shared" ref="U187:AA187" si="262">SUM(U188,U191)</f>
        <v>0</v>
      </c>
      <c r="V187" s="539">
        <f t="shared" si="262"/>
        <v>0</v>
      </c>
      <c r="W187" s="539">
        <f t="shared" si="262"/>
        <v>0</v>
      </c>
      <c r="X187" s="539">
        <f t="shared" si="262"/>
        <v>0</v>
      </c>
      <c r="Y187" s="539">
        <f t="shared" si="262"/>
        <v>0</v>
      </c>
      <c r="Z187" s="538">
        <f t="shared" si="262"/>
        <v>0</v>
      </c>
      <c r="AA187" s="537">
        <f t="shared" si="262"/>
        <v>0</v>
      </c>
      <c r="AB187" s="537">
        <f>SUM(AB188,AB191)</f>
        <v>0</v>
      </c>
      <c r="AC187" s="223">
        <f t="shared" ref="AC187:AF187" si="263">SUM(AC188,AC191)</f>
        <v>0</v>
      </c>
      <c r="AD187" s="223">
        <f t="shared" si="263"/>
        <v>0</v>
      </c>
      <c r="AE187" s="223">
        <f t="shared" si="263"/>
        <v>0</v>
      </c>
      <c r="AF187" s="225">
        <f t="shared" si="263"/>
        <v>0</v>
      </c>
      <c r="AG187" s="644">
        <f>SUM(AG188,AG191)</f>
        <v>0</v>
      </c>
    </row>
    <row r="188" spans="1:33" ht="24" x14ac:dyDescent="0.25">
      <c r="A188" s="302">
        <v>4200</v>
      </c>
      <c r="B188" s="227" t="s">
        <v>202</v>
      </c>
      <c r="C188" s="512">
        <f t="shared" ref="C188:E188" si="264">SUM(C189,C190)</f>
        <v>0</v>
      </c>
      <c r="D188" s="475">
        <f t="shared" si="264"/>
        <v>0</v>
      </c>
      <c r="E188" s="260">
        <f t="shared" si="264"/>
        <v>0</v>
      </c>
      <c r="F188" s="475">
        <f>SUM(F189,F190)</f>
        <v>0</v>
      </c>
      <c r="G188" s="103">
        <f t="shared" ref="G188:Q188" si="265">SUM(G189,G190)</f>
        <v>0</v>
      </c>
      <c r="H188" s="103">
        <f t="shared" si="265"/>
        <v>0</v>
      </c>
      <c r="I188" s="103">
        <f t="shared" si="265"/>
        <v>0</v>
      </c>
      <c r="J188" s="103">
        <f t="shared" si="265"/>
        <v>0</v>
      </c>
      <c r="K188" s="103">
        <f t="shared" si="265"/>
        <v>0</v>
      </c>
      <c r="L188" s="103">
        <f t="shared" si="265"/>
        <v>0</v>
      </c>
      <c r="M188" s="103">
        <f t="shared" si="265"/>
        <v>0</v>
      </c>
      <c r="N188" s="103">
        <f t="shared" si="265"/>
        <v>0</v>
      </c>
      <c r="O188" s="103">
        <f t="shared" si="265"/>
        <v>0</v>
      </c>
      <c r="P188" s="103">
        <f t="shared" si="265"/>
        <v>0</v>
      </c>
      <c r="Q188" s="103">
        <f t="shared" si="265"/>
        <v>0</v>
      </c>
      <c r="R188" s="260">
        <f>SUM(R189,R190)</f>
        <v>0</v>
      </c>
      <c r="S188" s="91">
        <f t="shared" ref="S188" si="266">SUM(S189,S190)</f>
        <v>0</v>
      </c>
      <c r="T188" s="475">
        <f>SUM(T189,T190)</f>
        <v>0</v>
      </c>
      <c r="U188" s="103">
        <f t="shared" ref="U188:AA188" si="267">SUM(U189,U190)</f>
        <v>0</v>
      </c>
      <c r="V188" s="103">
        <f t="shared" si="267"/>
        <v>0</v>
      </c>
      <c r="W188" s="103">
        <f t="shared" si="267"/>
        <v>0</v>
      </c>
      <c r="X188" s="103">
        <f t="shared" si="267"/>
        <v>0</v>
      </c>
      <c r="Y188" s="103">
        <f t="shared" si="267"/>
        <v>0</v>
      </c>
      <c r="Z188" s="260">
        <f t="shared" si="267"/>
        <v>0</v>
      </c>
      <c r="AA188" s="91">
        <f t="shared" si="267"/>
        <v>0</v>
      </c>
      <c r="AB188" s="475">
        <f>SUM(AB189,AB190)</f>
        <v>0</v>
      </c>
      <c r="AC188" s="103">
        <f t="shared" ref="AC188:AF188" si="268">SUM(AC189,AC190)</f>
        <v>0</v>
      </c>
      <c r="AD188" s="103">
        <f t="shared" si="268"/>
        <v>0</v>
      </c>
      <c r="AE188" s="103">
        <f t="shared" si="268"/>
        <v>0</v>
      </c>
      <c r="AF188" s="260">
        <f t="shared" si="268"/>
        <v>0</v>
      </c>
      <c r="AG188" s="651">
        <f>SUM(AG189,AG190)</f>
        <v>0</v>
      </c>
    </row>
    <row r="189" spans="1:33" ht="36" x14ac:dyDescent="0.25">
      <c r="A189" s="578">
        <v>4240</v>
      </c>
      <c r="B189" s="106" t="s">
        <v>203</v>
      </c>
      <c r="C189" s="458">
        <f t="shared" ref="C189:D190" si="269">SUM(E189,S189,AA189)</f>
        <v>0</v>
      </c>
      <c r="D189" s="484">
        <f t="shared" si="269"/>
        <v>0</v>
      </c>
      <c r="E189" s="243">
        <f t="shared" ref="E189:E190" si="270">SUM(F189:R189)</f>
        <v>0</v>
      </c>
      <c r="F189" s="487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243"/>
      <c r="S189" s="541">
        <f t="shared" ref="S189:S190" si="271">SUM(T189:Z189)</f>
        <v>0</v>
      </c>
      <c r="T189" s="487"/>
      <c r="U189" s="114"/>
      <c r="V189" s="114"/>
      <c r="W189" s="114"/>
      <c r="X189" s="114"/>
      <c r="Y189" s="114"/>
      <c r="Z189" s="243"/>
      <c r="AA189" s="541">
        <f t="shared" ref="AA189:AA190" si="272">SUM(AB189:AF189)</f>
        <v>0</v>
      </c>
      <c r="AB189" s="487"/>
      <c r="AC189" s="114"/>
      <c r="AD189" s="114"/>
      <c r="AE189" s="114"/>
      <c r="AF189" s="243"/>
      <c r="AG189" s="647"/>
    </row>
    <row r="190" spans="1:33" ht="24" x14ac:dyDescent="0.25">
      <c r="A190" s="247">
        <v>4250</v>
      </c>
      <c r="B190" s="117" t="s">
        <v>204</v>
      </c>
      <c r="C190" s="462">
        <f t="shared" si="269"/>
        <v>0</v>
      </c>
      <c r="D190" s="490">
        <f t="shared" si="269"/>
        <v>0</v>
      </c>
      <c r="E190" s="246">
        <f t="shared" si="270"/>
        <v>0</v>
      </c>
      <c r="F190" s="493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246"/>
      <c r="S190" s="542">
        <f t="shared" si="271"/>
        <v>0</v>
      </c>
      <c r="T190" s="493"/>
      <c r="U190" s="125"/>
      <c r="V190" s="125"/>
      <c r="W190" s="125"/>
      <c r="X190" s="125"/>
      <c r="Y190" s="125"/>
      <c r="Z190" s="246"/>
      <c r="AA190" s="542">
        <f t="shared" si="272"/>
        <v>0</v>
      </c>
      <c r="AB190" s="493"/>
      <c r="AC190" s="125"/>
      <c r="AD190" s="125"/>
      <c r="AE190" s="125"/>
      <c r="AF190" s="246"/>
      <c r="AG190" s="648"/>
    </row>
    <row r="191" spans="1:33" x14ac:dyDescent="0.25">
      <c r="A191" s="90">
        <v>4300</v>
      </c>
      <c r="B191" s="227" t="s">
        <v>205</v>
      </c>
      <c r="C191" s="512">
        <f t="shared" ref="C191" si="273">SUM(C192)</f>
        <v>0</v>
      </c>
      <c r="D191" s="475">
        <f t="shared" ref="D191:E191" si="274">SUM(D192)</f>
        <v>0</v>
      </c>
      <c r="E191" s="260">
        <f t="shared" si="274"/>
        <v>0</v>
      </c>
      <c r="F191" s="475">
        <f>SUM(F192)</f>
        <v>0</v>
      </c>
      <c r="G191" s="103">
        <f t="shared" ref="G191:Q191" si="275">SUM(G192)</f>
        <v>0</v>
      </c>
      <c r="H191" s="103">
        <f t="shared" si="275"/>
        <v>0</v>
      </c>
      <c r="I191" s="103">
        <f t="shared" si="275"/>
        <v>0</v>
      </c>
      <c r="J191" s="103">
        <f t="shared" si="275"/>
        <v>0</v>
      </c>
      <c r="K191" s="103">
        <f t="shared" si="275"/>
        <v>0</v>
      </c>
      <c r="L191" s="103">
        <f t="shared" si="275"/>
        <v>0</v>
      </c>
      <c r="M191" s="103">
        <f t="shared" si="275"/>
        <v>0</v>
      </c>
      <c r="N191" s="103">
        <f t="shared" si="275"/>
        <v>0</v>
      </c>
      <c r="O191" s="103">
        <f t="shared" si="275"/>
        <v>0</v>
      </c>
      <c r="P191" s="103">
        <f t="shared" si="275"/>
        <v>0</v>
      </c>
      <c r="Q191" s="103">
        <f t="shared" si="275"/>
        <v>0</v>
      </c>
      <c r="R191" s="260">
        <f>SUM(R192)</f>
        <v>0</v>
      </c>
      <c r="S191" s="91">
        <f t="shared" ref="S191" si="276">SUM(S192)</f>
        <v>0</v>
      </c>
      <c r="T191" s="475">
        <f>SUM(T192)</f>
        <v>0</v>
      </c>
      <c r="U191" s="103">
        <f t="shared" ref="U191:AA191" si="277">SUM(U192)</f>
        <v>0</v>
      </c>
      <c r="V191" s="103">
        <f t="shared" si="277"/>
        <v>0</v>
      </c>
      <c r="W191" s="103">
        <f t="shared" si="277"/>
        <v>0</v>
      </c>
      <c r="X191" s="103">
        <f t="shared" si="277"/>
        <v>0</v>
      </c>
      <c r="Y191" s="103">
        <f t="shared" si="277"/>
        <v>0</v>
      </c>
      <c r="Z191" s="260">
        <f t="shared" si="277"/>
        <v>0</v>
      </c>
      <c r="AA191" s="91">
        <f t="shared" si="277"/>
        <v>0</v>
      </c>
      <c r="AB191" s="475">
        <f>SUM(AB192)</f>
        <v>0</v>
      </c>
      <c r="AC191" s="103">
        <f t="shared" ref="AC191:AF191" si="278">SUM(AC192)</f>
        <v>0</v>
      </c>
      <c r="AD191" s="103">
        <f t="shared" si="278"/>
        <v>0</v>
      </c>
      <c r="AE191" s="103">
        <f t="shared" si="278"/>
        <v>0</v>
      </c>
      <c r="AF191" s="260">
        <f t="shared" si="278"/>
        <v>0</v>
      </c>
      <c r="AG191" s="651">
        <f>SUM(AG192)</f>
        <v>0</v>
      </c>
    </row>
    <row r="192" spans="1:33" ht="24" x14ac:dyDescent="0.25">
      <c r="A192" s="578">
        <v>4310</v>
      </c>
      <c r="B192" s="106" t="s">
        <v>206</v>
      </c>
      <c r="C192" s="458">
        <f t="shared" ref="C192:E192" si="279">SUM(C193:C193)</f>
        <v>0</v>
      </c>
      <c r="D192" s="484">
        <f t="shared" si="279"/>
        <v>0</v>
      </c>
      <c r="E192" s="267">
        <f t="shared" si="279"/>
        <v>0</v>
      </c>
      <c r="F192" s="484">
        <f>SUM(F193:F193)</f>
        <v>0</v>
      </c>
      <c r="G192" s="265">
        <f t="shared" ref="G192:Q192" si="280">SUM(G193:G193)</f>
        <v>0</v>
      </c>
      <c r="H192" s="265">
        <f t="shared" si="280"/>
        <v>0</v>
      </c>
      <c r="I192" s="265">
        <f t="shared" si="280"/>
        <v>0</v>
      </c>
      <c r="J192" s="265">
        <f t="shared" si="280"/>
        <v>0</v>
      </c>
      <c r="K192" s="265">
        <f t="shared" si="280"/>
        <v>0</v>
      </c>
      <c r="L192" s="265">
        <f t="shared" si="280"/>
        <v>0</v>
      </c>
      <c r="M192" s="265">
        <f t="shared" si="280"/>
        <v>0</v>
      </c>
      <c r="N192" s="265">
        <f t="shared" si="280"/>
        <v>0</v>
      </c>
      <c r="O192" s="265">
        <f t="shared" si="280"/>
        <v>0</v>
      </c>
      <c r="P192" s="265">
        <f t="shared" si="280"/>
        <v>0</v>
      </c>
      <c r="Q192" s="265">
        <f t="shared" si="280"/>
        <v>0</v>
      </c>
      <c r="R192" s="267">
        <f>SUM(R193:R193)</f>
        <v>0</v>
      </c>
      <c r="S192" s="107">
        <f t="shared" ref="S192" si="281">SUM(S193:S193)</f>
        <v>0</v>
      </c>
      <c r="T192" s="484">
        <f>SUM(T193:T193)</f>
        <v>0</v>
      </c>
      <c r="U192" s="265">
        <f t="shared" ref="U192:AA192" si="282">SUM(U193:U193)</f>
        <v>0</v>
      </c>
      <c r="V192" s="265">
        <f t="shared" si="282"/>
        <v>0</v>
      </c>
      <c r="W192" s="265">
        <f t="shared" si="282"/>
        <v>0</v>
      </c>
      <c r="X192" s="265">
        <f t="shared" si="282"/>
        <v>0</v>
      </c>
      <c r="Y192" s="265">
        <f t="shared" si="282"/>
        <v>0</v>
      </c>
      <c r="Z192" s="267">
        <f t="shared" si="282"/>
        <v>0</v>
      </c>
      <c r="AA192" s="107">
        <f t="shared" si="282"/>
        <v>0</v>
      </c>
      <c r="AB192" s="484">
        <f>SUM(AB193:AB193)</f>
        <v>0</v>
      </c>
      <c r="AC192" s="265">
        <f t="shared" ref="AC192:AF192" si="283">SUM(AC193:AC193)</f>
        <v>0</v>
      </c>
      <c r="AD192" s="265">
        <f t="shared" si="283"/>
        <v>0</v>
      </c>
      <c r="AE192" s="265">
        <f t="shared" si="283"/>
        <v>0</v>
      </c>
      <c r="AF192" s="267">
        <f t="shared" si="283"/>
        <v>0</v>
      </c>
      <c r="AG192" s="652">
        <f>SUM(AG193:AG193)</f>
        <v>0</v>
      </c>
    </row>
    <row r="193" spans="1:33" ht="36" x14ac:dyDescent="0.25">
      <c r="A193" s="68">
        <v>4311</v>
      </c>
      <c r="B193" s="117" t="s">
        <v>207</v>
      </c>
      <c r="C193" s="462">
        <f t="shared" ref="C193:D193" si="284">SUM(E193,S193,AA193)</f>
        <v>0</v>
      </c>
      <c r="D193" s="490">
        <f t="shared" si="284"/>
        <v>0</v>
      </c>
      <c r="E193" s="246">
        <f t="shared" ref="E193" si="285">SUM(F193:R193)</f>
        <v>0</v>
      </c>
      <c r="F193" s="493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246"/>
      <c r="S193" s="542">
        <f t="shared" ref="S193" si="286">SUM(T193:Z193)</f>
        <v>0</v>
      </c>
      <c r="T193" s="493"/>
      <c r="U193" s="125"/>
      <c r="V193" s="125"/>
      <c r="W193" s="125"/>
      <c r="X193" s="125"/>
      <c r="Y193" s="125"/>
      <c r="Z193" s="246"/>
      <c r="AA193" s="542">
        <f t="shared" ref="AA193" si="287">SUM(AB193:AF193)</f>
        <v>0</v>
      </c>
      <c r="AB193" s="493"/>
      <c r="AC193" s="125"/>
      <c r="AD193" s="125"/>
      <c r="AE193" s="125"/>
      <c r="AF193" s="246"/>
      <c r="AG193" s="648"/>
    </row>
    <row r="194" spans="1:33" s="34" customFormat="1" ht="24" x14ac:dyDescent="0.25">
      <c r="A194" s="303"/>
      <c r="B194" s="27" t="s">
        <v>208</v>
      </c>
      <c r="C194" s="535">
        <f t="shared" ref="C194:E194" si="288">SUM(C195,C230,C268)</f>
        <v>0</v>
      </c>
      <c r="D194" s="526">
        <f t="shared" si="288"/>
        <v>0</v>
      </c>
      <c r="E194" s="46">
        <f t="shared" si="288"/>
        <v>0</v>
      </c>
      <c r="F194" s="526">
        <f>SUM(F195,F230,F268)</f>
        <v>0</v>
      </c>
      <c r="G194" s="215">
        <f t="shared" ref="G194:Q194" si="289">SUM(G195,G230,G268)</f>
        <v>0</v>
      </c>
      <c r="H194" s="215">
        <f t="shared" si="289"/>
        <v>0</v>
      </c>
      <c r="I194" s="215">
        <f t="shared" si="289"/>
        <v>0</v>
      </c>
      <c r="J194" s="215">
        <f t="shared" si="289"/>
        <v>0</v>
      </c>
      <c r="K194" s="215">
        <f t="shared" si="289"/>
        <v>0</v>
      </c>
      <c r="L194" s="215">
        <f t="shared" si="289"/>
        <v>0</v>
      </c>
      <c r="M194" s="215">
        <f t="shared" si="289"/>
        <v>0</v>
      </c>
      <c r="N194" s="215">
        <f t="shared" si="289"/>
        <v>0</v>
      </c>
      <c r="O194" s="215">
        <f t="shared" si="289"/>
        <v>0</v>
      </c>
      <c r="P194" s="215">
        <f t="shared" si="289"/>
        <v>0</v>
      </c>
      <c r="Q194" s="215">
        <f t="shared" si="289"/>
        <v>0</v>
      </c>
      <c r="R194" s="46">
        <f>SUM(R195,R230,R268)</f>
        <v>0</v>
      </c>
      <c r="S194" s="211">
        <f t="shared" ref="S194" si="290">SUM(S195,S230,S268)</f>
        <v>0</v>
      </c>
      <c r="T194" s="526">
        <f>SUM(T195,T230,T268)</f>
        <v>0</v>
      </c>
      <c r="U194" s="215">
        <f t="shared" ref="U194:AA194" si="291">SUM(U195,U230,U268)</f>
        <v>0</v>
      </c>
      <c r="V194" s="215">
        <f t="shared" si="291"/>
        <v>0</v>
      </c>
      <c r="W194" s="215">
        <f t="shared" si="291"/>
        <v>0</v>
      </c>
      <c r="X194" s="215">
        <f t="shared" si="291"/>
        <v>0</v>
      </c>
      <c r="Y194" s="215">
        <f t="shared" si="291"/>
        <v>0</v>
      </c>
      <c r="Z194" s="46">
        <f t="shared" si="291"/>
        <v>0</v>
      </c>
      <c r="AA194" s="211">
        <f t="shared" si="291"/>
        <v>0</v>
      </c>
      <c r="AB194" s="526">
        <f>SUM(AB195,AB230,AB268)</f>
        <v>0</v>
      </c>
      <c r="AC194" s="215">
        <f t="shared" ref="AC194:AF194" si="292">SUM(AC195,AC230,AC268)</f>
        <v>0</v>
      </c>
      <c r="AD194" s="215">
        <f t="shared" si="292"/>
        <v>0</v>
      </c>
      <c r="AE194" s="215">
        <f t="shared" si="292"/>
        <v>0</v>
      </c>
      <c r="AF194" s="46">
        <f t="shared" si="292"/>
        <v>0</v>
      </c>
      <c r="AG194" s="658">
        <f>SUM(AG195,AG230,AG268)</f>
        <v>0</v>
      </c>
    </row>
    <row r="195" spans="1:33" x14ac:dyDescent="0.25">
      <c r="A195" s="218">
        <v>5000</v>
      </c>
      <c r="B195" s="218" t="s">
        <v>209</v>
      </c>
      <c r="C195" s="536">
        <f t="shared" ref="C195:E195" si="293">C196+C204</f>
        <v>0</v>
      </c>
      <c r="D195" s="537">
        <f t="shared" si="293"/>
        <v>0</v>
      </c>
      <c r="E195" s="538">
        <f t="shared" si="293"/>
        <v>0</v>
      </c>
      <c r="F195" s="537">
        <f>F196+F204</f>
        <v>0</v>
      </c>
      <c r="G195" s="539">
        <f t="shared" ref="G195:Q195" si="294">G196+G204</f>
        <v>0</v>
      </c>
      <c r="H195" s="539">
        <f t="shared" si="294"/>
        <v>0</v>
      </c>
      <c r="I195" s="539">
        <f t="shared" si="294"/>
        <v>0</v>
      </c>
      <c r="J195" s="539">
        <f t="shared" si="294"/>
        <v>0</v>
      </c>
      <c r="K195" s="539">
        <f t="shared" si="294"/>
        <v>0</v>
      </c>
      <c r="L195" s="539">
        <f t="shared" si="294"/>
        <v>0</v>
      </c>
      <c r="M195" s="539">
        <f t="shared" si="294"/>
        <v>0</v>
      </c>
      <c r="N195" s="539">
        <f t="shared" si="294"/>
        <v>0</v>
      </c>
      <c r="O195" s="539">
        <f t="shared" si="294"/>
        <v>0</v>
      </c>
      <c r="P195" s="539">
        <f t="shared" si="294"/>
        <v>0</v>
      </c>
      <c r="Q195" s="539">
        <f t="shared" si="294"/>
        <v>0</v>
      </c>
      <c r="R195" s="538">
        <f>R196+R204</f>
        <v>0</v>
      </c>
      <c r="S195" s="537">
        <f t="shared" ref="S195" si="295">S196+S204</f>
        <v>0</v>
      </c>
      <c r="T195" s="537">
        <f>T196+T204</f>
        <v>0</v>
      </c>
      <c r="U195" s="539">
        <f t="shared" ref="U195:AA195" si="296">U196+U204</f>
        <v>0</v>
      </c>
      <c r="V195" s="539">
        <f t="shared" si="296"/>
        <v>0</v>
      </c>
      <c r="W195" s="539">
        <f t="shared" si="296"/>
        <v>0</v>
      </c>
      <c r="X195" s="539">
        <f t="shared" si="296"/>
        <v>0</v>
      </c>
      <c r="Y195" s="539">
        <f t="shared" si="296"/>
        <v>0</v>
      </c>
      <c r="Z195" s="538">
        <f t="shared" si="296"/>
        <v>0</v>
      </c>
      <c r="AA195" s="537">
        <f t="shared" si="296"/>
        <v>0</v>
      </c>
      <c r="AB195" s="537">
        <f>AB196+AB204</f>
        <v>0</v>
      </c>
      <c r="AC195" s="223">
        <f t="shared" ref="AC195:AF195" si="297">AC196+AC204</f>
        <v>0</v>
      </c>
      <c r="AD195" s="223">
        <f t="shared" si="297"/>
        <v>0</v>
      </c>
      <c r="AE195" s="223">
        <f t="shared" si="297"/>
        <v>0</v>
      </c>
      <c r="AF195" s="225">
        <f t="shared" si="297"/>
        <v>0</v>
      </c>
      <c r="AG195" s="644">
        <f>AG196+AG204</f>
        <v>0</v>
      </c>
    </row>
    <row r="196" spans="1:33" x14ac:dyDescent="0.25">
      <c r="A196" s="90">
        <v>5100</v>
      </c>
      <c r="B196" s="227" t="s">
        <v>210</v>
      </c>
      <c r="C196" s="512">
        <f t="shared" ref="C196:E196" si="298">C197+C198+C201+C202+C203</f>
        <v>0</v>
      </c>
      <c r="D196" s="475">
        <f t="shared" si="298"/>
        <v>0</v>
      </c>
      <c r="E196" s="260">
        <f t="shared" si="298"/>
        <v>0</v>
      </c>
      <c r="F196" s="475">
        <f>F197+F198+F201+F202+F203</f>
        <v>0</v>
      </c>
      <c r="G196" s="103">
        <f t="shared" ref="G196:Q196" si="299">G197+G198+G201+G202+G203</f>
        <v>0</v>
      </c>
      <c r="H196" s="103">
        <f t="shared" si="299"/>
        <v>0</v>
      </c>
      <c r="I196" s="103">
        <f t="shared" si="299"/>
        <v>0</v>
      </c>
      <c r="J196" s="103">
        <f t="shared" si="299"/>
        <v>0</v>
      </c>
      <c r="K196" s="103">
        <f t="shared" si="299"/>
        <v>0</v>
      </c>
      <c r="L196" s="103">
        <f t="shared" si="299"/>
        <v>0</v>
      </c>
      <c r="M196" s="103">
        <f t="shared" si="299"/>
        <v>0</v>
      </c>
      <c r="N196" s="103">
        <f t="shared" si="299"/>
        <v>0</v>
      </c>
      <c r="O196" s="103">
        <f t="shared" si="299"/>
        <v>0</v>
      </c>
      <c r="P196" s="103">
        <f t="shared" si="299"/>
        <v>0</v>
      </c>
      <c r="Q196" s="103">
        <f t="shared" si="299"/>
        <v>0</v>
      </c>
      <c r="R196" s="260">
        <f>R197+R198+R201+R202+R203</f>
        <v>0</v>
      </c>
      <c r="S196" s="91">
        <f t="shared" ref="S196" si="300">S197+S198+S201+S202+S203</f>
        <v>0</v>
      </c>
      <c r="T196" s="475">
        <f>T197+T198+T201+T202+T203</f>
        <v>0</v>
      </c>
      <c r="U196" s="103">
        <f t="shared" ref="U196:AA196" si="301">U197+U198+U201+U202+U203</f>
        <v>0</v>
      </c>
      <c r="V196" s="103">
        <f t="shared" si="301"/>
        <v>0</v>
      </c>
      <c r="W196" s="103">
        <f t="shared" si="301"/>
        <v>0</v>
      </c>
      <c r="X196" s="103">
        <f t="shared" si="301"/>
        <v>0</v>
      </c>
      <c r="Y196" s="103">
        <f t="shared" si="301"/>
        <v>0</v>
      </c>
      <c r="Z196" s="260">
        <f t="shared" si="301"/>
        <v>0</v>
      </c>
      <c r="AA196" s="91">
        <f t="shared" si="301"/>
        <v>0</v>
      </c>
      <c r="AB196" s="475">
        <f>AB197+AB198+AB201+AB202+AB203</f>
        <v>0</v>
      </c>
      <c r="AC196" s="103">
        <f t="shared" ref="AC196:AF196" si="302">AC197+AC198+AC201+AC202+AC203</f>
        <v>0</v>
      </c>
      <c r="AD196" s="103">
        <f t="shared" si="302"/>
        <v>0</v>
      </c>
      <c r="AE196" s="103">
        <f t="shared" si="302"/>
        <v>0</v>
      </c>
      <c r="AF196" s="260">
        <f t="shared" si="302"/>
        <v>0</v>
      </c>
      <c r="AG196" s="651">
        <f>AG197+AG198+AG201+AG202+AG203</f>
        <v>0</v>
      </c>
    </row>
    <row r="197" spans="1:33" x14ac:dyDescent="0.25">
      <c r="A197" s="578">
        <v>5110</v>
      </c>
      <c r="B197" s="106" t="s">
        <v>211</v>
      </c>
      <c r="C197" s="458">
        <f t="shared" ref="C197:D197" si="303">SUM(E197,S197,AA197)</f>
        <v>0</v>
      </c>
      <c r="D197" s="484">
        <f t="shared" si="303"/>
        <v>0</v>
      </c>
      <c r="E197" s="243">
        <f t="shared" ref="E197" si="304">SUM(F197:R197)</f>
        <v>0</v>
      </c>
      <c r="F197" s="487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243"/>
      <c r="S197" s="541">
        <f t="shared" ref="S197" si="305">SUM(T197:Z197)</f>
        <v>0</v>
      </c>
      <c r="T197" s="487"/>
      <c r="U197" s="114"/>
      <c r="V197" s="114"/>
      <c r="W197" s="114"/>
      <c r="X197" s="114"/>
      <c r="Y197" s="114"/>
      <c r="Z197" s="243"/>
      <c r="AA197" s="541">
        <f t="shared" ref="AA197" si="306">SUM(AB197:AF197)</f>
        <v>0</v>
      </c>
      <c r="AB197" s="487"/>
      <c r="AC197" s="114"/>
      <c r="AD197" s="114"/>
      <c r="AE197" s="114"/>
      <c r="AF197" s="243"/>
      <c r="AG197" s="647"/>
    </row>
    <row r="198" spans="1:33" ht="24" x14ac:dyDescent="0.25">
      <c r="A198" s="247">
        <v>5120</v>
      </c>
      <c r="B198" s="117" t="s">
        <v>212</v>
      </c>
      <c r="C198" s="462">
        <f t="shared" ref="C198:E198" si="307">C199+C200</f>
        <v>0</v>
      </c>
      <c r="D198" s="490">
        <f t="shared" si="307"/>
        <v>0</v>
      </c>
      <c r="E198" s="253">
        <f t="shared" si="307"/>
        <v>0</v>
      </c>
      <c r="F198" s="490">
        <f>F199+F200</f>
        <v>0</v>
      </c>
      <c r="G198" s="251">
        <f t="shared" ref="G198:Q198" si="308">G199+G200</f>
        <v>0</v>
      </c>
      <c r="H198" s="251">
        <f t="shared" si="308"/>
        <v>0</v>
      </c>
      <c r="I198" s="251">
        <f t="shared" si="308"/>
        <v>0</v>
      </c>
      <c r="J198" s="251">
        <f t="shared" si="308"/>
        <v>0</v>
      </c>
      <c r="K198" s="251">
        <f t="shared" si="308"/>
        <v>0</v>
      </c>
      <c r="L198" s="251">
        <f t="shared" si="308"/>
        <v>0</v>
      </c>
      <c r="M198" s="251">
        <f t="shared" si="308"/>
        <v>0</v>
      </c>
      <c r="N198" s="251">
        <f t="shared" si="308"/>
        <v>0</v>
      </c>
      <c r="O198" s="251">
        <f t="shared" si="308"/>
        <v>0</v>
      </c>
      <c r="P198" s="251">
        <f t="shared" si="308"/>
        <v>0</v>
      </c>
      <c r="Q198" s="251">
        <f t="shared" si="308"/>
        <v>0</v>
      </c>
      <c r="R198" s="253">
        <f>R199+R200</f>
        <v>0</v>
      </c>
      <c r="S198" s="118">
        <f t="shared" ref="S198" si="309">S199+S200</f>
        <v>0</v>
      </c>
      <c r="T198" s="490">
        <f>T199+T200</f>
        <v>0</v>
      </c>
      <c r="U198" s="251">
        <f t="shared" ref="U198:AA198" si="310">U199+U200</f>
        <v>0</v>
      </c>
      <c r="V198" s="251">
        <f t="shared" si="310"/>
        <v>0</v>
      </c>
      <c r="W198" s="251">
        <f t="shared" si="310"/>
        <v>0</v>
      </c>
      <c r="X198" s="251">
        <f t="shared" si="310"/>
        <v>0</v>
      </c>
      <c r="Y198" s="251">
        <f t="shared" si="310"/>
        <v>0</v>
      </c>
      <c r="Z198" s="253">
        <f t="shared" si="310"/>
        <v>0</v>
      </c>
      <c r="AA198" s="118">
        <f t="shared" si="310"/>
        <v>0</v>
      </c>
      <c r="AB198" s="490">
        <f>AB199+AB200</f>
        <v>0</v>
      </c>
      <c r="AC198" s="251">
        <f t="shared" ref="AC198:AF198" si="311">AC199+AC200</f>
        <v>0</v>
      </c>
      <c r="AD198" s="251">
        <f t="shared" si="311"/>
        <v>0</v>
      </c>
      <c r="AE198" s="251">
        <f t="shared" si="311"/>
        <v>0</v>
      </c>
      <c r="AF198" s="253">
        <f t="shared" si="311"/>
        <v>0</v>
      </c>
      <c r="AG198" s="649">
        <f>AG199+AG200</f>
        <v>0</v>
      </c>
    </row>
    <row r="199" spans="1:33" x14ac:dyDescent="0.25">
      <c r="A199" s="68">
        <v>5121</v>
      </c>
      <c r="B199" s="117" t="s">
        <v>213</v>
      </c>
      <c r="C199" s="462">
        <f t="shared" ref="C199:D203" si="312">SUM(E199,S199,AA199)</f>
        <v>0</v>
      </c>
      <c r="D199" s="490">
        <f t="shared" si="312"/>
        <v>0</v>
      </c>
      <c r="E199" s="246">
        <f t="shared" ref="E199:E203" si="313">SUM(F199:R199)</f>
        <v>0</v>
      </c>
      <c r="F199" s="493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246"/>
      <c r="S199" s="542">
        <f t="shared" ref="S199:S203" si="314">SUM(T199:Z199)</f>
        <v>0</v>
      </c>
      <c r="T199" s="493"/>
      <c r="U199" s="125"/>
      <c r="V199" s="125"/>
      <c r="W199" s="125"/>
      <c r="X199" s="125"/>
      <c r="Y199" s="125"/>
      <c r="Z199" s="246"/>
      <c r="AA199" s="542">
        <f t="shared" ref="AA199:AA203" si="315">SUM(AB199:AF199)</f>
        <v>0</v>
      </c>
      <c r="AB199" s="493"/>
      <c r="AC199" s="125"/>
      <c r="AD199" s="125"/>
      <c r="AE199" s="125"/>
      <c r="AF199" s="246"/>
      <c r="AG199" s="648"/>
    </row>
    <row r="200" spans="1:33" ht="35.25" customHeight="1" x14ac:dyDescent="0.25">
      <c r="A200" s="68">
        <v>5129</v>
      </c>
      <c r="B200" s="117" t="s">
        <v>214</v>
      </c>
      <c r="C200" s="462">
        <f t="shared" si="312"/>
        <v>0</v>
      </c>
      <c r="D200" s="490">
        <f t="shared" si="312"/>
        <v>0</v>
      </c>
      <c r="E200" s="246">
        <f t="shared" si="313"/>
        <v>0</v>
      </c>
      <c r="F200" s="493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246"/>
      <c r="S200" s="542">
        <f t="shared" si="314"/>
        <v>0</v>
      </c>
      <c r="T200" s="493"/>
      <c r="U200" s="125"/>
      <c r="V200" s="125"/>
      <c r="W200" s="125"/>
      <c r="X200" s="125"/>
      <c r="Y200" s="125"/>
      <c r="Z200" s="246"/>
      <c r="AA200" s="542">
        <f t="shared" si="315"/>
        <v>0</v>
      </c>
      <c r="AB200" s="493"/>
      <c r="AC200" s="125"/>
      <c r="AD200" s="125"/>
      <c r="AE200" s="125"/>
      <c r="AF200" s="246"/>
      <c r="AG200" s="648"/>
    </row>
    <row r="201" spans="1:33" x14ac:dyDescent="0.25">
      <c r="A201" s="247">
        <v>5130</v>
      </c>
      <c r="B201" s="117" t="s">
        <v>215</v>
      </c>
      <c r="C201" s="462">
        <f t="shared" si="312"/>
        <v>0</v>
      </c>
      <c r="D201" s="490">
        <f t="shared" si="312"/>
        <v>0</v>
      </c>
      <c r="E201" s="246">
        <f t="shared" si="313"/>
        <v>0</v>
      </c>
      <c r="F201" s="493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246"/>
      <c r="S201" s="542">
        <f t="shared" si="314"/>
        <v>0</v>
      </c>
      <c r="T201" s="493"/>
      <c r="U201" s="125"/>
      <c r="V201" s="125"/>
      <c r="W201" s="125"/>
      <c r="X201" s="125"/>
      <c r="Y201" s="125"/>
      <c r="Z201" s="246"/>
      <c r="AA201" s="542">
        <f t="shared" si="315"/>
        <v>0</v>
      </c>
      <c r="AB201" s="493"/>
      <c r="AC201" s="125"/>
      <c r="AD201" s="125"/>
      <c r="AE201" s="125"/>
      <c r="AF201" s="246"/>
      <c r="AG201" s="648"/>
    </row>
    <row r="202" spans="1:33" x14ac:dyDescent="0.25">
      <c r="A202" s="247">
        <v>5140</v>
      </c>
      <c r="B202" s="117" t="s">
        <v>216</v>
      </c>
      <c r="C202" s="462">
        <f t="shared" si="312"/>
        <v>0</v>
      </c>
      <c r="D202" s="490">
        <f t="shared" si="312"/>
        <v>0</v>
      </c>
      <c r="E202" s="246">
        <f t="shared" si="313"/>
        <v>0</v>
      </c>
      <c r="F202" s="493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246"/>
      <c r="S202" s="542">
        <f t="shared" si="314"/>
        <v>0</v>
      </c>
      <c r="T202" s="493"/>
      <c r="U202" s="125"/>
      <c r="V202" s="125"/>
      <c r="W202" s="125"/>
      <c r="X202" s="125"/>
      <c r="Y202" s="125"/>
      <c r="Z202" s="246"/>
      <c r="AA202" s="542">
        <f t="shared" si="315"/>
        <v>0</v>
      </c>
      <c r="AB202" s="493"/>
      <c r="AC202" s="125"/>
      <c r="AD202" s="125"/>
      <c r="AE202" s="125"/>
      <c r="AF202" s="246"/>
      <c r="AG202" s="648"/>
    </row>
    <row r="203" spans="1:33" ht="24" x14ac:dyDescent="0.25">
      <c r="A203" s="247">
        <v>5170</v>
      </c>
      <c r="B203" s="117" t="s">
        <v>217</v>
      </c>
      <c r="C203" s="462">
        <f t="shared" si="312"/>
        <v>0</v>
      </c>
      <c r="D203" s="490">
        <f t="shared" si="312"/>
        <v>0</v>
      </c>
      <c r="E203" s="246">
        <f t="shared" si="313"/>
        <v>0</v>
      </c>
      <c r="F203" s="493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246"/>
      <c r="S203" s="542">
        <f t="shared" si="314"/>
        <v>0</v>
      </c>
      <c r="T203" s="493"/>
      <c r="U203" s="125"/>
      <c r="V203" s="125"/>
      <c r="W203" s="125"/>
      <c r="X203" s="125"/>
      <c r="Y203" s="125"/>
      <c r="Z203" s="246"/>
      <c r="AA203" s="542">
        <f t="shared" si="315"/>
        <v>0</v>
      </c>
      <c r="AB203" s="493"/>
      <c r="AC203" s="125"/>
      <c r="AD203" s="125"/>
      <c r="AE203" s="125"/>
      <c r="AF203" s="246"/>
      <c r="AG203" s="648"/>
    </row>
    <row r="204" spans="1:33" x14ac:dyDescent="0.25">
      <c r="A204" s="90">
        <v>5200</v>
      </c>
      <c r="B204" s="227" t="s">
        <v>218</v>
      </c>
      <c r="C204" s="512">
        <f t="shared" ref="C204:E204" si="316">C205+C215+C216+C225+C226+C227+C229</f>
        <v>0</v>
      </c>
      <c r="D204" s="475">
        <f t="shared" si="316"/>
        <v>0</v>
      </c>
      <c r="E204" s="260">
        <f t="shared" si="316"/>
        <v>0</v>
      </c>
      <c r="F204" s="475">
        <f>F205+F215+F216+F225+F226+F227+F229</f>
        <v>0</v>
      </c>
      <c r="G204" s="103">
        <f t="shared" ref="G204:Q204" si="317">G205+G215+G216+G225+G226+G227+G229</f>
        <v>0</v>
      </c>
      <c r="H204" s="103">
        <f t="shared" si="317"/>
        <v>0</v>
      </c>
      <c r="I204" s="103">
        <f t="shared" si="317"/>
        <v>0</v>
      </c>
      <c r="J204" s="103">
        <f t="shared" si="317"/>
        <v>0</v>
      </c>
      <c r="K204" s="103">
        <f t="shared" si="317"/>
        <v>0</v>
      </c>
      <c r="L204" s="103">
        <f t="shared" si="317"/>
        <v>0</v>
      </c>
      <c r="M204" s="103">
        <f t="shared" si="317"/>
        <v>0</v>
      </c>
      <c r="N204" s="103">
        <f t="shared" si="317"/>
        <v>0</v>
      </c>
      <c r="O204" s="103">
        <f t="shared" si="317"/>
        <v>0</v>
      </c>
      <c r="P204" s="103">
        <f t="shared" si="317"/>
        <v>0</v>
      </c>
      <c r="Q204" s="103">
        <f t="shared" si="317"/>
        <v>0</v>
      </c>
      <c r="R204" s="260">
        <f>R205+R215+R216+R225+R226+R227+R229</f>
        <v>0</v>
      </c>
      <c r="S204" s="659">
        <f t="shared" ref="S204" si="318">S205+S215+S216+S225+S226+S227+S229</f>
        <v>0</v>
      </c>
      <c r="T204" s="475">
        <f>T205+T215+T216+T225+T226+T227+T229</f>
        <v>0</v>
      </c>
      <c r="U204" s="103">
        <f t="shared" ref="U204:AA204" si="319">U205+U215+U216+U225+U226+U227+U229</f>
        <v>0</v>
      </c>
      <c r="V204" s="103">
        <f t="shared" si="319"/>
        <v>0</v>
      </c>
      <c r="W204" s="103">
        <f t="shared" si="319"/>
        <v>0</v>
      </c>
      <c r="X204" s="103">
        <f t="shared" si="319"/>
        <v>0</v>
      </c>
      <c r="Y204" s="103">
        <f t="shared" si="319"/>
        <v>0</v>
      </c>
      <c r="Z204" s="260">
        <f t="shared" si="319"/>
        <v>0</v>
      </c>
      <c r="AA204" s="91">
        <f t="shared" si="319"/>
        <v>0</v>
      </c>
      <c r="AB204" s="475">
        <f>AB205+AB215+AB216+AB225+AB226+AB227+AB229</f>
        <v>0</v>
      </c>
      <c r="AC204" s="103">
        <f t="shared" ref="AC204:AF204" si="320">AC205+AC215+AC216+AC225+AC226+AC227+AC229</f>
        <v>0</v>
      </c>
      <c r="AD204" s="103">
        <f t="shared" si="320"/>
        <v>0</v>
      </c>
      <c r="AE204" s="103">
        <f t="shared" si="320"/>
        <v>0</v>
      </c>
      <c r="AF204" s="260">
        <f t="shared" si="320"/>
        <v>0</v>
      </c>
      <c r="AG204" s="651">
        <f>AG205+AG215+AG216+AG225+AG226+AG227+AG229</f>
        <v>0</v>
      </c>
    </row>
    <row r="205" spans="1:33" x14ac:dyDescent="0.25">
      <c r="A205" s="234">
        <v>5210</v>
      </c>
      <c r="B205" s="164" t="s">
        <v>219</v>
      </c>
      <c r="C205" s="509">
        <f t="shared" ref="C205" si="321">SUM(C206:C214)</f>
        <v>0</v>
      </c>
      <c r="D205" s="540">
        <f t="shared" ref="D205:E205" si="322">SUM(D206:D214)</f>
        <v>0</v>
      </c>
      <c r="E205" s="240">
        <f t="shared" si="322"/>
        <v>0</v>
      </c>
      <c r="F205" s="540">
        <f>SUM(F206:F214)</f>
        <v>0</v>
      </c>
      <c r="G205" s="238">
        <f t="shared" ref="G205:Q205" si="323">SUM(G206:G214)</f>
        <v>0</v>
      </c>
      <c r="H205" s="238">
        <f t="shared" si="323"/>
        <v>0</v>
      </c>
      <c r="I205" s="238">
        <f t="shared" si="323"/>
        <v>0</v>
      </c>
      <c r="J205" s="238">
        <f t="shared" si="323"/>
        <v>0</v>
      </c>
      <c r="K205" s="238">
        <f t="shared" si="323"/>
        <v>0</v>
      </c>
      <c r="L205" s="238">
        <f t="shared" si="323"/>
        <v>0</v>
      </c>
      <c r="M205" s="238">
        <f t="shared" si="323"/>
        <v>0</v>
      </c>
      <c r="N205" s="238">
        <f t="shared" si="323"/>
        <v>0</v>
      </c>
      <c r="O205" s="238">
        <f t="shared" si="323"/>
        <v>0</v>
      </c>
      <c r="P205" s="238">
        <f t="shared" si="323"/>
        <v>0</v>
      </c>
      <c r="Q205" s="238">
        <f t="shared" si="323"/>
        <v>0</v>
      </c>
      <c r="R205" s="240">
        <f>SUM(R206:R214)</f>
        <v>0</v>
      </c>
      <c r="S205" s="118">
        <f t="shared" ref="S205" si="324">SUM(S206:S214)</f>
        <v>0</v>
      </c>
      <c r="T205" s="540">
        <f>SUM(T206:T214)</f>
        <v>0</v>
      </c>
      <c r="U205" s="238">
        <f t="shared" ref="U205:AA205" si="325">SUM(U206:U214)</f>
        <v>0</v>
      </c>
      <c r="V205" s="238">
        <f t="shared" si="325"/>
        <v>0</v>
      </c>
      <c r="W205" s="238">
        <f t="shared" si="325"/>
        <v>0</v>
      </c>
      <c r="X205" s="238">
        <f t="shared" si="325"/>
        <v>0</v>
      </c>
      <c r="Y205" s="238">
        <f t="shared" si="325"/>
        <v>0</v>
      </c>
      <c r="Z205" s="240">
        <f t="shared" si="325"/>
        <v>0</v>
      </c>
      <c r="AA205" s="176">
        <f t="shared" si="325"/>
        <v>0</v>
      </c>
      <c r="AB205" s="540">
        <f>SUM(AB206:AB214)</f>
        <v>0</v>
      </c>
      <c r="AC205" s="238">
        <f t="shared" ref="AC205:AF205" si="326">SUM(AC206:AC214)</f>
        <v>0</v>
      </c>
      <c r="AD205" s="238">
        <f t="shared" si="326"/>
        <v>0</v>
      </c>
      <c r="AE205" s="238">
        <f t="shared" si="326"/>
        <v>0</v>
      </c>
      <c r="AF205" s="240">
        <f t="shared" si="326"/>
        <v>0</v>
      </c>
      <c r="AG205" s="646">
        <f>SUM(AG206:AG214)</f>
        <v>0</v>
      </c>
    </row>
    <row r="206" spans="1:33" x14ac:dyDescent="0.25">
      <c r="A206" s="58">
        <v>5211</v>
      </c>
      <c r="B206" s="106" t="s">
        <v>220</v>
      </c>
      <c r="C206" s="458">
        <f t="shared" ref="C206:D215" si="327">SUM(E206,S206,AA206)</f>
        <v>0</v>
      </c>
      <c r="D206" s="484">
        <f t="shared" si="327"/>
        <v>0</v>
      </c>
      <c r="E206" s="243">
        <f t="shared" ref="E206:E229" si="328">SUM(F206:R206)</f>
        <v>0</v>
      </c>
      <c r="F206" s="487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243"/>
      <c r="S206" s="542">
        <f t="shared" ref="S206:S229" si="329">SUM(T206:Z206)</f>
        <v>0</v>
      </c>
      <c r="T206" s="487"/>
      <c r="U206" s="114"/>
      <c r="V206" s="114"/>
      <c r="W206" s="114"/>
      <c r="X206" s="114"/>
      <c r="Y206" s="114"/>
      <c r="Z206" s="243"/>
      <c r="AA206" s="541">
        <f t="shared" ref="AA206:AA215" si="330">SUM(AB206:AF206)</f>
        <v>0</v>
      </c>
      <c r="AB206" s="487"/>
      <c r="AC206" s="114"/>
      <c r="AD206" s="114"/>
      <c r="AE206" s="114"/>
      <c r="AF206" s="243"/>
      <c r="AG206" s="647"/>
    </row>
    <row r="207" spans="1:33" x14ac:dyDescent="0.25">
      <c r="A207" s="68">
        <v>5212</v>
      </c>
      <c r="B207" s="117" t="s">
        <v>221</v>
      </c>
      <c r="C207" s="462">
        <f t="shared" si="327"/>
        <v>0</v>
      </c>
      <c r="D207" s="490">
        <f t="shared" si="327"/>
        <v>0</v>
      </c>
      <c r="E207" s="243">
        <f t="shared" si="328"/>
        <v>0</v>
      </c>
      <c r="F207" s="493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246"/>
      <c r="S207" s="542">
        <f t="shared" si="329"/>
        <v>0</v>
      </c>
      <c r="T207" s="493"/>
      <c r="U207" s="125"/>
      <c r="V207" s="125"/>
      <c r="W207" s="125"/>
      <c r="X207" s="125"/>
      <c r="Y207" s="125"/>
      <c r="Z207" s="246"/>
      <c r="AA207" s="542">
        <f t="shared" si="330"/>
        <v>0</v>
      </c>
      <c r="AB207" s="493"/>
      <c r="AC207" s="125"/>
      <c r="AD207" s="125"/>
      <c r="AE207" s="125"/>
      <c r="AF207" s="246"/>
      <c r="AG207" s="648"/>
    </row>
    <row r="208" spans="1:33" x14ac:dyDescent="0.25">
      <c r="A208" s="68">
        <v>5213</v>
      </c>
      <c r="B208" s="117" t="s">
        <v>222</v>
      </c>
      <c r="C208" s="462">
        <f t="shared" si="327"/>
        <v>0</v>
      </c>
      <c r="D208" s="490">
        <f t="shared" si="327"/>
        <v>0</v>
      </c>
      <c r="E208" s="243">
        <f t="shared" si="328"/>
        <v>0</v>
      </c>
      <c r="F208" s="493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246"/>
      <c r="S208" s="542">
        <f t="shared" si="329"/>
        <v>0</v>
      </c>
      <c r="T208" s="493"/>
      <c r="U208" s="125"/>
      <c r="V208" s="125"/>
      <c r="W208" s="125"/>
      <c r="X208" s="125"/>
      <c r="Y208" s="125"/>
      <c r="Z208" s="246"/>
      <c r="AA208" s="542">
        <f t="shared" si="330"/>
        <v>0</v>
      </c>
      <c r="AB208" s="493"/>
      <c r="AC208" s="125"/>
      <c r="AD208" s="125"/>
      <c r="AE208" s="125"/>
      <c r="AF208" s="246"/>
      <c r="AG208" s="648"/>
    </row>
    <row r="209" spans="1:33" x14ac:dyDescent="0.25">
      <c r="A209" s="68">
        <v>5214</v>
      </c>
      <c r="B209" s="117" t="s">
        <v>223</v>
      </c>
      <c r="C209" s="462">
        <f t="shared" si="327"/>
        <v>0</v>
      </c>
      <c r="D209" s="490">
        <f t="shared" si="327"/>
        <v>0</v>
      </c>
      <c r="E209" s="243">
        <f t="shared" si="328"/>
        <v>0</v>
      </c>
      <c r="F209" s="493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246"/>
      <c r="S209" s="542">
        <f t="shared" si="329"/>
        <v>0</v>
      </c>
      <c r="T209" s="493"/>
      <c r="U209" s="125"/>
      <c r="V209" s="125"/>
      <c r="W209" s="125"/>
      <c r="X209" s="125"/>
      <c r="Y209" s="125"/>
      <c r="Z209" s="246"/>
      <c r="AA209" s="542">
        <f t="shared" si="330"/>
        <v>0</v>
      </c>
      <c r="AB209" s="493"/>
      <c r="AC209" s="125"/>
      <c r="AD209" s="125"/>
      <c r="AE209" s="125"/>
      <c r="AF209" s="246"/>
      <c r="AG209" s="648"/>
    </row>
    <row r="210" spans="1:33" x14ac:dyDescent="0.25">
      <c r="A210" s="68">
        <v>5215</v>
      </c>
      <c r="B210" s="117" t="s">
        <v>224</v>
      </c>
      <c r="C210" s="462">
        <f t="shared" si="327"/>
        <v>0</v>
      </c>
      <c r="D210" s="490">
        <f t="shared" si="327"/>
        <v>0</v>
      </c>
      <c r="E210" s="243">
        <f t="shared" si="328"/>
        <v>0</v>
      </c>
      <c r="F210" s="493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246"/>
      <c r="S210" s="542">
        <f t="shared" si="329"/>
        <v>0</v>
      </c>
      <c r="T210" s="493"/>
      <c r="U210" s="125"/>
      <c r="V210" s="125"/>
      <c r="W210" s="125"/>
      <c r="X210" s="125"/>
      <c r="Y210" s="125"/>
      <c r="Z210" s="246"/>
      <c r="AA210" s="542">
        <f t="shared" si="330"/>
        <v>0</v>
      </c>
      <c r="AB210" s="493"/>
      <c r="AC210" s="125"/>
      <c r="AD210" s="125"/>
      <c r="AE210" s="125"/>
      <c r="AF210" s="246"/>
      <c r="AG210" s="648"/>
    </row>
    <row r="211" spans="1:33" ht="24" x14ac:dyDescent="0.25">
      <c r="A211" s="68">
        <v>5216</v>
      </c>
      <c r="B211" s="117" t="s">
        <v>225</v>
      </c>
      <c r="C211" s="462">
        <f t="shared" si="327"/>
        <v>0</v>
      </c>
      <c r="D211" s="490">
        <f t="shared" si="327"/>
        <v>0</v>
      </c>
      <c r="E211" s="243">
        <f t="shared" si="328"/>
        <v>0</v>
      </c>
      <c r="F211" s="493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246"/>
      <c r="S211" s="542">
        <f t="shared" si="329"/>
        <v>0</v>
      </c>
      <c r="T211" s="493"/>
      <c r="U211" s="125"/>
      <c r="V211" s="125"/>
      <c r="W211" s="125"/>
      <c r="X211" s="125"/>
      <c r="Y211" s="125"/>
      <c r="Z211" s="246"/>
      <c r="AA211" s="542">
        <f t="shared" si="330"/>
        <v>0</v>
      </c>
      <c r="AB211" s="493"/>
      <c r="AC211" s="125"/>
      <c r="AD211" s="125"/>
      <c r="AE211" s="125"/>
      <c r="AF211" s="246"/>
      <c r="AG211" s="648"/>
    </row>
    <row r="212" spans="1:33" x14ac:dyDescent="0.25">
      <c r="A212" s="68">
        <v>5217</v>
      </c>
      <c r="B212" s="117" t="s">
        <v>226</v>
      </c>
      <c r="C212" s="462">
        <f t="shared" si="327"/>
        <v>0</v>
      </c>
      <c r="D212" s="490">
        <f t="shared" si="327"/>
        <v>0</v>
      </c>
      <c r="E212" s="243">
        <f t="shared" si="328"/>
        <v>0</v>
      </c>
      <c r="F212" s="493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246"/>
      <c r="S212" s="542">
        <f t="shared" si="329"/>
        <v>0</v>
      </c>
      <c r="T212" s="493"/>
      <c r="U212" s="125"/>
      <c r="V212" s="125"/>
      <c r="W212" s="125"/>
      <c r="X212" s="125"/>
      <c r="Y212" s="125"/>
      <c r="Z212" s="246"/>
      <c r="AA212" s="542">
        <f t="shared" si="330"/>
        <v>0</v>
      </c>
      <c r="AB212" s="493"/>
      <c r="AC212" s="125"/>
      <c r="AD212" s="125"/>
      <c r="AE212" s="125"/>
      <c r="AF212" s="246"/>
      <c r="AG212" s="648"/>
    </row>
    <row r="213" spans="1:33" x14ac:dyDescent="0.25">
      <c r="A213" s="68">
        <v>5218</v>
      </c>
      <c r="B213" s="117" t="s">
        <v>227</v>
      </c>
      <c r="C213" s="462">
        <f t="shared" si="327"/>
        <v>0</v>
      </c>
      <c r="D213" s="490">
        <f t="shared" si="327"/>
        <v>0</v>
      </c>
      <c r="E213" s="243">
        <f t="shared" si="328"/>
        <v>0</v>
      </c>
      <c r="F213" s="493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246"/>
      <c r="S213" s="542">
        <f t="shared" si="329"/>
        <v>0</v>
      </c>
      <c r="T213" s="493"/>
      <c r="U213" s="125"/>
      <c r="V213" s="125"/>
      <c r="W213" s="125"/>
      <c r="X213" s="125"/>
      <c r="Y213" s="125"/>
      <c r="Z213" s="246"/>
      <c r="AA213" s="542">
        <f t="shared" si="330"/>
        <v>0</v>
      </c>
      <c r="AB213" s="493"/>
      <c r="AC213" s="125"/>
      <c r="AD213" s="125"/>
      <c r="AE213" s="125"/>
      <c r="AF213" s="246"/>
      <c r="AG213" s="648"/>
    </row>
    <row r="214" spans="1:33" x14ac:dyDescent="0.25">
      <c r="A214" s="68">
        <v>5219</v>
      </c>
      <c r="B214" s="117" t="s">
        <v>228</v>
      </c>
      <c r="C214" s="462">
        <f t="shared" si="327"/>
        <v>0</v>
      </c>
      <c r="D214" s="490">
        <f t="shared" si="327"/>
        <v>0</v>
      </c>
      <c r="E214" s="243">
        <f t="shared" si="328"/>
        <v>0</v>
      </c>
      <c r="F214" s="493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246"/>
      <c r="S214" s="542">
        <f t="shared" si="329"/>
        <v>0</v>
      </c>
      <c r="T214" s="493"/>
      <c r="U214" s="125"/>
      <c r="V214" s="125"/>
      <c r="W214" s="125"/>
      <c r="X214" s="125"/>
      <c r="Y214" s="125"/>
      <c r="Z214" s="246"/>
      <c r="AA214" s="542">
        <f t="shared" si="330"/>
        <v>0</v>
      </c>
      <c r="AB214" s="493"/>
      <c r="AC214" s="125"/>
      <c r="AD214" s="125"/>
      <c r="AE214" s="125"/>
      <c r="AF214" s="246"/>
      <c r="AG214" s="648"/>
    </row>
    <row r="215" spans="1:33" ht="13.5" customHeight="1" x14ac:dyDescent="0.25">
      <c r="A215" s="247">
        <v>5220</v>
      </c>
      <c r="B215" s="117" t="s">
        <v>229</v>
      </c>
      <c r="C215" s="462">
        <f t="shared" si="327"/>
        <v>0</v>
      </c>
      <c r="D215" s="490">
        <f t="shared" si="327"/>
        <v>0</v>
      </c>
      <c r="E215" s="243">
        <f t="shared" si="328"/>
        <v>0</v>
      </c>
      <c r="F215" s="493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246"/>
      <c r="S215" s="542">
        <f t="shared" si="329"/>
        <v>0</v>
      </c>
      <c r="T215" s="493"/>
      <c r="U215" s="125"/>
      <c r="V215" s="125"/>
      <c r="W215" s="125"/>
      <c r="X215" s="125"/>
      <c r="Y215" s="125"/>
      <c r="Z215" s="246"/>
      <c r="AA215" s="542">
        <f t="shared" si="330"/>
        <v>0</v>
      </c>
      <c r="AB215" s="493"/>
      <c r="AC215" s="125"/>
      <c r="AD215" s="125"/>
      <c r="AE215" s="125"/>
      <c r="AF215" s="246"/>
      <c r="AG215" s="648"/>
    </row>
    <row r="216" spans="1:33" x14ac:dyDescent="0.25">
      <c r="A216" s="247">
        <v>5230</v>
      </c>
      <c r="B216" s="117" t="s">
        <v>230</v>
      </c>
      <c r="C216" s="462">
        <f t="shared" ref="C216:E216" si="331">SUM(C217:C224)</f>
        <v>0</v>
      </c>
      <c r="D216" s="490">
        <f t="shared" si="331"/>
        <v>0</v>
      </c>
      <c r="E216" s="253">
        <f t="shared" si="331"/>
        <v>0</v>
      </c>
      <c r="F216" s="490">
        <f>SUM(F217:F224)</f>
        <v>0</v>
      </c>
      <c r="G216" s="251">
        <f t="shared" ref="G216:Q216" si="332">SUM(G217:G224)</f>
        <v>0</v>
      </c>
      <c r="H216" s="251">
        <f t="shared" si="332"/>
        <v>0</v>
      </c>
      <c r="I216" s="251">
        <f t="shared" si="332"/>
        <v>0</v>
      </c>
      <c r="J216" s="251">
        <f t="shared" si="332"/>
        <v>0</v>
      </c>
      <c r="K216" s="251">
        <f t="shared" si="332"/>
        <v>0</v>
      </c>
      <c r="L216" s="251">
        <f t="shared" si="332"/>
        <v>0</v>
      </c>
      <c r="M216" s="251">
        <f t="shared" si="332"/>
        <v>0</v>
      </c>
      <c r="N216" s="251">
        <f t="shared" si="332"/>
        <v>0</v>
      </c>
      <c r="O216" s="251">
        <f t="shared" si="332"/>
        <v>0</v>
      </c>
      <c r="P216" s="251">
        <f t="shared" si="332"/>
        <v>0</v>
      </c>
      <c r="Q216" s="251">
        <f t="shared" si="332"/>
        <v>0</v>
      </c>
      <c r="R216" s="253">
        <f>SUM(R217:R224)</f>
        <v>0</v>
      </c>
      <c r="S216" s="118">
        <f t="shared" ref="S216" si="333">SUM(S217:S224)</f>
        <v>0</v>
      </c>
      <c r="T216" s="490">
        <f>SUM(T217:T224)</f>
        <v>0</v>
      </c>
      <c r="U216" s="251">
        <f t="shared" ref="U216:AA216" si="334">SUM(U217:U224)</f>
        <v>0</v>
      </c>
      <c r="V216" s="251">
        <f t="shared" si="334"/>
        <v>0</v>
      </c>
      <c r="W216" s="251">
        <f t="shared" si="334"/>
        <v>0</v>
      </c>
      <c r="X216" s="251">
        <f t="shared" si="334"/>
        <v>0</v>
      </c>
      <c r="Y216" s="251">
        <f t="shared" si="334"/>
        <v>0</v>
      </c>
      <c r="Z216" s="253">
        <f t="shared" si="334"/>
        <v>0</v>
      </c>
      <c r="AA216" s="118">
        <f t="shared" si="334"/>
        <v>0</v>
      </c>
      <c r="AB216" s="490">
        <f>SUM(AB217:AB224)</f>
        <v>0</v>
      </c>
      <c r="AC216" s="251">
        <f t="shared" ref="AC216:AF216" si="335">SUM(AC217:AC224)</f>
        <v>0</v>
      </c>
      <c r="AD216" s="251">
        <f t="shared" si="335"/>
        <v>0</v>
      </c>
      <c r="AE216" s="251">
        <f t="shared" si="335"/>
        <v>0</v>
      </c>
      <c r="AF216" s="253">
        <f t="shared" si="335"/>
        <v>0</v>
      </c>
      <c r="AG216" s="649">
        <f>SUM(AG217:AG224)</f>
        <v>0</v>
      </c>
    </row>
    <row r="217" spans="1:33" x14ac:dyDescent="0.25">
      <c r="A217" s="68">
        <v>5231</v>
      </c>
      <c r="B217" s="117" t="s">
        <v>231</v>
      </c>
      <c r="C217" s="462">
        <f t="shared" ref="C217:D226" si="336">SUM(E217,S217,AA217)</f>
        <v>0</v>
      </c>
      <c r="D217" s="490">
        <f t="shared" si="336"/>
        <v>0</v>
      </c>
      <c r="E217" s="246">
        <f t="shared" si="328"/>
        <v>0</v>
      </c>
      <c r="F217" s="493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246"/>
      <c r="S217" s="542">
        <f t="shared" si="329"/>
        <v>0</v>
      </c>
      <c r="T217" s="493"/>
      <c r="U217" s="125"/>
      <c r="V217" s="125"/>
      <c r="W217" s="125"/>
      <c r="X217" s="125"/>
      <c r="Y217" s="125"/>
      <c r="Z217" s="246"/>
      <c r="AA217" s="542">
        <f t="shared" ref="AA217:AA226" si="337">SUM(AB217:AF217)</f>
        <v>0</v>
      </c>
      <c r="AB217" s="493"/>
      <c r="AC217" s="125"/>
      <c r="AD217" s="125"/>
      <c r="AE217" s="125"/>
      <c r="AF217" s="246"/>
      <c r="AG217" s="648"/>
    </row>
    <row r="218" spans="1:33" x14ac:dyDescent="0.25">
      <c r="A218" s="68">
        <v>5232</v>
      </c>
      <c r="B218" s="117" t="s">
        <v>232</v>
      </c>
      <c r="C218" s="462">
        <f t="shared" si="336"/>
        <v>0</v>
      </c>
      <c r="D218" s="490">
        <f t="shared" si="336"/>
        <v>0</v>
      </c>
      <c r="E218" s="246">
        <f t="shared" si="328"/>
        <v>0</v>
      </c>
      <c r="F218" s="493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246"/>
      <c r="S218" s="542">
        <f t="shared" si="329"/>
        <v>0</v>
      </c>
      <c r="T218" s="493"/>
      <c r="U218" s="125"/>
      <c r="V218" s="125"/>
      <c r="W218" s="125"/>
      <c r="X218" s="125"/>
      <c r="Y218" s="125"/>
      <c r="Z218" s="246"/>
      <c r="AA218" s="542">
        <f t="shared" si="337"/>
        <v>0</v>
      </c>
      <c r="AB218" s="493"/>
      <c r="AC218" s="125"/>
      <c r="AD218" s="125"/>
      <c r="AE218" s="125"/>
      <c r="AF218" s="246"/>
      <c r="AG218" s="648"/>
    </row>
    <row r="219" spans="1:33" x14ac:dyDescent="0.25">
      <c r="A219" s="68">
        <v>5233</v>
      </c>
      <c r="B219" s="117" t="s">
        <v>233</v>
      </c>
      <c r="C219" s="462">
        <f t="shared" si="336"/>
        <v>0</v>
      </c>
      <c r="D219" s="490">
        <f t="shared" si="336"/>
        <v>0</v>
      </c>
      <c r="E219" s="246">
        <f t="shared" si="328"/>
        <v>0</v>
      </c>
      <c r="F219" s="493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246"/>
      <c r="S219" s="542">
        <f t="shared" si="329"/>
        <v>0</v>
      </c>
      <c r="T219" s="493"/>
      <c r="U219" s="125"/>
      <c r="V219" s="125"/>
      <c r="W219" s="125"/>
      <c r="X219" s="125"/>
      <c r="Y219" s="125"/>
      <c r="Z219" s="246"/>
      <c r="AA219" s="542">
        <f t="shared" si="337"/>
        <v>0</v>
      </c>
      <c r="AB219" s="493"/>
      <c r="AC219" s="125"/>
      <c r="AD219" s="125"/>
      <c r="AE219" s="125"/>
      <c r="AF219" s="246"/>
      <c r="AG219" s="648"/>
    </row>
    <row r="220" spans="1:33" ht="24" x14ac:dyDescent="0.25">
      <c r="A220" s="68">
        <v>5234</v>
      </c>
      <c r="B220" s="117" t="s">
        <v>234</v>
      </c>
      <c r="C220" s="462">
        <f t="shared" si="336"/>
        <v>0</v>
      </c>
      <c r="D220" s="490">
        <f t="shared" si="336"/>
        <v>0</v>
      </c>
      <c r="E220" s="246">
        <f t="shared" si="328"/>
        <v>0</v>
      </c>
      <c r="F220" s="493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246"/>
      <c r="S220" s="542">
        <f t="shared" si="329"/>
        <v>0</v>
      </c>
      <c r="T220" s="493"/>
      <c r="U220" s="125"/>
      <c r="V220" s="125"/>
      <c r="W220" s="125"/>
      <c r="X220" s="125"/>
      <c r="Y220" s="125"/>
      <c r="Z220" s="246"/>
      <c r="AA220" s="542">
        <f t="shared" si="337"/>
        <v>0</v>
      </c>
      <c r="AB220" s="493"/>
      <c r="AC220" s="125"/>
      <c r="AD220" s="125"/>
      <c r="AE220" s="125"/>
      <c r="AF220" s="246"/>
      <c r="AG220" s="648"/>
    </row>
    <row r="221" spans="1:33" ht="14.25" customHeight="1" x14ac:dyDescent="0.25">
      <c r="A221" s="68">
        <v>5236</v>
      </c>
      <c r="B221" s="117" t="s">
        <v>235</v>
      </c>
      <c r="C221" s="462">
        <f t="shared" si="336"/>
        <v>0</v>
      </c>
      <c r="D221" s="490">
        <f t="shared" si="336"/>
        <v>0</v>
      </c>
      <c r="E221" s="246">
        <f t="shared" si="328"/>
        <v>0</v>
      </c>
      <c r="F221" s="493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246"/>
      <c r="S221" s="542">
        <f t="shared" si="329"/>
        <v>0</v>
      </c>
      <c r="T221" s="493"/>
      <c r="U221" s="125"/>
      <c r="V221" s="125"/>
      <c r="W221" s="125"/>
      <c r="X221" s="125"/>
      <c r="Y221" s="125"/>
      <c r="Z221" s="246"/>
      <c r="AA221" s="542">
        <f t="shared" si="337"/>
        <v>0</v>
      </c>
      <c r="AB221" s="493"/>
      <c r="AC221" s="125"/>
      <c r="AD221" s="125"/>
      <c r="AE221" s="125"/>
      <c r="AF221" s="246"/>
      <c r="AG221" s="648"/>
    </row>
    <row r="222" spans="1:33" ht="14.25" customHeight="1" x14ac:dyDescent="0.25">
      <c r="A222" s="68">
        <v>5237</v>
      </c>
      <c r="B222" s="117" t="s">
        <v>236</v>
      </c>
      <c r="C222" s="462">
        <f t="shared" si="336"/>
        <v>0</v>
      </c>
      <c r="D222" s="490">
        <f t="shared" si="336"/>
        <v>0</v>
      </c>
      <c r="E222" s="246">
        <f t="shared" si="328"/>
        <v>0</v>
      </c>
      <c r="F222" s="493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246"/>
      <c r="S222" s="542">
        <f t="shared" si="329"/>
        <v>0</v>
      </c>
      <c r="T222" s="493"/>
      <c r="U222" s="125"/>
      <c r="V222" s="125"/>
      <c r="W222" s="125"/>
      <c r="X222" s="125"/>
      <c r="Y222" s="125"/>
      <c r="Z222" s="246"/>
      <c r="AA222" s="542">
        <f t="shared" si="337"/>
        <v>0</v>
      </c>
      <c r="AB222" s="493"/>
      <c r="AC222" s="125"/>
      <c r="AD222" s="125"/>
      <c r="AE222" s="125"/>
      <c r="AF222" s="246"/>
      <c r="AG222" s="648"/>
    </row>
    <row r="223" spans="1:33" ht="24" x14ac:dyDescent="0.25">
      <c r="A223" s="68">
        <v>5238</v>
      </c>
      <c r="B223" s="117" t="s">
        <v>237</v>
      </c>
      <c r="C223" s="462">
        <f t="shared" si="336"/>
        <v>0</v>
      </c>
      <c r="D223" s="490">
        <f t="shared" si="336"/>
        <v>0</v>
      </c>
      <c r="E223" s="246">
        <f t="shared" si="328"/>
        <v>0</v>
      </c>
      <c r="F223" s="493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246"/>
      <c r="S223" s="542">
        <f t="shared" si="329"/>
        <v>0</v>
      </c>
      <c r="T223" s="493"/>
      <c r="U223" s="125"/>
      <c r="V223" s="125"/>
      <c r="W223" s="125"/>
      <c r="X223" s="125"/>
      <c r="Y223" s="125"/>
      <c r="Z223" s="246"/>
      <c r="AA223" s="542">
        <f t="shared" si="337"/>
        <v>0</v>
      </c>
      <c r="AB223" s="493"/>
      <c r="AC223" s="125"/>
      <c r="AD223" s="125"/>
      <c r="AE223" s="125"/>
      <c r="AF223" s="246"/>
      <c r="AG223" s="648"/>
    </row>
    <row r="224" spans="1:33" ht="24" x14ac:dyDescent="0.25">
      <c r="A224" s="68">
        <v>5239</v>
      </c>
      <c r="B224" s="117" t="s">
        <v>238</v>
      </c>
      <c r="C224" s="462">
        <f t="shared" si="336"/>
        <v>0</v>
      </c>
      <c r="D224" s="490">
        <f t="shared" si="336"/>
        <v>0</v>
      </c>
      <c r="E224" s="246">
        <f t="shared" si="328"/>
        <v>0</v>
      </c>
      <c r="F224" s="493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246"/>
      <c r="S224" s="542">
        <f t="shared" si="329"/>
        <v>0</v>
      </c>
      <c r="T224" s="493"/>
      <c r="U224" s="125"/>
      <c r="V224" s="125"/>
      <c r="W224" s="125"/>
      <c r="X224" s="125"/>
      <c r="Y224" s="125"/>
      <c r="Z224" s="246"/>
      <c r="AA224" s="542">
        <f t="shared" si="337"/>
        <v>0</v>
      </c>
      <c r="AB224" s="493"/>
      <c r="AC224" s="125"/>
      <c r="AD224" s="125"/>
      <c r="AE224" s="125"/>
      <c r="AF224" s="246"/>
      <c r="AG224" s="648"/>
    </row>
    <row r="225" spans="1:33" ht="24" x14ac:dyDescent="0.25">
      <c r="A225" s="247">
        <v>5240</v>
      </c>
      <c r="B225" s="117" t="s">
        <v>239</v>
      </c>
      <c r="C225" s="462">
        <f t="shared" si="336"/>
        <v>0</v>
      </c>
      <c r="D225" s="490">
        <f t="shared" si="336"/>
        <v>0</v>
      </c>
      <c r="E225" s="246">
        <f t="shared" si="328"/>
        <v>0</v>
      </c>
      <c r="F225" s="493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246"/>
      <c r="S225" s="542">
        <f t="shared" si="329"/>
        <v>0</v>
      </c>
      <c r="T225" s="493"/>
      <c r="U225" s="125"/>
      <c r="V225" s="125"/>
      <c r="W225" s="125"/>
      <c r="X225" s="125"/>
      <c r="Y225" s="125"/>
      <c r="Z225" s="246"/>
      <c r="AA225" s="542">
        <f t="shared" si="337"/>
        <v>0</v>
      </c>
      <c r="AB225" s="493"/>
      <c r="AC225" s="125"/>
      <c r="AD225" s="125"/>
      <c r="AE225" s="125"/>
      <c r="AF225" s="246"/>
      <c r="AG225" s="648"/>
    </row>
    <row r="226" spans="1:33" x14ac:dyDescent="0.25">
      <c r="A226" s="247">
        <v>5250</v>
      </c>
      <c r="B226" s="117" t="s">
        <v>240</v>
      </c>
      <c r="C226" s="462">
        <f t="shared" si="336"/>
        <v>0</v>
      </c>
      <c r="D226" s="490">
        <f t="shared" si="336"/>
        <v>0</v>
      </c>
      <c r="E226" s="246">
        <f t="shared" si="328"/>
        <v>0</v>
      </c>
      <c r="F226" s="493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246"/>
      <c r="S226" s="542">
        <f t="shared" si="329"/>
        <v>0</v>
      </c>
      <c r="T226" s="493"/>
      <c r="U226" s="125"/>
      <c r="V226" s="125"/>
      <c r="W226" s="125"/>
      <c r="X226" s="125"/>
      <c r="Y226" s="125"/>
      <c r="Z226" s="246"/>
      <c r="AA226" s="542">
        <f t="shared" si="337"/>
        <v>0</v>
      </c>
      <c r="AB226" s="493"/>
      <c r="AC226" s="125"/>
      <c r="AD226" s="125"/>
      <c r="AE226" s="125"/>
      <c r="AF226" s="246"/>
      <c r="AG226" s="648"/>
    </row>
    <row r="227" spans="1:33" x14ac:dyDescent="0.25">
      <c r="A227" s="247">
        <v>5260</v>
      </c>
      <c r="B227" s="117" t="s">
        <v>241</v>
      </c>
      <c r="C227" s="462">
        <f t="shared" ref="C227" si="338">SUM(C228)</f>
        <v>0</v>
      </c>
      <c r="D227" s="490">
        <f t="shared" ref="D227:E227" si="339">SUM(D228)</f>
        <v>0</v>
      </c>
      <c r="E227" s="253">
        <f t="shared" si="339"/>
        <v>0</v>
      </c>
      <c r="F227" s="490">
        <f>SUM(F228)</f>
        <v>0</v>
      </c>
      <c r="G227" s="251">
        <f t="shared" ref="G227:Q227" si="340">SUM(G228)</f>
        <v>0</v>
      </c>
      <c r="H227" s="251">
        <f t="shared" si="340"/>
        <v>0</v>
      </c>
      <c r="I227" s="251">
        <f t="shared" si="340"/>
        <v>0</v>
      </c>
      <c r="J227" s="251">
        <f t="shared" si="340"/>
        <v>0</v>
      </c>
      <c r="K227" s="251">
        <f t="shared" si="340"/>
        <v>0</v>
      </c>
      <c r="L227" s="251">
        <f t="shared" si="340"/>
        <v>0</v>
      </c>
      <c r="M227" s="251">
        <f t="shared" si="340"/>
        <v>0</v>
      </c>
      <c r="N227" s="251">
        <f t="shared" si="340"/>
        <v>0</v>
      </c>
      <c r="O227" s="251">
        <f t="shared" si="340"/>
        <v>0</v>
      </c>
      <c r="P227" s="251">
        <f t="shared" si="340"/>
        <v>0</v>
      </c>
      <c r="Q227" s="251">
        <f t="shared" si="340"/>
        <v>0</v>
      </c>
      <c r="R227" s="253">
        <f>SUM(R228)</f>
        <v>0</v>
      </c>
      <c r="S227" s="118">
        <f t="shared" ref="S227" si="341">SUM(S228)</f>
        <v>0</v>
      </c>
      <c r="T227" s="490">
        <f>SUM(T228)</f>
        <v>0</v>
      </c>
      <c r="U227" s="251">
        <f t="shared" ref="U227:AA227" si="342">SUM(U228)</f>
        <v>0</v>
      </c>
      <c r="V227" s="251">
        <f t="shared" si="342"/>
        <v>0</v>
      </c>
      <c r="W227" s="251">
        <f t="shared" si="342"/>
        <v>0</v>
      </c>
      <c r="X227" s="251">
        <f t="shared" si="342"/>
        <v>0</v>
      </c>
      <c r="Y227" s="251">
        <f t="shared" si="342"/>
        <v>0</v>
      </c>
      <c r="Z227" s="253">
        <f t="shared" si="342"/>
        <v>0</v>
      </c>
      <c r="AA227" s="118">
        <f t="shared" si="342"/>
        <v>0</v>
      </c>
      <c r="AB227" s="490">
        <f>SUM(AB228)</f>
        <v>0</v>
      </c>
      <c r="AC227" s="251">
        <f t="shared" ref="AC227:AF227" si="343">SUM(AC228)</f>
        <v>0</v>
      </c>
      <c r="AD227" s="251">
        <f t="shared" si="343"/>
        <v>0</v>
      </c>
      <c r="AE227" s="251">
        <f t="shared" si="343"/>
        <v>0</v>
      </c>
      <c r="AF227" s="253">
        <f t="shared" si="343"/>
        <v>0</v>
      </c>
      <c r="AG227" s="649">
        <f>SUM(AG228)</f>
        <v>0</v>
      </c>
    </row>
    <row r="228" spans="1:33" ht="24" x14ac:dyDescent="0.25">
      <c r="A228" s="68">
        <v>5269</v>
      </c>
      <c r="B228" s="117" t="s">
        <v>242</v>
      </c>
      <c r="C228" s="462">
        <f t="shared" ref="C228:D229" si="344">SUM(E228,S228,AA228)</f>
        <v>0</v>
      </c>
      <c r="D228" s="490">
        <f t="shared" si="344"/>
        <v>0</v>
      </c>
      <c r="E228" s="246">
        <f t="shared" si="328"/>
        <v>0</v>
      </c>
      <c r="F228" s="493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246"/>
      <c r="S228" s="542">
        <f t="shared" si="329"/>
        <v>0</v>
      </c>
      <c r="T228" s="493"/>
      <c r="U228" s="125"/>
      <c r="V228" s="125"/>
      <c r="W228" s="125"/>
      <c r="X228" s="125"/>
      <c r="Y228" s="125"/>
      <c r="Z228" s="246"/>
      <c r="AA228" s="542">
        <f t="shared" ref="AA228:AA229" si="345">SUM(AB228:AF228)</f>
        <v>0</v>
      </c>
      <c r="AB228" s="493"/>
      <c r="AC228" s="125"/>
      <c r="AD228" s="125"/>
      <c r="AE228" s="125"/>
      <c r="AF228" s="246"/>
      <c r="AG228" s="648"/>
    </row>
    <row r="229" spans="1:33" ht="24" x14ac:dyDescent="0.25">
      <c r="A229" s="234">
        <v>5270</v>
      </c>
      <c r="B229" s="164" t="s">
        <v>243</v>
      </c>
      <c r="C229" s="509">
        <f t="shared" si="344"/>
        <v>0</v>
      </c>
      <c r="D229" s="540">
        <f t="shared" si="344"/>
        <v>0</v>
      </c>
      <c r="E229" s="259">
        <f t="shared" si="328"/>
        <v>0</v>
      </c>
      <c r="F229" s="520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9"/>
      <c r="S229" s="543">
        <f t="shared" si="329"/>
        <v>0</v>
      </c>
      <c r="T229" s="520"/>
      <c r="U229" s="257"/>
      <c r="V229" s="257"/>
      <c r="W229" s="257"/>
      <c r="X229" s="257"/>
      <c r="Y229" s="257"/>
      <c r="Z229" s="259"/>
      <c r="AA229" s="543">
        <f t="shared" si="345"/>
        <v>0</v>
      </c>
      <c r="AB229" s="520"/>
      <c r="AC229" s="257"/>
      <c r="AD229" s="257"/>
      <c r="AE229" s="257"/>
      <c r="AF229" s="259"/>
      <c r="AG229" s="650"/>
    </row>
    <row r="230" spans="1:33" x14ac:dyDescent="0.25">
      <c r="A230" s="218">
        <v>6000</v>
      </c>
      <c r="B230" s="218" t="s">
        <v>244</v>
      </c>
      <c r="C230" s="536">
        <f t="shared" ref="C230:E230" si="346">C231+C251+C258</f>
        <v>0</v>
      </c>
      <c r="D230" s="537">
        <f t="shared" si="346"/>
        <v>0</v>
      </c>
      <c r="E230" s="538">
        <f t="shared" si="346"/>
        <v>0</v>
      </c>
      <c r="F230" s="537">
        <f>F231+F251+F258</f>
        <v>0</v>
      </c>
      <c r="G230" s="539">
        <f t="shared" ref="G230:Q230" si="347">G231+G251+G258</f>
        <v>0</v>
      </c>
      <c r="H230" s="539">
        <f t="shared" si="347"/>
        <v>0</v>
      </c>
      <c r="I230" s="539">
        <f t="shared" si="347"/>
        <v>0</v>
      </c>
      <c r="J230" s="539">
        <f t="shared" si="347"/>
        <v>0</v>
      </c>
      <c r="K230" s="539">
        <f t="shared" si="347"/>
        <v>0</v>
      </c>
      <c r="L230" s="539">
        <f t="shared" si="347"/>
        <v>0</v>
      </c>
      <c r="M230" s="539">
        <f t="shared" si="347"/>
        <v>0</v>
      </c>
      <c r="N230" s="539">
        <f t="shared" si="347"/>
        <v>0</v>
      </c>
      <c r="O230" s="539">
        <f t="shared" si="347"/>
        <v>0</v>
      </c>
      <c r="P230" s="539">
        <f t="shared" si="347"/>
        <v>0</v>
      </c>
      <c r="Q230" s="539">
        <f t="shared" si="347"/>
        <v>0</v>
      </c>
      <c r="R230" s="538">
        <f>R231+R251+R258</f>
        <v>0</v>
      </c>
      <c r="S230" s="537">
        <f t="shared" ref="S230" si="348">S231+S251+S258</f>
        <v>0</v>
      </c>
      <c r="T230" s="537">
        <f>T231+T251+T258</f>
        <v>0</v>
      </c>
      <c r="U230" s="539">
        <f t="shared" ref="U230:AA230" si="349">U231+U251+U258</f>
        <v>0</v>
      </c>
      <c r="V230" s="539">
        <f t="shared" si="349"/>
        <v>0</v>
      </c>
      <c r="W230" s="539">
        <f t="shared" si="349"/>
        <v>0</v>
      </c>
      <c r="X230" s="539">
        <f t="shared" si="349"/>
        <v>0</v>
      </c>
      <c r="Y230" s="539">
        <f t="shared" si="349"/>
        <v>0</v>
      </c>
      <c r="Z230" s="538">
        <f t="shared" si="349"/>
        <v>0</v>
      </c>
      <c r="AA230" s="537">
        <f t="shared" si="349"/>
        <v>0</v>
      </c>
      <c r="AB230" s="537">
        <f>AB231+AB251+AB258</f>
        <v>0</v>
      </c>
      <c r="AC230" s="223">
        <f t="shared" ref="AC230:AF230" si="350">AC231+AC251+AC258</f>
        <v>0</v>
      </c>
      <c r="AD230" s="223">
        <f t="shared" si="350"/>
        <v>0</v>
      </c>
      <c r="AE230" s="223">
        <f t="shared" si="350"/>
        <v>0</v>
      </c>
      <c r="AF230" s="225">
        <f t="shared" si="350"/>
        <v>0</v>
      </c>
      <c r="AG230" s="644">
        <f>AG231+AG251+AG258</f>
        <v>0</v>
      </c>
    </row>
    <row r="231" spans="1:33" ht="14.25" customHeight="1" x14ac:dyDescent="0.25">
      <c r="A231" s="145">
        <v>6200</v>
      </c>
      <c r="B231" s="284" t="s">
        <v>245</v>
      </c>
      <c r="C231" s="550">
        <f t="shared" ref="C231:E231" si="351">SUM(C232,C233,C235,C238,C244,C245,C246)</f>
        <v>0</v>
      </c>
      <c r="D231" s="551">
        <f t="shared" si="351"/>
        <v>0</v>
      </c>
      <c r="E231" s="230">
        <f t="shared" si="351"/>
        <v>0</v>
      </c>
      <c r="F231" s="551">
        <f>SUM(F232,F233,F235,F238,F244,F245,F246)</f>
        <v>0</v>
      </c>
      <c r="G231" s="300">
        <f t="shared" ref="G231:Q231" si="352">SUM(G232,G233,G235,G238,G244,G245,G246)</f>
        <v>0</v>
      </c>
      <c r="H231" s="300">
        <f t="shared" si="352"/>
        <v>0</v>
      </c>
      <c r="I231" s="300">
        <f t="shared" si="352"/>
        <v>0</v>
      </c>
      <c r="J231" s="300">
        <f t="shared" si="352"/>
        <v>0</v>
      </c>
      <c r="K231" s="300">
        <f t="shared" si="352"/>
        <v>0</v>
      </c>
      <c r="L231" s="300">
        <f t="shared" si="352"/>
        <v>0</v>
      </c>
      <c r="M231" s="300">
        <f t="shared" si="352"/>
        <v>0</v>
      </c>
      <c r="N231" s="300">
        <f t="shared" si="352"/>
        <v>0</v>
      </c>
      <c r="O231" s="300">
        <f t="shared" si="352"/>
        <v>0</v>
      </c>
      <c r="P231" s="300">
        <f t="shared" si="352"/>
        <v>0</v>
      </c>
      <c r="Q231" s="300">
        <f t="shared" si="352"/>
        <v>0</v>
      </c>
      <c r="R231" s="230">
        <f>SUM(R232,R233,R235,R238,R244,R245,R246)</f>
        <v>0</v>
      </c>
      <c r="S231" s="297">
        <f t="shared" ref="S231" si="353">SUM(S232,S233,S235,S238,S244,S245,S246)</f>
        <v>0</v>
      </c>
      <c r="T231" s="551">
        <f>SUM(T232,T233,T235,T238,T244,T245,T246)</f>
        <v>0</v>
      </c>
      <c r="U231" s="300">
        <f t="shared" ref="U231:AA231" si="354">SUM(U232,U233,U235,U238,U244,U245,U246)</f>
        <v>0</v>
      </c>
      <c r="V231" s="300">
        <f t="shared" si="354"/>
        <v>0</v>
      </c>
      <c r="W231" s="300">
        <f t="shared" si="354"/>
        <v>0</v>
      </c>
      <c r="X231" s="300">
        <f t="shared" si="354"/>
        <v>0</v>
      </c>
      <c r="Y231" s="300">
        <f t="shared" si="354"/>
        <v>0</v>
      </c>
      <c r="Z231" s="230">
        <f t="shared" si="354"/>
        <v>0</v>
      </c>
      <c r="AA231" s="297">
        <f t="shared" si="354"/>
        <v>0</v>
      </c>
      <c r="AB231" s="551">
        <f>SUM(AB232,AB233,AB235,AB238,AB244,AB245,AB246)</f>
        <v>0</v>
      </c>
      <c r="AC231" s="300">
        <f t="shared" ref="AC231:AF231" si="355">SUM(AC232,AC233,AC235,AC238,AC244,AC245,AC246)</f>
        <v>0</v>
      </c>
      <c r="AD231" s="300">
        <f t="shared" si="355"/>
        <v>0</v>
      </c>
      <c r="AE231" s="300">
        <f t="shared" si="355"/>
        <v>0</v>
      </c>
      <c r="AF231" s="230">
        <f t="shared" si="355"/>
        <v>0</v>
      </c>
      <c r="AG231" s="645">
        <f>SUM(AG232,AG233,AG235,AG238,AG244,AG245,AG246)</f>
        <v>0</v>
      </c>
    </row>
    <row r="232" spans="1:33" ht="24" x14ac:dyDescent="0.25">
      <c r="A232" s="578">
        <v>6220</v>
      </c>
      <c r="B232" s="106" t="s">
        <v>246</v>
      </c>
      <c r="C232" s="458">
        <f t="shared" ref="C232:D232" si="356">SUM(E232,S232,AA232)</f>
        <v>0</v>
      </c>
      <c r="D232" s="484">
        <f t="shared" si="356"/>
        <v>0</v>
      </c>
      <c r="E232" s="243">
        <f t="shared" ref="E232" si="357">SUM(F232:R232)</f>
        <v>0</v>
      </c>
      <c r="F232" s="487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243"/>
      <c r="S232" s="541">
        <f t="shared" ref="S232" si="358">SUM(T232:Z232)</f>
        <v>0</v>
      </c>
      <c r="T232" s="487"/>
      <c r="U232" s="114"/>
      <c r="V232" s="114"/>
      <c r="W232" s="114"/>
      <c r="X232" s="114"/>
      <c r="Y232" s="114"/>
      <c r="Z232" s="243"/>
      <c r="AA232" s="541">
        <f t="shared" ref="AA232" si="359">SUM(AB232:AF232)</f>
        <v>0</v>
      </c>
      <c r="AB232" s="487"/>
      <c r="AC232" s="114"/>
      <c r="AD232" s="114"/>
      <c r="AE232" s="114"/>
      <c r="AF232" s="243"/>
      <c r="AG232" s="647"/>
    </row>
    <row r="233" spans="1:33" x14ac:dyDescent="0.25">
      <c r="A233" s="247">
        <v>6230</v>
      </c>
      <c r="B233" s="117" t="s">
        <v>247</v>
      </c>
      <c r="C233" s="462">
        <f t="shared" ref="C233" si="360">SUM(C234)</f>
        <v>0</v>
      </c>
      <c r="D233" s="490">
        <f t="shared" ref="D233:E233" si="361">SUM(D234)</f>
        <v>0</v>
      </c>
      <c r="E233" s="246">
        <f t="shared" si="361"/>
        <v>0</v>
      </c>
      <c r="F233" s="493">
        <f>SUM(F234)</f>
        <v>0</v>
      </c>
      <c r="G233" s="125">
        <f t="shared" ref="G233:S233" si="362">SUM(G234)</f>
        <v>0</v>
      </c>
      <c r="H233" s="125">
        <f t="shared" si="362"/>
        <v>0</v>
      </c>
      <c r="I233" s="125">
        <f t="shared" si="362"/>
        <v>0</v>
      </c>
      <c r="J233" s="125">
        <f t="shared" si="362"/>
        <v>0</v>
      </c>
      <c r="K233" s="125">
        <f t="shared" si="362"/>
        <v>0</v>
      </c>
      <c r="L233" s="125">
        <f t="shared" si="362"/>
        <v>0</v>
      </c>
      <c r="M233" s="125">
        <f t="shared" si="362"/>
        <v>0</v>
      </c>
      <c r="N233" s="125">
        <f t="shared" si="362"/>
        <v>0</v>
      </c>
      <c r="O233" s="125">
        <f t="shared" si="362"/>
        <v>0</v>
      </c>
      <c r="P233" s="125">
        <f t="shared" si="362"/>
        <v>0</v>
      </c>
      <c r="Q233" s="125">
        <f t="shared" si="362"/>
        <v>0</v>
      </c>
      <c r="R233" s="246">
        <f t="shared" si="362"/>
        <v>0</v>
      </c>
      <c r="S233" s="542">
        <f t="shared" si="362"/>
        <v>0</v>
      </c>
      <c r="T233" s="493">
        <f>SUM(T234)</f>
        <v>0</v>
      </c>
      <c r="U233" s="125">
        <f t="shared" ref="U233:AA233" si="363">SUM(U234)</f>
        <v>0</v>
      </c>
      <c r="V233" s="125">
        <f t="shared" si="363"/>
        <v>0</v>
      </c>
      <c r="W233" s="125">
        <f t="shared" si="363"/>
        <v>0</v>
      </c>
      <c r="X233" s="125">
        <f t="shared" si="363"/>
        <v>0</v>
      </c>
      <c r="Y233" s="125">
        <f t="shared" si="363"/>
        <v>0</v>
      </c>
      <c r="Z233" s="246">
        <f t="shared" si="363"/>
        <v>0</v>
      </c>
      <c r="AA233" s="542">
        <f t="shared" si="363"/>
        <v>0</v>
      </c>
      <c r="AB233" s="493">
        <f>SUM(AB234)</f>
        <v>0</v>
      </c>
      <c r="AC233" s="125">
        <f t="shared" ref="AC233:AF233" si="364">SUM(AC234)</f>
        <v>0</v>
      </c>
      <c r="AD233" s="125">
        <f t="shared" si="364"/>
        <v>0</v>
      </c>
      <c r="AE233" s="125">
        <f t="shared" si="364"/>
        <v>0</v>
      </c>
      <c r="AF233" s="246">
        <f t="shared" si="364"/>
        <v>0</v>
      </c>
      <c r="AG233" s="648">
        <f>SUM(AG234)</f>
        <v>0</v>
      </c>
    </row>
    <row r="234" spans="1:33" ht="24" x14ac:dyDescent="0.25">
      <c r="A234" s="163">
        <v>6239</v>
      </c>
      <c r="B234" s="106" t="s">
        <v>248</v>
      </c>
      <c r="C234" s="458">
        <f t="shared" ref="C234:D234" si="365">SUM(E234,S234,AA234)</f>
        <v>0</v>
      </c>
      <c r="D234" s="490">
        <f t="shared" si="365"/>
        <v>0</v>
      </c>
      <c r="E234" s="243">
        <f t="shared" ref="E234" si="366">SUM(F234:R234)</f>
        <v>0</v>
      </c>
      <c r="F234" s="487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243"/>
      <c r="S234" s="541">
        <f t="shared" ref="S234" si="367">SUM(T234:Z234)</f>
        <v>0</v>
      </c>
      <c r="T234" s="487"/>
      <c r="U234" s="114"/>
      <c r="V234" s="114"/>
      <c r="W234" s="114"/>
      <c r="X234" s="114"/>
      <c r="Y234" s="114"/>
      <c r="Z234" s="243"/>
      <c r="AA234" s="541">
        <f t="shared" ref="AA234" si="368">SUM(AB234:AF234)</f>
        <v>0</v>
      </c>
      <c r="AB234" s="487"/>
      <c r="AC234" s="114"/>
      <c r="AD234" s="114"/>
      <c r="AE234" s="114"/>
      <c r="AF234" s="243"/>
      <c r="AG234" s="647"/>
    </row>
    <row r="235" spans="1:33" ht="24" x14ac:dyDescent="0.25">
      <c r="A235" s="247">
        <v>6240</v>
      </c>
      <c r="B235" s="117" t="s">
        <v>249</v>
      </c>
      <c r="C235" s="462">
        <f t="shared" ref="C235:E235" si="369">SUM(C236:C237)</f>
        <v>0</v>
      </c>
      <c r="D235" s="490">
        <f t="shared" si="369"/>
        <v>0</v>
      </c>
      <c r="E235" s="253">
        <f t="shared" si="369"/>
        <v>0</v>
      </c>
      <c r="F235" s="490">
        <f>SUM(F236:F237)</f>
        <v>0</v>
      </c>
      <c r="G235" s="251">
        <f t="shared" ref="G235:Q235" si="370">SUM(G236:G237)</f>
        <v>0</v>
      </c>
      <c r="H235" s="251">
        <f t="shared" si="370"/>
        <v>0</v>
      </c>
      <c r="I235" s="251">
        <f t="shared" si="370"/>
        <v>0</v>
      </c>
      <c r="J235" s="251">
        <f t="shared" si="370"/>
        <v>0</v>
      </c>
      <c r="K235" s="251">
        <f t="shared" si="370"/>
        <v>0</v>
      </c>
      <c r="L235" s="251">
        <f t="shared" si="370"/>
        <v>0</v>
      </c>
      <c r="M235" s="251">
        <f t="shared" si="370"/>
        <v>0</v>
      </c>
      <c r="N235" s="251">
        <f t="shared" si="370"/>
        <v>0</v>
      </c>
      <c r="O235" s="251">
        <f t="shared" si="370"/>
        <v>0</v>
      </c>
      <c r="P235" s="251">
        <f t="shared" si="370"/>
        <v>0</v>
      </c>
      <c r="Q235" s="251">
        <f t="shared" si="370"/>
        <v>0</v>
      </c>
      <c r="R235" s="253">
        <f>SUM(R236:R237)</f>
        <v>0</v>
      </c>
      <c r="S235" s="118">
        <f t="shared" ref="S235" si="371">SUM(S236:S237)</f>
        <v>0</v>
      </c>
      <c r="T235" s="490">
        <f>SUM(T236:T237)</f>
        <v>0</v>
      </c>
      <c r="U235" s="251">
        <f t="shared" ref="U235:AA235" si="372">SUM(U236:U237)</f>
        <v>0</v>
      </c>
      <c r="V235" s="251">
        <f t="shared" si="372"/>
        <v>0</v>
      </c>
      <c r="W235" s="251">
        <f t="shared" si="372"/>
        <v>0</v>
      </c>
      <c r="X235" s="251">
        <f t="shared" si="372"/>
        <v>0</v>
      </c>
      <c r="Y235" s="251">
        <f t="shared" si="372"/>
        <v>0</v>
      </c>
      <c r="Z235" s="253">
        <f t="shared" si="372"/>
        <v>0</v>
      </c>
      <c r="AA235" s="118">
        <f t="shared" si="372"/>
        <v>0</v>
      </c>
      <c r="AB235" s="490">
        <f>SUM(AB236:AB237)</f>
        <v>0</v>
      </c>
      <c r="AC235" s="251">
        <f t="shared" ref="AC235:AF235" si="373">SUM(AC236:AC237)</f>
        <v>0</v>
      </c>
      <c r="AD235" s="251">
        <f t="shared" si="373"/>
        <v>0</v>
      </c>
      <c r="AE235" s="251">
        <f t="shared" si="373"/>
        <v>0</v>
      </c>
      <c r="AF235" s="253">
        <f t="shared" si="373"/>
        <v>0</v>
      </c>
      <c r="AG235" s="649">
        <f>SUM(AG236:AG237)</f>
        <v>0</v>
      </c>
    </row>
    <row r="236" spans="1:33" x14ac:dyDescent="0.25">
      <c r="A236" s="68">
        <v>6241</v>
      </c>
      <c r="B236" s="117" t="s">
        <v>250</v>
      </c>
      <c r="C236" s="462">
        <f t="shared" ref="C236:D237" si="374">SUM(E236,S236,AA236)</f>
        <v>0</v>
      </c>
      <c r="D236" s="490">
        <f t="shared" si="374"/>
        <v>0</v>
      </c>
      <c r="E236" s="246">
        <f t="shared" ref="E236:E237" si="375">SUM(F236:R236)</f>
        <v>0</v>
      </c>
      <c r="F236" s="493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246"/>
      <c r="S236" s="542">
        <f t="shared" ref="S236:S237" si="376">SUM(T236:Z236)</f>
        <v>0</v>
      </c>
      <c r="T236" s="493"/>
      <c r="U236" s="125"/>
      <c r="V236" s="125"/>
      <c r="W236" s="125"/>
      <c r="X236" s="125"/>
      <c r="Y236" s="125"/>
      <c r="Z236" s="246"/>
      <c r="AA236" s="542">
        <f t="shared" ref="AA236:AA237" si="377">SUM(AB236:AF236)</f>
        <v>0</v>
      </c>
      <c r="AB236" s="493"/>
      <c r="AC236" s="125"/>
      <c r="AD236" s="125"/>
      <c r="AE236" s="125"/>
      <c r="AF236" s="246"/>
      <c r="AG236" s="648"/>
    </row>
    <row r="237" spans="1:33" x14ac:dyDescent="0.25">
      <c r="A237" s="68">
        <v>6242</v>
      </c>
      <c r="B237" s="117" t="s">
        <v>251</v>
      </c>
      <c r="C237" s="462">
        <f t="shared" si="374"/>
        <v>0</v>
      </c>
      <c r="D237" s="490">
        <f t="shared" si="374"/>
        <v>0</v>
      </c>
      <c r="E237" s="246">
        <f t="shared" si="375"/>
        <v>0</v>
      </c>
      <c r="F237" s="493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246"/>
      <c r="S237" s="542">
        <f t="shared" si="376"/>
        <v>0</v>
      </c>
      <c r="T237" s="493"/>
      <c r="U237" s="125"/>
      <c r="V237" s="125"/>
      <c r="W237" s="125"/>
      <c r="X237" s="125"/>
      <c r="Y237" s="125"/>
      <c r="Z237" s="246"/>
      <c r="AA237" s="542">
        <f t="shared" si="377"/>
        <v>0</v>
      </c>
      <c r="AB237" s="493"/>
      <c r="AC237" s="125"/>
      <c r="AD237" s="125"/>
      <c r="AE237" s="125"/>
      <c r="AF237" s="246"/>
      <c r="AG237" s="648"/>
    </row>
    <row r="238" spans="1:33" ht="24" x14ac:dyDescent="0.25">
      <c r="A238" s="247">
        <v>6250</v>
      </c>
      <c r="B238" s="117" t="s">
        <v>252</v>
      </c>
      <c r="C238" s="462">
        <f t="shared" ref="C238:E238" si="378">SUM(C239:C243)</f>
        <v>0</v>
      </c>
      <c r="D238" s="490">
        <f t="shared" si="378"/>
        <v>0</v>
      </c>
      <c r="E238" s="253">
        <f t="shared" si="378"/>
        <v>0</v>
      </c>
      <c r="F238" s="490">
        <f>SUM(F239:F243)</f>
        <v>0</v>
      </c>
      <c r="G238" s="251">
        <f t="shared" ref="G238:Q238" si="379">SUM(G239:G243)</f>
        <v>0</v>
      </c>
      <c r="H238" s="251">
        <f t="shared" si="379"/>
        <v>0</v>
      </c>
      <c r="I238" s="251">
        <f t="shared" si="379"/>
        <v>0</v>
      </c>
      <c r="J238" s="251">
        <f t="shared" si="379"/>
        <v>0</v>
      </c>
      <c r="K238" s="251">
        <f t="shared" si="379"/>
        <v>0</v>
      </c>
      <c r="L238" s="251">
        <f t="shared" si="379"/>
        <v>0</v>
      </c>
      <c r="M238" s="251">
        <f t="shared" si="379"/>
        <v>0</v>
      </c>
      <c r="N238" s="251">
        <f t="shared" si="379"/>
        <v>0</v>
      </c>
      <c r="O238" s="251">
        <f t="shared" si="379"/>
        <v>0</v>
      </c>
      <c r="P238" s="251">
        <f t="shared" si="379"/>
        <v>0</v>
      </c>
      <c r="Q238" s="251">
        <f t="shared" si="379"/>
        <v>0</v>
      </c>
      <c r="R238" s="253">
        <f>SUM(R239:R243)</f>
        <v>0</v>
      </c>
      <c r="S238" s="118">
        <f t="shared" ref="S238" si="380">SUM(S239:S243)</f>
        <v>0</v>
      </c>
      <c r="T238" s="490">
        <f>SUM(T239:T243)</f>
        <v>0</v>
      </c>
      <c r="U238" s="251">
        <f t="shared" ref="U238:AA238" si="381">SUM(U239:U243)</f>
        <v>0</v>
      </c>
      <c r="V238" s="251">
        <f t="shared" si="381"/>
        <v>0</v>
      </c>
      <c r="W238" s="251">
        <f t="shared" si="381"/>
        <v>0</v>
      </c>
      <c r="X238" s="251">
        <f t="shared" si="381"/>
        <v>0</v>
      </c>
      <c r="Y238" s="251">
        <f t="shared" si="381"/>
        <v>0</v>
      </c>
      <c r="Z238" s="253">
        <f t="shared" si="381"/>
        <v>0</v>
      </c>
      <c r="AA238" s="118">
        <f t="shared" si="381"/>
        <v>0</v>
      </c>
      <c r="AB238" s="490">
        <f>SUM(AB239:AB243)</f>
        <v>0</v>
      </c>
      <c r="AC238" s="251">
        <f t="shared" ref="AC238:AF238" si="382">SUM(AC239:AC243)</f>
        <v>0</v>
      </c>
      <c r="AD238" s="251">
        <f t="shared" si="382"/>
        <v>0</v>
      </c>
      <c r="AE238" s="251">
        <f t="shared" si="382"/>
        <v>0</v>
      </c>
      <c r="AF238" s="253">
        <f t="shared" si="382"/>
        <v>0</v>
      </c>
      <c r="AG238" s="649">
        <f>SUM(AG239:AG243)</f>
        <v>0</v>
      </c>
    </row>
    <row r="239" spans="1:33" ht="14.25" customHeight="1" x14ac:dyDescent="0.25">
      <c r="A239" s="68">
        <v>6252</v>
      </c>
      <c r="B239" s="117" t="s">
        <v>253</v>
      </c>
      <c r="C239" s="462">
        <f t="shared" ref="C239:D245" si="383">SUM(E239,S239,AA239)</f>
        <v>0</v>
      </c>
      <c r="D239" s="490">
        <f t="shared" si="383"/>
        <v>0</v>
      </c>
      <c r="E239" s="246">
        <f t="shared" ref="E239:E250" si="384">SUM(F239:R239)</f>
        <v>0</v>
      </c>
      <c r="F239" s="493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246"/>
      <c r="S239" s="542">
        <f t="shared" ref="S239:S250" si="385">SUM(T239:Z239)</f>
        <v>0</v>
      </c>
      <c r="T239" s="493"/>
      <c r="U239" s="125"/>
      <c r="V239" s="125"/>
      <c r="W239" s="125"/>
      <c r="X239" s="125"/>
      <c r="Y239" s="125"/>
      <c r="Z239" s="246"/>
      <c r="AA239" s="542">
        <f t="shared" ref="AA239:AA245" si="386">SUM(AB239:AF239)</f>
        <v>0</v>
      </c>
      <c r="AB239" s="493"/>
      <c r="AC239" s="125"/>
      <c r="AD239" s="125"/>
      <c r="AE239" s="125"/>
      <c r="AF239" s="246"/>
      <c r="AG239" s="648"/>
    </row>
    <row r="240" spans="1:33" ht="14.25" customHeight="1" x14ac:dyDescent="0.25">
      <c r="A240" s="68">
        <v>6253</v>
      </c>
      <c r="B240" s="117" t="s">
        <v>254</v>
      </c>
      <c r="C240" s="462">
        <f t="shared" si="383"/>
        <v>0</v>
      </c>
      <c r="D240" s="490">
        <f t="shared" si="383"/>
        <v>0</v>
      </c>
      <c r="E240" s="246">
        <f t="shared" si="384"/>
        <v>0</v>
      </c>
      <c r="F240" s="493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246"/>
      <c r="S240" s="542">
        <f t="shared" si="385"/>
        <v>0</v>
      </c>
      <c r="T240" s="493"/>
      <c r="U240" s="125"/>
      <c r="V240" s="125"/>
      <c r="W240" s="125"/>
      <c r="X240" s="125"/>
      <c r="Y240" s="125"/>
      <c r="Z240" s="246"/>
      <c r="AA240" s="542">
        <f t="shared" si="386"/>
        <v>0</v>
      </c>
      <c r="AB240" s="493"/>
      <c r="AC240" s="125"/>
      <c r="AD240" s="125"/>
      <c r="AE240" s="125"/>
      <c r="AF240" s="246"/>
      <c r="AG240" s="648"/>
    </row>
    <row r="241" spans="1:33" ht="24" x14ac:dyDescent="0.25">
      <c r="A241" s="68">
        <v>6254</v>
      </c>
      <c r="B241" s="117" t="s">
        <v>255</v>
      </c>
      <c r="C241" s="462">
        <f t="shared" si="383"/>
        <v>0</v>
      </c>
      <c r="D241" s="490">
        <f t="shared" si="383"/>
        <v>0</v>
      </c>
      <c r="E241" s="246">
        <f t="shared" si="384"/>
        <v>0</v>
      </c>
      <c r="F241" s="493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246"/>
      <c r="S241" s="542">
        <f t="shared" si="385"/>
        <v>0</v>
      </c>
      <c r="T241" s="493"/>
      <c r="U241" s="125"/>
      <c r="V241" s="125"/>
      <c r="W241" s="125"/>
      <c r="X241" s="125"/>
      <c r="Y241" s="125"/>
      <c r="Z241" s="246"/>
      <c r="AA241" s="542">
        <f t="shared" si="386"/>
        <v>0</v>
      </c>
      <c r="AB241" s="493"/>
      <c r="AC241" s="125"/>
      <c r="AD241" s="125"/>
      <c r="AE241" s="125"/>
      <c r="AF241" s="246"/>
      <c r="AG241" s="648"/>
    </row>
    <row r="242" spans="1:33" ht="24" x14ac:dyDescent="0.25">
      <c r="A242" s="68">
        <v>6255</v>
      </c>
      <c r="B242" s="117" t="s">
        <v>256</v>
      </c>
      <c r="C242" s="462">
        <f t="shared" si="383"/>
        <v>0</v>
      </c>
      <c r="D242" s="490">
        <f t="shared" si="383"/>
        <v>0</v>
      </c>
      <c r="E242" s="246">
        <f t="shared" si="384"/>
        <v>0</v>
      </c>
      <c r="F242" s="493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246"/>
      <c r="S242" s="542">
        <f t="shared" si="385"/>
        <v>0</v>
      </c>
      <c r="T242" s="493"/>
      <c r="U242" s="125"/>
      <c r="V242" s="125"/>
      <c r="W242" s="125"/>
      <c r="X242" s="125"/>
      <c r="Y242" s="125"/>
      <c r="Z242" s="246"/>
      <c r="AA242" s="542">
        <f t="shared" si="386"/>
        <v>0</v>
      </c>
      <c r="AB242" s="493"/>
      <c r="AC242" s="125"/>
      <c r="AD242" s="125"/>
      <c r="AE242" s="125"/>
      <c r="AF242" s="246"/>
      <c r="AG242" s="648"/>
    </row>
    <row r="243" spans="1:33" x14ac:dyDescent="0.25">
      <c r="A243" s="68">
        <v>6259</v>
      </c>
      <c r="B243" s="117" t="s">
        <v>257</v>
      </c>
      <c r="C243" s="462">
        <f t="shared" si="383"/>
        <v>0</v>
      </c>
      <c r="D243" s="490">
        <f t="shared" si="383"/>
        <v>0</v>
      </c>
      <c r="E243" s="246">
        <f t="shared" si="384"/>
        <v>0</v>
      </c>
      <c r="F243" s="493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246"/>
      <c r="S243" s="542">
        <f t="shared" si="385"/>
        <v>0</v>
      </c>
      <c r="T243" s="493"/>
      <c r="U243" s="125"/>
      <c r="V243" s="125"/>
      <c r="W243" s="125"/>
      <c r="X243" s="125"/>
      <c r="Y243" s="125"/>
      <c r="Z243" s="246"/>
      <c r="AA243" s="542">
        <f t="shared" si="386"/>
        <v>0</v>
      </c>
      <c r="AB243" s="493"/>
      <c r="AC243" s="125"/>
      <c r="AD243" s="125"/>
      <c r="AE243" s="125"/>
      <c r="AF243" s="246"/>
      <c r="AG243" s="648"/>
    </row>
    <row r="244" spans="1:33" ht="37.5" customHeight="1" x14ac:dyDescent="0.25">
      <c r="A244" s="247">
        <v>6260</v>
      </c>
      <c r="B244" s="117" t="s">
        <v>258</v>
      </c>
      <c r="C244" s="462">
        <f t="shared" si="383"/>
        <v>0</v>
      </c>
      <c r="D244" s="490">
        <f t="shared" si="383"/>
        <v>0</v>
      </c>
      <c r="E244" s="246">
        <f t="shared" si="384"/>
        <v>0</v>
      </c>
      <c r="F244" s="493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246"/>
      <c r="S244" s="542">
        <f t="shared" si="385"/>
        <v>0</v>
      </c>
      <c r="T244" s="493"/>
      <c r="U244" s="125"/>
      <c r="V244" s="125"/>
      <c r="W244" s="125"/>
      <c r="X244" s="125"/>
      <c r="Y244" s="125"/>
      <c r="Z244" s="246"/>
      <c r="AA244" s="542">
        <f t="shared" si="386"/>
        <v>0</v>
      </c>
      <c r="AB244" s="493"/>
      <c r="AC244" s="125"/>
      <c r="AD244" s="125"/>
      <c r="AE244" s="125"/>
      <c r="AF244" s="246"/>
      <c r="AG244" s="648"/>
    </row>
    <row r="245" spans="1:33" x14ac:dyDescent="0.25">
      <c r="A245" s="247">
        <v>6270</v>
      </c>
      <c r="B245" s="117" t="s">
        <v>259</v>
      </c>
      <c r="C245" s="462">
        <f t="shared" si="383"/>
        <v>0</v>
      </c>
      <c r="D245" s="490">
        <f t="shared" si="383"/>
        <v>0</v>
      </c>
      <c r="E245" s="246">
        <f t="shared" si="384"/>
        <v>0</v>
      </c>
      <c r="F245" s="493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246"/>
      <c r="S245" s="542">
        <f t="shared" si="385"/>
        <v>0</v>
      </c>
      <c r="T245" s="493"/>
      <c r="U245" s="125"/>
      <c r="V245" s="125"/>
      <c r="W245" s="125"/>
      <c r="X245" s="125"/>
      <c r="Y245" s="125"/>
      <c r="Z245" s="246"/>
      <c r="AA245" s="542">
        <f t="shared" si="386"/>
        <v>0</v>
      </c>
      <c r="AB245" s="493"/>
      <c r="AC245" s="125"/>
      <c r="AD245" s="125"/>
      <c r="AE245" s="125"/>
      <c r="AF245" s="246"/>
      <c r="AG245" s="648"/>
    </row>
    <row r="246" spans="1:33" ht="24.75" customHeight="1" x14ac:dyDescent="0.25">
      <c r="A246" s="578">
        <v>6290</v>
      </c>
      <c r="B246" s="106" t="s">
        <v>260</v>
      </c>
      <c r="C246" s="458">
        <f t="shared" ref="C246:E246" si="387">SUM(C247:C250)</f>
        <v>0</v>
      </c>
      <c r="D246" s="546">
        <f t="shared" si="387"/>
        <v>0</v>
      </c>
      <c r="E246" s="267">
        <f t="shared" si="387"/>
        <v>0</v>
      </c>
      <c r="F246" s="484">
        <f>SUM(F247:F250)</f>
        <v>0</v>
      </c>
      <c r="G246" s="265">
        <f t="shared" ref="G246:Q246" si="388">SUM(G247:G250)</f>
        <v>0</v>
      </c>
      <c r="H246" s="265">
        <f t="shared" si="388"/>
        <v>0</v>
      </c>
      <c r="I246" s="265">
        <f t="shared" si="388"/>
        <v>0</v>
      </c>
      <c r="J246" s="265">
        <f t="shared" si="388"/>
        <v>0</v>
      </c>
      <c r="K246" s="265">
        <f t="shared" si="388"/>
        <v>0</v>
      </c>
      <c r="L246" s="265">
        <f t="shared" si="388"/>
        <v>0</v>
      </c>
      <c r="M246" s="265">
        <f t="shared" si="388"/>
        <v>0</v>
      </c>
      <c r="N246" s="265">
        <f t="shared" si="388"/>
        <v>0</v>
      </c>
      <c r="O246" s="265">
        <f t="shared" si="388"/>
        <v>0</v>
      </c>
      <c r="P246" s="265">
        <f t="shared" si="388"/>
        <v>0</v>
      </c>
      <c r="Q246" s="265">
        <f t="shared" si="388"/>
        <v>0</v>
      </c>
      <c r="R246" s="267">
        <f>SUM(R247:R250)</f>
        <v>0</v>
      </c>
      <c r="S246" s="107">
        <f t="shared" ref="S246" si="389">SUM(S247:S250)</f>
        <v>0</v>
      </c>
      <c r="T246" s="484">
        <f>SUM(T247:T250)</f>
        <v>0</v>
      </c>
      <c r="U246" s="265">
        <f t="shared" ref="U246:AA246" si="390">SUM(U247:U250)</f>
        <v>0</v>
      </c>
      <c r="V246" s="265">
        <f t="shared" si="390"/>
        <v>0</v>
      </c>
      <c r="W246" s="265">
        <f t="shared" si="390"/>
        <v>0</v>
      </c>
      <c r="X246" s="265">
        <f t="shared" si="390"/>
        <v>0</v>
      </c>
      <c r="Y246" s="265">
        <f t="shared" si="390"/>
        <v>0</v>
      </c>
      <c r="Z246" s="267">
        <f t="shared" si="390"/>
        <v>0</v>
      </c>
      <c r="AA246" s="107">
        <f t="shared" si="390"/>
        <v>0</v>
      </c>
      <c r="AB246" s="484">
        <f>SUM(AB247:AB250)</f>
        <v>0</v>
      </c>
      <c r="AC246" s="265">
        <f t="shared" ref="AC246:AF246" si="391">SUM(AC247:AC250)</f>
        <v>0</v>
      </c>
      <c r="AD246" s="265">
        <f t="shared" si="391"/>
        <v>0</v>
      </c>
      <c r="AE246" s="265">
        <f t="shared" si="391"/>
        <v>0</v>
      </c>
      <c r="AF246" s="267">
        <f t="shared" si="391"/>
        <v>0</v>
      </c>
      <c r="AG246" s="656">
        <f>SUM(AG247:AG250)</f>
        <v>0</v>
      </c>
    </row>
    <row r="247" spans="1:33" x14ac:dyDescent="0.25">
      <c r="A247" s="68">
        <v>6291</v>
      </c>
      <c r="B247" s="117" t="s">
        <v>261</v>
      </c>
      <c r="C247" s="462">
        <f t="shared" ref="C247:D250" si="392">SUM(E247,S247,AA247)</f>
        <v>0</v>
      </c>
      <c r="D247" s="490">
        <f t="shared" si="392"/>
        <v>0</v>
      </c>
      <c r="E247" s="246">
        <f t="shared" si="384"/>
        <v>0</v>
      </c>
      <c r="F247" s="493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246"/>
      <c r="S247" s="542">
        <f t="shared" si="385"/>
        <v>0</v>
      </c>
      <c r="T247" s="493"/>
      <c r="U247" s="125"/>
      <c r="V247" s="125"/>
      <c r="W247" s="125"/>
      <c r="X247" s="125"/>
      <c r="Y247" s="125"/>
      <c r="Z247" s="246"/>
      <c r="AA247" s="542">
        <f t="shared" ref="AA247:AA250" si="393">SUM(AB247:AF247)</f>
        <v>0</v>
      </c>
      <c r="AB247" s="493"/>
      <c r="AC247" s="125"/>
      <c r="AD247" s="125"/>
      <c r="AE247" s="125"/>
      <c r="AF247" s="246"/>
      <c r="AG247" s="648"/>
    </row>
    <row r="248" spans="1:33" x14ac:dyDescent="0.25">
      <c r="A248" s="68">
        <v>6292</v>
      </c>
      <c r="B248" s="117" t="s">
        <v>262</v>
      </c>
      <c r="C248" s="462">
        <f t="shared" si="392"/>
        <v>0</v>
      </c>
      <c r="D248" s="490">
        <f t="shared" si="392"/>
        <v>0</v>
      </c>
      <c r="E248" s="246">
        <f t="shared" si="384"/>
        <v>0</v>
      </c>
      <c r="F248" s="493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246"/>
      <c r="S248" s="542">
        <f t="shared" si="385"/>
        <v>0</v>
      </c>
      <c r="T248" s="493"/>
      <c r="U248" s="125"/>
      <c r="V248" s="125"/>
      <c r="W248" s="125"/>
      <c r="X248" s="125"/>
      <c r="Y248" s="125"/>
      <c r="Z248" s="246"/>
      <c r="AA248" s="542">
        <f t="shared" si="393"/>
        <v>0</v>
      </c>
      <c r="AB248" s="493"/>
      <c r="AC248" s="125"/>
      <c r="AD248" s="125"/>
      <c r="AE248" s="125"/>
      <c r="AF248" s="246"/>
      <c r="AG248" s="648"/>
    </row>
    <row r="249" spans="1:33" ht="78.75" customHeight="1" x14ac:dyDescent="0.25">
      <c r="A249" s="68">
        <v>6296</v>
      </c>
      <c r="B249" s="117" t="s">
        <v>263</v>
      </c>
      <c r="C249" s="462">
        <f t="shared" si="392"/>
        <v>0</v>
      </c>
      <c r="D249" s="490">
        <f t="shared" si="392"/>
        <v>0</v>
      </c>
      <c r="E249" s="246">
        <f t="shared" si="384"/>
        <v>0</v>
      </c>
      <c r="F249" s="493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246"/>
      <c r="S249" s="542">
        <f t="shared" si="385"/>
        <v>0</v>
      </c>
      <c r="T249" s="493"/>
      <c r="U249" s="125"/>
      <c r="V249" s="125"/>
      <c r="W249" s="125"/>
      <c r="X249" s="125"/>
      <c r="Y249" s="125"/>
      <c r="Z249" s="246"/>
      <c r="AA249" s="542">
        <f t="shared" si="393"/>
        <v>0</v>
      </c>
      <c r="AB249" s="493"/>
      <c r="AC249" s="125"/>
      <c r="AD249" s="125"/>
      <c r="AE249" s="125"/>
      <c r="AF249" s="246"/>
      <c r="AG249" s="648"/>
    </row>
    <row r="250" spans="1:33" ht="39.75" customHeight="1" x14ac:dyDescent="0.25">
      <c r="A250" s="68">
        <v>6299</v>
      </c>
      <c r="B250" s="117" t="s">
        <v>264</v>
      </c>
      <c r="C250" s="462">
        <f t="shared" si="392"/>
        <v>0</v>
      </c>
      <c r="D250" s="490">
        <f t="shared" si="392"/>
        <v>0</v>
      </c>
      <c r="E250" s="246">
        <f t="shared" si="384"/>
        <v>0</v>
      </c>
      <c r="F250" s="493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246"/>
      <c r="S250" s="542">
        <f t="shared" si="385"/>
        <v>0</v>
      </c>
      <c r="T250" s="493"/>
      <c r="U250" s="125"/>
      <c r="V250" s="125"/>
      <c r="W250" s="125"/>
      <c r="X250" s="125"/>
      <c r="Y250" s="125"/>
      <c r="Z250" s="246"/>
      <c r="AA250" s="542">
        <f t="shared" si="393"/>
        <v>0</v>
      </c>
      <c r="AB250" s="493"/>
      <c r="AC250" s="125"/>
      <c r="AD250" s="125"/>
      <c r="AE250" s="125"/>
      <c r="AF250" s="246"/>
      <c r="AG250" s="648"/>
    </row>
    <row r="251" spans="1:33" x14ac:dyDescent="0.25">
      <c r="A251" s="90">
        <v>6300</v>
      </c>
      <c r="B251" s="227" t="s">
        <v>265</v>
      </c>
      <c r="C251" s="512">
        <f t="shared" ref="C251:E251" si="394">SUM(C252,C256,C257)</f>
        <v>0</v>
      </c>
      <c r="D251" s="475">
        <f t="shared" si="394"/>
        <v>0</v>
      </c>
      <c r="E251" s="260">
        <f t="shared" si="394"/>
        <v>0</v>
      </c>
      <c r="F251" s="475">
        <f>SUM(F252,F256,F257)</f>
        <v>0</v>
      </c>
      <c r="G251" s="103">
        <f t="shared" ref="G251:Q251" si="395">SUM(G252,G256,G257)</f>
        <v>0</v>
      </c>
      <c r="H251" s="103">
        <f t="shared" si="395"/>
        <v>0</v>
      </c>
      <c r="I251" s="103">
        <f t="shared" si="395"/>
        <v>0</v>
      </c>
      <c r="J251" s="103">
        <f t="shared" si="395"/>
        <v>0</v>
      </c>
      <c r="K251" s="103">
        <f t="shared" si="395"/>
        <v>0</v>
      </c>
      <c r="L251" s="103">
        <f t="shared" si="395"/>
        <v>0</v>
      </c>
      <c r="M251" s="103">
        <f t="shared" si="395"/>
        <v>0</v>
      </c>
      <c r="N251" s="103">
        <f t="shared" si="395"/>
        <v>0</v>
      </c>
      <c r="O251" s="103">
        <f t="shared" si="395"/>
        <v>0</v>
      </c>
      <c r="P251" s="103">
        <f t="shared" si="395"/>
        <v>0</v>
      </c>
      <c r="Q251" s="103">
        <f t="shared" si="395"/>
        <v>0</v>
      </c>
      <c r="R251" s="260">
        <f>SUM(R252,R256,R257)</f>
        <v>0</v>
      </c>
      <c r="S251" s="91">
        <f t="shared" ref="S251" si="396">SUM(S252,S256,S257)</f>
        <v>0</v>
      </c>
      <c r="T251" s="475">
        <f>SUM(T252,T256,T257)</f>
        <v>0</v>
      </c>
      <c r="U251" s="103">
        <f t="shared" ref="U251:AA251" si="397">SUM(U252,U256,U257)</f>
        <v>0</v>
      </c>
      <c r="V251" s="103">
        <f t="shared" si="397"/>
        <v>0</v>
      </c>
      <c r="W251" s="103">
        <f t="shared" si="397"/>
        <v>0</v>
      </c>
      <c r="X251" s="103">
        <f t="shared" si="397"/>
        <v>0</v>
      </c>
      <c r="Y251" s="103">
        <f t="shared" si="397"/>
        <v>0</v>
      </c>
      <c r="Z251" s="260">
        <f t="shared" si="397"/>
        <v>0</v>
      </c>
      <c r="AA251" s="91">
        <f t="shared" si="397"/>
        <v>0</v>
      </c>
      <c r="AB251" s="475">
        <f>SUM(AB252,AB256,AB257)</f>
        <v>0</v>
      </c>
      <c r="AC251" s="103">
        <f t="shared" ref="AC251:AF251" si="398">SUM(AC252,AC256,AC257)</f>
        <v>0</v>
      </c>
      <c r="AD251" s="103">
        <f t="shared" si="398"/>
        <v>0</v>
      </c>
      <c r="AE251" s="103">
        <f t="shared" si="398"/>
        <v>0</v>
      </c>
      <c r="AF251" s="260">
        <f t="shared" si="398"/>
        <v>0</v>
      </c>
      <c r="AG251" s="653">
        <f>SUM(AG252,AG256,AG257)</f>
        <v>0</v>
      </c>
    </row>
    <row r="252" spans="1:33" ht="24" x14ac:dyDescent="0.25">
      <c r="A252" s="578">
        <v>6320</v>
      </c>
      <c r="B252" s="106" t="s">
        <v>266</v>
      </c>
      <c r="C252" s="458">
        <f t="shared" ref="C252" si="399">SUM(C253:C255)</f>
        <v>0</v>
      </c>
      <c r="D252" s="546">
        <f t="shared" ref="D252:E252" si="400">SUM(D253:D255)</f>
        <v>0</v>
      </c>
      <c r="E252" s="267">
        <f t="shared" si="400"/>
        <v>0</v>
      </c>
      <c r="F252" s="484">
        <f>SUM(F253:F255)</f>
        <v>0</v>
      </c>
      <c r="G252" s="265">
        <f t="shared" ref="G252:Q252" si="401">SUM(G253:G255)</f>
        <v>0</v>
      </c>
      <c r="H252" s="265">
        <f t="shared" si="401"/>
        <v>0</v>
      </c>
      <c r="I252" s="265">
        <f t="shared" si="401"/>
        <v>0</v>
      </c>
      <c r="J252" s="265">
        <f t="shared" si="401"/>
        <v>0</v>
      </c>
      <c r="K252" s="265">
        <f t="shared" si="401"/>
        <v>0</v>
      </c>
      <c r="L252" s="265">
        <f t="shared" si="401"/>
        <v>0</v>
      </c>
      <c r="M252" s="265">
        <f t="shared" si="401"/>
        <v>0</v>
      </c>
      <c r="N252" s="265">
        <f t="shared" si="401"/>
        <v>0</v>
      </c>
      <c r="O252" s="265">
        <f t="shared" si="401"/>
        <v>0</v>
      </c>
      <c r="P252" s="265">
        <f t="shared" si="401"/>
        <v>0</v>
      </c>
      <c r="Q252" s="265">
        <f t="shared" si="401"/>
        <v>0</v>
      </c>
      <c r="R252" s="267">
        <f>SUM(R253:R255)</f>
        <v>0</v>
      </c>
      <c r="S252" s="107">
        <f t="shared" ref="S252" si="402">SUM(S253:S255)</f>
        <v>0</v>
      </c>
      <c r="T252" s="484">
        <f>SUM(T253:T255)</f>
        <v>0</v>
      </c>
      <c r="U252" s="265">
        <f t="shared" ref="U252:AA252" si="403">SUM(U253:U255)</f>
        <v>0</v>
      </c>
      <c r="V252" s="265">
        <f t="shared" si="403"/>
        <v>0</v>
      </c>
      <c r="W252" s="265">
        <f t="shared" si="403"/>
        <v>0</v>
      </c>
      <c r="X252" s="265">
        <f t="shared" si="403"/>
        <v>0</v>
      </c>
      <c r="Y252" s="265">
        <f t="shared" si="403"/>
        <v>0</v>
      </c>
      <c r="Z252" s="267">
        <f t="shared" si="403"/>
        <v>0</v>
      </c>
      <c r="AA252" s="107">
        <f t="shared" si="403"/>
        <v>0</v>
      </c>
      <c r="AB252" s="484">
        <f>SUM(AB253:AB255)</f>
        <v>0</v>
      </c>
      <c r="AC252" s="265">
        <f t="shared" ref="AC252:AF252" si="404">SUM(AC253:AC255)</f>
        <v>0</v>
      </c>
      <c r="AD252" s="265">
        <f t="shared" si="404"/>
        <v>0</v>
      </c>
      <c r="AE252" s="265">
        <f t="shared" si="404"/>
        <v>0</v>
      </c>
      <c r="AF252" s="267">
        <f t="shared" si="404"/>
        <v>0</v>
      </c>
      <c r="AG252" s="652">
        <f>SUM(AG253:AG255)</f>
        <v>0</v>
      </c>
    </row>
    <row r="253" spans="1:33" x14ac:dyDescent="0.25">
      <c r="A253" s="68">
        <v>6322</v>
      </c>
      <c r="B253" s="117" t="s">
        <v>267</v>
      </c>
      <c r="C253" s="462">
        <f t="shared" ref="C253:D257" si="405">SUM(E253,S253,AA253)</f>
        <v>0</v>
      </c>
      <c r="D253" s="490">
        <f t="shared" si="405"/>
        <v>0</v>
      </c>
      <c r="E253" s="246">
        <f t="shared" ref="E253:E257" si="406">SUM(F253:R253)</f>
        <v>0</v>
      </c>
      <c r="F253" s="493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246"/>
      <c r="S253" s="542">
        <f t="shared" ref="S253:S257" si="407">SUM(T253:Z253)</f>
        <v>0</v>
      </c>
      <c r="T253" s="493"/>
      <c r="U253" s="125"/>
      <c r="V253" s="125"/>
      <c r="W253" s="125"/>
      <c r="X253" s="125"/>
      <c r="Y253" s="125"/>
      <c r="Z253" s="246"/>
      <c r="AA253" s="542">
        <f t="shared" ref="AA253:AA257" si="408">SUM(AB253:AF253)</f>
        <v>0</v>
      </c>
      <c r="AB253" s="493"/>
      <c r="AC253" s="125"/>
      <c r="AD253" s="125"/>
      <c r="AE253" s="125"/>
      <c r="AF253" s="246"/>
      <c r="AG253" s="648"/>
    </row>
    <row r="254" spans="1:33" ht="24" x14ac:dyDescent="0.25">
      <c r="A254" s="68">
        <v>6323</v>
      </c>
      <c r="B254" s="117" t="s">
        <v>268</v>
      </c>
      <c r="C254" s="462">
        <f t="shared" si="405"/>
        <v>0</v>
      </c>
      <c r="D254" s="490">
        <f t="shared" si="405"/>
        <v>0</v>
      </c>
      <c r="E254" s="246">
        <f t="shared" si="406"/>
        <v>0</v>
      </c>
      <c r="F254" s="493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246"/>
      <c r="S254" s="542">
        <f t="shared" si="407"/>
        <v>0</v>
      </c>
      <c r="T254" s="493"/>
      <c r="U254" s="125"/>
      <c r="V254" s="125"/>
      <c r="W254" s="125"/>
      <c r="X254" s="125"/>
      <c r="Y254" s="125"/>
      <c r="Z254" s="246"/>
      <c r="AA254" s="542">
        <f t="shared" si="408"/>
        <v>0</v>
      </c>
      <c r="AB254" s="493"/>
      <c r="AC254" s="125"/>
      <c r="AD254" s="125"/>
      <c r="AE254" s="125"/>
      <c r="AF254" s="246"/>
      <c r="AG254" s="648"/>
    </row>
    <row r="255" spans="1:33" x14ac:dyDescent="0.25">
      <c r="A255" s="58">
        <v>6329</v>
      </c>
      <c r="B255" s="106" t="s">
        <v>269</v>
      </c>
      <c r="C255" s="458">
        <f t="shared" si="405"/>
        <v>0</v>
      </c>
      <c r="D255" s="484">
        <f t="shared" si="405"/>
        <v>0</v>
      </c>
      <c r="E255" s="246">
        <f t="shared" si="406"/>
        <v>0</v>
      </c>
      <c r="F255" s="487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243"/>
      <c r="S255" s="542">
        <f t="shared" si="407"/>
        <v>0</v>
      </c>
      <c r="T255" s="487"/>
      <c r="U255" s="114"/>
      <c r="V255" s="114"/>
      <c r="W255" s="114"/>
      <c r="X255" s="114"/>
      <c r="Y255" s="114"/>
      <c r="Z255" s="243"/>
      <c r="AA255" s="541">
        <f t="shared" si="408"/>
        <v>0</v>
      </c>
      <c r="AB255" s="487"/>
      <c r="AC255" s="114"/>
      <c r="AD255" s="114"/>
      <c r="AE255" s="114"/>
      <c r="AF255" s="243"/>
      <c r="AG255" s="647"/>
    </row>
    <row r="256" spans="1:33" ht="24" x14ac:dyDescent="0.25">
      <c r="A256" s="308">
        <v>6330</v>
      </c>
      <c r="B256" s="309" t="s">
        <v>270</v>
      </c>
      <c r="C256" s="547">
        <f t="shared" si="405"/>
        <v>0</v>
      </c>
      <c r="D256" s="546">
        <f t="shared" si="405"/>
        <v>0</v>
      </c>
      <c r="E256" s="246">
        <f t="shared" si="406"/>
        <v>0</v>
      </c>
      <c r="F256" s="548"/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6"/>
      <c r="S256" s="542">
        <f t="shared" si="407"/>
        <v>0</v>
      </c>
      <c r="T256" s="548"/>
      <c r="U256" s="294"/>
      <c r="V256" s="294"/>
      <c r="W256" s="294"/>
      <c r="X256" s="294"/>
      <c r="Y256" s="294"/>
      <c r="Z256" s="296"/>
      <c r="AA256" s="549">
        <f t="shared" si="408"/>
        <v>0</v>
      </c>
      <c r="AB256" s="548"/>
      <c r="AC256" s="294"/>
      <c r="AD256" s="294"/>
      <c r="AE256" s="294"/>
      <c r="AF256" s="296"/>
      <c r="AG256" s="657"/>
    </row>
    <row r="257" spans="1:34" x14ac:dyDescent="0.25">
      <c r="A257" s="247">
        <v>6360</v>
      </c>
      <c r="B257" s="117" t="s">
        <v>271</v>
      </c>
      <c r="C257" s="462">
        <f t="shared" si="405"/>
        <v>0</v>
      </c>
      <c r="D257" s="490">
        <f t="shared" si="405"/>
        <v>0</v>
      </c>
      <c r="E257" s="246">
        <f t="shared" si="406"/>
        <v>0</v>
      </c>
      <c r="F257" s="493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246"/>
      <c r="S257" s="542">
        <f t="shared" si="407"/>
        <v>0</v>
      </c>
      <c r="T257" s="493"/>
      <c r="U257" s="125"/>
      <c r="V257" s="125"/>
      <c r="W257" s="125"/>
      <c r="X257" s="125"/>
      <c r="Y257" s="125"/>
      <c r="Z257" s="246"/>
      <c r="AA257" s="542">
        <f t="shared" si="408"/>
        <v>0</v>
      </c>
      <c r="AB257" s="493"/>
      <c r="AC257" s="125"/>
      <c r="AD257" s="125"/>
      <c r="AE257" s="125"/>
      <c r="AF257" s="246"/>
      <c r="AG257" s="648"/>
    </row>
    <row r="258" spans="1:34" ht="36" x14ac:dyDescent="0.25">
      <c r="A258" s="90">
        <v>6400</v>
      </c>
      <c r="B258" s="227" t="s">
        <v>272</v>
      </c>
      <c r="C258" s="512">
        <f t="shared" ref="C258:E258" si="409">SUM(C259,C263)</f>
        <v>0</v>
      </c>
      <c r="D258" s="475">
        <f t="shared" si="409"/>
        <v>0</v>
      </c>
      <c r="E258" s="260">
        <f t="shared" si="409"/>
        <v>0</v>
      </c>
      <c r="F258" s="475">
        <f>SUM(F259,F263)</f>
        <v>0</v>
      </c>
      <c r="G258" s="103">
        <f t="shared" ref="G258:Q258" si="410">SUM(G259,G263)</f>
        <v>0</v>
      </c>
      <c r="H258" s="103">
        <f t="shared" si="410"/>
        <v>0</v>
      </c>
      <c r="I258" s="103">
        <f t="shared" si="410"/>
        <v>0</v>
      </c>
      <c r="J258" s="103">
        <f t="shared" si="410"/>
        <v>0</v>
      </c>
      <c r="K258" s="103">
        <f t="shared" si="410"/>
        <v>0</v>
      </c>
      <c r="L258" s="103">
        <f t="shared" si="410"/>
        <v>0</v>
      </c>
      <c r="M258" s="103">
        <f t="shared" si="410"/>
        <v>0</v>
      </c>
      <c r="N258" s="103">
        <f t="shared" si="410"/>
        <v>0</v>
      </c>
      <c r="O258" s="103">
        <f t="shared" si="410"/>
        <v>0</v>
      </c>
      <c r="P258" s="103">
        <f t="shared" si="410"/>
        <v>0</v>
      </c>
      <c r="Q258" s="103">
        <f t="shared" si="410"/>
        <v>0</v>
      </c>
      <c r="R258" s="260">
        <f>SUM(R259,R263)</f>
        <v>0</v>
      </c>
      <c r="S258" s="91">
        <f t="shared" ref="S258" si="411">SUM(S259,S263)</f>
        <v>0</v>
      </c>
      <c r="T258" s="475">
        <f>SUM(T259,T263)</f>
        <v>0</v>
      </c>
      <c r="U258" s="103">
        <f t="shared" ref="U258:AA258" si="412">SUM(U259,U263)</f>
        <v>0</v>
      </c>
      <c r="V258" s="103">
        <f t="shared" si="412"/>
        <v>0</v>
      </c>
      <c r="W258" s="103">
        <f t="shared" si="412"/>
        <v>0</v>
      </c>
      <c r="X258" s="103">
        <f t="shared" si="412"/>
        <v>0</v>
      </c>
      <c r="Y258" s="103">
        <f t="shared" si="412"/>
        <v>0</v>
      </c>
      <c r="Z258" s="260">
        <f t="shared" si="412"/>
        <v>0</v>
      </c>
      <c r="AA258" s="91">
        <f t="shared" si="412"/>
        <v>0</v>
      </c>
      <c r="AB258" s="475">
        <f>SUM(AB259,AB263)</f>
        <v>0</v>
      </c>
      <c r="AC258" s="103">
        <f t="shared" ref="AC258:AF258" si="413">SUM(AC259,AC263)</f>
        <v>0</v>
      </c>
      <c r="AD258" s="103">
        <f t="shared" si="413"/>
        <v>0</v>
      </c>
      <c r="AE258" s="103">
        <f t="shared" si="413"/>
        <v>0</v>
      </c>
      <c r="AF258" s="260">
        <f t="shared" si="413"/>
        <v>0</v>
      </c>
      <c r="AG258" s="653">
        <f>SUM(AG259,AG263)</f>
        <v>0</v>
      </c>
    </row>
    <row r="259" spans="1:34" ht="24" x14ac:dyDescent="0.25">
      <c r="A259" s="578">
        <v>6410</v>
      </c>
      <c r="B259" s="106" t="s">
        <v>273</v>
      </c>
      <c r="C259" s="458">
        <f t="shared" ref="C259" si="414">SUM(C260:C262)</f>
        <v>0</v>
      </c>
      <c r="D259" s="484">
        <f t="shared" ref="D259:E259" si="415">SUM(D260:D262)</f>
        <v>0</v>
      </c>
      <c r="E259" s="267">
        <f t="shared" si="415"/>
        <v>0</v>
      </c>
      <c r="F259" s="484">
        <f>SUM(F260:F262)</f>
        <v>0</v>
      </c>
      <c r="G259" s="265">
        <f t="shared" ref="G259:Q259" si="416">SUM(G260:G262)</f>
        <v>0</v>
      </c>
      <c r="H259" s="265">
        <f t="shared" si="416"/>
        <v>0</v>
      </c>
      <c r="I259" s="265">
        <f t="shared" si="416"/>
        <v>0</v>
      </c>
      <c r="J259" s="265">
        <f t="shared" si="416"/>
        <v>0</v>
      </c>
      <c r="K259" s="265">
        <f t="shared" si="416"/>
        <v>0</v>
      </c>
      <c r="L259" s="265">
        <f t="shared" si="416"/>
        <v>0</v>
      </c>
      <c r="M259" s="265">
        <f t="shared" si="416"/>
        <v>0</v>
      </c>
      <c r="N259" s="265">
        <f t="shared" si="416"/>
        <v>0</v>
      </c>
      <c r="O259" s="265">
        <f t="shared" si="416"/>
        <v>0</v>
      </c>
      <c r="P259" s="265">
        <f t="shared" si="416"/>
        <v>0</v>
      </c>
      <c r="Q259" s="265">
        <f t="shared" si="416"/>
        <v>0</v>
      </c>
      <c r="R259" s="267">
        <f>SUM(R260:R262)</f>
        <v>0</v>
      </c>
      <c r="S259" s="107">
        <f t="shared" ref="S259" si="417">SUM(S260:S262)</f>
        <v>0</v>
      </c>
      <c r="T259" s="484">
        <f>SUM(T260:T262)</f>
        <v>0</v>
      </c>
      <c r="U259" s="265">
        <f t="shared" ref="U259:AA259" si="418">SUM(U260:U262)</f>
        <v>0</v>
      </c>
      <c r="V259" s="265">
        <f t="shared" si="418"/>
        <v>0</v>
      </c>
      <c r="W259" s="265">
        <f t="shared" si="418"/>
        <v>0</v>
      </c>
      <c r="X259" s="265">
        <f t="shared" si="418"/>
        <v>0</v>
      </c>
      <c r="Y259" s="265">
        <f t="shared" si="418"/>
        <v>0</v>
      </c>
      <c r="Z259" s="267">
        <f t="shared" si="418"/>
        <v>0</v>
      </c>
      <c r="AA259" s="107">
        <f t="shared" si="418"/>
        <v>0</v>
      </c>
      <c r="AB259" s="484">
        <f>SUM(AB260:AB262)</f>
        <v>0</v>
      </c>
      <c r="AC259" s="265">
        <f t="shared" ref="AC259:AF259" si="419">SUM(AC260:AC262)</f>
        <v>0</v>
      </c>
      <c r="AD259" s="265">
        <f t="shared" si="419"/>
        <v>0</v>
      </c>
      <c r="AE259" s="265">
        <f t="shared" si="419"/>
        <v>0</v>
      </c>
      <c r="AF259" s="267">
        <f t="shared" si="419"/>
        <v>0</v>
      </c>
      <c r="AG259" s="655">
        <f>SUM(AG260:AG262)</f>
        <v>0</v>
      </c>
    </row>
    <row r="260" spans="1:34" x14ac:dyDescent="0.25">
      <c r="A260" s="68">
        <v>6411</v>
      </c>
      <c r="B260" s="310" t="s">
        <v>274</v>
      </c>
      <c r="C260" s="69">
        <f t="shared" ref="C260:D262" si="420">SUM(E260,S260,AA260)</f>
        <v>0</v>
      </c>
      <c r="D260" s="490">
        <f t="shared" si="420"/>
        <v>0</v>
      </c>
      <c r="E260" s="246">
        <f t="shared" ref="E260:E262" si="421">SUM(F260:R260)</f>
        <v>0</v>
      </c>
      <c r="F260" s="493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246"/>
      <c r="S260" s="542">
        <f t="shared" ref="S260:S267" si="422">SUM(T260:Z260)</f>
        <v>0</v>
      </c>
      <c r="T260" s="493"/>
      <c r="U260" s="125"/>
      <c r="V260" s="125"/>
      <c r="W260" s="125"/>
      <c r="X260" s="125"/>
      <c r="Y260" s="125"/>
      <c r="Z260" s="246"/>
      <c r="AA260" s="542">
        <f t="shared" ref="AA260:AA262" si="423">SUM(AB260:AF260)</f>
        <v>0</v>
      </c>
      <c r="AB260" s="493"/>
      <c r="AC260" s="125"/>
      <c r="AD260" s="125"/>
      <c r="AE260" s="125"/>
      <c r="AF260" s="246"/>
      <c r="AG260" s="648"/>
    </row>
    <row r="261" spans="1:34" ht="46.5" customHeight="1" x14ac:dyDescent="0.25">
      <c r="A261" s="68">
        <v>6412</v>
      </c>
      <c r="B261" s="117" t="s">
        <v>275</v>
      </c>
      <c r="C261" s="462">
        <f t="shared" si="420"/>
        <v>0</v>
      </c>
      <c r="D261" s="490">
        <f t="shared" si="420"/>
        <v>0</v>
      </c>
      <c r="E261" s="246">
        <f t="shared" si="421"/>
        <v>0</v>
      </c>
      <c r="F261" s="493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246"/>
      <c r="S261" s="542">
        <f t="shared" si="422"/>
        <v>0</v>
      </c>
      <c r="T261" s="493"/>
      <c r="U261" s="125"/>
      <c r="V261" s="125"/>
      <c r="W261" s="125"/>
      <c r="X261" s="125"/>
      <c r="Y261" s="125"/>
      <c r="Z261" s="246"/>
      <c r="AA261" s="542">
        <f t="shared" si="423"/>
        <v>0</v>
      </c>
      <c r="AB261" s="493"/>
      <c r="AC261" s="125"/>
      <c r="AD261" s="125"/>
      <c r="AE261" s="125"/>
      <c r="AF261" s="246"/>
      <c r="AG261" s="648"/>
    </row>
    <row r="262" spans="1:34" ht="36" x14ac:dyDescent="0.25">
      <c r="A262" s="68">
        <v>6419</v>
      </c>
      <c r="B262" s="117" t="s">
        <v>276</v>
      </c>
      <c r="C262" s="462">
        <f t="shared" si="420"/>
        <v>0</v>
      </c>
      <c r="D262" s="490">
        <f t="shared" si="420"/>
        <v>0</v>
      </c>
      <c r="E262" s="246">
        <f t="shared" si="421"/>
        <v>0</v>
      </c>
      <c r="F262" s="493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246"/>
      <c r="S262" s="542">
        <f t="shared" si="422"/>
        <v>0</v>
      </c>
      <c r="T262" s="493"/>
      <c r="U262" s="125"/>
      <c r="V262" s="125"/>
      <c r="W262" s="125"/>
      <c r="X262" s="125"/>
      <c r="Y262" s="125"/>
      <c r="Z262" s="246"/>
      <c r="AA262" s="542">
        <f t="shared" si="423"/>
        <v>0</v>
      </c>
      <c r="AB262" s="493"/>
      <c r="AC262" s="125"/>
      <c r="AD262" s="125"/>
      <c r="AE262" s="125"/>
      <c r="AF262" s="246"/>
      <c r="AG262" s="648"/>
    </row>
    <row r="263" spans="1:34" ht="36" x14ac:dyDescent="0.25">
      <c r="A263" s="247">
        <v>6420</v>
      </c>
      <c r="B263" s="117" t="s">
        <v>277</v>
      </c>
      <c r="C263" s="462">
        <f t="shared" ref="C263:E263" si="424">SUM(C264:C267)</f>
        <v>0</v>
      </c>
      <c r="D263" s="490">
        <f t="shared" si="424"/>
        <v>0</v>
      </c>
      <c r="E263" s="253">
        <f t="shared" si="424"/>
        <v>0</v>
      </c>
      <c r="F263" s="490">
        <f>SUM(F264:F267)</f>
        <v>0</v>
      </c>
      <c r="G263" s="251">
        <f t="shared" ref="G263:Q263" si="425">SUM(G264:G267)</f>
        <v>0</v>
      </c>
      <c r="H263" s="251">
        <f t="shared" si="425"/>
        <v>0</v>
      </c>
      <c r="I263" s="251">
        <f t="shared" si="425"/>
        <v>0</v>
      </c>
      <c r="J263" s="251">
        <f t="shared" si="425"/>
        <v>0</v>
      </c>
      <c r="K263" s="251">
        <f t="shared" si="425"/>
        <v>0</v>
      </c>
      <c r="L263" s="251">
        <f t="shared" si="425"/>
        <v>0</v>
      </c>
      <c r="M263" s="251">
        <f t="shared" si="425"/>
        <v>0</v>
      </c>
      <c r="N263" s="251">
        <f t="shared" si="425"/>
        <v>0</v>
      </c>
      <c r="O263" s="251">
        <f t="shared" si="425"/>
        <v>0</v>
      </c>
      <c r="P263" s="251">
        <f t="shared" si="425"/>
        <v>0</v>
      </c>
      <c r="Q263" s="251">
        <f t="shared" si="425"/>
        <v>0</v>
      </c>
      <c r="R263" s="253">
        <f>SUM(R264:R267)</f>
        <v>0</v>
      </c>
      <c r="S263" s="118">
        <f t="shared" ref="S263" si="426">SUM(S264:S267)</f>
        <v>0</v>
      </c>
      <c r="T263" s="490">
        <f>SUM(T264:T267)</f>
        <v>0</v>
      </c>
      <c r="U263" s="251">
        <f t="shared" ref="U263:AA263" si="427">SUM(U264:U267)</f>
        <v>0</v>
      </c>
      <c r="V263" s="251">
        <f t="shared" si="427"/>
        <v>0</v>
      </c>
      <c r="W263" s="251">
        <f t="shared" si="427"/>
        <v>0</v>
      </c>
      <c r="X263" s="251">
        <f t="shared" si="427"/>
        <v>0</v>
      </c>
      <c r="Y263" s="251">
        <f t="shared" si="427"/>
        <v>0</v>
      </c>
      <c r="Z263" s="253">
        <f t="shared" si="427"/>
        <v>0</v>
      </c>
      <c r="AA263" s="118">
        <f t="shared" si="427"/>
        <v>0</v>
      </c>
      <c r="AB263" s="490">
        <f>SUM(AB264:AB267)</f>
        <v>0</v>
      </c>
      <c r="AC263" s="251">
        <f t="shared" ref="AC263:AF263" si="428">SUM(AC264:AC267)</f>
        <v>0</v>
      </c>
      <c r="AD263" s="251">
        <f t="shared" si="428"/>
        <v>0</v>
      </c>
      <c r="AE263" s="251">
        <f t="shared" si="428"/>
        <v>0</v>
      </c>
      <c r="AF263" s="253">
        <f t="shared" si="428"/>
        <v>0</v>
      </c>
      <c r="AG263" s="649">
        <f>SUM(AG264:AG267)</f>
        <v>0</v>
      </c>
    </row>
    <row r="264" spans="1:34" x14ac:dyDescent="0.25">
      <c r="A264" s="68">
        <v>6421</v>
      </c>
      <c r="B264" s="117" t="s">
        <v>278</v>
      </c>
      <c r="C264" s="462">
        <f t="shared" ref="C264:D267" si="429">SUM(E264,S264,AA264)</f>
        <v>0</v>
      </c>
      <c r="D264" s="490">
        <f t="shared" si="429"/>
        <v>0</v>
      </c>
      <c r="E264" s="246">
        <f t="shared" ref="E264:E267" si="430">SUM(F264:R264)</f>
        <v>0</v>
      </c>
      <c r="F264" s="493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246"/>
      <c r="S264" s="542">
        <f t="shared" si="422"/>
        <v>0</v>
      </c>
      <c r="T264" s="493"/>
      <c r="U264" s="125"/>
      <c r="V264" s="125"/>
      <c r="W264" s="125"/>
      <c r="X264" s="125"/>
      <c r="Y264" s="125"/>
      <c r="Z264" s="246"/>
      <c r="AA264" s="542">
        <f t="shared" ref="AA264:AA267" si="431">SUM(AB264:AF264)</f>
        <v>0</v>
      </c>
      <c r="AB264" s="493"/>
      <c r="AC264" s="125"/>
      <c r="AD264" s="125"/>
      <c r="AE264" s="125"/>
      <c r="AF264" s="246"/>
      <c r="AG264" s="648"/>
    </row>
    <row r="265" spans="1:34" x14ac:dyDescent="0.25">
      <c r="A265" s="68">
        <v>6422</v>
      </c>
      <c r="B265" s="117" t="s">
        <v>279</v>
      </c>
      <c r="C265" s="462">
        <f t="shared" si="429"/>
        <v>0</v>
      </c>
      <c r="D265" s="490">
        <f t="shared" si="429"/>
        <v>0</v>
      </c>
      <c r="E265" s="246">
        <f t="shared" si="430"/>
        <v>0</v>
      </c>
      <c r="F265" s="493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246"/>
      <c r="S265" s="542">
        <f t="shared" si="422"/>
        <v>0</v>
      </c>
      <c r="T265" s="493"/>
      <c r="U265" s="125"/>
      <c r="V265" s="125"/>
      <c r="W265" s="125"/>
      <c r="X265" s="125"/>
      <c r="Y265" s="125"/>
      <c r="Z265" s="246"/>
      <c r="AA265" s="542">
        <f t="shared" si="431"/>
        <v>0</v>
      </c>
      <c r="AB265" s="493"/>
      <c r="AC265" s="125"/>
      <c r="AD265" s="125"/>
      <c r="AE265" s="125"/>
      <c r="AF265" s="246"/>
      <c r="AG265" s="648"/>
    </row>
    <row r="266" spans="1:34" ht="24" x14ac:dyDescent="0.25">
      <c r="A266" s="68">
        <v>6423</v>
      </c>
      <c r="B266" s="117" t="s">
        <v>280</v>
      </c>
      <c r="C266" s="462">
        <f t="shared" si="429"/>
        <v>0</v>
      </c>
      <c r="D266" s="490">
        <f t="shared" si="429"/>
        <v>0</v>
      </c>
      <c r="E266" s="246">
        <f t="shared" si="430"/>
        <v>0</v>
      </c>
      <c r="F266" s="493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246"/>
      <c r="S266" s="542">
        <f t="shared" si="422"/>
        <v>0</v>
      </c>
      <c r="T266" s="493"/>
      <c r="U266" s="125"/>
      <c r="V266" s="125"/>
      <c r="W266" s="125"/>
      <c r="X266" s="125"/>
      <c r="Y266" s="125"/>
      <c r="Z266" s="246"/>
      <c r="AA266" s="542">
        <f t="shared" si="431"/>
        <v>0</v>
      </c>
      <c r="AB266" s="493"/>
      <c r="AC266" s="125"/>
      <c r="AD266" s="125"/>
      <c r="AE266" s="125"/>
      <c r="AF266" s="246"/>
      <c r="AG266" s="648"/>
    </row>
    <row r="267" spans="1:34" ht="36" x14ac:dyDescent="0.25">
      <c r="A267" s="68">
        <v>6424</v>
      </c>
      <c r="B267" s="117" t="s">
        <v>281</v>
      </c>
      <c r="C267" s="462">
        <f t="shared" si="429"/>
        <v>0</v>
      </c>
      <c r="D267" s="490">
        <f t="shared" si="429"/>
        <v>0</v>
      </c>
      <c r="E267" s="246">
        <f t="shared" si="430"/>
        <v>0</v>
      </c>
      <c r="F267" s="493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246"/>
      <c r="S267" s="542">
        <f t="shared" si="422"/>
        <v>0</v>
      </c>
      <c r="T267" s="493"/>
      <c r="U267" s="125"/>
      <c r="V267" s="125"/>
      <c r="W267" s="125"/>
      <c r="X267" s="125"/>
      <c r="Y267" s="125"/>
      <c r="Z267" s="246"/>
      <c r="AA267" s="542">
        <f t="shared" si="431"/>
        <v>0</v>
      </c>
      <c r="AB267" s="493"/>
      <c r="AC267" s="125"/>
      <c r="AD267" s="125"/>
      <c r="AE267" s="125"/>
      <c r="AF267" s="246"/>
      <c r="AG267" s="648"/>
      <c r="AH267" s="322"/>
    </row>
    <row r="268" spans="1:34" ht="48.75" customHeight="1" x14ac:dyDescent="0.25">
      <c r="A268" s="311">
        <v>7000</v>
      </c>
      <c r="B268" s="660" t="s">
        <v>282</v>
      </c>
      <c r="C268" s="552">
        <f t="shared" ref="C268:E268" si="432">SUM(C269,C280)</f>
        <v>0</v>
      </c>
      <c r="D268" s="553">
        <f t="shared" si="432"/>
        <v>0</v>
      </c>
      <c r="E268" s="554">
        <f t="shared" si="432"/>
        <v>0</v>
      </c>
      <c r="F268" s="553">
        <f>SUM(F269,F280)</f>
        <v>0</v>
      </c>
      <c r="G268" s="555">
        <f t="shared" ref="G268:Q268" si="433">SUM(G269,G280)</f>
        <v>0</v>
      </c>
      <c r="H268" s="555">
        <f t="shared" si="433"/>
        <v>0</v>
      </c>
      <c r="I268" s="555">
        <f t="shared" si="433"/>
        <v>0</v>
      </c>
      <c r="J268" s="555">
        <f t="shared" si="433"/>
        <v>0</v>
      </c>
      <c r="K268" s="555">
        <f t="shared" si="433"/>
        <v>0</v>
      </c>
      <c r="L268" s="555">
        <f t="shared" si="433"/>
        <v>0</v>
      </c>
      <c r="M268" s="555">
        <f t="shared" si="433"/>
        <v>0</v>
      </c>
      <c r="N268" s="555">
        <f t="shared" si="433"/>
        <v>0</v>
      </c>
      <c r="O268" s="555">
        <f t="shared" si="433"/>
        <v>0</v>
      </c>
      <c r="P268" s="555">
        <f t="shared" si="433"/>
        <v>0</v>
      </c>
      <c r="Q268" s="555">
        <f t="shared" si="433"/>
        <v>0</v>
      </c>
      <c r="R268" s="554">
        <f>SUM(R269,R280)</f>
        <v>0</v>
      </c>
      <c r="S268" s="553">
        <f t="shared" ref="S268" si="434">SUM(S269,S280)</f>
        <v>0</v>
      </c>
      <c r="T268" s="553">
        <f>SUM(T269,T280)</f>
        <v>0</v>
      </c>
      <c r="U268" s="555">
        <f t="shared" ref="U268:AA268" si="435">SUM(U269,U280)</f>
        <v>0</v>
      </c>
      <c r="V268" s="555">
        <f t="shared" si="435"/>
        <v>0</v>
      </c>
      <c r="W268" s="555">
        <f t="shared" si="435"/>
        <v>0</v>
      </c>
      <c r="X268" s="555">
        <f t="shared" si="435"/>
        <v>0</v>
      </c>
      <c r="Y268" s="555">
        <f t="shared" si="435"/>
        <v>0</v>
      </c>
      <c r="Z268" s="554">
        <f t="shared" si="435"/>
        <v>0</v>
      </c>
      <c r="AA268" s="553">
        <f t="shared" si="435"/>
        <v>0</v>
      </c>
      <c r="AB268" s="553">
        <f>SUM(AB269,AB280)</f>
        <v>0</v>
      </c>
      <c r="AC268" s="316">
        <f t="shared" ref="AC268:AF268" si="436">SUM(AC269,AC280)</f>
        <v>0</v>
      </c>
      <c r="AD268" s="316">
        <f t="shared" si="436"/>
        <v>0</v>
      </c>
      <c r="AE268" s="316">
        <f t="shared" si="436"/>
        <v>0</v>
      </c>
      <c r="AF268" s="556">
        <f t="shared" si="436"/>
        <v>0</v>
      </c>
      <c r="AG268" s="661">
        <f>SUM(AG269,AG280)</f>
        <v>0</v>
      </c>
    </row>
    <row r="269" spans="1:34" ht="24" x14ac:dyDescent="0.25">
      <c r="A269" s="90">
        <v>7200</v>
      </c>
      <c r="B269" s="227" t="s">
        <v>283</v>
      </c>
      <c r="C269" s="512">
        <f t="shared" ref="C269:E269" si="437">SUM(C270,C271,C275,C276,C279)</f>
        <v>0</v>
      </c>
      <c r="D269" s="475">
        <f t="shared" si="437"/>
        <v>0</v>
      </c>
      <c r="E269" s="260">
        <f t="shared" si="437"/>
        <v>0</v>
      </c>
      <c r="F269" s="475">
        <f>SUM(F270,F271,F275,F276,F279)</f>
        <v>0</v>
      </c>
      <c r="G269" s="103">
        <f t="shared" ref="G269:Q269" si="438">SUM(G270,G271,G275,G276,G279)</f>
        <v>0</v>
      </c>
      <c r="H269" s="103">
        <f t="shared" si="438"/>
        <v>0</v>
      </c>
      <c r="I269" s="103">
        <f t="shared" si="438"/>
        <v>0</v>
      </c>
      <c r="J269" s="103">
        <f t="shared" si="438"/>
        <v>0</v>
      </c>
      <c r="K269" s="103">
        <f t="shared" si="438"/>
        <v>0</v>
      </c>
      <c r="L269" s="103">
        <f t="shared" si="438"/>
        <v>0</v>
      </c>
      <c r="M269" s="103">
        <f t="shared" si="438"/>
        <v>0</v>
      </c>
      <c r="N269" s="103">
        <f t="shared" si="438"/>
        <v>0</v>
      </c>
      <c r="O269" s="103">
        <f t="shared" si="438"/>
        <v>0</v>
      </c>
      <c r="P269" s="103">
        <f t="shared" si="438"/>
        <v>0</v>
      </c>
      <c r="Q269" s="103">
        <f t="shared" si="438"/>
        <v>0</v>
      </c>
      <c r="R269" s="260">
        <f>SUM(R270,R271,R275,R276,R279)</f>
        <v>0</v>
      </c>
      <c r="S269" s="91">
        <f t="shared" ref="S269" si="439">SUM(S270,S271,S275,S276,S279)</f>
        <v>0</v>
      </c>
      <c r="T269" s="475">
        <f>SUM(T270,T271,T275,T276,T279)</f>
        <v>0</v>
      </c>
      <c r="U269" s="103">
        <f t="shared" ref="U269:AA269" si="440">SUM(U270,U271,U275,U276,U279)</f>
        <v>0</v>
      </c>
      <c r="V269" s="103">
        <f t="shared" si="440"/>
        <v>0</v>
      </c>
      <c r="W269" s="103">
        <f t="shared" si="440"/>
        <v>0</v>
      </c>
      <c r="X269" s="103">
        <f t="shared" si="440"/>
        <v>0</v>
      </c>
      <c r="Y269" s="103">
        <f t="shared" si="440"/>
        <v>0</v>
      </c>
      <c r="Z269" s="260">
        <f t="shared" si="440"/>
        <v>0</v>
      </c>
      <c r="AA269" s="91">
        <f t="shared" si="440"/>
        <v>0</v>
      </c>
      <c r="AB269" s="475">
        <f>SUM(AB270,AB271,AB275,AB276,AB279)</f>
        <v>0</v>
      </c>
      <c r="AC269" s="103">
        <f t="shared" ref="AC269:AF269" si="441">SUM(AC270,AC271,AC275,AC276,AC279)</f>
        <v>0</v>
      </c>
      <c r="AD269" s="103">
        <f t="shared" si="441"/>
        <v>0</v>
      </c>
      <c r="AE269" s="103">
        <f t="shared" si="441"/>
        <v>0</v>
      </c>
      <c r="AF269" s="260">
        <f t="shared" si="441"/>
        <v>0</v>
      </c>
      <c r="AG269" s="645">
        <f>SUM(AG270,AG271,AG275,AG276,AG279)</f>
        <v>0</v>
      </c>
    </row>
    <row r="270" spans="1:34" ht="24" x14ac:dyDescent="0.25">
      <c r="A270" s="578">
        <v>7210</v>
      </c>
      <c r="B270" s="106" t="s">
        <v>284</v>
      </c>
      <c r="C270" s="458">
        <f t="shared" ref="C270:D275" si="442">SUM(E270,S270,AA270)</f>
        <v>0</v>
      </c>
      <c r="D270" s="484">
        <f t="shared" si="442"/>
        <v>0</v>
      </c>
      <c r="E270" s="243">
        <f t="shared" ref="E270" si="443">SUM(F270:R270)</f>
        <v>0</v>
      </c>
      <c r="F270" s="487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243"/>
      <c r="S270" s="541">
        <f t="shared" ref="S270" si="444">SUM(T270:Z270)</f>
        <v>0</v>
      </c>
      <c r="T270" s="487"/>
      <c r="U270" s="114"/>
      <c r="V270" s="114"/>
      <c r="W270" s="114"/>
      <c r="X270" s="114"/>
      <c r="Y270" s="114"/>
      <c r="Z270" s="243"/>
      <c r="AA270" s="541">
        <f t="shared" ref="AA270" si="445">SUM(AB270:AF270)</f>
        <v>0</v>
      </c>
      <c r="AB270" s="487"/>
      <c r="AC270" s="114"/>
      <c r="AD270" s="114"/>
      <c r="AE270" s="114"/>
      <c r="AF270" s="243"/>
      <c r="AG270" s="647"/>
    </row>
    <row r="271" spans="1:34" s="322" customFormat="1" ht="36" x14ac:dyDescent="0.25">
      <c r="A271" s="247">
        <v>7220</v>
      </c>
      <c r="B271" s="117" t="s">
        <v>285</v>
      </c>
      <c r="C271" s="462">
        <f t="shared" ref="C271:E271" si="446">SUM(C272:C274)</f>
        <v>0</v>
      </c>
      <c r="D271" s="490">
        <f t="shared" si="446"/>
        <v>0</v>
      </c>
      <c r="E271" s="253">
        <f t="shared" si="446"/>
        <v>0</v>
      </c>
      <c r="F271" s="490">
        <f>SUM(F272:F274)</f>
        <v>0</v>
      </c>
      <c r="G271" s="251">
        <f t="shared" ref="G271:Q271" si="447">SUM(G272:G274)</f>
        <v>0</v>
      </c>
      <c r="H271" s="251">
        <f t="shared" si="447"/>
        <v>0</v>
      </c>
      <c r="I271" s="251">
        <f t="shared" si="447"/>
        <v>0</v>
      </c>
      <c r="J271" s="251">
        <f t="shared" si="447"/>
        <v>0</v>
      </c>
      <c r="K271" s="251">
        <f t="shared" si="447"/>
        <v>0</v>
      </c>
      <c r="L271" s="251">
        <f t="shared" si="447"/>
        <v>0</v>
      </c>
      <c r="M271" s="251">
        <f t="shared" si="447"/>
        <v>0</v>
      </c>
      <c r="N271" s="251">
        <f t="shared" si="447"/>
        <v>0</v>
      </c>
      <c r="O271" s="251">
        <f t="shared" si="447"/>
        <v>0</v>
      </c>
      <c r="P271" s="251">
        <f t="shared" si="447"/>
        <v>0</v>
      </c>
      <c r="Q271" s="251">
        <f t="shared" si="447"/>
        <v>0</v>
      </c>
      <c r="R271" s="253">
        <f>SUM(R272:R274)</f>
        <v>0</v>
      </c>
      <c r="S271" s="118">
        <f t="shared" ref="S271" si="448">SUM(S272:S274)</f>
        <v>0</v>
      </c>
      <c r="T271" s="490">
        <f>SUM(T272:T274)</f>
        <v>0</v>
      </c>
      <c r="U271" s="251">
        <f t="shared" ref="U271:AA271" si="449">SUM(U272:U274)</f>
        <v>0</v>
      </c>
      <c r="V271" s="251">
        <f t="shared" si="449"/>
        <v>0</v>
      </c>
      <c r="W271" s="251">
        <f t="shared" si="449"/>
        <v>0</v>
      </c>
      <c r="X271" s="251">
        <f t="shared" si="449"/>
        <v>0</v>
      </c>
      <c r="Y271" s="251">
        <f t="shared" si="449"/>
        <v>0</v>
      </c>
      <c r="Z271" s="253">
        <f t="shared" si="449"/>
        <v>0</v>
      </c>
      <c r="AA271" s="118">
        <f t="shared" si="449"/>
        <v>0</v>
      </c>
      <c r="AB271" s="490">
        <f>SUM(AB272:AB274)</f>
        <v>0</v>
      </c>
      <c r="AC271" s="251">
        <f t="shared" ref="AC271:AF271" si="450">SUM(AC272:AC274)</f>
        <v>0</v>
      </c>
      <c r="AD271" s="251">
        <f t="shared" si="450"/>
        <v>0</v>
      </c>
      <c r="AE271" s="251">
        <f t="shared" si="450"/>
        <v>0</v>
      </c>
      <c r="AF271" s="253">
        <f t="shared" si="450"/>
        <v>0</v>
      </c>
      <c r="AG271" s="649">
        <f>SUM(AG272:AG274)</f>
        <v>0</v>
      </c>
    </row>
    <row r="272" spans="1:34" s="322" customFormat="1" ht="36" x14ac:dyDescent="0.25">
      <c r="A272" s="68">
        <v>7221</v>
      </c>
      <c r="B272" s="117" t="s">
        <v>286</v>
      </c>
      <c r="C272" s="462">
        <f t="shared" si="442"/>
        <v>0</v>
      </c>
      <c r="D272" s="490">
        <f t="shared" si="442"/>
        <v>0</v>
      </c>
      <c r="E272" s="246">
        <f t="shared" ref="E272:E275" si="451">SUM(F272:R272)</f>
        <v>0</v>
      </c>
      <c r="F272" s="493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246"/>
      <c r="S272" s="542">
        <f t="shared" ref="S272:S284" si="452">SUM(T272:Z272)</f>
        <v>0</v>
      </c>
      <c r="T272" s="493"/>
      <c r="U272" s="125"/>
      <c r="V272" s="125"/>
      <c r="W272" s="125"/>
      <c r="X272" s="125"/>
      <c r="Y272" s="125"/>
      <c r="Z272" s="246"/>
      <c r="AA272" s="542">
        <f t="shared" ref="AA272:AA275" si="453">SUM(AB272:AF272)</f>
        <v>0</v>
      </c>
      <c r="AB272" s="493"/>
      <c r="AC272" s="125"/>
      <c r="AD272" s="125"/>
      <c r="AE272" s="125"/>
      <c r="AF272" s="246"/>
      <c r="AG272" s="648"/>
    </row>
    <row r="273" spans="1:33" s="322" customFormat="1" ht="36" x14ac:dyDescent="0.25">
      <c r="A273" s="68">
        <v>7222</v>
      </c>
      <c r="B273" s="117" t="s">
        <v>287</v>
      </c>
      <c r="C273" s="462">
        <f t="shared" si="442"/>
        <v>0</v>
      </c>
      <c r="D273" s="490">
        <f t="shared" si="442"/>
        <v>0</v>
      </c>
      <c r="E273" s="246">
        <f t="shared" si="451"/>
        <v>0</v>
      </c>
      <c r="F273" s="493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246"/>
      <c r="S273" s="542">
        <f t="shared" si="452"/>
        <v>0</v>
      </c>
      <c r="T273" s="493"/>
      <c r="U273" s="125"/>
      <c r="V273" s="125"/>
      <c r="W273" s="125"/>
      <c r="X273" s="125"/>
      <c r="Y273" s="125"/>
      <c r="Z273" s="246"/>
      <c r="AA273" s="542">
        <f t="shared" si="453"/>
        <v>0</v>
      </c>
      <c r="AB273" s="493"/>
      <c r="AC273" s="125"/>
      <c r="AD273" s="125"/>
      <c r="AE273" s="125"/>
      <c r="AF273" s="246"/>
      <c r="AG273" s="648"/>
    </row>
    <row r="274" spans="1:33" s="322" customFormat="1" ht="36" x14ac:dyDescent="0.25">
      <c r="A274" s="58">
        <v>7223</v>
      </c>
      <c r="B274" s="106" t="s">
        <v>288</v>
      </c>
      <c r="C274" s="458">
        <f t="shared" si="442"/>
        <v>0</v>
      </c>
      <c r="D274" s="484">
        <f t="shared" si="442"/>
        <v>0</v>
      </c>
      <c r="E274" s="243">
        <f t="shared" si="451"/>
        <v>0</v>
      </c>
      <c r="F274" s="487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243"/>
      <c r="S274" s="542">
        <f t="shared" si="452"/>
        <v>0</v>
      </c>
      <c r="T274" s="487"/>
      <c r="U274" s="114"/>
      <c r="V274" s="114"/>
      <c r="W274" s="114"/>
      <c r="X274" s="114"/>
      <c r="Y274" s="114"/>
      <c r="Z274" s="243"/>
      <c r="AA274" s="541">
        <f t="shared" si="453"/>
        <v>0</v>
      </c>
      <c r="AB274" s="487"/>
      <c r="AC274" s="114"/>
      <c r="AD274" s="114"/>
      <c r="AE274" s="114"/>
      <c r="AF274" s="243"/>
      <c r="AG274" s="647"/>
    </row>
    <row r="275" spans="1:33" ht="24" x14ac:dyDescent="0.25">
      <c r="A275" s="247">
        <v>7230</v>
      </c>
      <c r="B275" s="117" t="s">
        <v>289</v>
      </c>
      <c r="C275" s="462">
        <f t="shared" si="442"/>
        <v>0</v>
      </c>
      <c r="D275" s="490">
        <f t="shared" si="442"/>
        <v>0</v>
      </c>
      <c r="E275" s="246">
        <f t="shared" si="451"/>
        <v>0</v>
      </c>
      <c r="F275" s="493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246"/>
      <c r="S275" s="542">
        <f t="shared" si="452"/>
        <v>0</v>
      </c>
      <c r="T275" s="493"/>
      <c r="U275" s="125"/>
      <c r="V275" s="125"/>
      <c r="W275" s="125"/>
      <c r="X275" s="125"/>
      <c r="Y275" s="125"/>
      <c r="Z275" s="246"/>
      <c r="AA275" s="542">
        <f t="shared" si="453"/>
        <v>0</v>
      </c>
      <c r="AB275" s="493"/>
      <c r="AC275" s="125"/>
      <c r="AD275" s="125"/>
      <c r="AE275" s="125"/>
      <c r="AF275" s="246"/>
      <c r="AG275" s="648"/>
    </row>
    <row r="276" spans="1:33" ht="24" x14ac:dyDescent="0.25">
      <c r="A276" s="247">
        <v>7240</v>
      </c>
      <c r="B276" s="117" t="s">
        <v>290</v>
      </c>
      <c r="C276" s="462">
        <f t="shared" ref="C276:E276" si="454">SUM(C277:C278)</f>
        <v>0</v>
      </c>
      <c r="D276" s="490">
        <f t="shared" si="454"/>
        <v>0</v>
      </c>
      <c r="E276" s="253">
        <f t="shared" si="454"/>
        <v>0</v>
      </c>
      <c r="F276" s="490">
        <f>SUM(F277:F278)</f>
        <v>0</v>
      </c>
      <c r="G276" s="251">
        <f t="shared" ref="G276:Q276" si="455">SUM(G277:G278)</f>
        <v>0</v>
      </c>
      <c r="H276" s="251">
        <f t="shared" si="455"/>
        <v>0</v>
      </c>
      <c r="I276" s="251">
        <f t="shared" si="455"/>
        <v>0</v>
      </c>
      <c r="J276" s="251">
        <f t="shared" si="455"/>
        <v>0</v>
      </c>
      <c r="K276" s="251">
        <f t="shared" si="455"/>
        <v>0</v>
      </c>
      <c r="L276" s="251">
        <f t="shared" si="455"/>
        <v>0</v>
      </c>
      <c r="M276" s="251">
        <f t="shared" si="455"/>
        <v>0</v>
      </c>
      <c r="N276" s="251">
        <f t="shared" si="455"/>
        <v>0</v>
      </c>
      <c r="O276" s="251">
        <f t="shared" si="455"/>
        <v>0</v>
      </c>
      <c r="P276" s="251">
        <f t="shared" si="455"/>
        <v>0</v>
      </c>
      <c r="Q276" s="251">
        <f t="shared" si="455"/>
        <v>0</v>
      </c>
      <c r="R276" s="253">
        <f>SUM(R277:R278)</f>
        <v>0</v>
      </c>
      <c r="S276" s="118">
        <f t="shared" ref="S276" si="456">SUM(S277:S278)</f>
        <v>0</v>
      </c>
      <c r="T276" s="490">
        <f>SUM(T277:T278)</f>
        <v>0</v>
      </c>
      <c r="U276" s="251">
        <f t="shared" ref="U276:AA276" si="457">SUM(U277:U278)</f>
        <v>0</v>
      </c>
      <c r="V276" s="251">
        <f t="shared" si="457"/>
        <v>0</v>
      </c>
      <c r="W276" s="251">
        <f t="shared" si="457"/>
        <v>0</v>
      </c>
      <c r="X276" s="251">
        <f t="shared" si="457"/>
        <v>0</v>
      </c>
      <c r="Y276" s="251">
        <f t="shared" si="457"/>
        <v>0</v>
      </c>
      <c r="Z276" s="253">
        <f t="shared" si="457"/>
        <v>0</v>
      </c>
      <c r="AA276" s="118">
        <f t="shared" si="457"/>
        <v>0</v>
      </c>
      <c r="AB276" s="490">
        <f>SUM(AB277:AB278)</f>
        <v>0</v>
      </c>
      <c r="AC276" s="251">
        <f t="shared" ref="AC276:AF276" si="458">SUM(AC277:AC278)</f>
        <v>0</v>
      </c>
      <c r="AD276" s="251">
        <f t="shared" si="458"/>
        <v>0</v>
      </c>
      <c r="AE276" s="251">
        <f t="shared" si="458"/>
        <v>0</v>
      </c>
      <c r="AF276" s="253">
        <f t="shared" si="458"/>
        <v>0</v>
      </c>
      <c r="AG276" s="649">
        <f>SUM(AG277:AG278)</f>
        <v>0</v>
      </c>
    </row>
    <row r="277" spans="1:33" ht="48" x14ac:dyDescent="0.25">
      <c r="A277" s="68">
        <v>7245</v>
      </c>
      <c r="B277" s="117" t="s">
        <v>291</v>
      </c>
      <c r="C277" s="462">
        <f t="shared" ref="C277:D279" si="459">SUM(E277,S277,AA277)</f>
        <v>0</v>
      </c>
      <c r="D277" s="490">
        <f t="shared" si="459"/>
        <v>0</v>
      </c>
      <c r="E277" s="246">
        <f t="shared" ref="E277:E279" si="460">SUM(F277:R277)</f>
        <v>0</v>
      </c>
      <c r="F277" s="493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246"/>
      <c r="S277" s="542">
        <f t="shared" si="452"/>
        <v>0</v>
      </c>
      <c r="T277" s="493"/>
      <c r="U277" s="125"/>
      <c r="V277" s="125"/>
      <c r="W277" s="125"/>
      <c r="X277" s="125"/>
      <c r="Y277" s="125"/>
      <c r="Z277" s="246"/>
      <c r="AA277" s="542">
        <f t="shared" ref="AA277:AA279" si="461">SUM(AB277:AF277)</f>
        <v>0</v>
      </c>
      <c r="AB277" s="493"/>
      <c r="AC277" s="125"/>
      <c r="AD277" s="125"/>
      <c r="AE277" s="125"/>
      <c r="AF277" s="246"/>
      <c r="AG277" s="648"/>
    </row>
    <row r="278" spans="1:33" ht="94.5" customHeight="1" x14ac:dyDescent="0.25">
      <c r="A278" s="68">
        <v>7246</v>
      </c>
      <c r="B278" s="117" t="s">
        <v>292</v>
      </c>
      <c r="C278" s="462">
        <f t="shared" si="459"/>
        <v>0</v>
      </c>
      <c r="D278" s="490">
        <f t="shared" si="459"/>
        <v>0</v>
      </c>
      <c r="E278" s="246">
        <f t="shared" si="460"/>
        <v>0</v>
      </c>
      <c r="F278" s="493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246"/>
      <c r="S278" s="542">
        <f t="shared" si="452"/>
        <v>0</v>
      </c>
      <c r="T278" s="493"/>
      <c r="U278" s="125"/>
      <c r="V278" s="125"/>
      <c r="W278" s="125"/>
      <c r="X278" s="125"/>
      <c r="Y278" s="125"/>
      <c r="Z278" s="246"/>
      <c r="AA278" s="542">
        <f t="shared" si="461"/>
        <v>0</v>
      </c>
      <c r="AB278" s="493"/>
      <c r="AC278" s="125"/>
      <c r="AD278" s="125"/>
      <c r="AE278" s="125"/>
      <c r="AF278" s="246"/>
      <c r="AG278" s="648"/>
    </row>
    <row r="279" spans="1:33" ht="24" x14ac:dyDescent="0.25">
      <c r="A279" s="308">
        <v>7260</v>
      </c>
      <c r="B279" s="106" t="s">
        <v>293</v>
      </c>
      <c r="C279" s="462">
        <f t="shared" si="459"/>
        <v>0</v>
      </c>
      <c r="D279" s="490">
        <f t="shared" si="459"/>
        <v>0</v>
      </c>
      <c r="E279" s="246">
        <f t="shared" si="460"/>
        <v>0</v>
      </c>
      <c r="F279" s="487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246"/>
      <c r="S279" s="542">
        <f t="shared" si="452"/>
        <v>0</v>
      </c>
      <c r="T279" s="487"/>
      <c r="U279" s="125"/>
      <c r="V279" s="125"/>
      <c r="W279" s="125"/>
      <c r="X279" s="125"/>
      <c r="Y279" s="125"/>
      <c r="Z279" s="246"/>
      <c r="AA279" s="542">
        <f t="shared" si="461"/>
        <v>0</v>
      </c>
      <c r="AB279" s="487"/>
      <c r="AC279" s="125"/>
      <c r="AD279" s="125"/>
      <c r="AE279" s="125"/>
      <c r="AF279" s="246"/>
      <c r="AG279" s="647"/>
    </row>
    <row r="280" spans="1:33" x14ac:dyDescent="0.25">
      <c r="A280" s="154">
        <v>7700</v>
      </c>
      <c r="B280" s="557" t="s">
        <v>294</v>
      </c>
      <c r="C280" s="512">
        <f t="shared" ref="C280:E280" si="462">C281</f>
        <v>0</v>
      </c>
      <c r="D280" s="558">
        <f t="shared" si="462"/>
        <v>0</v>
      </c>
      <c r="E280" s="279">
        <f t="shared" si="462"/>
        <v>0</v>
      </c>
      <c r="F280" s="559">
        <f>F281</f>
        <v>0</v>
      </c>
      <c r="G280" s="277">
        <f t="shared" ref="G280:Q280" si="463">G281</f>
        <v>0</v>
      </c>
      <c r="H280" s="277">
        <f t="shared" si="463"/>
        <v>0</v>
      </c>
      <c r="I280" s="277">
        <f t="shared" si="463"/>
        <v>0</v>
      </c>
      <c r="J280" s="277">
        <f t="shared" si="463"/>
        <v>0</v>
      </c>
      <c r="K280" s="277">
        <f t="shared" si="463"/>
        <v>0</v>
      </c>
      <c r="L280" s="277">
        <f t="shared" si="463"/>
        <v>0</v>
      </c>
      <c r="M280" s="277">
        <f t="shared" si="463"/>
        <v>0</v>
      </c>
      <c r="N280" s="277">
        <f t="shared" si="463"/>
        <v>0</v>
      </c>
      <c r="O280" s="277">
        <f t="shared" si="463"/>
        <v>0</v>
      </c>
      <c r="P280" s="277">
        <f t="shared" si="463"/>
        <v>0</v>
      </c>
      <c r="Q280" s="277">
        <f t="shared" si="463"/>
        <v>0</v>
      </c>
      <c r="R280" s="279">
        <f>R281</f>
        <v>0</v>
      </c>
      <c r="S280" s="545">
        <f t="shared" ref="S280:AG280" si="464">S281</f>
        <v>0</v>
      </c>
      <c r="T280" s="559">
        <f t="shared" si="464"/>
        <v>0</v>
      </c>
      <c r="U280" s="277">
        <f t="shared" si="464"/>
        <v>0</v>
      </c>
      <c r="V280" s="277">
        <f t="shared" si="464"/>
        <v>0</v>
      </c>
      <c r="W280" s="277">
        <f t="shared" si="464"/>
        <v>0</v>
      </c>
      <c r="X280" s="277">
        <f t="shared" si="464"/>
        <v>0</v>
      </c>
      <c r="Y280" s="277">
        <f t="shared" si="464"/>
        <v>0</v>
      </c>
      <c r="Z280" s="279">
        <f t="shared" si="464"/>
        <v>0</v>
      </c>
      <c r="AA280" s="545">
        <f t="shared" si="464"/>
        <v>0</v>
      </c>
      <c r="AB280" s="559">
        <f t="shared" si="464"/>
        <v>0</v>
      </c>
      <c r="AC280" s="277">
        <f t="shared" si="464"/>
        <v>0</v>
      </c>
      <c r="AD280" s="277">
        <f t="shared" si="464"/>
        <v>0</v>
      </c>
      <c r="AE280" s="277">
        <f t="shared" si="464"/>
        <v>0</v>
      </c>
      <c r="AF280" s="279">
        <f t="shared" si="464"/>
        <v>0</v>
      </c>
      <c r="AG280" s="662">
        <f t="shared" si="464"/>
        <v>0</v>
      </c>
    </row>
    <row r="281" spans="1:33" x14ac:dyDescent="0.25">
      <c r="A281" s="234">
        <v>7720</v>
      </c>
      <c r="B281" s="106" t="s">
        <v>295</v>
      </c>
      <c r="C281" s="458"/>
      <c r="D281" s="540">
        <f t="shared" ref="D281" si="465">SUM(F281,T281,AB281)</f>
        <v>0</v>
      </c>
      <c r="E281" s="243">
        <f t="shared" ref="E281" si="466">SUM(F281:R281)</f>
        <v>0</v>
      </c>
      <c r="F281" s="487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243"/>
      <c r="S281" s="541">
        <f t="shared" si="452"/>
        <v>0</v>
      </c>
      <c r="T281" s="487"/>
      <c r="U281" s="114"/>
      <c r="V281" s="114"/>
      <c r="W281" s="114"/>
      <c r="X281" s="114"/>
      <c r="Y281" s="114"/>
      <c r="Z281" s="243"/>
      <c r="AA281" s="541">
        <f t="shared" ref="AA281" si="467">SUM(AB281:AF281)</f>
        <v>0</v>
      </c>
      <c r="AB281" s="487"/>
      <c r="AC281" s="114"/>
      <c r="AD281" s="114"/>
      <c r="AE281" s="114"/>
      <c r="AF281" s="243"/>
      <c r="AG281" s="647"/>
    </row>
    <row r="282" spans="1:33" x14ac:dyDescent="0.25">
      <c r="A282" s="310"/>
      <c r="B282" s="117" t="s">
        <v>296</v>
      </c>
      <c r="C282" s="462">
        <f t="shared" ref="C282:E282" si="468">SUM(C283:C284)</f>
        <v>0</v>
      </c>
      <c r="D282" s="490">
        <f t="shared" si="468"/>
        <v>0</v>
      </c>
      <c r="E282" s="253">
        <f t="shared" si="468"/>
        <v>0</v>
      </c>
      <c r="F282" s="490">
        <f>SUM(F283:F284)</f>
        <v>0</v>
      </c>
      <c r="G282" s="251">
        <f t="shared" ref="G282:Q282" si="469">SUM(G283:G284)</f>
        <v>0</v>
      </c>
      <c r="H282" s="251">
        <f t="shared" si="469"/>
        <v>0</v>
      </c>
      <c r="I282" s="251">
        <f t="shared" si="469"/>
        <v>0</v>
      </c>
      <c r="J282" s="251">
        <f t="shared" si="469"/>
        <v>0</v>
      </c>
      <c r="K282" s="251">
        <f t="shared" si="469"/>
        <v>0</v>
      </c>
      <c r="L282" s="251">
        <f t="shared" si="469"/>
        <v>0</v>
      </c>
      <c r="M282" s="251">
        <f t="shared" si="469"/>
        <v>0</v>
      </c>
      <c r="N282" s="251">
        <f t="shared" si="469"/>
        <v>0</v>
      </c>
      <c r="O282" s="251">
        <f t="shared" si="469"/>
        <v>0</v>
      </c>
      <c r="P282" s="251">
        <f t="shared" si="469"/>
        <v>0</v>
      </c>
      <c r="Q282" s="251">
        <f t="shared" si="469"/>
        <v>0</v>
      </c>
      <c r="R282" s="253">
        <f>SUM(R283:R284)</f>
        <v>0</v>
      </c>
      <c r="S282" s="118">
        <f t="shared" ref="S282" si="470">SUM(S283:S284)</f>
        <v>0</v>
      </c>
      <c r="T282" s="490">
        <f>SUM(T283:T284)</f>
        <v>0</v>
      </c>
      <c r="U282" s="251">
        <f t="shared" ref="U282:AA282" si="471">SUM(U283:U284)</f>
        <v>0</v>
      </c>
      <c r="V282" s="251">
        <f t="shared" si="471"/>
        <v>0</v>
      </c>
      <c r="W282" s="251">
        <f t="shared" si="471"/>
        <v>0</v>
      </c>
      <c r="X282" s="251">
        <f t="shared" si="471"/>
        <v>0</v>
      </c>
      <c r="Y282" s="251">
        <f t="shared" si="471"/>
        <v>0</v>
      </c>
      <c r="Z282" s="253">
        <f t="shared" si="471"/>
        <v>0</v>
      </c>
      <c r="AA282" s="118">
        <f t="shared" si="471"/>
        <v>0</v>
      </c>
      <c r="AB282" s="490">
        <f>SUM(AB283:AB284)</f>
        <v>0</v>
      </c>
      <c r="AC282" s="251">
        <f t="shared" ref="AC282:AF282" si="472">SUM(AC283:AC284)</f>
        <v>0</v>
      </c>
      <c r="AD282" s="251">
        <f t="shared" si="472"/>
        <v>0</v>
      </c>
      <c r="AE282" s="251">
        <f t="shared" si="472"/>
        <v>0</v>
      </c>
      <c r="AF282" s="253">
        <f t="shared" si="472"/>
        <v>0</v>
      </c>
      <c r="AG282" s="649">
        <f>SUM(AG283:AG284)</f>
        <v>0</v>
      </c>
    </row>
    <row r="283" spans="1:33" x14ac:dyDescent="0.25">
      <c r="A283" s="310" t="s">
        <v>297</v>
      </c>
      <c r="B283" s="68" t="s">
        <v>298</v>
      </c>
      <c r="C283" s="462">
        <f t="shared" ref="C283:D284" si="473">SUM(E283,S283,AA283)</f>
        <v>0</v>
      </c>
      <c r="D283" s="490">
        <f t="shared" si="473"/>
        <v>0</v>
      </c>
      <c r="E283" s="246">
        <f t="shared" ref="E283:E284" si="474">SUM(F283:R283)</f>
        <v>0</v>
      </c>
      <c r="F283" s="493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246"/>
      <c r="S283" s="542">
        <f t="shared" si="452"/>
        <v>0</v>
      </c>
      <c r="T283" s="493"/>
      <c r="U283" s="125"/>
      <c r="V283" s="125"/>
      <c r="W283" s="125"/>
      <c r="X283" s="125"/>
      <c r="Y283" s="125"/>
      <c r="Z283" s="246"/>
      <c r="AA283" s="542">
        <f t="shared" ref="AA283:AA284" si="475">SUM(AB283:AF283)</f>
        <v>0</v>
      </c>
      <c r="AB283" s="493"/>
      <c r="AC283" s="125"/>
      <c r="AD283" s="125"/>
      <c r="AE283" s="125"/>
      <c r="AF283" s="246"/>
      <c r="AG283" s="648"/>
    </row>
    <row r="284" spans="1:33" ht="24" x14ac:dyDescent="0.25">
      <c r="A284" s="310" t="s">
        <v>299</v>
      </c>
      <c r="B284" s="332" t="s">
        <v>300</v>
      </c>
      <c r="C284" s="458">
        <f t="shared" si="473"/>
        <v>0</v>
      </c>
      <c r="D284" s="484">
        <f t="shared" si="473"/>
        <v>0</v>
      </c>
      <c r="E284" s="243">
        <f t="shared" si="474"/>
        <v>0</v>
      </c>
      <c r="F284" s="487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243"/>
      <c r="S284" s="541">
        <f t="shared" si="452"/>
        <v>0</v>
      </c>
      <c r="T284" s="487"/>
      <c r="U284" s="114"/>
      <c r="V284" s="114"/>
      <c r="W284" s="114"/>
      <c r="X284" s="114"/>
      <c r="Y284" s="114"/>
      <c r="Z284" s="243"/>
      <c r="AA284" s="541">
        <f t="shared" si="475"/>
        <v>0</v>
      </c>
      <c r="AB284" s="487"/>
      <c r="AC284" s="114"/>
      <c r="AD284" s="114"/>
      <c r="AE284" s="114"/>
      <c r="AF284" s="243"/>
      <c r="AG284" s="647"/>
    </row>
    <row r="285" spans="1:33" x14ac:dyDescent="0.25">
      <c r="A285" s="333"/>
      <c r="B285" s="334" t="s">
        <v>301</v>
      </c>
      <c r="C285" s="560">
        <f t="shared" ref="C285:E285" si="476">SUM(C282,C268,C230,C195,C187,C173,C75,C53)</f>
        <v>504475</v>
      </c>
      <c r="D285" s="561">
        <f t="shared" si="476"/>
        <v>534375</v>
      </c>
      <c r="E285" s="379">
        <f t="shared" si="476"/>
        <v>504475</v>
      </c>
      <c r="F285" s="561">
        <f>SUM(F282,F268,F230,F195,F187,F173,F75,F53)</f>
        <v>534375</v>
      </c>
      <c r="G285" s="339">
        <f t="shared" ref="G285:Q285" si="477">SUM(G282,G268,G230,G195,G187,G173,G75,G53)</f>
        <v>-800</v>
      </c>
      <c r="H285" s="339">
        <f t="shared" si="477"/>
        <v>-19179</v>
      </c>
      <c r="I285" s="339">
        <f t="shared" si="477"/>
        <v>-3596</v>
      </c>
      <c r="J285" s="339">
        <f t="shared" si="477"/>
        <v>-6325</v>
      </c>
      <c r="K285" s="339">
        <f t="shared" si="477"/>
        <v>0</v>
      </c>
      <c r="L285" s="339">
        <f t="shared" si="477"/>
        <v>0</v>
      </c>
      <c r="M285" s="339">
        <f t="shared" si="477"/>
        <v>0</v>
      </c>
      <c r="N285" s="339">
        <f t="shared" si="477"/>
        <v>0</v>
      </c>
      <c r="O285" s="339">
        <f t="shared" si="477"/>
        <v>0</v>
      </c>
      <c r="P285" s="339">
        <f t="shared" si="477"/>
        <v>0</v>
      </c>
      <c r="Q285" s="339">
        <f t="shared" si="477"/>
        <v>0</v>
      </c>
      <c r="R285" s="379">
        <f>SUM(R282,R268,R230,R195,R187,R173,R75,R53)</f>
        <v>0</v>
      </c>
      <c r="S285" s="562">
        <f t="shared" ref="S285" si="478">SUM(S282,S268,S230,S195,S187,S173,S75,S53)</f>
        <v>0</v>
      </c>
      <c r="T285" s="561">
        <f>SUM(T282,T268,T230,T195,T187,T173,T75,T53)</f>
        <v>0</v>
      </c>
      <c r="U285" s="339">
        <f t="shared" ref="U285:AA285" si="479">SUM(U282,U268,U230,U195,U187,U173,U75,U53)</f>
        <v>0</v>
      </c>
      <c r="V285" s="339">
        <f t="shared" si="479"/>
        <v>0</v>
      </c>
      <c r="W285" s="339">
        <f t="shared" si="479"/>
        <v>0</v>
      </c>
      <c r="X285" s="339">
        <f t="shared" si="479"/>
        <v>0</v>
      </c>
      <c r="Y285" s="339">
        <f t="shared" si="479"/>
        <v>0</v>
      </c>
      <c r="Z285" s="379">
        <f t="shared" si="479"/>
        <v>0</v>
      </c>
      <c r="AA285" s="562">
        <f t="shared" si="479"/>
        <v>0</v>
      </c>
      <c r="AB285" s="561">
        <f>SUM(AB282,AB268,AB230,AB195,AB187,AB173,AB75,AB53)</f>
        <v>0</v>
      </c>
      <c r="AC285" s="339">
        <f t="shared" ref="AC285:AF285" si="480">SUM(AC282,AC268,AC230,AC195,AC187,AC173,AC75,AC53)</f>
        <v>0</v>
      </c>
      <c r="AD285" s="339">
        <f t="shared" si="480"/>
        <v>0</v>
      </c>
      <c r="AE285" s="339">
        <f t="shared" si="480"/>
        <v>0</v>
      </c>
      <c r="AF285" s="379">
        <f t="shared" si="480"/>
        <v>0</v>
      </c>
      <c r="AG285" s="645">
        <f>SUM(AG282,AG268,AG230,AG195,AG187,AG173,AG75,AG53)</f>
        <v>0</v>
      </c>
    </row>
    <row r="286" spans="1:33" ht="3" customHeight="1" x14ac:dyDescent="0.25">
      <c r="A286" s="333"/>
      <c r="B286" s="333"/>
      <c r="C286" s="508"/>
      <c r="D286" s="551"/>
      <c r="E286" s="230"/>
      <c r="F286" s="551"/>
      <c r="G286" s="300"/>
      <c r="H286" s="300"/>
      <c r="I286" s="300"/>
      <c r="J286" s="300"/>
      <c r="K286" s="300"/>
      <c r="L286" s="300"/>
      <c r="M286" s="300"/>
      <c r="N286" s="300"/>
      <c r="O286" s="300"/>
      <c r="P286" s="300"/>
      <c r="Q286" s="300"/>
      <c r="R286" s="230"/>
      <c r="S286" s="297"/>
      <c r="T286" s="551"/>
      <c r="U286" s="300"/>
      <c r="V286" s="300"/>
      <c r="W286" s="300"/>
      <c r="X286" s="300"/>
      <c r="Y286" s="300"/>
      <c r="Z286" s="230"/>
      <c r="AA286" s="297"/>
      <c r="AB286" s="551"/>
      <c r="AC286" s="300"/>
      <c r="AD286" s="300"/>
      <c r="AE286" s="300"/>
      <c r="AF286" s="230"/>
      <c r="AG286" s="645"/>
    </row>
    <row r="287" spans="1:33" s="34" customFormat="1" x14ac:dyDescent="0.25">
      <c r="A287" s="725" t="s">
        <v>302</v>
      </c>
      <c r="B287" s="727"/>
      <c r="C287" s="563">
        <f t="shared" ref="C287:E287" si="481">SUM(C25,C26,C42)-C51</f>
        <v>0</v>
      </c>
      <c r="D287" s="564">
        <f t="shared" si="481"/>
        <v>0</v>
      </c>
      <c r="E287" s="346">
        <f t="shared" si="481"/>
        <v>0</v>
      </c>
      <c r="F287" s="564">
        <f>SUM(F25,F26,F42)-F51</f>
        <v>0</v>
      </c>
      <c r="G287" s="345">
        <f t="shared" ref="G287:Q287" si="482">SUM(G25,G26,G42)-G51</f>
        <v>0</v>
      </c>
      <c r="H287" s="345">
        <f t="shared" si="482"/>
        <v>0</v>
      </c>
      <c r="I287" s="345">
        <f t="shared" si="482"/>
        <v>0</v>
      </c>
      <c r="J287" s="345">
        <f t="shared" si="482"/>
        <v>0</v>
      </c>
      <c r="K287" s="345">
        <f t="shared" si="482"/>
        <v>0</v>
      </c>
      <c r="L287" s="345">
        <f t="shared" si="482"/>
        <v>0</v>
      </c>
      <c r="M287" s="345">
        <f t="shared" si="482"/>
        <v>0</v>
      </c>
      <c r="N287" s="345">
        <f t="shared" si="482"/>
        <v>0</v>
      </c>
      <c r="O287" s="345">
        <f t="shared" si="482"/>
        <v>0</v>
      </c>
      <c r="P287" s="345">
        <f t="shared" si="482"/>
        <v>0</v>
      </c>
      <c r="Q287" s="345">
        <f t="shared" si="482"/>
        <v>0</v>
      </c>
      <c r="R287" s="346">
        <f>SUM(R25,R26,R42)-R51</f>
        <v>0</v>
      </c>
      <c r="S287" s="357">
        <f t="shared" ref="S287" si="483">SUM(S25,S26,S42)-S51</f>
        <v>0</v>
      </c>
      <c r="T287" s="564">
        <f>SUM(T25,T26,T42)-T51</f>
        <v>0</v>
      </c>
      <c r="U287" s="345">
        <f t="shared" ref="U287:Z287" si="484">SUM(U25,U26,U42)-U51</f>
        <v>0</v>
      </c>
      <c r="V287" s="345">
        <f t="shared" si="484"/>
        <v>0</v>
      </c>
      <c r="W287" s="345">
        <f t="shared" si="484"/>
        <v>0</v>
      </c>
      <c r="X287" s="345">
        <f t="shared" si="484"/>
        <v>0</v>
      </c>
      <c r="Y287" s="345">
        <f t="shared" si="484"/>
        <v>0</v>
      </c>
      <c r="Z287" s="346">
        <f t="shared" si="484"/>
        <v>0</v>
      </c>
      <c r="AA287" s="357">
        <f>(AA27+AA43)-AA51</f>
        <v>0</v>
      </c>
      <c r="AB287" s="564">
        <f>(AB27+AB43)-AB51</f>
        <v>0</v>
      </c>
      <c r="AC287" s="345">
        <f t="shared" ref="AC287:AF287" si="485">SUM(AC25,AC26,AC42)-AC51</f>
        <v>0</v>
      </c>
      <c r="AD287" s="345">
        <f t="shared" si="485"/>
        <v>0</v>
      </c>
      <c r="AE287" s="345">
        <f t="shared" si="485"/>
        <v>0</v>
      </c>
      <c r="AF287" s="346">
        <f t="shared" si="485"/>
        <v>0</v>
      </c>
      <c r="AG287" s="663">
        <f>AG45-AG51</f>
        <v>0</v>
      </c>
    </row>
    <row r="288" spans="1:33" ht="3" customHeight="1" x14ac:dyDescent="0.25">
      <c r="A288" s="348"/>
      <c r="B288" s="348"/>
      <c r="C288" s="508"/>
      <c r="D288" s="551"/>
      <c r="E288" s="230"/>
      <c r="F288" s="551"/>
      <c r="G288" s="300"/>
      <c r="H288" s="300"/>
      <c r="I288" s="300"/>
      <c r="J288" s="300"/>
      <c r="K288" s="300"/>
      <c r="L288" s="300"/>
      <c r="M288" s="300"/>
      <c r="N288" s="300"/>
      <c r="O288" s="300"/>
      <c r="P288" s="300"/>
      <c r="Q288" s="300"/>
      <c r="R288" s="230"/>
      <c r="S288" s="297"/>
      <c r="T288" s="551"/>
      <c r="U288" s="300"/>
      <c r="V288" s="300"/>
      <c r="W288" s="300"/>
      <c r="X288" s="300"/>
      <c r="Y288" s="300"/>
      <c r="Z288" s="230"/>
      <c r="AA288" s="297"/>
      <c r="AB288" s="551"/>
      <c r="AC288" s="300"/>
      <c r="AD288" s="300"/>
      <c r="AE288" s="300"/>
      <c r="AF288" s="230"/>
      <c r="AG288" s="645"/>
    </row>
    <row r="289" spans="1:33" s="34" customFormat="1" x14ac:dyDescent="0.25">
      <c r="A289" s="725" t="s">
        <v>303</v>
      </c>
      <c r="B289" s="727"/>
      <c r="C289" s="563">
        <f t="shared" ref="C289:AG289" si="486">SUM(C290,C292)-C300+C302</f>
        <v>0</v>
      </c>
      <c r="D289" s="564">
        <f t="shared" si="486"/>
        <v>0</v>
      </c>
      <c r="E289" s="346">
        <f t="shared" si="486"/>
        <v>0</v>
      </c>
      <c r="F289" s="564">
        <f t="shared" si="486"/>
        <v>0</v>
      </c>
      <c r="G289" s="345">
        <f t="shared" si="486"/>
        <v>0</v>
      </c>
      <c r="H289" s="345">
        <f t="shared" si="486"/>
        <v>0</v>
      </c>
      <c r="I289" s="345">
        <f t="shared" si="486"/>
        <v>0</v>
      </c>
      <c r="J289" s="345">
        <f t="shared" si="486"/>
        <v>0</v>
      </c>
      <c r="K289" s="345">
        <f t="shared" si="486"/>
        <v>0</v>
      </c>
      <c r="L289" s="345">
        <f t="shared" si="486"/>
        <v>0</v>
      </c>
      <c r="M289" s="345">
        <f t="shared" si="486"/>
        <v>0</v>
      </c>
      <c r="N289" s="345">
        <f t="shared" si="486"/>
        <v>0</v>
      </c>
      <c r="O289" s="345">
        <f t="shared" si="486"/>
        <v>0</v>
      </c>
      <c r="P289" s="345">
        <f t="shared" si="486"/>
        <v>0</v>
      </c>
      <c r="Q289" s="345">
        <f t="shared" si="486"/>
        <v>0</v>
      </c>
      <c r="R289" s="346">
        <f t="shared" si="486"/>
        <v>0</v>
      </c>
      <c r="S289" s="357">
        <f t="shared" si="486"/>
        <v>0</v>
      </c>
      <c r="T289" s="564">
        <f t="shared" si="486"/>
        <v>0</v>
      </c>
      <c r="U289" s="345">
        <f t="shared" si="486"/>
        <v>0</v>
      </c>
      <c r="V289" s="345">
        <f t="shared" si="486"/>
        <v>0</v>
      </c>
      <c r="W289" s="345">
        <f t="shared" si="486"/>
        <v>0</v>
      </c>
      <c r="X289" s="345">
        <f t="shared" si="486"/>
        <v>0</v>
      </c>
      <c r="Y289" s="345">
        <f t="shared" si="486"/>
        <v>0</v>
      </c>
      <c r="Z289" s="346">
        <f t="shared" si="486"/>
        <v>0</v>
      </c>
      <c r="AA289" s="357">
        <f t="shared" si="486"/>
        <v>0</v>
      </c>
      <c r="AB289" s="564">
        <f t="shared" si="486"/>
        <v>0</v>
      </c>
      <c r="AC289" s="345">
        <f t="shared" si="486"/>
        <v>0</v>
      </c>
      <c r="AD289" s="345">
        <f t="shared" si="486"/>
        <v>0</v>
      </c>
      <c r="AE289" s="345">
        <f t="shared" si="486"/>
        <v>0</v>
      </c>
      <c r="AF289" s="346">
        <f t="shared" si="486"/>
        <v>0</v>
      </c>
      <c r="AG289" s="663">
        <f t="shared" si="486"/>
        <v>0</v>
      </c>
    </row>
    <row r="290" spans="1:33" s="34" customFormat="1" x14ac:dyDescent="0.25">
      <c r="A290" s="349" t="s">
        <v>304</v>
      </c>
      <c r="B290" s="349" t="s">
        <v>305</v>
      </c>
      <c r="C290" s="565">
        <f t="shared" ref="C290:AG290" si="487">C22-C282</f>
        <v>0</v>
      </c>
      <c r="D290" s="564">
        <f t="shared" si="487"/>
        <v>0</v>
      </c>
      <c r="E290" s="346">
        <f t="shared" si="487"/>
        <v>0</v>
      </c>
      <c r="F290" s="564">
        <f t="shared" si="487"/>
        <v>0</v>
      </c>
      <c r="G290" s="345">
        <f t="shared" si="487"/>
        <v>0</v>
      </c>
      <c r="H290" s="345">
        <f t="shared" si="487"/>
        <v>0</v>
      </c>
      <c r="I290" s="345">
        <f t="shared" si="487"/>
        <v>0</v>
      </c>
      <c r="J290" s="345">
        <f t="shared" si="487"/>
        <v>0</v>
      </c>
      <c r="K290" s="345">
        <f t="shared" si="487"/>
        <v>0</v>
      </c>
      <c r="L290" s="345">
        <f t="shared" si="487"/>
        <v>0</v>
      </c>
      <c r="M290" s="345">
        <f t="shared" si="487"/>
        <v>0</v>
      </c>
      <c r="N290" s="345">
        <f t="shared" si="487"/>
        <v>0</v>
      </c>
      <c r="O290" s="345">
        <f t="shared" si="487"/>
        <v>0</v>
      </c>
      <c r="P290" s="345">
        <f t="shared" si="487"/>
        <v>0</v>
      </c>
      <c r="Q290" s="345">
        <f t="shared" si="487"/>
        <v>0</v>
      </c>
      <c r="R290" s="346">
        <f t="shared" si="487"/>
        <v>0</v>
      </c>
      <c r="S290" s="357">
        <f t="shared" si="487"/>
        <v>0</v>
      </c>
      <c r="T290" s="564">
        <f t="shared" si="487"/>
        <v>0</v>
      </c>
      <c r="U290" s="345">
        <f t="shared" si="487"/>
        <v>0</v>
      </c>
      <c r="V290" s="345">
        <f t="shared" si="487"/>
        <v>0</v>
      </c>
      <c r="W290" s="345">
        <f t="shared" si="487"/>
        <v>0</v>
      </c>
      <c r="X290" s="345">
        <f t="shared" si="487"/>
        <v>0</v>
      </c>
      <c r="Y290" s="345">
        <f t="shared" si="487"/>
        <v>0</v>
      </c>
      <c r="Z290" s="346">
        <f t="shared" si="487"/>
        <v>0</v>
      </c>
      <c r="AA290" s="357">
        <f t="shared" si="487"/>
        <v>0</v>
      </c>
      <c r="AB290" s="564">
        <f t="shared" si="487"/>
        <v>0</v>
      </c>
      <c r="AC290" s="345">
        <f t="shared" si="487"/>
        <v>0</v>
      </c>
      <c r="AD290" s="345">
        <f t="shared" si="487"/>
        <v>0</v>
      </c>
      <c r="AE290" s="345">
        <f t="shared" si="487"/>
        <v>0</v>
      </c>
      <c r="AF290" s="346">
        <f t="shared" si="487"/>
        <v>0</v>
      </c>
      <c r="AG290" s="663">
        <f t="shared" si="487"/>
        <v>0</v>
      </c>
    </row>
    <row r="291" spans="1:33" ht="3" customHeight="1" x14ac:dyDescent="0.25">
      <c r="A291" s="333"/>
      <c r="B291" s="333"/>
      <c r="C291" s="508"/>
      <c r="D291" s="551"/>
      <c r="E291" s="230"/>
      <c r="F291" s="551"/>
      <c r="G291" s="300"/>
      <c r="H291" s="300"/>
      <c r="I291" s="300"/>
      <c r="J291" s="300"/>
      <c r="K291" s="300"/>
      <c r="L291" s="300"/>
      <c r="M291" s="300"/>
      <c r="N291" s="300"/>
      <c r="O291" s="300"/>
      <c r="P291" s="300"/>
      <c r="Q291" s="300"/>
      <c r="R291" s="230"/>
      <c r="S291" s="297"/>
      <c r="T291" s="551"/>
      <c r="U291" s="300"/>
      <c r="V291" s="300"/>
      <c r="W291" s="300"/>
      <c r="X291" s="300"/>
      <c r="Y291" s="300"/>
      <c r="Z291" s="230"/>
      <c r="AA291" s="297"/>
      <c r="AB291" s="551"/>
      <c r="AC291" s="300"/>
      <c r="AD291" s="300"/>
      <c r="AE291" s="300"/>
      <c r="AF291" s="230"/>
      <c r="AG291" s="645"/>
    </row>
    <row r="292" spans="1:33" s="34" customFormat="1" x14ac:dyDescent="0.25">
      <c r="A292" s="350" t="s">
        <v>306</v>
      </c>
      <c r="B292" s="350" t="s">
        <v>307</v>
      </c>
      <c r="C292" s="563">
        <f t="shared" ref="C292:AG292" si="488">SUM(C293,C295,C297)-SUM(C294,C296,C298)</f>
        <v>0</v>
      </c>
      <c r="D292" s="564">
        <f t="shared" si="488"/>
        <v>0</v>
      </c>
      <c r="E292" s="346">
        <f t="shared" si="488"/>
        <v>0</v>
      </c>
      <c r="F292" s="564">
        <f t="shared" si="488"/>
        <v>0</v>
      </c>
      <c r="G292" s="345">
        <f t="shared" si="488"/>
        <v>0</v>
      </c>
      <c r="H292" s="345">
        <f t="shared" si="488"/>
        <v>0</v>
      </c>
      <c r="I292" s="345">
        <f t="shared" si="488"/>
        <v>0</v>
      </c>
      <c r="J292" s="345">
        <f t="shared" si="488"/>
        <v>0</v>
      </c>
      <c r="K292" s="345">
        <f t="shared" si="488"/>
        <v>0</v>
      </c>
      <c r="L292" s="345">
        <f t="shared" si="488"/>
        <v>0</v>
      </c>
      <c r="M292" s="345">
        <f t="shared" si="488"/>
        <v>0</v>
      </c>
      <c r="N292" s="345">
        <f t="shared" si="488"/>
        <v>0</v>
      </c>
      <c r="O292" s="345">
        <f t="shared" si="488"/>
        <v>0</v>
      </c>
      <c r="P292" s="345">
        <f t="shared" si="488"/>
        <v>0</v>
      </c>
      <c r="Q292" s="345">
        <f t="shared" si="488"/>
        <v>0</v>
      </c>
      <c r="R292" s="346">
        <f t="shared" si="488"/>
        <v>0</v>
      </c>
      <c r="S292" s="357">
        <f t="shared" si="488"/>
        <v>0</v>
      </c>
      <c r="T292" s="564">
        <f t="shared" si="488"/>
        <v>0</v>
      </c>
      <c r="U292" s="345">
        <f t="shared" si="488"/>
        <v>0</v>
      </c>
      <c r="V292" s="345">
        <f t="shared" si="488"/>
        <v>0</v>
      </c>
      <c r="W292" s="345">
        <f t="shared" si="488"/>
        <v>0</v>
      </c>
      <c r="X292" s="345">
        <f t="shared" si="488"/>
        <v>0</v>
      </c>
      <c r="Y292" s="345">
        <f t="shared" si="488"/>
        <v>0</v>
      </c>
      <c r="Z292" s="346">
        <f t="shared" si="488"/>
        <v>0</v>
      </c>
      <c r="AA292" s="357">
        <f t="shared" si="488"/>
        <v>0</v>
      </c>
      <c r="AB292" s="564">
        <f t="shared" si="488"/>
        <v>0</v>
      </c>
      <c r="AC292" s="345">
        <f t="shared" si="488"/>
        <v>0</v>
      </c>
      <c r="AD292" s="345">
        <f t="shared" si="488"/>
        <v>0</v>
      </c>
      <c r="AE292" s="345">
        <f t="shared" si="488"/>
        <v>0</v>
      </c>
      <c r="AF292" s="346">
        <f t="shared" si="488"/>
        <v>0</v>
      </c>
      <c r="AG292" s="663">
        <f t="shared" si="488"/>
        <v>0</v>
      </c>
    </row>
    <row r="293" spans="1:33" x14ac:dyDescent="0.25">
      <c r="A293" s="351" t="s">
        <v>308</v>
      </c>
      <c r="B293" s="175" t="s">
        <v>309</v>
      </c>
      <c r="C293" s="509">
        <f t="shared" ref="C293:D298" si="489">SUM(E293,S293,AA293)</f>
        <v>0</v>
      </c>
      <c r="D293" s="497">
        <f t="shared" si="489"/>
        <v>0</v>
      </c>
      <c r="E293" s="354">
        <f>SUM(F293:R293)</f>
        <v>0</v>
      </c>
      <c r="F293" s="500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354"/>
      <c r="S293" s="566">
        <f t="shared" ref="S293:S298" si="490">SUM(T293:Z293)</f>
        <v>0</v>
      </c>
      <c r="T293" s="500"/>
      <c r="U293" s="137"/>
      <c r="V293" s="137"/>
      <c r="W293" s="137"/>
      <c r="X293" s="137"/>
      <c r="Y293" s="137"/>
      <c r="Z293" s="354"/>
      <c r="AA293" s="566">
        <f t="shared" ref="AA293:AA298" si="491">SUM(AB293:AF293)</f>
        <v>0</v>
      </c>
      <c r="AB293" s="500"/>
      <c r="AC293" s="137"/>
      <c r="AD293" s="137"/>
      <c r="AE293" s="137"/>
      <c r="AF293" s="354"/>
      <c r="AG293" s="664"/>
    </row>
    <row r="294" spans="1:33" ht="24" x14ac:dyDescent="0.25">
      <c r="A294" s="310" t="s">
        <v>310</v>
      </c>
      <c r="B294" s="67" t="s">
        <v>311</v>
      </c>
      <c r="C294" s="462">
        <f t="shared" si="489"/>
        <v>0</v>
      </c>
      <c r="D294" s="490">
        <f t="shared" si="489"/>
        <v>0</v>
      </c>
      <c r="E294" s="246">
        <f t="shared" ref="E294:E302" si="492">SUM(F294:R294)</f>
        <v>0</v>
      </c>
      <c r="F294" s="493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246"/>
      <c r="S294" s="542">
        <f t="shared" si="490"/>
        <v>0</v>
      </c>
      <c r="T294" s="493"/>
      <c r="U294" s="125"/>
      <c r="V294" s="125"/>
      <c r="W294" s="125"/>
      <c r="X294" s="125"/>
      <c r="Y294" s="125"/>
      <c r="Z294" s="246"/>
      <c r="AA294" s="542">
        <f t="shared" si="491"/>
        <v>0</v>
      </c>
      <c r="AB294" s="493"/>
      <c r="AC294" s="125"/>
      <c r="AD294" s="125"/>
      <c r="AE294" s="125"/>
      <c r="AF294" s="246"/>
      <c r="AG294" s="648"/>
    </row>
    <row r="295" spans="1:33" x14ac:dyDescent="0.25">
      <c r="A295" s="310" t="s">
        <v>312</v>
      </c>
      <c r="B295" s="67" t="s">
        <v>313</v>
      </c>
      <c r="C295" s="462">
        <f t="shared" si="489"/>
        <v>0</v>
      </c>
      <c r="D295" s="490">
        <f t="shared" si="489"/>
        <v>0</v>
      </c>
      <c r="E295" s="246">
        <f t="shared" si="492"/>
        <v>0</v>
      </c>
      <c r="F295" s="493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246"/>
      <c r="S295" s="542">
        <f t="shared" si="490"/>
        <v>0</v>
      </c>
      <c r="T295" s="493"/>
      <c r="U295" s="125"/>
      <c r="V295" s="125"/>
      <c r="W295" s="125"/>
      <c r="X295" s="125"/>
      <c r="Y295" s="125"/>
      <c r="Z295" s="246"/>
      <c r="AA295" s="542">
        <f t="shared" si="491"/>
        <v>0</v>
      </c>
      <c r="AB295" s="493"/>
      <c r="AC295" s="125"/>
      <c r="AD295" s="125"/>
      <c r="AE295" s="125"/>
      <c r="AF295" s="246"/>
      <c r="AG295" s="648"/>
    </row>
    <row r="296" spans="1:33" ht="24" x14ac:dyDescent="0.25">
      <c r="A296" s="310" t="s">
        <v>314</v>
      </c>
      <c r="B296" s="67" t="s">
        <v>315</v>
      </c>
      <c r="C296" s="462">
        <f t="shared" si="489"/>
        <v>0</v>
      </c>
      <c r="D296" s="490">
        <f t="shared" si="489"/>
        <v>0</v>
      </c>
      <c r="E296" s="246">
        <f t="shared" si="492"/>
        <v>0</v>
      </c>
      <c r="F296" s="493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246"/>
      <c r="S296" s="542">
        <f t="shared" si="490"/>
        <v>0</v>
      </c>
      <c r="T296" s="493"/>
      <c r="U296" s="125"/>
      <c r="V296" s="125"/>
      <c r="W296" s="125"/>
      <c r="X296" s="125"/>
      <c r="Y296" s="125"/>
      <c r="Z296" s="246"/>
      <c r="AA296" s="542">
        <f t="shared" si="491"/>
        <v>0</v>
      </c>
      <c r="AB296" s="493"/>
      <c r="AC296" s="125"/>
      <c r="AD296" s="125"/>
      <c r="AE296" s="125"/>
      <c r="AF296" s="246"/>
      <c r="AG296" s="648"/>
    </row>
    <row r="297" spans="1:33" x14ac:dyDescent="0.25">
      <c r="A297" s="310" t="s">
        <v>316</v>
      </c>
      <c r="B297" s="67" t="s">
        <v>317</v>
      </c>
      <c r="C297" s="462">
        <f t="shared" si="489"/>
        <v>0</v>
      </c>
      <c r="D297" s="490">
        <f t="shared" si="489"/>
        <v>0</v>
      </c>
      <c r="E297" s="246">
        <f t="shared" si="492"/>
        <v>0</v>
      </c>
      <c r="F297" s="493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246"/>
      <c r="S297" s="542">
        <f t="shared" si="490"/>
        <v>0</v>
      </c>
      <c r="T297" s="493"/>
      <c r="U297" s="125"/>
      <c r="V297" s="125"/>
      <c r="W297" s="125"/>
      <c r="X297" s="125"/>
      <c r="Y297" s="125"/>
      <c r="Z297" s="246"/>
      <c r="AA297" s="542">
        <f t="shared" si="491"/>
        <v>0</v>
      </c>
      <c r="AB297" s="493"/>
      <c r="AC297" s="125"/>
      <c r="AD297" s="125"/>
      <c r="AE297" s="125"/>
      <c r="AF297" s="246"/>
      <c r="AG297" s="648"/>
    </row>
    <row r="298" spans="1:33" ht="24" x14ac:dyDescent="0.25">
      <c r="A298" s="355" t="s">
        <v>318</v>
      </c>
      <c r="B298" s="356" t="s">
        <v>319</v>
      </c>
      <c r="C298" s="547">
        <f t="shared" si="489"/>
        <v>0</v>
      </c>
      <c r="D298" s="546">
        <f t="shared" si="489"/>
        <v>0</v>
      </c>
      <c r="E298" s="296">
        <f t="shared" si="492"/>
        <v>0</v>
      </c>
      <c r="F298" s="548"/>
      <c r="G298" s="294"/>
      <c r="H298" s="294"/>
      <c r="I298" s="294"/>
      <c r="J298" s="294"/>
      <c r="K298" s="294"/>
      <c r="L298" s="294"/>
      <c r="M298" s="294"/>
      <c r="N298" s="294"/>
      <c r="O298" s="294"/>
      <c r="P298" s="294"/>
      <c r="Q298" s="294"/>
      <c r="R298" s="296"/>
      <c r="S298" s="549">
        <f t="shared" si="490"/>
        <v>0</v>
      </c>
      <c r="T298" s="548"/>
      <c r="U298" s="294"/>
      <c r="V298" s="294"/>
      <c r="W298" s="294"/>
      <c r="X298" s="294"/>
      <c r="Y298" s="294"/>
      <c r="Z298" s="296"/>
      <c r="AA298" s="549">
        <f t="shared" si="491"/>
        <v>0</v>
      </c>
      <c r="AB298" s="548"/>
      <c r="AC298" s="294"/>
      <c r="AD298" s="294"/>
      <c r="AE298" s="294"/>
      <c r="AF298" s="296"/>
      <c r="AG298" s="657"/>
    </row>
    <row r="299" spans="1:33" ht="3" customHeight="1" x14ac:dyDescent="0.25">
      <c r="A299" s="333"/>
      <c r="B299" s="333"/>
      <c r="C299" s="508"/>
      <c r="D299" s="551"/>
      <c r="E299" s="230"/>
      <c r="F299" s="551"/>
      <c r="G299" s="300"/>
      <c r="H299" s="300"/>
      <c r="I299" s="300"/>
      <c r="J299" s="300"/>
      <c r="K299" s="300"/>
      <c r="L299" s="300"/>
      <c r="M299" s="300"/>
      <c r="N299" s="300"/>
      <c r="O299" s="300"/>
      <c r="P299" s="300"/>
      <c r="Q299" s="300"/>
      <c r="R299" s="230"/>
      <c r="S299" s="297"/>
      <c r="T299" s="551"/>
      <c r="U299" s="300"/>
      <c r="V299" s="300"/>
      <c r="W299" s="300"/>
      <c r="X299" s="300"/>
      <c r="Y299" s="300"/>
      <c r="Z299" s="230"/>
      <c r="AA299" s="297"/>
      <c r="AB299" s="551"/>
      <c r="AC299" s="300"/>
      <c r="AD299" s="300"/>
      <c r="AE299" s="300"/>
      <c r="AF299" s="230"/>
      <c r="AG299" s="645"/>
    </row>
    <row r="300" spans="1:33" s="34" customFormat="1" x14ac:dyDescent="0.25">
      <c r="A300" s="350" t="s">
        <v>320</v>
      </c>
      <c r="B300" s="350" t="s">
        <v>321</v>
      </c>
      <c r="C300" s="563">
        <f t="shared" ref="C300:D300" si="493">SUM(E300,S300,AA300)</f>
        <v>0</v>
      </c>
      <c r="D300" s="564">
        <f t="shared" si="493"/>
        <v>0</v>
      </c>
      <c r="E300" s="363">
        <f t="shared" si="492"/>
        <v>0</v>
      </c>
      <c r="F300" s="567"/>
      <c r="G300" s="361"/>
      <c r="H300" s="361"/>
      <c r="I300" s="361"/>
      <c r="J300" s="361"/>
      <c r="K300" s="361"/>
      <c r="L300" s="361"/>
      <c r="M300" s="361"/>
      <c r="N300" s="361"/>
      <c r="O300" s="361"/>
      <c r="P300" s="361"/>
      <c r="Q300" s="361"/>
      <c r="R300" s="363"/>
      <c r="S300" s="568">
        <f t="shared" ref="S300" si="494">SUM(T300:Z300)</f>
        <v>0</v>
      </c>
      <c r="T300" s="567"/>
      <c r="U300" s="361"/>
      <c r="V300" s="361"/>
      <c r="W300" s="361"/>
      <c r="X300" s="361"/>
      <c r="Y300" s="361"/>
      <c r="Z300" s="363"/>
      <c r="AA300" s="568">
        <f t="shared" ref="AA300" si="495">SUM(AB300:AF300)</f>
        <v>0</v>
      </c>
      <c r="AB300" s="567"/>
      <c r="AC300" s="361"/>
      <c r="AD300" s="361"/>
      <c r="AE300" s="361"/>
      <c r="AF300" s="363"/>
      <c r="AG300" s="665"/>
    </row>
    <row r="301" spans="1:33" s="34" customFormat="1" ht="3" customHeight="1" x14ac:dyDescent="0.25">
      <c r="A301" s="350"/>
      <c r="B301" s="364"/>
      <c r="C301" s="569"/>
      <c r="D301" s="570"/>
      <c r="E301" s="46"/>
      <c r="F301" s="570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  <c r="R301" s="46"/>
      <c r="S301" s="211"/>
      <c r="T301" s="526"/>
      <c r="U301" s="215"/>
      <c r="V301" s="215"/>
      <c r="W301" s="215"/>
      <c r="X301" s="215"/>
      <c r="Y301" s="215"/>
      <c r="Z301" s="46"/>
      <c r="AA301" s="211"/>
      <c r="AB301" s="526"/>
      <c r="AC301" s="215"/>
      <c r="AD301" s="215"/>
      <c r="AE301" s="215"/>
      <c r="AF301" s="46"/>
      <c r="AG301" s="643"/>
    </row>
    <row r="302" spans="1:33" s="34" customFormat="1" ht="48" x14ac:dyDescent="0.25">
      <c r="A302" s="350" t="s">
        <v>322</v>
      </c>
      <c r="B302" s="370" t="s">
        <v>323</v>
      </c>
      <c r="C302" s="474">
        <f t="shared" ref="C302:D302" si="496">SUM(E302,S302,AA302)</f>
        <v>0</v>
      </c>
      <c r="D302" s="570">
        <f t="shared" si="496"/>
        <v>0</v>
      </c>
      <c r="E302" s="571">
        <f t="shared" si="492"/>
        <v>0</v>
      </c>
      <c r="F302" s="544"/>
      <c r="G302" s="572"/>
      <c r="H302" s="572"/>
      <c r="I302" s="572"/>
      <c r="J302" s="572"/>
      <c r="K302" s="572"/>
      <c r="L302" s="572"/>
      <c r="M302" s="572"/>
      <c r="N302" s="572"/>
      <c r="O302" s="572"/>
      <c r="P302" s="572"/>
      <c r="Q302" s="572"/>
      <c r="R302" s="571"/>
      <c r="S302" s="573">
        <f t="shared" ref="S302" si="497">SUM(T302:Z302)</f>
        <v>0</v>
      </c>
      <c r="T302" s="574"/>
      <c r="U302" s="575"/>
      <c r="V302" s="576"/>
      <c r="W302" s="576"/>
      <c r="X302" s="576"/>
      <c r="Y302" s="576"/>
      <c r="Z302" s="577"/>
      <c r="AA302" s="573">
        <f t="shared" ref="AA302" si="498">SUM(AB302:AF302)</f>
        <v>0</v>
      </c>
      <c r="AB302" s="574"/>
      <c r="AC302" s="572"/>
      <c r="AD302" s="572"/>
      <c r="AE302" s="572"/>
      <c r="AF302" s="571"/>
      <c r="AG302" s="666"/>
    </row>
    <row r="303" spans="1:33" x14ac:dyDescent="0.25">
      <c r="A303" s="2"/>
      <c r="B303" s="2"/>
      <c r="D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T303" s="2"/>
      <c r="U303" s="2"/>
      <c r="V303" s="2"/>
      <c r="W303" s="2"/>
      <c r="X303" s="2"/>
      <c r="Y303" s="2"/>
      <c r="Z303" s="2"/>
      <c r="AB303" s="2"/>
      <c r="AC303" s="2"/>
      <c r="AD303" s="2"/>
      <c r="AE303" s="2"/>
      <c r="AF303" s="2"/>
      <c r="AG303" s="2"/>
    </row>
    <row r="304" spans="1:33" x14ac:dyDescent="0.25">
      <c r="A304" s="2"/>
      <c r="B304" s="2"/>
      <c r="D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T304" s="2"/>
      <c r="U304" s="2"/>
      <c r="V304" s="2"/>
      <c r="W304" s="2"/>
      <c r="X304" s="2"/>
      <c r="Y304" s="2"/>
      <c r="Z304" s="2"/>
      <c r="AB304" s="2"/>
      <c r="AC304" s="2"/>
      <c r="AD304" s="2"/>
      <c r="AE304" s="2"/>
      <c r="AF304" s="2"/>
      <c r="AG304" s="2"/>
    </row>
    <row r="305" spans="1:33" x14ac:dyDescent="0.25">
      <c r="A305" s="2"/>
      <c r="B305" s="2"/>
      <c r="D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T305" s="2"/>
      <c r="U305" s="2"/>
      <c r="V305" s="2"/>
      <c r="W305" s="2"/>
      <c r="X305" s="2"/>
      <c r="Y305" s="2"/>
      <c r="Z305" s="2"/>
      <c r="AB305" s="2"/>
      <c r="AC305" s="2"/>
      <c r="AD305" s="2"/>
      <c r="AE305" s="2"/>
      <c r="AF305" s="2"/>
      <c r="AG305" s="2"/>
    </row>
    <row r="306" spans="1:33" x14ac:dyDescent="0.25">
      <c r="A306" s="2"/>
      <c r="B306" s="2"/>
      <c r="D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T306" s="2"/>
      <c r="U306" s="2"/>
      <c r="V306" s="2"/>
      <c r="W306" s="2"/>
      <c r="X306" s="2"/>
      <c r="Y306" s="2"/>
      <c r="Z306" s="2"/>
      <c r="AB306" s="2"/>
      <c r="AC306" s="2"/>
      <c r="AD306" s="2"/>
      <c r="AE306" s="2"/>
      <c r="AF306" s="2"/>
      <c r="AG306" s="2"/>
    </row>
    <row r="307" spans="1:33" x14ac:dyDescent="0.25">
      <c r="A307" s="2"/>
      <c r="B307" s="2"/>
      <c r="D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T307" s="2"/>
      <c r="U307" s="2"/>
      <c r="V307" s="2"/>
      <c r="W307" s="2"/>
      <c r="X307" s="2"/>
      <c r="Y307" s="2"/>
      <c r="Z307" s="2"/>
      <c r="AB307" s="2"/>
      <c r="AC307" s="2"/>
      <c r="AD307" s="2"/>
      <c r="AE307" s="2"/>
      <c r="AF307" s="2"/>
      <c r="AG307" s="2"/>
    </row>
    <row r="308" spans="1:33" x14ac:dyDescent="0.25">
      <c r="A308" s="2"/>
      <c r="B308" s="2"/>
      <c r="D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T308" s="2"/>
      <c r="U308" s="2"/>
      <c r="V308" s="2"/>
      <c r="W308" s="2"/>
      <c r="X308" s="2"/>
      <c r="Y308" s="2"/>
      <c r="Z308" s="2"/>
      <c r="AB308" s="2"/>
      <c r="AC308" s="2"/>
      <c r="AD308" s="2"/>
      <c r="AE308" s="2"/>
      <c r="AF308" s="2"/>
      <c r="AG308" s="2"/>
    </row>
    <row r="309" spans="1:33" x14ac:dyDescent="0.25">
      <c r="A309" s="2"/>
      <c r="B309" s="2"/>
      <c r="D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T309" s="2"/>
      <c r="U309" s="2"/>
      <c r="V309" s="2"/>
      <c r="W309" s="2"/>
      <c r="X309" s="2"/>
      <c r="Y309" s="2"/>
      <c r="Z309" s="2"/>
      <c r="AB309" s="2"/>
      <c r="AC309" s="2"/>
      <c r="AD309" s="2"/>
      <c r="AE309" s="2"/>
      <c r="AF309" s="2"/>
      <c r="AG309" s="2"/>
    </row>
    <row r="310" spans="1:33" x14ac:dyDescent="0.25">
      <c r="A310" s="2"/>
      <c r="B310" s="2"/>
      <c r="D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T310" s="2"/>
      <c r="U310" s="2"/>
      <c r="V310" s="2"/>
      <c r="W310" s="2"/>
      <c r="X310" s="2"/>
      <c r="Y310" s="2"/>
      <c r="Z310" s="2"/>
      <c r="AB310" s="2"/>
      <c r="AC310" s="2"/>
      <c r="AD310" s="2"/>
      <c r="AE310" s="2"/>
      <c r="AF310" s="2"/>
      <c r="AG310" s="2"/>
    </row>
    <row r="311" spans="1:33" x14ac:dyDescent="0.25">
      <c r="A311" s="2"/>
      <c r="B311" s="2"/>
      <c r="D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T311" s="2"/>
      <c r="U311" s="2"/>
      <c r="V311" s="2"/>
      <c r="W311" s="2"/>
      <c r="X311" s="2"/>
      <c r="Y311" s="2"/>
      <c r="Z311" s="2"/>
      <c r="AB311" s="2"/>
      <c r="AC311" s="2"/>
      <c r="AD311" s="2"/>
      <c r="AE311" s="2"/>
      <c r="AF311" s="2"/>
      <c r="AG311" s="2"/>
    </row>
    <row r="312" spans="1:33" x14ac:dyDescent="0.25">
      <c r="A312" s="2"/>
      <c r="B312" s="2"/>
      <c r="D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T312" s="2"/>
      <c r="U312" s="2"/>
      <c r="V312" s="2"/>
      <c r="W312" s="2"/>
      <c r="X312" s="2"/>
      <c r="Y312" s="2"/>
      <c r="Z312" s="2"/>
      <c r="AB312" s="2"/>
      <c r="AC312" s="2"/>
      <c r="AD312" s="2"/>
      <c r="AE312" s="2"/>
      <c r="AF312" s="2"/>
      <c r="AG312" s="2"/>
    </row>
    <row r="313" spans="1:33" x14ac:dyDescent="0.25">
      <c r="A313" s="2"/>
      <c r="B313" s="2"/>
      <c r="D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T313" s="2"/>
      <c r="U313" s="2"/>
      <c r="V313" s="2"/>
      <c r="W313" s="2"/>
      <c r="X313" s="2"/>
      <c r="Y313" s="2"/>
      <c r="Z313" s="2"/>
      <c r="AB313" s="2"/>
      <c r="AC313" s="2"/>
      <c r="AD313" s="2"/>
      <c r="AE313" s="2"/>
      <c r="AF313" s="2"/>
      <c r="AG313" s="2"/>
    </row>
    <row r="314" spans="1:33" x14ac:dyDescent="0.25">
      <c r="A314" s="2"/>
      <c r="B314" s="2"/>
      <c r="D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T314" s="2"/>
      <c r="U314" s="2"/>
      <c r="V314" s="2"/>
      <c r="W314" s="2"/>
      <c r="X314" s="2"/>
      <c r="Y314" s="2"/>
      <c r="Z314" s="2"/>
      <c r="AB314" s="2"/>
      <c r="AC314" s="2"/>
      <c r="AD314" s="2"/>
      <c r="AE314" s="2"/>
      <c r="AF314" s="2"/>
      <c r="AG314" s="2"/>
    </row>
    <row r="315" spans="1:33" x14ac:dyDescent="0.25">
      <c r="A315" s="2"/>
      <c r="B315" s="2"/>
      <c r="D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T315" s="2"/>
      <c r="U315" s="2"/>
      <c r="V315" s="2"/>
      <c r="W315" s="2"/>
      <c r="X315" s="2"/>
      <c r="Y315" s="2"/>
      <c r="Z315" s="2"/>
      <c r="AB315" s="2"/>
      <c r="AC315" s="2"/>
      <c r="AD315" s="2"/>
      <c r="AE315" s="2"/>
      <c r="AF315" s="2"/>
      <c r="AG315" s="2"/>
    </row>
    <row r="316" spans="1:33" x14ac:dyDescent="0.25">
      <c r="A316" s="2"/>
      <c r="B316" s="2"/>
      <c r="D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T316" s="2"/>
      <c r="U316" s="2"/>
      <c r="V316" s="2"/>
      <c r="W316" s="2"/>
      <c r="X316" s="2"/>
      <c r="Y316" s="2"/>
      <c r="Z316" s="2"/>
      <c r="AB316" s="2"/>
      <c r="AC316" s="2"/>
      <c r="AD316" s="2"/>
      <c r="AE316" s="2"/>
      <c r="AF316" s="2"/>
      <c r="AG316" s="2"/>
    </row>
    <row r="317" spans="1:33" x14ac:dyDescent="0.25">
      <c r="A317" s="2"/>
      <c r="B317" s="2"/>
      <c r="D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T317" s="2"/>
      <c r="U317" s="2"/>
      <c r="V317" s="2"/>
      <c r="W317" s="2"/>
      <c r="X317" s="2"/>
      <c r="Y317" s="2"/>
      <c r="Z317" s="2"/>
      <c r="AB317" s="2"/>
      <c r="AC317" s="2"/>
      <c r="AD317" s="2"/>
      <c r="AE317" s="2"/>
      <c r="AF317" s="2"/>
      <c r="AG317" s="2"/>
    </row>
    <row r="318" spans="1:33" x14ac:dyDescent="0.25">
      <c r="A318" s="2"/>
      <c r="B318" s="2"/>
      <c r="D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T318" s="2"/>
      <c r="U318" s="2"/>
      <c r="V318" s="2"/>
      <c r="W318" s="2"/>
      <c r="X318" s="2"/>
      <c r="Y318" s="2"/>
      <c r="Z318" s="2"/>
      <c r="AB318" s="2"/>
      <c r="AC318" s="2"/>
      <c r="AD318" s="2"/>
      <c r="AE318" s="2"/>
      <c r="AF318" s="2"/>
      <c r="AG318" s="2"/>
    </row>
    <row r="319" spans="1:33" x14ac:dyDescent="0.25">
      <c r="A319" s="2"/>
      <c r="B319" s="2"/>
      <c r="D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T319" s="2"/>
      <c r="U319" s="2"/>
      <c r="V319" s="2"/>
      <c r="W319" s="2"/>
      <c r="X319" s="2"/>
      <c r="Y319" s="2"/>
      <c r="Z319" s="2"/>
      <c r="AB319" s="2"/>
      <c r="AC319" s="2"/>
      <c r="AD319" s="2"/>
      <c r="AE319" s="2"/>
      <c r="AF319" s="2"/>
      <c r="AG319" s="2"/>
    </row>
    <row r="320" spans="1:33" x14ac:dyDescent="0.25">
      <c r="A320" s="2"/>
      <c r="B320" s="2"/>
      <c r="D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T320" s="2"/>
      <c r="U320" s="2"/>
      <c r="V320" s="2"/>
      <c r="W320" s="2"/>
      <c r="X320" s="2"/>
      <c r="Y320" s="2"/>
      <c r="Z320" s="2"/>
      <c r="AB320" s="2"/>
      <c r="AC320" s="2"/>
      <c r="AD320" s="2"/>
      <c r="AE320" s="2"/>
      <c r="AF320" s="2"/>
      <c r="AG320" s="2"/>
    </row>
    <row r="321" spans="1:33" x14ac:dyDescent="0.25">
      <c r="A321" s="2"/>
      <c r="B321" s="2"/>
      <c r="D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T321" s="2"/>
      <c r="U321" s="2"/>
      <c r="V321" s="2"/>
      <c r="W321" s="2"/>
      <c r="X321" s="2"/>
      <c r="Y321" s="2"/>
      <c r="Z321" s="2"/>
      <c r="AB321" s="2"/>
      <c r="AC321" s="2"/>
      <c r="AD321" s="2"/>
      <c r="AE321" s="2"/>
      <c r="AF321" s="2"/>
      <c r="AG321" s="2"/>
    </row>
  </sheetData>
  <mergeCells count="30">
    <mergeCell ref="A287:B287"/>
    <mergeCell ref="A289:B289"/>
    <mergeCell ref="T17:T18"/>
    <mergeCell ref="U17:Z17"/>
    <mergeCell ref="AA17:AA18"/>
    <mergeCell ref="AB17:AB18"/>
    <mergeCell ref="AC17:AF17"/>
    <mergeCell ref="AG17:AG18"/>
    <mergeCell ref="C14:AG14"/>
    <mergeCell ref="A16:A18"/>
    <mergeCell ref="B16:B18"/>
    <mergeCell ref="C16:AG16"/>
    <mergeCell ref="C17:C18"/>
    <mergeCell ref="D17:D18"/>
    <mergeCell ref="E17:E18"/>
    <mergeCell ref="F17:F18"/>
    <mergeCell ref="G17:R17"/>
    <mergeCell ref="S17:S18"/>
    <mergeCell ref="C13:AG13"/>
    <mergeCell ref="A1:AG1"/>
    <mergeCell ref="A2:AG2"/>
    <mergeCell ref="C4:AG4"/>
    <mergeCell ref="C5:AG5"/>
    <mergeCell ref="C6:AG6"/>
    <mergeCell ref="C7:AG7"/>
    <mergeCell ref="C8:AG8"/>
    <mergeCell ref="C9:AG9"/>
    <mergeCell ref="C10:AG10"/>
    <mergeCell ref="C11:AG11"/>
    <mergeCell ref="C12:AG12"/>
  </mergeCells>
  <pageMargins left="0.98425196850393704" right="0.19685039370078741" top="0.39370078740157483" bottom="0.23622047244094491" header="0.23622047244094491" footer="0.31496062992125984"/>
  <pageSetup paperSize="9" scale="70" orientation="portrait" r:id="rId1"/>
  <headerFooter differentFirst="1">
    <firstHeader xml:space="preserve">&amp;R&amp;"Times New Roman,Regular"&amp;9 18.pielikums Jūrmalas pilsētas domes 
2015.gada 30.jūlija saistošajiem noteikumiem Nr.30
(protokols Nr.13, 5.punkts) 
Tāme Nr.04.3.1&amp;"-,Regular"&amp;11. 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38"/>
  <sheetViews>
    <sheetView view="pageLayout" zoomScaleNormal="90" workbookViewId="0">
      <selection activeCell="Q8" sqref="Q8"/>
    </sheetView>
  </sheetViews>
  <sheetFormatPr defaultRowHeight="12" outlineLevelCol="1" x14ac:dyDescent="0.25"/>
  <cols>
    <col min="1" max="1" width="10.85546875" style="377" customWidth="1"/>
    <col min="2" max="2" width="28" style="377" customWidth="1"/>
    <col min="3" max="3" width="8.7109375" style="377" customWidth="1"/>
    <col min="4" max="5" width="8.7109375" style="377" hidden="1" customWidth="1" outlineLevel="1"/>
    <col min="6" max="6" width="8.7109375" style="377" customWidth="1" collapsed="1"/>
    <col min="7" max="7" width="12.28515625" style="377" hidden="1" customWidth="1" outlineLevel="1"/>
    <col min="8" max="8" width="10" style="377" hidden="1" customWidth="1" outlineLevel="1"/>
    <col min="9" max="9" width="8.7109375" style="377" customWidth="1" collapsed="1"/>
    <col min="10" max="10" width="8.7109375" style="377" hidden="1" customWidth="1" outlineLevel="1"/>
    <col min="11" max="11" width="7.7109375" style="377" hidden="1" customWidth="1" outlineLevel="1"/>
    <col min="12" max="12" width="7.42578125" style="377" customWidth="1" collapsed="1"/>
    <col min="13" max="14" width="8.7109375" style="377" hidden="1" customWidth="1" outlineLevel="1"/>
    <col min="15" max="15" width="7.5703125" style="377" customWidth="1" collapsed="1"/>
    <col min="16" max="16" width="36.7109375" style="2" hidden="1" customWidth="1" outlineLevel="1"/>
    <col min="17" max="17" width="9.140625" style="2" collapsed="1"/>
    <col min="18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A2" s="694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6"/>
      <c r="Q2" s="3"/>
    </row>
    <row r="3" spans="1:17" ht="18" customHeight="1" x14ac:dyDescent="0.25">
      <c r="A3" s="697" t="s">
        <v>0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9"/>
      <c r="Q3" s="3"/>
    </row>
    <row r="4" spans="1:17" x14ac:dyDescent="0.25">
      <c r="A4" s="4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8"/>
      <c r="Q4" s="3"/>
    </row>
    <row r="5" spans="1:17" ht="12.75" customHeight="1" x14ac:dyDescent="0.25">
      <c r="A5" s="9" t="s">
        <v>1</v>
      </c>
      <c r="B5" s="10"/>
      <c r="C5" s="700" t="s">
        <v>2</v>
      </c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1"/>
      <c r="Q5" s="3"/>
    </row>
    <row r="6" spans="1:17" ht="12.75" customHeight="1" x14ac:dyDescent="0.25">
      <c r="A6" s="9" t="s">
        <v>3</v>
      </c>
      <c r="B6" s="10"/>
      <c r="C6" s="700" t="s">
        <v>4</v>
      </c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1"/>
      <c r="Q6" s="3"/>
    </row>
    <row r="7" spans="1:17" ht="12.75" customHeight="1" x14ac:dyDescent="0.25">
      <c r="A7" s="4" t="s">
        <v>5</v>
      </c>
      <c r="B7" s="5"/>
      <c r="C7" s="692" t="s">
        <v>6</v>
      </c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3"/>
      <c r="Q7" s="3"/>
    </row>
    <row r="8" spans="1:17" ht="12.75" customHeight="1" x14ac:dyDescent="0.25">
      <c r="A8" s="4" t="s">
        <v>7</v>
      </c>
      <c r="B8" s="5"/>
      <c r="C8" s="692" t="s">
        <v>8</v>
      </c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3"/>
      <c r="Q8" s="3"/>
    </row>
    <row r="9" spans="1:17" ht="24" customHeight="1" x14ac:dyDescent="0.25">
      <c r="A9" s="4" t="s">
        <v>9</v>
      </c>
      <c r="B9" s="5"/>
      <c r="C9" s="700" t="s">
        <v>10</v>
      </c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1"/>
      <c r="Q9" s="3"/>
    </row>
    <row r="10" spans="1:17" ht="12.75" customHeight="1" x14ac:dyDescent="0.25">
      <c r="A10" s="11" t="s">
        <v>11</v>
      </c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3"/>
    </row>
    <row r="11" spans="1:17" ht="12.75" customHeight="1" x14ac:dyDescent="0.25">
      <c r="A11" s="4"/>
      <c r="B11" s="5" t="s">
        <v>12</v>
      </c>
      <c r="C11" s="692" t="s">
        <v>13</v>
      </c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/>
      <c r="Q11" s="3"/>
    </row>
    <row r="12" spans="1:17" ht="12.75" customHeight="1" x14ac:dyDescent="0.25">
      <c r="A12" s="4"/>
      <c r="B12" s="5" t="s">
        <v>14</v>
      </c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3"/>
      <c r="Q12" s="3"/>
    </row>
    <row r="13" spans="1:17" ht="12.75" customHeight="1" x14ac:dyDescent="0.25">
      <c r="A13" s="4"/>
      <c r="B13" s="5" t="s">
        <v>15</v>
      </c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3"/>
      <c r="Q13" s="3"/>
    </row>
    <row r="14" spans="1:17" ht="12.75" customHeight="1" x14ac:dyDescent="0.25">
      <c r="A14" s="4"/>
      <c r="B14" s="5" t="s">
        <v>16</v>
      </c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3"/>
      <c r="Q14" s="3"/>
    </row>
    <row r="15" spans="1:17" ht="12.75" customHeight="1" x14ac:dyDescent="0.25">
      <c r="A15" s="4"/>
      <c r="B15" s="5" t="s">
        <v>17</v>
      </c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3"/>
      <c r="Q15" s="3"/>
    </row>
    <row r="16" spans="1:17" ht="12.75" customHeight="1" x14ac:dyDescent="0.25">
      <c r="A16" s="14"/>
      <c r="B16" s="15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7"/>
      <c r="Q16" s="3"/>
    </row>
    <row r="17" spans="1:18" s="17" customFormat="1" ht="12.75" customHeight="1" x14ac:dyDescent="0.25">
      <c r="A17" s="708" t="s">
        <v>18</v>
      </c>
      <c r="B17" s="711" t="s">
        <v>19</v>
      </c>
      <c r="C17" s="714" t="s">
        <v>20</v>
      </c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6"/>
      <c r="P17" s="711" t="s">
        <v>21</v>
      </c>
      <c r="Q17" s="16"/>
    </row>
    <row r="18" spans="1:18" s="17" customFormat="1" ht="12.75" customHeight="1" x14ac:dyDescent="0.25">
      <c r="A18" s="709"/>
      <c r="B18" s="712"/>
      <c r="C18" s="717" t="s">
        <v>22</v>
      </c>
      <c r="D18" s="719" t="s">
        <v>23</v>
      </c>
      <c r="E18" s="721" t="s">
        <v>24</v>
      </c>
      <c r="F18" s="723" t="s">
        <v>25</v>
      </c>
      <c r="G18" s="719" t="s">
        <v>26</v>
      </c>
      <c r="H18" s="721" t="s">
        <v>27</v>
      </c>
      <c r="I18" s="723" t="s">
        <v>28</v>
      </c>
      <c r="J18" s="719" t="s">
        <v>29</v>
      </c>
      <c r="K18" s="721" t="s">
        <v>30</v>
      </c>
      <c r="L18" s="723" t="s">
        <v>31</v>
      </c>
      <c r="M18" s="719" t="s">
        <v>32</v>
      </c>
      <c r="N18" s="721" t="s">
        <v>33</v>
      </c>
      <c r="O18" s="723" t="s">
        <v>34</v>
      </c>
      <c r="P18" s="712"/>
    </row>
    <row r="19" spans="1:18" s="18" customFormat="1" ht="78.75" customHeight="1" thickBot="1" x14ac:dyDescent="0.3">
      <c r="A19" s="710"/>
      <c r="B19" s="713"/>
      <c r="C19" s="718"/>
      <c r="D19" s="720"/>
      <c r="E19" s="722"/>
      <c r="F19" s="724"/>
      <c r="G19" s="720"/>
      <c r="H19" s="722"/>
      <c r="I19" s="724"/>
      <c r="J19" s="720"/>
      <c r="K19" s="722"/>
      <c r="L19" s="724"/>
      <c r="M19" s="720"/>
      <c r="N19" s="722"/>
      <c r="O19" s="724"/>
      <c r="P19" s="713"/>
    </row>
    <row r="20" spans="1:18" s="18" customFormat="1" ht="9.75" customHeight="1" thickTop="1" x14ac:dyDescent="0.25">
      <c r="A20" s="19" t="s">
        <v>35</v>
      </c>
      <c r="B20" s="19">
        <v>2</v>
      </c>
      <c r="C20" s="19">
        <v>3</v>
      </c>
      <c r="D20" s="20">
        <v>4</v>
      </c>
      <c r="E20" s="21">
        <v>5</v>
      </c>
      <c r="F20" s="22">
        <v>6</v>
      </c>
      <c r="G20" s="20">
        <v>7</v>
      </c>
      <c r="H20" s="23">
        <v>8</v>
      </c>
      <c r="I20" s="24">
        <v>9</v>
      </c>
      <c r="J20" s="20">
        <v>10</v>
      </c>
      <c r="K20" s="25">
        <v>11</v>
      </c>
      <c r="L20" s="24">
        <v>12</v>
      </c>
      <c r="M20" s="25">
        <v>13</v>
      </c>
      <c r="N20" s="21">
        <v>14</v>
      </c>
      <c r="O20" s="24">
        <v>15</v>
      </c>
      <c r="P20" s="24">
        <v>16</v>
      </c>
    </row>
    <row r="21" spans="1:18" s="34" customFormat="1" x14ac:dyDescent="0.25">
      <c r="A21" s="26"/>
      <c r="B21" s="27" t="s">
        <v>36</v>
      </c>
      <c r="C21" s="28"/>
      <c r="D21" s="29"/>
      <c r="E21" s="30"/>
      <c r="F21" s="31"/>
      <c r="G21" s="29"/>
      <c r="H21" s="32"/>
      <c r="I21" s="33"/>
      <c r="J21" s="29"/>
      <c r="L21" s="33"/>
      <c r="N21" s="30"/>
      <c r="O21" s="33"/>
      <c r="P21" s="35"/>
    </row>
    <row r="22" spans="1:18" s="34" customFormat="1" ht="32.25" customHeight="1" thickBot="1" x14ac:dyDescent="0.3">
      <c r="A22" s="36"/>
      <c r="B22" s="37" t="s">
        <v>37</v>
      </c>
      <c r="C22" s="38">
        <f>F22+I22+L22+O22</f>
        <v>186040</v>
      </c>
      <c r="D22" s="39">
        <f>SUM(D23,D26,D27,D43,D44)</f>
        <v>158136</v>
      </c>
      <c r="E22" s="40">
        <f>SUM(E23,E26,E27,E43,E44)</f>
        <v>3272</v>
      </c>
      <c r="F22" s="41">
        <f t="shared" ref="F22:F27" si="0">D22+E22</f>
        <v>161408</v>
      </c>
      <c r="G22" s="39">
        <f>SUM(G23,G26,G44)</f>
        <v>24632</v>
      </c>
      <c r="H22" s="42">
        <f>SUM(H23,H26,H44)</f>
        <v>0</v>
      </c>
      <c r="I22" s="43">
        <f>G22+H22</f>
        <v>24632</v>
      </c>
      <c r="J22" s="39">
        <f>SUM(J23,J28,J44)</f>
        <v>0</v>
      </c>
      <c r="K22" s="42">
        <f>SUM(K23,K28,K44)</f>
        <v>0</v>
      </c>
      <c r="L22" s="43">
        <f>J22+K22</f>
        <v>0</v>
      </c>
      <c r="M22" s="44">
        <f>SUM(M23,M46)</f>
        <v>0</v>
      </c>
      <c r="N22" s="40">
        <f>SUM(N23,N46)</f>
        <v>0</v>
      </c>
      <c r="O22" s="43">
        <f>M22+N22</f>
        <v>0</v>
      </c>
      <c r="P22" s="45"/>
      <c r="R22" s="46"/>
    </row>
    <row r="23" spans="1:18" ht="21.75" customHeight="1" thickTop="1" x14ac:dyDescent="0.25">
      <c r="A23" s="47"/>
      <c r="B23" s="48" t="s">
        <v>38</v>
      </c>
      <c r="C23" s="49">
        <f>F23+I23+L23+O23</f>
        <v>0</v>
      </c>
      <c r="D23" s="50">
        <f>SUM(D24:D25)</f>
        <v>0</v>
      </c>
      <c r="E23" s="51">
        <f>SUM(E24:E25)</f>
        <v>0</v>
      </c>
      <c r="F23" s="52">
        <f t="shared" si="0"/>
        <v>0</v>
      </c>
      <c r="G23" s="50">
        <f>SUM(G24:G25)</f>
        <v>0</v>
      </c>
      <c r="H23" s="53">
        <f>SUM(H24:H25)</f>
        <v>0</v>
      </c>
      <c r="I23" s="54">
        <f>G23+H23</f>
        <v>0</v>
      </c>
      <c r="J23" s="50">
        <f>SUM(J24:J25)</f>
        <v>0</v>
      </c>
      <c r="K23" s="53">
        <f>SUM(K24:K25)</f>
        <v>0</v>
      </c>
      <c r="L23" s="54">
        <f>J23+K23</f>
        <v>0</v>
      </c>
      <c r="M23" s="55">
        <f>SUM(M24:M25)</f>
        <v>0</v>
      </c>
      <c r="N23" s="51">
        <f>SUM(N24:N25)</f>
        <v>0</v>
      </c>
      <c r="O23" s="54">
        <f>M23+N23</f>
        <v>0</v>
      </c>
      <c r="P23" s="56"/>
      <c r="R23" s="46"/>
    </row>
    <row r="24" spans="1:18" x14ac:dyDescent="0.25">
      <c r="A24" s="57"/>
      <c r="B24" s="58" t="s">
        <v>39</v>
      </c>
      <c r="C24" s="59">
        <f>F24+I24+L24+O24</f>
        <v>0</v>
      </c>
      <c r="D24" s="60"/>
      <c r="E24" s="61"/>
      <c r="F24" s="62">
        <f t="shared" si="0"/>
        <v>0</v>
      </c>
      <c r="G24" s="60"/>
      <c r="H24" s="63"/>
      <c r="I24" s="64">
        <f>G24+H24</f>
        <v>0</v>
      </c>
      <c r="J24" s="60"/>
      <c r="K24" s="63"/>
      <c r="L24" s="64">
        <f>J24+K24</f>
        <v>0</v>
      </c>
      <c r="M24" s="65"/>
      <c r="N24" s="61"/>
      <c r="O24" s="64">
        <f>M24+N24</f>
        <v>0</v>
      </c>
      <c r="P24" s="66"/>
      <c r="R24" s="46"/>
    </row>
    <row r="25" spans="1:18" x14ac:dyDescent="0.25">
      <c r="A25" s="67"/>
      <c r="B25" s="68" t="s">
        <v>40</v>
      </c>
      <c r="C25" s="69">
        <f>F25+I25+L25+O25</f>
        <v>0</v>
      </c>
      <c r="D25" s="70"/>
      <c r="E25" s="71"/>
      <c r="F25" s="72">
        <f t="shared" si="0"/>
        <v>0</v>
      </c>
      <c r="G25" s="70"/>
      <c r="H25" s="73"/>
      <c r="I25" s="74">
        <f>G25+H25</f>
        <v>0</v>
      </c>
      <c r="J25" s="70"/>
      <c r="K25" s="73"/>
      <c r="L25" s="74">
        <f>J25+K25</f>
        <v>0</v>
      </c>
      <c r="M25" s="75"/>
      <c r="N25" s="71"/>
      <c r="O25" s="74">
        <f>M25+N25</f>
        <v>0</v>
      </c>
      <c r="P25" s="76"/>
      <c r="R25" s="46"/>
    </row>
    <row r="26" spans="1:18" s="34" customFormat="1" ht="33.75" customHeight="1" thickBot="1" x14ac:dyDescent="0.3">
      <c r="A26" s="77">
        <v>19300</v>
      </c>
      <c r="B26" s="77" t="s">
        <v>41</v>
      </c>
      <c r="C26" s="78">
        <f>SUM(F26,I26)</f>
        <v>186040</v>
      </c>
      <c r="D26" s="79">
        <f>147509+10627</f>
        <v>158136</v>
      </c>
      <c r="E26" s="80">
        <v>3272</v>
      </c>
      <c r="F26" s="81">
        <f t="shared" si="0"/>
        <v>161408</v>
      </c>
      <c r="G26" s="79">
        <v>24632</v>
      </c>
      <c r="H26" s="82"/>
      <c r="I26" s="83">
        <f>G26+H26</f>
        <v>24632</v>
      </c>
      <c r="J26" s="84" t="s">
        <v>42</v>
      </c>
      <c r="K26" s="85" t="s">
        <v>42</v>
      </c>
      <c r="L26" s="86" t="s">
        <v>42</v>
      </c>
      <c r="M26" s="87" t="s">
        <v>42</v>
      </c>
      <c r="N26" s="88" t="s">
        <v>42</v>
      </c>
      <c r="O26" s="86" t="s">
        <v>42</v>
      </c>
      <c r="P26" s="89"/>
      <c r="R26" s="46"/>
    </row>
    <row r="27" spans="1:18" s="34" customFormat="1" ht="36.75" customHeight="1" thickTop="1" x14ac:dyDescent="0.25">
      <c r="A27" s="90"/>
      <c r="B27" s="90" t="s">
        <v>43</v>
      </c>
      <c r="C27" s="91">
        <f>F27</f>
        <v>0</v>
      </c>
      <c r="D27" s="92"/>
      <c r="E27" s="93"/>
      <c r="F27" s="94">
        <f t="shared" si="0"/>
        <v>0</v>
      </c>
      <c r="G27" s="95" t="s">
        <v>42</v>
      </c>
      <c r="H27" s="96" t="s">
        <v>42</v>
      </c>
      <c r="I27" s="97" t="s">
        <v>42</v>
      </c>
      <c r="J27" s="95" t="s">
        <v>42</v>
      </c>
      <c r="K27" s="96" t="s">
        <v>42</v>
      </c>
      <c r="L27" s="97" t="s">
        <v>42</v>
      </c>
      <c r="M27" s="98" t="s">
        <v>42</v>
      </c>
      <c r="N27" s="99" t="s">
        <v>42</v>
      </c>
      <c r="O27" s="97" t="s">
        <v>42</v>
      </c>
      <c r="P27" s="100"/>
      <c r="R27" s="46"/>
    </row>
    <row r="28" spans="1:18" s="34" customFormat="1" ht="36" x14ac:dyDescent="0.25">
      <c r="A28" s="90">
        <v>21300</v>
      </c>
      <c r="B28" s="90" t="s">
        <v>44</v>
      </c>
      <c r="C28" s="91">
        <f t="shared" ref="C28:C42" si="1">L28</f>
        <v>0</v>
      </c>
      <c r="D28" s="95" t="s">
        <v>42</v>
      </c>
      <c r="E28" s="99" t="s">
        <v>42</v>
      </c>
      <c r="F28" s="101" t="s">
        <v>42</v>
      </c>
      <c r="G28" s="95" t="s">
        <v>42</v>
      </c>
      <c r="H28" s="96" t="s">
        <v>42</v>
      </c>
      <c r="I28" s="97" t="s">
        <v>42</v>
      </c>
      <c r="J28" s="102">
        <f>SUM(J29,J33,J35,J38)</f>
        <v>0</v>
      </c>
      <c r="K28" s="103">
        <f>SUM(K29,K33,K35,K38)</f>
        <v>0</v>
      </c>
      <c r="L28" s="104">
        <f t="shared" ref="L28:L42" si="2">J28+K28</f>
        <v>0</v>
      </c>
      <c r="M28" s="98" t="s">
        <v>42</v>
      </c>
      <c r="N28" s="99" t="s">
        <v>42</v>
      </c>
      <c r="O28" s="97" t="s">
        <v>42</v>
      </c>
      <c r="P28" s="100"/>
      <c r="R28" s="46"/>
    </row>
    <row r="29" spans="1:18" s="34" customFormat="1" ht="24" x14ac:dyDescent="0.25">
      <c r="A29" s="105">
        <v>21350</v>
      </c>
      <c r="B29" s="90" t="s">
        <v>45</v>
      </c>
      <c r="C29" s="91">
        <f t="shared" si="1"/>
        <v>0</v>
      </c>
      <c r="D29" s="95" t="s">
        <v>42</v>
      </c>
      <c r="E29" s="99" t="s">
        <v>42</v>
      </c>
      <c r="F29" s="101" t="s">
        <v>42</v>
      </c>
      <c r="G29" s="95" t="s">
        <v>42</v>
      </c>
      <c r="H29" s="96" t="s">
        <v>42</v>
      </c>
      <c r="I29" s="97" t="s">
        <v>42</v>
      </c>
      <c r="J29" s="102">
        <f>SUM(J30:J32)</f>
        <v>0</v>
      </c>
      <c r="K29" s="103">
        <f>SUM(K30:K32)</f>
        <v>0</v>
      </c>
      <c r="L29" s="104">
        <f t="shared" si="2"/>
        <v>0</v>
      </c>
      <c r="M29" s="98" t="s">
        <v>42</v>
      </c>
      <c r="N29" s="99" t="s">
        <v>42</v>
      </c>
      <c r="O29" s="97" t="s">
        <v>42</v>
      </c>
      <c r="P29" s="100"/>
      <c r="R29" s="46"/>
    </row>
    <row r="30" spans="1:18" x14ac:dyDescent="0.25">
      <c r="A30" s="57">
        <v>21351</v>
      </c>
      <c r="B30" s="106" t="s">
        <v>46</v>
      </c>
      <c r="C30" s="107">
        <f t="shared" si="1"/>
        <v>0</v>
      </c>
      <c r="D30" s="108" t="s">
        <v>42</v>
      </c>
      <c r="E30" s="109" t="s">
        <v>42</v>
      </c>
      <c r="F30" s="110" t="s">
        <v>42</v>
      </c>
      <c r="G30" s="108" t="s">
        <v>42</v>
      </c>
      <c r="H30" s="111" t="s">
        <v>42</v>
      </c>
      <c r="I30" s="112" t="s">
        <v>42</v>
      </c>
      <c r="J30" s="113"/>
      <c r="K30" s="114"/>
      <c r="L30" s="115">
        <f t="shared" si="2"/>
        <v>0</v>
      </c>
      <c r="M30" s="116" t="s">
        <v>42</v>
      </c>
      <c r="N30" s="109" t="s">
        <v>42</v>
      </c>
      <c r="O30" s="112" t="s">
        <v>42</v>
      </c>
      <c r="P30" s="66"/>
      <c r="R30" s="46"/>
    </row>
    <row r="31" spans="1:18" x14ac:dyDescent="0.25">
      <c r="A31" s="67">
        <v>21352</v>
      </c>
      <c r="B31" s="117" t="s">
        <v>47</v>
      </c>
      <c r="C31" s="118">
        <f t="shared" si="1"/>
        <v>0</v>
      </c>
      <c r="D31" s="119" t="s">
        <v>42</v>
      </c>
      <c r="E31" s="120" t="s">
        <v>42</v>
      </c>
      <c r="F31" s="121" t="s">
        <v>42</v>
      </c>
      <c r="G31" s="119" t="s">
        <v>42</v>
      </c>
      <c r="H31" s="122" t="s">
        <v>42</v>
      </c>
      <c r="I31" s="123" t="s">
        <v>42</v>
      </c>
      <c r="J31" s="124"/>
      <c r="K31" s="125"/>
      <c r="L31" s="126">
        <f t="shared" si="2"/>
        <v>0</v>
      </c>
      <c r="M31" s="127" t="s">
        <v>42</v>
      </c>
      <c r="N31" s="120" t="s">
        <v>42</v>
      </c>
      <c r="O31" s="123" t="s">
        <v>42</v>
      </c>
      <c r="P31" s="76"/>
      <c r="R31" s="46"/>
    </row>
    <row r="32" spans="1:18" ht="24" x14ac:dyDescent="0.25">
      <c r="A32" s="67">
        <v>21359</v>
      </c>
      <c r="B32" s="117" t="s">
        <v>48</v>
      </c>
      <c r="C32" s="118">
        <f t="shared" si="1"/>
        <v>0</v>
      </c>
      <c r="D32" s="119" t="s">
        <v>42</v>
      </c>
      <c r="E32" s="120" t="s">
        <v>42</v>
      </c>
      <c r="F32" s="121" t="s">
        <v>42</v>
      </c>
      <c r="G32" s="119" t="s">
        <v>42</v>
      </c>
      <c r="H32" s="122" t="s">
        <v>42</v>
      </c>
      <c r="I32" s="123" t="s">
        <v>42</v>
      </c>
      <c r="J32" s="124"/>
      <c r="K32" s="125"/>
      <c r="L32" s="126">
        <f t="shared" si="2"/>
        <v>0</v>
      </c>
      <c r="M32" s="127" t="s">
        <v>42</v>
      </c>
      <c r="N32" s="120" t="s">
        <v>42</v>
      </c>
      <c r="O32" s="123" t="s">
        <v>42</v>
      </c>
      <c r="P32" s="76"/>
      <c r="R32" s="46"/>
    </row>
    <row r="33" spans="1:18" s="34" customFormat="1" ht="36" x14ac:dyDescent="0.25">
      <c r="A33" s="105">
        <v>21370</v>
      </c>
      <c r="B33" s="90" t="s">
        <v>49</v>
      </c>
      <c r="C33" s="91">
        <f t="shared" si="1"/>
        <v>0</v>
      </c>
      <c r="D33" s="95" t="s">
        <v>42</v>
      </c>
      <c r="E33" s="99" t="s">
        <v>42</v>
      </c>
      <c r="F33" s="101" t="s">
        <v>42</v>
      </c>
      <c r="G33" s="95" t="s">
        <v>42</v>
      </c>
      <c r="H33" s="96" t="s">
        <v>42</v>
      </c>
      <c r="I33" s="97" t="s">
        <v>42</v>
      </c>
      <c r="J33" s="102">
        <f>SUM(J34)</f>
        <v>0</v>
      </c>
      <c r="K33" s="103">
        <f>SUM(K34)</f>
        <v>0</v>
      </c>
      <c r="L33" s="104">
        <f t="shared" si="2"/>
        <v>0</v>
      </c>
      <c r="M33" s="98" t="s">
        <v>42</v>
      </c>
      <c r="N33" s="99" t="s">
        <v>42</v>
      </c>
      <c r="O33" s="97" t="s">
        <v>42</v>
      </c>
      <c r="P33" s="100"/>
      <c r="R33" s="46"/>
    </row>
    <row r="34" spans="1:18" ht="36" x14ac:dyDescent="0.25">
      <c r="A34" s="128">
        <v>21379</v>
      </c>
      <c r="B34" s="129" t="s">
        <v>50</v>
      </c>
      <c r="C34" s="130">
        <f t="shared" si="1"/>
        <v>0</v>
      </c>
      <c r="D34" s="131" t="s">
        <v>42</v>
      </c>
      <c r="E34" s="132" t="s">
        <v>42</v>
      </c>
      <c r="F34" s="133" t="s">
        <v>42</v>
      </c>
      <c r="G34" s="131" t="s">
        <v>42</v>
      </c>
      <c r="H34" s="134" t="s">
        <v>42</v>
      </c>
      <c r="I34" s="135" t="s">
        <v>42</v>
      </c>
      <c r="J34" s="136"/>
      <c r="K34" s="137"/>
      <c r="L34" s="138">
        <f t="shared" si="2"/>
        <v>0</v>
      </c>
      <c r="M34" s="139" t="s">
        <v>42</v>
      </c>
      <c r="N34" s="132" t="s">
        <v>42</v>
      </c>
      <c r="O34" s="135" t="s">
        <v>42</v>
      </c>
      <c r="P34" s="140"/>
      <c r="R34" s="46"/>
    </row>
    <row r="35" spans="1:18" s="34" customFormat="1" x14ac:dyDescent="0.25">
      <c r="A35" s="105">
        <v>21380</v>
      </c>
      <c r="B35" s="90" t="s">
        <v>51</v>
      </c>
      <c r="C35" s="91">
        <f t="shared" si="1"/>
        <v>0</v>
      </c>
      <c r="D35" s="95" t="s">
        <v>42</v>
      </c>
      <c r="E35" s="99" t="s">
        <v>42</v>
      </c>
      <c r="F35" s="101" t="s">
        <v>42</v>
      </c>
      <c r="G35" s="95" t="s">
        <v>42</v>
      </c>
      <c r="H35" s="96" t="s">
        <v>42</v>
      </c>
      <c r="I35" s="97" t="s">
        <v>42</v>
      </c>
      <c r="J35" s="102">
        <f>SUM(J36:J37)</f>
        <v>0</v>
      </c>
      <c r="K35" s="103">
        <f>SUM(K36:K37)</f>
        <v>0</v>
      </c>
      <c r="L35" s="104">
        <f t="shared" si="2"/>
        <v>0</v>
      </c>
      <c r="M35" s="98" t="s">
        <v>42</v>
      </c>
      <c r="N35" s="99" t="s">
        <v>42</v>
      </c>
      <c r="O35" s="97" t="s">
        <v>42</v>
      </c>
      <c r="P35" s="100"/>
      <c r="R35" s="46"/>
    </row>
    <row r="36" spans="1:18" x14ac:dyDescent="0.25">
      <c r="A36" s="58">
        <v>21381</v>
      </c>
      <c r="B36" s="106" t="s">
        <v>52</v>
      </c>
      <c r="C36" s="107">
        <f t="shared" si="1"/>
        <v>0</v>
      </c>
      <c r="D36" s="108" t="s">
        <v>42</v>
      </c>
      <c r="E36" s="109" t="s">
        <v>42</v>
      </c>
      <c r="F36" s="110" t="s">
        <v>42</v>
      </c>
      <c r="G36" s="108" t="s">
        <v>42</v>
      </c>
      <c r="H36" s="111" t="s">
        <v>42</v>
      </c>
      <c r="I36" s="112" t="s">
        <v>42</v>
      </c>
      <c r="J36" s="113"/>
      <c r="K36" s="114"/>
      <c r="L36" s="115">
        <f t="shared" si="2"/>
        <v>0</v>
      </c>
      <c r="M36" s="116" t="s">
        <v>42</v>
      </c>
      <c r="N36" s="109" t="s">
        <v>42</v>
      </c>
      <c r="O36" s="112" t="s">
        <v>42</v>
      </c>
      <c r="P36" s="66"/>
      <c r="R36" s="46"/>
    </row>
    <row r="37" spans="1:18" ht="24" x14ac:dyDescent="0.25">
      <c r="A37" s="68">
        <v>21383</v>
      </c>
      <c r="B37" s="117" t="s">
        <v>53</v>
      </c>
      <c r="C37" s="118">
        <f t="shared" si="1"/>
        <v>0</v>
      </c>
      <c r="D37" s="119" t="s">
        <v>42</v>
      </c>
      <c r="E37" s="120" t="s">
        <v>42</v>
      </c>
      <c r="F37" s="121" t="s">
        <v>42</v>
      </c>
      <c r="G37" s="119" t="s">
        <v>42</v>
      </c>
      <c r="H37" s="122" t="s">
        <v>42</v>
      </c>
      <c r="I37" s="123" t="s">
        <v>42</v>
      </c>
      <c r="J37" s="124"/>
      <c r="K37" s="125"/>
      <c r="L37" s="126">
        <f t="shared" si="2"/>
        <v>0</v>
      </c>
      <c r="M37" s="127" t="s">
        <v>42</v>
      </c>
      <c r="N37" s="120" t="s">
        <v>42</v>
      </c>
      <c r="O37" s="123" t="s">
        <v>42</v>
      </c>
      <c r="P37" s="76"/>
      <c r="R37" s="46"/>
    </row>
    <row r="38" spans="1:18" s="34" customFormat="1" ht="24" x14ac:dyDescent="0.25">
      <c r="A38" s="105">
        <v>21390</v>
      </c>
      <c r="B38" s="90" t="s">
        <v>54</v>
      </c>
      <c r="C38" s="91">
        <f t="shared" si="1"/>
        <v>0</v>
      </c>
      <c r="D38" s="95" t="s">
        <v>42</v>
      </c>
      <c r="E38" s="99" t="s">
        <v>42</v>
      </c>
      <c r="F38" s="101" t="s">
        <v>42</v>
      </c>
      <c r="G38" s="95" t="s">
        <v>42</v>
      </c>
      <c r="H38" s="96" t="s">
        <v>42</v>
      </c>
      <c r="I38" s="97" t="s">
        <v>42</v>
      </c>
      <c r="J38" s="102">
        <f>SUM(J39:J42)</f>
        <v>0</v>
      </c>
      <c r="K38" s="103">
        <f>SUM(K39:K42)</f>
        <v>0</v>
      </c>
      <c r="L38" s="104">
        <f t="shared" si="2"/>
        <v>0</v>
      </c>
      <c r="M38" s="98" t="s">
        <v>42</v>
      </c>
      <c r="N38" s="99" t="s">
        <v>42</v>
      </c>
      <c r="O38" s="97" t="s">
        <v>42</v>
      </c>
      <c r="P38" s="100"/>
      <c r="R38" s="46"/>
    </row>
    <row r="39" spans="1:18" ht="24" x14ac:dyDescent="0.25">
      <c r="A39" s="58">
        <v>21391</v>
      </c>
      <c r="B39" s="106" t="s">
        <v>55</v>
      </c>
      <c r="C39" s="107">
        <f t="shared" si="1"/>
        <v>0</v>
      </c>
      <c r="D39" s="108" t="s">
        <v>42</v>
      </c>
      <c r="E39" s="109" t="s">
        <v>42</v>
      </c>
      <c r="F39" s="110" t="s">
        <v>42</v>
      </c>
      <c r="G39" s="108" t="s">
        <v>42</v>
      </c>
      <c r="H39" s="111" t="s">
        <v>42</v>
      </c>
      <c r="I39" s="112" t="s">
        <v>42</v>
      </c>
      <c r="J39" s="113"/>
      <c r="K39" s="114"/>
      <c r="L39" s="115">
        <f t="shared" si="2"/>
        <v>0</v>
      </c>
      <c r="M39" s="116" t="s">
        <v>42</v>
      </c>
      <c r="N39" s="109" t="s">
        <v>42</v>
      </c>
      <c r="O39" s="112" t="s">
        <v>42</v>
      </c>
      <c r="P39" s="66"/>
      <c r="R39" s="46"/>
    </row>
    <row r="40" spans="1:18" x14ac:dyDescent="0.25">
      <c r="A40" s="68">
        <v>21393</v>
      </c>
      <c r="B40" s="117" t="s">
        <v>56</v>
      </c>
      <c r="C40" s="118">
        <f t="shared" si="1"/>
        <v>0</v>
      </c>
      <c r="D40" s="119" t="s">
        <v>42</v>
      </c>
      <c r="E40" s="120" t="s">
        <v>42</v>
      </c>
      <c r="F40" s="121" t="s">
        <v>42</v>
      </c>
      <c r="G40" s="119" t="s">
        <v>42</v>
      </c>
      <c r="H40" s="122" t="s">
        <v>42</v>
      </c>
      <c r="I40" s="123" t="s">
        <v>42</v>
      </c>
      <c r="J40" s="124"/>
      <c r="K40" s="125"/>
      <c r="L40" s="126">
        <f t="shared" si="2"/>
        <v>0</v>
      </c>
      <c r="M40" s="127" t="s">
        <v>42</v>
      </c>
      <c r="N40" s="120" t="s">
        <v>42</v>
      </c>
      <c r="O40" s="123" t="s">
        <v>42</v>
      </c>
      <c r="P40" s="76"/>
      <c r="R40" s="46"/>
    </row>
    <row r="41" spans="1:18" x14ac:dyDescent="0.25">
      <c r="A41" s="68">
        <v>21395</v>
      </c>
      <c r="B41" s="117" t="s">
        <v>57</v>
      </c>
      <c r="C41" s="118">
        <f t="shared" si="1"/>
        <v>0</v>
      </c>
      <c r="D41" s="119" t="s">
        <v>42</v>
      </c>
      <c r="E41" s="120" t="s">
        <v>42</v>
      </c>
      <c r="F41" s="121" t="s">
        <v>42</v>
      </c>
      <c r="G41" s="119" t="s">
        <v>42</v>
      </c>
      <c r="H41" s="122" t="s">
        <v>42</v>
      </c>
      <c r="I41" s="123" t="s">
        <v>42</v>
      </c>
      <c r="J41" s="124"/>
      <c r="K41" s="125"/>
      <c r="L41" s="126">
        <f t="shared" si="2"/>
        <v>0</v>
      </c>
      <c r="M41" s="127" t="s">
        <v>42</v>
      </c>
      <c r="N41" s="120" t="s">
        <v>42</v>
      </c>
      <c r="O41" s="123" t="s">
        <v>42</v>
      </c>
      <c r="P41" s="76"/>
      <c r="R41" s="46"/>
    </row>
    <row r="42" spans="1:18" ht="24" x14ac:dyDescent="0.25">
      <c r="A42" s="68">
        <v>21399</v>
      </c>
      <c r="B42" s="117" t="s">
        <v>58</v>
      </c>
      <c r="C42" s="118">
        <f t="shared" si="1"/>
        <v>0</v>
      </c>
      <c r="D42" s="119" t="s">
        <v>42</v>
      </c>
      <c r="E42" s="120" t="s">
        <v>42</v>
      </c>
      <c r="F42" s="121" t="s">
        <v>42</v>
      </c>
      <c r="G42" s="119" t="s">
        <v>42</v>
      </c>
      <c r="H42" s="122" t="s">
        <v>42</v>
      </c>
      <c r="I42" s="123" t="s">
        <v>42</v>
      </c>
      <c r="J42" s="124"/>
      <c r="K42" s="125"/>
      <c r="L42" s="126">
        <f t="shared" si="2"/>
        <v>0</v>
      </c>
      <c r="M42" s="127" t="s">
        <v>42</v>
      </c>
      <c r="N42" s="120" t="s">
        <v>42</v>
      </c>
      <c r="O42" s="123" t="s">
        <v>42</v>
      </c>
      <c r="P42" s="76"/>
      <c r="R42" s="46"/>
    </row>
    <row r="43" spans="1:18" s="34" customFormat="1" ht="36.75" customHeight="1" x14ac:dyDescent="0.25">
      <c r="A43" s="105">
        <v>21420</v>
      </c>
      <c r="B43" s="90" t="s">
        <v>59</v>
      </c>
      <c r="C43" s="141">
        <f>F43</f>
        <v>0</v>
      </c>
      <c r="D43" s="142"/>
      <c r="E43" s="143"/>
      <c r="F43" s="94">
        <f>D43+E43</f>
        <v>0</v>
      </c>
      <c r="G43" s="95" t="s">
        <v>42</v>
      </c>
      <c r="H43" s="96" t="s">
        <v>42</v>
      </c>
      <c r="I43" s="97" t="s">
        <v>42</v>
      </c>
      <c r="J43" s="95" t="s">
        <v>42</v>
      </c>
      <c r="K43" s="96" t="s">
        <v>42</v>
      </c>
      <c r="L43" s="97" t="s">
        <v>42</v>
      </c>
      <c r="M43" s="98" t="s">
        <v>42</v>
      </c>
      <c r="N43" s="99" t="s">
        <v>42</v>
      </c>
      <c r="O43" s="97" t="s">
        <v>42</v>
      </c>
      <c r="P43" s="100"/>
      <c r="R43" s="46"/>
    </row>
    <row r="44" spans="1:18" s="34" customFormat="1" ht="24" x14ac:dyDescent="0.25">
      <c r="A44" s="144">
        <v>21490</v>
      </c>
      <c r="B44" s="145" t="s">
        <v>60</v>
      </c>
      <c r="C44" s="141">
        <f>F44+I44+L44</f>
        <v>0</v>
      </c>
      <c r="D44" s="146">
        <f>D45</f>
        <v>0</v>
      </c>
      <c r="E44" s="147">
        <f>E45</f>
        <v>0</v>
      </c>
      <c r="F44" s="148">
        <f>D44+E44</f>
        <v>0</v>
      </c>
      <c r="G44" s="146">
        <f t="shared" ref="G44:K44" si="3">G45</f>
        <v>0</v>
      </c>
      <c r="H44" s="149">
        <f t="shared" si="3"/>
        <v>0</v>
      </c>
      <c r="I44" s="150">
        <f>G44+H44</f>
        <v>0</v>
      </c>
      <c r="J44" s="146">
        <f t="shared" si="3"/>
        <v>0</v>
      </c>
      <c r="K44" s="149">
        <f t="shared" si="3"/>
        <v>0</v>
      </c>
      <c r="L44" s="150">
        <f>J44+K44</f>
        <v>0</v>
      </c>
      <c r="M44" s="98" t="s">
        <v>42</v>
      </c>
      <c r="N44" s="99" t="s">
        <v>42</v>
      </c>
      <c r="O44" s="97" t="s">
        <v>42</v>
      </c>
      <c r="P44" s="100"/>
      <c r="R44" s="46"/>
    </row>
    <row r="45" spans="1:18" s="34" customFormat="1" ht="24" x14ac:dyDescent="0.25">
      <c r="A45" s="68">
        <v>21499</v>
      </c>
      <c r="B45" s="117" t="s">
        <v>61</v>
      </c>
      <c r="C45" s="151">
        <f>F45+I45+L45</f>
        <v>0</v>
      </c>
      <c r="D45" s="60"/>
      <c r="E45" s="61"/>
      <c r="F45" s="62">
        <f>D45+E45</f>
        <v>0</v>
      </c>
      <c r="G45" s="152"/>
      <c r="H45" s="63"/>
      <c r="I45" s="64">
        <f>G45+H45</f>
        <v>0</v>
      </c>
      <c r="J45" s="60"/>
      <c r="K45" s="63"/>
      <c r="L45" s="64">
        <f>J45+K45</f>
        <v>0</v>
      </c>
      <c r="M45" s="139" t="s">
        <v>42</v>
      </c>
      <c r="N45" s="132" t="s">
        <v>42</v>
      </c>
      <c r="O45" s="135" t="s">
        <v>42</v>
      </c>
      <c r="P45" s="140"/>
      <c r="R45" s="46"/>
    </row>
    <row r="46" spans="1:18" ht="24" x14ac:dyDescent="0.25">
      <c r="A46" s="153">
        <v>23000</v>
      </c>
      <c r="B46" s="154" t="s">
        <v>62</v>
      </c>
      <c r="C46" s="141">
        <f>O46</f>
        <v>0</v>
      </c>
      <c r="D46" s="155" t="s">
        <v>42</v>
      </c>
      <c r="E46" s="156" t="s">
        <v>42</v>
      </c>
      <c r="F46" s="157" t="s">
        <v>42</v>
      </c>
      <c r="G46" s="155" t="s">
        <v>42</v>
      </c>
      <c r="H46" s="158" t="s">
        <v>42</v>
      </c>
      <c r="I46" s="159" t="s">
        <v>42</v>
      </c>
      <c r="J46" s="155" t="s">
        <v>42</v>
      </c>
      <c r="K46" s="158" t="s">
        <v>42</v>
      </c>
      <c r="L46" s="159" t="s">
        <v>42</v>
      </c>
      <c r="M46" s="160">
        <f>SUM(M47:M48)</f>
        <v>0</v>
      </c>
      <c r="N46" s="161">
        <f>SUM(N47:N48)</f>
        <v>0</v>
      </c>
      <c r="O46" s="162">
        <f>M46+N46</f>
        <v>0</v>
      </c>
      <c r="P46" s="100"/>
      <c r="R46" s="46"/>
    </row>
    <row r="47" spans="1:18" ht="24" x14ac:dyDescent="0.25">
      <c r="A47" s="163">
        <v>23410</v>
      </c>
      <c r="B47" s="164" t="s">
        <v>63</v>
      </c>
      <c r="C47" s="165">
        <f>O47</f>
        <v>0</v>
      </c>
      <c r="D47" s="166" t="s">
        <v>42</v>
      </c>
      <c r="E47" s="167" t="s">
        <v>42</v>
      </c>
      <c r="F47" s="168" t="s">
        <v>42</v>
      </c>
      <c r="G47" s="166" t="s">
        <v>42</v>
      </c>
      <c r="H47" s="169" t="s">
        <v>42</v>
      </c>
      <c r="I47" s="170" t="s">
        <v>42</v>
      </c>
      <c r="J47" s="166" t="s">
        <v>42</v>
      </c>
      <c r="K47" s="169" t="s">
        <v>42</v>
      </c>
      <c r="L47" s="170" t="s">
        <v>42</v>
      </c>
      <c r="M47" s="171"/>
      <c r="N47" s="172"/>
      <c r="O47" s="173">
        <f>M47+N47</f>
        <v>0</v>
      </c>
      <c r="P47" s="174"/>
      <c r="R47" s="46"/>
    </row>
    <row r="48" spans="1:18" ht="24" x14ac:dyDescent="0.25">
      <c r="A48" s="163">
        <v>23510</v>
      </c>
      <c r="B48" s="164" t="s">
        <v>64</v>
      </c>
      <c r="C48" s="165">
        <f>O48</f>
        <v>0</v>
      </c>
      <c r="D48" s="166" t="s">
        <v>42</v>
      </c>
      <c r="E48" s="167" t="s">
        <v>42</v>
      </c>
      <c r="F48" s="168" t="s">
        <v>42</v>
      </c>
      <c r="G48" s="166" t="s">
        <v>42</v>
      </c>
      <c r="H48" s="169" t="s">
        <v>42</v>
      </c>
      <c r="I48" s="170" t="s">
        <v>42</v>
      </c>
      <c r="J48" s="166" t="s">
        <v>42</v>
      </c>
      <c r="K48" s="169" t="s">
        <v>42</v>
      </c>
      <c r="L48" s="170" t="s">
        <v>42</v>
      </c>
      <c r="M48" s="171"/>
      <c r="N48" s="172"/>
      <c r="O48" s="173">
        <f>M48+N48</f>
        <v>0</v>
      </c>
      <c r="P48" s="174"/>
      <c r="R48" s="46"/>
    </row>
    <row r="49" spans="1:18" x14ac:dyDescent="0.25">
      <c r="A49" s="175"/>
      <c r="B49" s="164"/>
      <c r="C49" s="176"/>
      <c r="D49" s="166"/>
      <c r="E49" s="167"/>
      <c r="F49" s="177"/>
      <c r="G49" s="166"/>
      <c r="H49" s="169"/>
      <c r="I49" s="170"/>
      <c r="J49" s="178"/>
      <c r="K49" s="179"/>
      <c r="L49" s="180"/>
      <c r="M49" s="181"/>
      <c r="N49" s="182"/>
      <c r="O49" s="180"/>
      <c r="P49" s="174"/>
      <c r="R49" s="46"/>
    </row>
    <row r="50" spans="1:18" s="34" customFormat="1" x14ac:dyDescent="0.25">
      <c r="A50" s="183"/>
      <c r="B50" s="184" t="s">
        <v>65</v>
      </c>
      <c r="C50" s="185"/>
      <c r="D50" s="186"/>
      <c r="E50" s="187"/>
      <c r="F50" s="188"/>
      <c r="G50" s="186"/>
      <c r="H50" s="189"/>
      <c r="I50" s="190"/>
      <c r="J50" s="186"/>
      <c r="K50" s="189"/>
      <c r="L50" s="190"/>
      <c r="M50" s="191"/>
      <c r="N50" s="187"/>
      <c r="O50" s="190"/>
      <c r="P50" s="192"/>
      <c r="R50" s="46"/>
    </row>
    <row r="51" spans="1:18" s="34" customFormat="1" ht="12.75" thickBot="1" x14ac:dyDescent="0.3">
      <c r="A51" s="193"/>
      <c r="B51" s="36" t="s">
        <v>66</v>
      </c>
      <c r="C51" s="194">
        <f t="shared" ref="C51:C114" si="4">F51+I51+L51+O51</f>
        <v>186040</v>
      </c>
      <c r="D51" s="195">
        <f>SUM(D52,D283)</f>
        <v>158136</v>
      </c>
      <c r="E51" s="196">
        <f>SUM(E52,E283)</f>
        <v>3272</v>
      </c>
      <c r="F51" s="197">
        <f t="shared" ref="F51:F115" si="5">D51+E51</f>
        <v>161408</v>
      </c>
      <c r="G51" s="195">
        <f>SUM(G52,G283)</f>
        <v>24632</v>
      </c>
      <c r="H51" s="198">
        <f>SUM(H52,H283)</f>
        <v>0</v>
      </c>
      <c r="I51" s="199">
        <f t="shared" ref="I51:I115" si="6">G51+H51</f>
        <v>24632</v>
      </c>
      <c r="J51" s="195">
        <f>SUM(J52,J283)</f>
        <v>0</v>
      </c>
      <c r="K51" s="198">
        <f>SUM(K52,K283)</f>
        <v>0</v>
      </c>
      <c r="L51" s="199">
        <f t="shared" ref="L51:L115" si="7">J51+K51</f>
        <v>0</v>
      </c>
      <c r="M51" s="200">
        <f>SUM(M52,M283)</f>
        <v>0</v>
      </c>
      <c r="N51" s="196">
        <f>SUM(N52,N283)</f>
        <v>0</v>
      </c>
      <c r="O51" s="199">
        <f t="shared" ref="O51:O115" si="8">M51+N51</f>
        <v>0</v>
      </c>
      <c r="P51" s="45"/>
      <c r="R51" s="46"/>
    </row>
    <row r="52" spans="1:18" s="34" customFormat="1" ht="36.75" thickTop="1" x14ac:dyDescent="0.25">
      <c r="A52" s="201"/>
      <c r="B52" s="202" t="s">
        <v>67</v>
      </c>
      <c r="C52" s="203">
        <f t="shared" si="4"/>
        <v>186040</v>
      </c>
      <c r="D52" s="204">
        <f>SUM(D53,D195)</f>
        <v>158136</v>
      </c>
      <c r="E52" s="205">
        <f>SUM(E53,E195)</f>
        <v>3272</v>
      </c>
      <c r="F52" s="206">
        <f t="shared" si="5"/>
        <v>161408</v>
      </c>
      <c r="G52" s="204">
        <f>SUM(G53,G195)</f>
        <v>24632</v>
      </c>
      <c r="H52" s="207">
        <f>SUM(H53,H195)</f>
        <v>0</v>
      </c>
      <c r="I52" s="208">
        <f t="shared" si="6"/>
        <v>24632</v>
      </c>
      <c r="J52" s="204">
        <f>SUM(J53,J195)</f>
        <v>0</v>
      </c>
      <c r="K52" s="207">
        <f>SUM(K53,K195)</f>
        <v>0</v>
      </c>
      <c r="L52" s="208">
        <f t="shared" si="7"/>
        <v>0</v>
      </c>
      <c r="M52" s="209">
        <f>SUM(M53,M195)</f>
        <v>0</v>
      </c>
      <c r="N52" s="205">
        <f>SUM(N53,N195)</f>
        <v>0</v>
      </c>
      <c r="O52" s="208">
        <f t="shared" si="8"/>
        <v>0</v>
      </c>
      <c r="P52" s="210"/>
      <c r="R52" s="46"/>
    </row>
    <row r="53" spans="1:18" s="34" customFormat="1" ht="24" x14ac:dyDescent="0.25">
      <c r="A53" s="28"/>
      <c r="B53" s="26" t="s">
        <v>68</v>
      </c>
      <c r="C53" s="211">
        <f t="shared" si="4"/>
        <v>183040</v>
      </c>
      <c r="D53" s="212">
        <f>SUM(D54,D76,D174,D188)</f>
        <v>155136</v>
      </c>
      <c r="E53" s="213">
        <f>SUM(E54,E76,E174,E188)</f>
        <v>3272</v>
      </c>
      <c r="F53" s="214">
        <f t="shared" si="5"/>
        <v>158408</v>
      </c>
      <c r="G53" s="212">
        <f>SUM(G54,G76,G174,G188)</f>
        <v>24632</v>
      </c>
      <c r="H53" s="215">
        <f>SUM(H54,H76,H174,H188)</f>
        <v>0</v>
      </c>
      <c r="I53" s="216">
        <f t="shared" si="6"/>
        <v>24632</v>
      </c>
      <c r="J53" s="212">
        <f>SUM(J54,J76,J174,J188)</f>
        <v>0</v>
      </c>
      <c r="K53" s="215">
        <f>SUM(K54,K76,K174,K188)</f>
        <v>0</v>
      </c>
      <c r="L53" s="216">
        <f t="shared" si="7"/>
        <v>0</v>
      </c>
      <c r="M53" s="46">
        <f>SUM(M54,M76,M174,M188)</f>
        <v>0</v>
      </c>
      <c r="N53" s="213">
        <f>SUM(N54,N76,N174,N188)</f>
        <v>0</v>
      </c>
      <c r="O53" s="216">
        <f t="shared" si="8"/>
        <v>0</v>
      </c>
      <c r="P53" s="217"/>
      <c r="R53" s="46"/>
    </row>
    <row r="54" spans="1:18" s="34" customFormat="1" x14ac:dyDescent="0.25">
      <c r="A54" s="218">
        <v>1000</v>
      </c>
      <c r="B54" s="218" t="s">
        <v>69</v>
      </c>
      <c r="C54" s="219">
        <f t="shared" si="4"/>
        <v>34261</v>
      </c>
      <c r="D54" s="220">
        <f>SUM(D55,D68)</f>
        <v>31789</v>
      </c>
      <c r="E54" s="221">
        <f>SUM(E55,E68)</f>
        <v>2472</v>
      </c>
      <c r="F54" s="222">
        <f t="shared" si="5"/>
        <v>34261</v>
      </c>
      <c r="G54" s="220">
        <f>SUM(G55,G68)</f>
        <v>0</v>
      </c>
      <c r="H54" s="223">
        <f>SUM(H55,H68)</f>
        <v>0</v>
      </c>
      <c r="I54" s="224">
        <f t="shared" si="6"/>
        <v>0</v>
      </c>
      <c r="J54" s="220">
        <f>SUM(J55,J68)</f>
        <v>0</v>
      </c>
      <c r="K54" s="223">
        <f>SUM(K55,K68)</f>
        <v>0</v>
      </c>
      <c r="L54" s="224">
        <f t="shared" si="7"/>
        <v>0</v>
      </c>
      <c r="M54" s="225">
        <f>SUM(M55,M68)</f>
        <v>0</v>
      </c>
      <c r="N54" s="221">
        <f>SUM(N55,N68)</f>
        <v>0</v>
      </c>
      <c r="O54" s="224">
        <f t="shared" si="8"/>
        <v>0</v>
      </c>
      <c r="P54" s="226"/>
      <c r="R54" s="46"/>
    </row>
    <row r="55" spans="1:18" x14ac:dyDescent="0.25">
      <c r="A55" s="90">
        <v>1100</v>
      </c>
      <c r="B55" s="227" t="s">
        <v>70</v>
      </c>
      <c r="C55" s="91">
        <f t="shared" si="4"/>
        <v>28533</v>
      </c>
      <c r="D55" s="102">
        <f>SUM(D56,D59,D67)</f>
        <v>26533</v>
      </c>
      <c r="E55" s="228">
        <f>SUM(E56,E59,E67)</f>
        <v>2000</v>
      </c>
      <c r="F55" s="229">
        <f t="shared" si="5"/>
        <v>28533</v>
      </c>
      <c r="G55" s="102">
        <f>SUM(G56,G59,G67)</f>
        <v>0</v>
      </c>
      <c r="H55" s="103">
        <f>SUM(H56,H59,H67)</f>
        <v>0</v>
      </c>
      <c r="I55" s="104">
        <f t="shared" si="6"/>
        <v>0</v>
      </c>
      <c r="J55" s="102">
        <f>SUM(J56,J59,J67)</f>
        <v>0</v>
      </c>
      <c r="K55" s="103">
        <f>SUM(K56,K59,K67)</f>
        <v>0</v>
      </c>
      <c r="L55" s="104">
        <f t="shared" si="7"/>
        <v>0</v>
      </c>
      <c r="M55" s="230">
        <f>SUM(M56,M59,M67)</f>
        <v>0</v>
      </c>
      <c r="N55" s="231">
        <f>SUM(N56,N59,N67)</f>
        <v>0</v>
      </c>
      <c r="O55" s="232">
        <f t="shared" si="8"/>
        <v>0</v>
      </c>
      <c r="P55" s="233"/>
      <c r="R55" s="46"/>
    </row>
    <row r="56" spans="1:18" x14ac:dyDescent="0.25">
      <c r="A56" s="234">
        <v>1110</v>
      </c>
      <c r="B56" s="164" t="s">
        <v>71</v>
      </c>
      <c r="C56" s="176">
        <f t="shared" si="4"/>
        <v>0</v>
      </c>
      <c r="D56" s="235">
        <f>SUM(D57:D58)</f>
        <v>0</v>
      </c>
      <c r="E56" s="236">
        <f>SUM(E57:E58)</f>
        <v>0</v>
      </c>
      <c r="F56" s="237">
        <f t="shared" si="5"/>
        <v>0</v>
      </c>
      <c r="G56" s="235">
        <f>SUM(G57:G58)</f>
        <v>0</v>
      </c>
      <c r="H56" s="238">
        <f>SUM(H57:H58)</f>
        <v>0</v>
      </c>
      <c r="I56" s="239">
        <f t="shared" si="6"/>
        <v>0</v>
      </c>
      <c r="J56" s="235">
        <f>SUM(J57:J58)</f>
        <v>0</v>
      </c>
      <c r="K56" s="238">
        <f>SUM(K57:K58)</f>
        <v>0</v>
      </c>
      <c r="L56" s="239">
        <f t="shared" si="7"/>
        <v>0</v>
      </c>
      <c r="M56" s="240">
        <f>SUM(M57:M58)</f>
        <v>0</v>
      </c>
      <c r="N56" s="236">
        <f>SUM(N57:N58)</f>
        <v>0</v>
      </c>
      <c r="O56" s="239">
        <f t="shared" si="8"/>
        <v>0</v>
      </c>
      <c r="P56" s="174"/>
      <c r="R56" s="46"/>
    </row>
    <row r="57" spans="1:18" x14ac:dyDescent="0.25">
      <c r="A57" s="58">
        <v>1111</v>
      </c>
      <c r="B57" s="106" t="s">
        <v>72</v>
      </c>
      <c r="C57" s="107">
        <f t="shared" si="4"/>
        <v>0</v>
      </c>
      <c r="D57" s="113"/>
      <c r="E57" s="241"/>
      <c r="F57" s="242">
        <f t="shared" si="5"/>
        <v>0</v>
      </c>
      <c r="G57" s="113"/>
      <c r="H57" s="114"/>
      <c r="I57" s="115">
        <f t="shared" si="6"/>
        <v>0</v>
      </c>
      <c r="J57" s="113"/>
      <c r="K57" s="114"/>
      <c r="L57" s="115">
        <f t="shared" si="7"/>
        <v>0</v>
      </c>
      <c r="M57" s="243"/>
      <c r="N57" s="241"/>
      <c r="O57" s="115">
        <f t="shared" si="8"/>
        <v>0</v>
      </c>
      <c r="P57" s="66"/>
      <c r="R57" s="46"/>
    </row>
    <row r="58" spans="1:18" ht="24" customHeight="1" x14ac:dyDescent="0.25">
      <c r="A58" s="68">
        <v>1119</v>
      </c>
      <c r="B58" s="117" t="s">
        <v>73</v>
      </c>
      <c r="C58" s="118">
        <f t="shared" si="4"/>
        <v>0</v>
      </c>
      <c r="D58" s="124"/>
      <c r="E58" s="244"/>
      <c r="F58" s="245">
        <f t="shared" si="5"/>
        <v>0</v>
      </c>
      <c r="G58" s="124"/>
      <c r="H58" s="125"/>
      <c r="I58" s="126">
        <f t="shared" si="6"/>
        <v>0</v>
      </c>
      <c r="J58" s="124"/>
      <c r="K58" s="125"/>
      <c r="L58" s="126">
        <f t="shared" si="7"/>
        <v>0</v>
      </c>
      <c r="M58" s="246"/>
      <c r="N58" s="244"/>
      <c r="O58" s="126">
        <f t="shared" si="8"/>
        <v>0</v>
      </c>
      <c r="P58" s="76"/>
      <c r="R58" s="46"/>
    </row>
    <row r="59" spans="1:18" ht="23.25" customHeight="1" x14ac:dyDescent="0.25">
      <c r="A59" s="247">
        <v>1140</v>
      </c>
      <c r="B59" s="117" t="s">
        <v>74</v>
      </c>
      <c r="C59" s="118">
        <f t="shared" si="4"/>
        <v>0</v>
      </c>
      <c r="D59" s="248">
        <f>SUM(D60:D66)</f>
        <v>0</v>
      </c>
      <c r="E59" s="249">
        <f>SUM(E60:E66)</f>
        <v>0</v>
      </c>
      <c r="F59" s="250">
        <f>D59+E59</f>
        <v>0</v>
      </c>
      <c r="G59" s="248">
        <f>SUM(G60:G66)</f>
        <v>0</v>
      </c>
      <c r="H59" s="251">
        <f>SUM(H60:H66)</f>
        <v>0</v>
      </c>
      <c r="I59" s="252">
        <f t="shared" si="6"/>
        <v>0</v>
      </c>
      <c r="J59" s="248">
        <f>SUM(J60:J66)</f>
        <v>0</v>
      </c>
      <c r="K59" s="251">
        <f>SUM(K60:K66)</f>
        <v>0</v>
      </c>
      <c r="L59" s="252">
        <f t="shared" si="7"/>
        <v>0</v>
      </c>
      <c r="M59" s="253">
        <f>SUM(M60:M66)</f>
        <v>0</v>
      </c>
      <c r="N59" s="249">
        <f>SUM(N60:N66)</f>
        <v>0</v>
      </c>
      <c r="O59" s="252">
        <f t="shared" si="8"/>
        <v>0</v>
      </c>
      <c r="P59" s="76"/>
      <c r="R59" s="46"/>
    </row>
    <row r="60" spans="1:18" x14ac:dyDescent="0.25">
      <c r="A60" s="68">
        <v>1141</v>
      </c>
      <c r="B60" s="117" t="s">
        <v>75</v>
      </c>
      <c r="C60" s="118">
        <f t="shared" si="4"/>
        <v>0</v>
      </c>
      <c r="D60" s="124"/>
      <c r="E60" s="244"/>
      <c r="F60" s="245">
        <f t="shared" si="5"/>
        <v>0</v>
      </c>
      <c r="G60" s="124"/>
      <c r="H60" s="125"/>
      <c r="I60" s="126">
        <f t="shared" si="6"/>
        <v>0</v>
      </c>
      <c r="J60" s="124"/>
      <c r="K60" s="125"/>
      <c r="L60" s="126">
        <f t="shared" si="7"/>
        <v>0</v>
      </c>
      <c r="M60" s="246"/>
      <c r="N60" s="244"/>
      <c r="O60" s="126">
        <f t="shared" si="8"/>
        <v>0</v>
      </c>
      <c r="P60" s="76"/>
      <c r="R60" s="46"/>
    </row>
    <row r="61" spans="1:18" ht="24.75" customHeight="1" x14ac:dyDescent="0.25">
      <c r="A61" s="68">
        <v>1142</v>
      </c>
      <c r="B61" s="117" t="s">
        <v>76</v>
      </c>
      <c r="C61" s="118">
        <f t="shared" si="4"/>
        <v>0</v>
      </c>
      <c r="D61" s="124"/>
      <c r="E61" s="244"/>
      <c r="F61" s="245">
        <f t="shared" si="5"/>
        <v>0</v>
      </c>
      <c r="G61" s="124"/>
      <c r="H61" s="125"/>
      <c r="I61" s="126">
        <f t="shared" si="6"/>
        <v>0</v>
      </c>
      <c r="J61" s="124"/>
      <c r="K61" s="125"/>
      <c r="L61" s="126">
        <f t="shared" si="7"/>
        <v>0</v>
      </c>
      <c r="M61" s="246"/>
      <c r="N61" s="244"/>
      <c r="O61" s="126">
        <f t="shared" si="8"/>
        <v>0</v>
      </c>
      <c r="P61" s="76"/>
      <c r="R61" s="46"/>
    </row>
    <row r="62" spans="1:18" ht="24" x14ac:dyDescent="0.25">
      <c r="A62" s="68">
        <v>1145</v>
      </c>
      <c r="B62" s="117" t="s">
        <v>77</v>
      </c>
      <c r="C62" s="118">
        <f t="shared" si="4"/>
        <v>0</v>
      </c>
      <c r="D62" s="124"/>
      <c r="E62" s="244"/>
      <c r="F62" s="245">
        <f t="shared" si="5"/>
        <v>0</v>
      </c>
      <c r="G62" s="124"/>
      <c r="H62" s="125"/>
      <c r="I62" s="126">
        <f t="shared" si="6"/>
        <v>0</v>
      </c>
      <c r="J62" s="124"/>
      <c r="K62" s="125"/>
      <c r="L62" s="126">
        <f t="shared" si="7"/>
        <v>0</v>
      </c>
      <c r="M62" s="246"/>
      <c r="N62" s="244"/>
      <c r="O62" s="126">
        <f t="shared" si="8"/>
        <v>0</v>
      </c>
      <c r="P62" s="76"/>
      <c r="R62" s="46"/>
    </row>
    <row r="63" spans="1:18" ht="27.75" customHeight="1" x14ac:dyDescent="0.25">
      <c r="A63" s="68">
        <v>1146</v>
      </c>
      <c r="B63" s="117" t="s">
        <v>78</v>
      </c>
      <c r="C63" s="118">
        <f t="shared" si="4"/>
        <v>0</v>
      </c>
      <c r="D63" s="124"/>
      <c r="E63" s="244"/>
      <c r="F63" s="245">
        <f t="shared" si="5"/>
        <v>0</v>
      </c>
      <c r="G63" s="124"/>
      <c r="H63" s="125"/>
      <c r="I63" s="126">
        <f t="shared" si="6"/>
        <v>0</v>
      </c>
      <c r="J63" s="124"/>
      <c r="K63" s="125"/>
      <c r="L63" s="126">
        <f t="shared" si="7"/>
        <v>0</v>
      </c>
      <c r="M63" s="246"/>
      <c r="N63" s="244"/>
      <c r="O63" s="126">
        <f t="shared" si="8"/>
        <v>0</v>
      </c>
      <c r="P63" s="76"/>
      <c r="R63" s="46"/>
    </row>
    <row r="64" spans="1:18" x14ac:dyDescent="0.25">
      <c r="A64" s="68">
        <v>1147</v>
      </c>
      <c r="B64" s="117" t="s">
        <v>79</v>
      </c>
      <c r="C64" s="118">
        <f t="shared" si="4"/>
        <v>0</v>
      </c>
      <c r="D64" s="124"/>
      <c r="E64" s="244"/>
      <c r="F64" s="245">
        <f t="shared" si="5"/>
        <v>0</v>
      </c>
      <c r="G64" s="124"/>
      <c r="H64" s="125"/>
      <c r="I64" s="126">
        <f t="shared" si="6"/>
        <v>0</v>
      </c>
      <c r="J64" s="124"/>
      <c r="K64" s="125"/>
      <c r="L64" s="126">
        <f t="shared" si="7"/>
        <v>0</v>
      </c>
      <c r="M64" s="246"/>
      <c r="N64" s="244"/>
      <c r="O64" s="126">
        <f t="shared" si="8"/>
        <v>0</v>
      </c>
      <c r="P64" s="76"/>
      <c r="R64" s="46"/>
    </row>
    <row r="65" spans="1:18" x14ac:dyDescent="0.25">
      <c r="A65" s="68">
        <v>1148</v>
      </c>
      <c r="B65" s="117" t="s">
        <v>80</v>
      </c>
      <c r="C65" s="118">
        <f t="shared" si="4"/>
        <v>0</v>
      </c>
      <c r="D65" s="124"/>
      <c r="E65" s="244"/>
      <c r="F65" s="245">
        <f t="shared" si="5"/>
        <v>0</v>
      </c>
      <c r="G65" s="124"/>
      <c r="H65" s="125"/>
      <c r="I65" s="126">
        <f t="shared" si="6"/>
        <v>0</v>
      </c>
      <c r="J65" s="124"/>
      <c r="K65" s="125"/>
      <c r="L65" s="126">
        <f t="shared" si="7"/>
        <v>0</v>
      </c>
      <c r="M65" s="246"/>
      <c r="N65" s="244"/>
      <c r="O65" s="126">
        <f t="shared" si="8"/>
        <v>0</v>
      </c>
      <c r="P65" s="76"/>
      <c r="R65" s="46"/>
    </row>
    <row r="66" spans="1:18" ht="37.5" customHeight="1" x14ac:dyDescent="0.25">
      <c r="A66" s="68">
        <v>1149</v>
      </c>
      <c r="B66" s="117" t="s">
        <v>81</v>
      </c>
      <c r="C66" s="118">
        <f t="shared" si="4"/>
        <v>0</v>
      </c>
      <c r="D66" s="124"/>
      <c r="E66" s="244"/>
      <c r="F66" s="245">
        <f t="shared" si="5"/>
        <v>0</v>
      </c>
      <c r="G66" s="124"/>
      <c r="H66" s="125"/>
      <c r="I66" s="126">
        <f t="shared" si="6"/>
        <v>0</v>
      </c>
      <c r="J66" s="124"/>
      <c r="K66" s="125"/>
      <c r="L66" s="126">
        <f t="shared" si="7"/>
        <v>0</v>
      </c>
      <c r="M66" s="246"/>
      <c r="N66" s="244"/>
      <c r="O66" s="126">
        <f t="shared" si="8"/>
        <v>0</v>
      </c>
      <c r="P66" s="76"/>
      <c r="R66" s="46"/>
    </row>
    <row r="67" spans="1:18" ht="36" x14ac:dyDescent="0.25">
      <c r="A67" s="234">
        <v>1150</v>
      </c>
      <c r="B67" s="164" t="s">
        <v>82</v>
      </c>
      <c r="C67" s="118">
        <f t="shared" si="4"/>
        <v>28533</v>
      </c>
      <c r="D67" s="254">
        <f>20652-200+2330-3999+7750</f>
        <v>26533</v>
      </c>
      <c r="E67" s="255">
        <v>2000</v>
      </c>
      <c r="F67" s="256">
        <f t="shared" si="5"/>
        <v>28533</v>
      </c>
      <c r="G67" s="254"/>
      <c r="H67" s="257"/>
      <c r="I67" s="258">
        <f t="shared" si="6"/>
        <v>0</v>
      </c>
      <c r="J67" s="254"/>
      <c r="K67" s="257"/>
      <c r="L67" s="258">
        <f t="shared" si="7"/>
        <v>0</v>
      </c>
      <c r="M67" s="259"/>
      <c r="N67" s="255"/>
      <c r="O67" s="258">
        <f t="shared" si="8"/>
        <v>0</v>
      </c>
      <c r="P67" s="174" t="s">
        <v>324</v>
      </c>
      <c r="R67" s="46"/>
    </row>
    <row r="68" spans="1:18" ht="36" x14ac:dyDescent="0.25">
      <c r="A68" s="90">
        <v>1200</v>
      </c>
      <c r="B68" s="227" t="s">
        <v>83</v>
      </c>
      <c r="C68" s="91">
        <f t="shared" si="4"/>
        <v>5728</v>
      </c>
      <c r="D68" s="102">
        <f>SUM(D69:D70)</f>
        <v>5256</v>
      </c>
      <c r="E68" s="228">
        <f>SUM(E69:E70)</f>
        <v>472</v>
      </c>
      <c r="F68" s="229">
        <f>D68+E68</f>
        <v>5728</v>
      </c>
      <c r="G68" s="102">
        <f>SUM(G69:G70)</f>
        <v>0</v>
      </c>
      <c r="H68" s="103">
        <f>SUM(H69:H70)</f>
        <v>0</v>
      </c>
      <c r="I68" s="104">
        <f t="shared" si="6"/>
        <v>0</v>
      </c>
      <c r="J68" s="102">
        <f>SUM(J69:J70)</f>
        <v>0</v>
      </c>
      <c r="K68" s="103">
        <f>SUM(K69:K70)</f>
        <v>0</v>
      </c>
      <c r="L68" s="104">
        <f t="shared" si="7"/>
        <v>0</v>
      </c>
      <c r="M68" s="260">
        <f>SUM(M69:M70)</f>
        <v>0</v>
      </c>
      <c r="N68" s="228">
        <f>SUM(N69:N70)</f>
        <v>0</v>
      </c>
      <c r="O68" s="104">
        <f t="shared" si="8"/>
        <v>0</v>
      </c>
      <c r="P68" s="100"/>
      <c r="R68" s="46"/>
    </row>
    <row r="69" spans="1:18" ht="24" x14ac:dyDescent="0.25">
      <c r="A69" s="261">
        <v>1210</v>
      </c>
      <c r="B69" s="106" t="s">
        <v>84</v>
      </c>
      <c r="C69" s="107">
        <f t="shared" si="4"/>
        <v>5728</v>
      </c>
      <c r="D69" s="113">
        <f>3429+1827</f>
        <v>5256</v>
      </c>
      <c r="E69" s="241">
        <v>472</v>
      </c>
      <c r="F69" s="242">
        <f t="shared" si="5"/>
        <v>5728</v>
      </c>
      <c r="G69" s="113"/>
      <c r="H69" s="114"/>
      <c r="I69" s="115">
        <f t="shared" si="6"/>
        <v>0</v>
      </c>
      <c r="J69" s="113"/>
      <c r="K69" s="114"/>
      <c r="L69" s="115">
        <f t="shared" si="7"/>
        <v>0</v>
      </c>
      <c r="M69" s="243"/>
      <c r="N69" s="241"/>
      <c r="O69" s="115">
        <f t="shared" si="8"/>
        <v>0</v>
      </c>
      <c r="P69" s="66" t="s">
        <v>324</v>
      </c>
      <c r="R69" s="46"/>
    </row>
    <row r="70" spans="1:18" ht="24" x14ac:dyDescent="0.25">
      <c r="A70" s="247">
        <v>1220</v>
      </c>
      <c r="B70" s="117" t="s">
        <v>85</v>
      </c>
      <c r="C70" s="118">
        <f t="shared" si="4"/>
        <v>0</v>
      </c>
      <c r="D70" s="248">
        <f>SUM(D71:D75)</f>
        <v>0</v>
      </c>
      <c r="E70" s="249">
        <f>SUM(E71:E75)</f>
        <v>0</v>
      </c>
      <c r="F70" s="250">
        <f t="shared" si="5"/>
        <v>0</v>
      </c>
      <c r="G70" s="248">
        <f>SUM(G71:G75)</f>
        <v>0</v>
      </c>
      <c r="H70" s="251">
        <f>SUM(H71:H75)</f>
        <v>0</v>
      </c>
      <c r="I70" s="252">
        <f t="shared" si="6"/>
        <v>0</v>
      </c>
      <c r="J70" s="248">
        <f>SUM(J71:J75)</f>
        <v>0</v>
      </c>
      <c r="K70" s="251">
        <f>SUM(K71:K75)</f>
        <v>0</v>
      </c>
      <c r="L70" s="252">
        <f t="shared" si="7"/>
        <v>0</v>
      </c>
      <c r="M70" s="253">
        <f>SUM(M71:M75)</f>
        <v>0</v>
      </c>
      <c r="N70" s="249">
        <f>SUM(N71:N75)</f>
        <v>0</v>
      </c>
      <c r="O70" s="252">
        <f t="shared" si="8"/>
        <v>0</v>
      </c>
      <c r="P70" s="76"/>
      <c r="R70" s="46"/>
    </row>
    <row r="71" spans="1:18" ht="60" x14ac:dyDescent="0.25">
      <c r="A71" s="68">
        <v>1221</v>
      </c>
      <c r="B71" s="117" t="s">
        <v>86</v>
      </c>
      <c r="C71" s="118">
        <f t="shared" si="4"/>
        <v>0</v>
      </c>
      <c r="D71" s="124"/>
      <c r="E71" s="244"/>
      <c r="F71" s="245">
        <f t="shared" si="5"/>
        <v>0</v>
      </c>
      <c r="G71" s="124"/>
      <c r="H71" s="125"/>
      <c r="I71" s="126">
        <f t="shared" si="6"/>
        <v>0</v>
      </c>
      <c r="J71" s="124"/>
      <c r="K71" s="125"/>
      <c r="L71" s="126">
        <f t="shared" si="7"/>
        <v>0</v>
      </c>
      <c r="M71" s="246"/>
      <c r="N71" s="244"/>
      <c r="O71" s="126">
        <f t="shared" si="8"/>
        <v>0</v>
      </c>
      <c r="P71" s="76"/>
      <c r="R71" s="46"/>
    </row>
    <row r="72" spans="1:18" x14ac:dyDescent="0.25">
      <c r="A72" s="68">
        <v>1223</v>
      </c>
      <c r="B72" s="117" t="s">
        <v>87</v>
      </c>
      <c r="C72" s="118">
        <f t="shared" si="4"/>
        <v>0</v>
      </c>
      <c r="D72" s="124"/>
      <c r="E72" s="244"/>
      <c r="F72" s="245">
        <f t="shared" si="5"/>
        <v>0</v>
      </c>
      <c r="G72" s="124"/>
      <c r="H72" s="125"/>
      <c r="I72" s="126">
        <f t="shared" si="6"/>
        <v>0</v>
      </c>
      <c r="J72" s="124"/>
      <c r="K72" s="125"/>
      <c r="L72" s="126">
        <f t="shared" si="7"/>
        <v>0</v>
      </c>
      <c r="M72" s="246"/>
      <c r="N72" s="244"/>
      <c r="O72" s="126">
        <f t="shared" si="8"/>
        <v>0</v>
      </c>
      <c r="P72" s="76"/>
      <c r="R72" s="46"/>
    </row>
    <row r="73" spans="1:18" x14ac:dyDescent="0.25">
      <c r="A73" s="68">
        <v>1225</v>
      </c>
      <c r="B73" s="117" t="s">
        <v>88</v>
      </c>
      <c r="C73" s="118">
        <f t="shared" si="4"/>
        <v>0</v>
      </c>
      <c r="D73" s="124"/>
      <c r="E73" s="244"/>
      <c r="F73" s="245">
        <f t="shared" si="5"/>
        <v>0</v>
      </c>
      <c r="G73" s="124"/>
      <c r="H73" s="125"/>
      <c r="I73" s="126">
        <f t="shared" si="6"/>
        <v>0</v>
      </c>
      <c r="J73" s="124"/>
      <c r="K73" s="125"/>
      <c r="L73" s="126">
        <f t="shared" si="7"/>
        <v>0</v>
      </c>
      <c r="M73" s="246"/>
      <c r="N73" s="244"/>
      <c r="O73" s="126">
        <f t="shared" si="8"/>
        <v>0</v>
      </c>
      <c r="P73" s="76"/>
      <c r="R73" s="46"/>
    </row>
    <row r="74" spans="1:18" ht="36" x14ac:dyDescent="0.25">
      <c r="A74" s="68">
        <v>1227</v>
      </c>
      <c r="B74" s="117" t="s">
        <v>89</v>
      </c>
      <c r="C74" s="118">
        <f t="shared" si="4"/>
        <v>0</v>
      </c>
      <c r="D74" s="124"/>
      <c r="E74" s="244"/>
      <c r="F74" s="245">
        <f t="shared" si="5"/>
        <v>0</v>
      </c>
      <c r="G74" s="124"/>
      <c r="H74" s="125"/>
      <c r="I74" s="126">
        <f t="shared" si="6"/>
        <v>0</v>
      </c>
      <c r="J74" s="124"/>
      <c r="K74" s="125"/>
      <c r="L74" s="126">
        <f t="shared" si="7"/>
        <v>0</v>
      </c>
      <c r="M74" s="246"/>
      <c r="N74" s="244"/>
      <c r="O74" s="126">
        <f t="shared" si="8"/>
        <v>0</v>
      </c>
      <c r="P74" s="76"/>
      <c r="R74" s="46"/>
    </row>
    <row r="75" spans="1:18" ht="60" x14ac:dyDescent="0.25">
      <c r="A75" s="68">
        <v>1228</v>
      </c>
      <c r="B75" s="117" t="s">
        <v>90</v>
      </c>
      <c r="C75" s="118">
        <f t="shared" si="4"/>
        <v>0</v>
      </c>
      <c r="D75" s="124"/>
      <c r="E75" s="244"/>
      <c r="F75" s="245">
        <f t="shared" si="5"/>
        <v>0</v>
      </c>
      <c r="G75" s="124"/>
      <c r="H75" s="125"/>
      <c r="I75" s="126">
        <f t="shared" si="6"/>
        <v>0</v>
      </c>
      <c r="J75" s="124"/>
      <c r="K75" s="125"/>
      <c r="L75" s="126">
        <f t="shared" si="7"/>
        <v>0</v>
      </c>
      <c r="M75" s="246"/>
      <c r="N75" s="244"/>
      <c r="O75" s="126">
        <f t="shared" si="8"/>
        <v>0</v>
      </c>
      <c r="P75" s="76"/>
      <c r="R75" s="46"/>
    </row>
    <row r="76" spans="1:18" ht="15" customHeight="1" x14ac:dyDescent="0.25">
      <c r="A76" s="218">
        <v>2000</v>
      </c>
      <c r="B76" s="218" t="s">
        <v>91</v>
      </c>
      <c r="C76" s="219">
        <f t="shared" si="4"/>
        <v>148779</v>
      </c>
      <c r="D76" s="220">
        <f>SUM(D77,D84,D131,D165,D166,D173)</f>
        <v>123347</v>
      </c>
      <c r="E76" s="221">
        <f>SUM(E77,E84,E131,E165,E166,E173)</f>
        <v>800</v>
      </c>
      <c r="F76" s="222">
        <f t="shared" si="5"/>
        <v>124147</v>
      </c>
      <c r="G76" s="220">
        <f>SUM(G77,G84,G131,G165,G166,G173)</f>
        <v>24632</v>
      </c>
      <c r="H76" s="223">
        <f>SUM(H77,H84,H131,H165,H166,H173)</f>
        <v>0</v>
      </c>
      <c r="I76" s="224">
        <f t="shared" si="6"/>
        <v>24632</v>
      </c>
      <c r="J76" s="220">
        <f>SUM(J77,J84,J131,J165,J166,J173)</f>
        <v>0</v>
      </c>
      <c r="K76" s="223">
        <f>SUM(K77,K84,K131,K165,K166,K173)</f>
        <v>0</v>
      </c>
      <c r="L76" s="224">
        <f t="shared" si="7"/>
        <v>0</v>
      </c>
      <c r="M76" s="225">
        <f>SUM(M77,M84,M131,M165,M166,M173)</f>
        <v>0</v>
      </c>
      <c r="N76" s="221">
        <f>SUM(N77,N84,N131,N165,N166,N173)</f>
        <v>0</v>
      </c>
      <c r="O76" s="224">
        <f t="shared" si="8"/>
        <v>0</v>
      </c>
      <c r="P76" s="226"/>
      <c r="R76" s="46"/>
    </row>
    <row r="77" spans="1:18" ht="36" customHeight="1" x14ac:dyDescent="0.25">
      <c r="A77" s="90">
        <v>2100</v>
      </c>
      <c r="B77" s="227" t="s">
        <v>92</v>
      </c>
      <c r="C77" s="91">
        <f t="shared" si="4"/>
        <v>0</v>
      </c>
      <c r="D77" s="102">
        <f>SUM(D78,D81)</f>
        <v>0</v>
      </c>
      <c r="E77" s="228">
        <f>SUM(E78,E81)</f>
        <v>0</v>
      </c>
      <c r="F77" s="229">
        <f t="shared" si="5"/>
        <v>0</v>
      </c>
      <c r="G77" s="102">
        <f>SUM(G78,G81)</f>
        <v>0</v>
      </c>
      <c r="H77" s="103">
        <f>SUM(H78,H81)</f>
        <v>0</v>
      </c>
      <c r="I77" s="104">
        <f t="shared" si="6"/>
        <v>0</v>
      </c>
      <c r="J77" s="102">
        <f>SUM(J78,J81)</f>
        <v>0</v>
      </c>
      <c r="K77" s="103">
        <f>SUM(K78,K81)</f>
        <v>0</v>
      </c>
      <c r="L77" s="104">
        <f t="shared" si="7"/>
        <v>0</v>
      </c>
      <c r="M77" s="260">
        <f>SUM(M78,M81)</f>
        <v>0</v>
      </c>
      <c r="N77" s="228">
        <f>SUM(N78,N81)</f>
        <v>0</v>
      </c>
      <c r="O77" s="104">
        <f t="shared" si="8"/>
        <v>0</v>
      </c>
      <c r="P77" s="100"/>
      <c r="R77" s="46"/>
    </row>
    <row r="78" spans="1:18" ht="35.25" customHeight="1" x14ac:dyDescent="0.25">
      <c r="A78" s="261">
        <v>2110</v>
      </c>
      <c r="B78" s="106" t="s">
        <v>93</v>
      </c>
      <c r="C78" s="107">
        <f t="shared" si="4"/>
        <v>0</v>
      </c>
      <c r="D78" s="262">
        <f>SUM(D79:D80)</f>
        <v>0</v>
      </c>
      <c r="E78" s="263">
        <f>SUM(E79:E80)</f>
        <v>0</v>
      </c>
      <c r="F78" s="264">
        <f t="shared" si="5"/>
        <v>0</v>
      </c>
      <c r="G78" s="262">
        <f>SUM(G79:G80)</f>
        <v>0</v>
      </c>
      <c r="H78" s="265">
        <f>SUM(H79:H80)</f>
        <v>0</v>
      </c>
      <c r="I78" s="266">
        <f t="shared" si="6"/>
        <v>0</v>
      </c>
      <c r="J78" s="262">
        <f>SUM(J79:J80)</f>
        <v>0</v>
      </c>
      <c r="K78" s="265">
        <f>SUM(K79:K80)</f>
        <v>0</v>
      </c>
      <c r="L78" s="266">
        <f t="shared" si="7"/>
        <v>0</v>
      </c>
      <c r="M78" s="267">
        <f>SUM(M79:M80)</f>
        <v>0</v>
      </c>
      <c r="N78" s="263">
        <f>SUM(N79:N80)</f>
        <v>0</v>
      </c>
      <c r="O78" s="266">
        <f t="shared" si="8"/>
        <v>0</v>
      </c>
      <c r="P78" s="66"/>
      <c r="R78" s="46"/>
    </row>
    <row r="79" spans="1:18" x14ac:dyDescent="0.25">
      <c r="A79" s="68">
        <v>2111</v>
      </c>
      <c r="B79" s="117" t="s">
        <v>94</v>
      </c>
      <c r="C79" s="118">
        <f t="shared" si="4"/>
        <v>0</v>
      </c>
      <c r="D79" s="124"/>
      <c r="E79" s="244"/>
      <c r="F79" s="245">
        <f t="shared" si="5"/>
        <v>0</v>
      </c>
      <c r="G79" s="124"/>
      <c r="H79" s="125"/>
      <c r="I79" s="126">
        <f t="shared" si="6"/>
        <v>0</v>
      </c>
      <c r="J79" s="124"/>
      <c r="K79" s="125"/>
      <c r="L79" s="126">
        <f t="shared" si="7"/>
        <v>0</v>
      </c>
      <c r="M79" s="246"/>
      <c r="N79" s="244"/>
      <c r="O79" s="126">
        <f t="shared" si="8"/>
        <v>0</v>
      </c>
      <c r="P79" s="76"/>
      <c r="R79" s="46"/>
    </row>
    <row r="80" spans="1:18" ht="24" x14ac:dyDescent="0.25">
      <c r="A80" s="68">
        <v>2112</v>
      </c>
      <c r="B80" s="117" t="s">
        <v>95</v>
      </c>
      <c r="C80" s="118">
        <f t="shared" si="4"/>
        <v>0</v>
      </c>
      <c r="D80" s="124"/>
      <c r="E80" s="244"/>
      <c r="F80" s="245">
        <f t="shared" si="5"/>
        <v>0</v>
      </c>
      <c r="G80" s="124"/>
      <c r="H80" s="125"/>
      <c r="I80" s="126">
        <f t="shared" si="6"/>
        <v>0</v>
      </c>
      <c r="J80" s="124"/>
      <c r="K80" s="125"/>
      <c r="L80" s="126">
        <f t="shared" si="7"/>
        <v>0</v>
      </c>
      <c r="M80" s="246"/>
      <c r="N80" s="244"/>
      <c r="O80" s="126">
        <f t="shared" si="8"/>
        <v>0</v>
      </c>
      <c r="P80" s="76"/>
      <c r="R80" s="46"/>
    </row>
    <row r="81" spans="1:18" ht="33" customHeight="1" x14ac:dyDescent="0.25">
      <c r="A81" s="247">
        <v>2120</v>
      </c>
      <c r="B81" s="117" t="s">
        <v>96</v>
      </c>
      <c r="C81" s="118">
        <f t="shared" si="4"/>
        <v>0</v>
      </c>
      <c r="D81" s="248">
        <f>SUM(D82:D83)</f>
        <v>0</v>
      </c>
      <c r="E81" s="249">
        <f>SUM(E82:E83)</f>
        <v>0</v>
      </c>
      <c r="F81" s="250">
        <f t="shared" si="5"/>
        <v>0</v>
      </c>
      <c r="G81" s="248">
        <f>SUM(G82:G83)</f>
        <v>0</v>
      </c>
      <c r="H81" s="251">
        <f>SUM(H82:H83)</f>
        <v>0</v>
      </c>
      <c r="I81" s="252">
        <f t="shared" si="6"/>
        <v>0</v>
      </c>
      <c r="J81" s="248">
        <f>SUM(J82:J83)</f>
        <v>0</v>
      </c>
      <c r="K81" s="251">
        <f>SUM(K82:K83)</f>
        <v>0</v>
      </c>
      <c r="L81" s="252">
        <f t="shared" si="7"/>
        <v>0</v>
      </c>
      <c r="M81" s="253">
        <f>SUM(M82:M83)</f>
        <v>0</v>
      </c>
      <c r="N81" s="249">
        <f>SUM(N82:N83)</f>
        <v>0</v>
      </c>
      <c r="O81" s="252">
        <f t="shared" si="8"/>
        <v>0</v>
      </c>
      <c r="P81" s="76"/>
      <c r="R81" s="46"/>
    </row>
    <row r="82" spans="1:18" x14ac:dyDescent="0.25">
      <c r="A82" s="68">
        <v>2121</v>
      </c>
      <c r="B82" s="117" t="s">
        <v>94</v>
      </c>
      <c r="C82" s="118">
        <f t="shared" si="4"/>
        <v>0</v>
      </c>
      <c r="D82" s="124"/>
      <c r="E82" s="244"/>
      <c r="F82" s="245">
        <f t="shared" si="5"/>
        <v>0</v>
      </c>
      <c r="G82" s="124"/>
      <c r="H82" s="125"/>
      <c r="I82" s="126">
        <f t="shared" si="6"/>
        <v>0</v>
      </c>
      <c r="J82" s="124"/>
      <c r="K82" s="125"/>
      <c r="L82" s="126">
        <f t="shared" si="7"/>
        <v>0</v>
      </c>
      <c r="M82" s="246"/>
      <c r="N82" s="244"/>
      <c r="O82" s="126">
        <f t="shared" si="8"/>
        <v>0</v>
      </c>
      <c r="P82" s="76"/>
      <c r="R82" s="46"/>
    </row>
    <row r="83" spans="1:18" ht="24" x14ac:dyDescent="0.25">
      <c r="A83" s="68">
        <v>2122</v>
      </c>
      <c r="B83" s="117" t="s">
        <v>95</v>
      </c>
      <c r="C83" s="118">
        <f t="shared" si="4"/>
        <v>0</v>
      </c>
      <c r="D83" s="124"/>
      <c r="E83" s="244"/>
      <c r="F83" s="245">
        <f t="shared" si="5"/>
        <v>0</v>
      </c>
      <c r="G83" s="124"/>
      <c r="H83" s="125"/>
      <c r="I83" s="126">
        <f t="shared" si="6"/>
        <v>0</v>
      </c>
      <c r="J83" s="124"/>
      <c r="K83" s="125"/>
      <c r="L83" s="126">
        <f t="shared" si="7"/>
        <v>0</v>
      </c>
      <c r="M83" s="246"/>
      <c r="N83" s="244"/>
      <c r="O83" s="126">
        <f t="shared" si="8"/>
        <v>0</v>
      </c>
      <c r="P83" s="76"/>
      <c r="R83" s="46"/>
    </row>
    <row r="84" spans="1:18" x14ac:dyDescent="0.25">
      <c r="A84" s="90">
        <v>2200</v>
      </c>
      <c r="B84" s="227" t="s">
        <v>97</v>
      </c>
      <c r="C84" s="268">
        <f t="shared" si="4"/>
        <v>72888</v>
      </c>
      <c r="D84" s="102">
        <f>SUM(D85,D90,D96,D104,D113,D117,D123,D129)</f>
        <v>64559</v>
      </c>
      <c r="E84" s="228">
        <f>SUM(E85,E90,E96,E104,E113,E117,E123,E129)</f>
        <v>800</v>
      </c>
      <c r="F84" s="229">
        <f t="shared" si="5"/>
        <v>65359</v>
      </c>
      <c r="G84" s="102">
        <f>SUM(G85,G90,G96,G104,G113,G117,G123,G129)</f>
        <v>7529</v>
      </c>
      <c r="H84" s="103">
        <f>SUM(H85,H90,H96,H104,H113,H117,H123,H129)</f>
        <v>0</v>
      </c>
      <c r="I84" s="104">
        <f t="shared" si="6"/>
        <v>7529</v>
      </c>
      <c r="J84" s="102">
        <f>SUM(J85,J90,J96,J104,J113,J117,J123,J129)</f>
        <v>0</v>
      </c>
      <c r="K84" s="103">
        <f>SUM(K85,K90,K96,K104,K113,K117,K123,K129)</f>
        <v>0</v>
      </c>
      <c r="L84" s="104">
        <f t="shared" si="7"/>
        <v>0</v>
      </c>
      <c r="M84" s="269">
        <f>SUM(M85,M90,M96,M104,M113,M117,M123,M129)</f>
        <v>0</v>
      </c>
      <c r="N84" s="270">
        <f>SUM(N85,N90,N96,N104,N113,N117,N123,N129)</f>
        <v>0</v>
      </c>
      <c r="O84" s="271">
        <f t="shared" si="8"/>
        <v>0</v>
      </c>
      <c r="P84" s="272"/>
      <c r="R84" s="46"/>
    </row>
    <row r="85" spans="1:18" ht="24" x14ac:dyDescent="0.25">
      <c r="A85" s="234">
        <v>2210</v>
      </c>
      <c r="B85" s="164" t="s">
        <v>98</v>
      </c>
      <c r="C85" s="176">
        <f t="shared" si="4"/>
        <v>143</v>
      </c>
      <c r="D85" s="235">
        <f>SUM(D86:D89)</f>
        <v>143</v>
      </c>
      <c r="E85" s="236">
        <f>SUM(E86:E89)</f>
        <v>0</v>
      </c>
      <c r="F85" s="237">
        <f t="shared" si="5"/>
        <v>143</v>
      </c>
      <c r="G85" s="235">
        <f>SUM(G86:G89)</f>
        <v>0</v>
      </c>
      <c r="H85" s="238">
        <f>SUM(H86:H89)</f>
        <v>0</v>
      </c>
      <c r="I85" s="239">
        <f t="shared" si="6"/>
        <v>0</v>
      </c>
      <c r="J85" s="235">
        <f>SUM(J86:J89)</f>
        <v>0</v>
      </c>
      <c r="K85" s="238">
        <f>SUM(K86:K89)</f>
        <v>0</v>
      </c>
      <c r="L85" s="239">
        <f t="shared" si="7"/>
        <v>0</v>
      </c>
      <c r="M85" s="240">
        <f>SUM(M86:M89)</f>
        <v>0</v>
      </c>
      <c r="N85" s="236">
        <f>SUM(N86:N89)</f>
        <v>0</v>
      </c>
      <c r="O85" s="239">
        <f t="shared" si="8"/>
        <v>0</v>
      </c>
      <c r="P85" s="174"/>
      <c r="R85" s="46"/>
    </row>
    <row r="86" spans="1:18" ht="24" x14ac:dyDescent="0.25">
      <c r="A86" s="58">
        <v>2211</v>
      </c>
      <c r="B86" s="106" t="s">
        <v>99</v>
      </c>
      <c r="C86" s="118">
        <f t="shared" si="4"/>
        <v>0</v>
      </c>
      <c r="D86" s="113"/>
      <c r="E86" s="241"/>
      <c r="F86" s="242">
        <f t="shared" si="5"/>
        <v>0</v>
      </c>
      <c r="G86" s="113"/>
      <c r="H86" s="114"/>
      <c r="I86" s="115">
        <f t="shared" si="6"/>
        <v>0</v>
      </c>
      <c r="J86" s="113"/>
      <c r="K86" s="114"/>
      <c r="L86" s="115">
        <f t="shared" si="7"/>
        <v>0</v>
      </c>
      <c r="M86" s="243"/>
      <c r="N86" s="241"/>
      <c r="O86" s="115">
        <f t="shared" si="8"/>
        <v>0</v>
      </c>
      <c r="P86" s="66"/>
      <c r="R86" s="46"/>
    </row>
    <row r="87" spans="1:18" ht="36" x14ac:dyDescent="0.25">
      <c r="A87" s="68">
        <v>2212</v>
      </c>
      <c r="B87" s="117" t="s">
        <v>100</v>
      </c>
      <c r="C87" s="118">
        <f t="shared" si="4"/>
        <v>0</v>
      </c>
      <c r="D87" s="124"/>
      <c r="E87" s="244"/>
      <c r="F87" s="245">
        <f t="shared" si="5"/>
        <v>0</v>
      </c>
      <c r="G87" s="124"/>
      <c r="H87" s="125"/>
      <c r="I87" s="126">
        <f t="shared" si="6"/>
        <v>0</v>
      </c>
      <c r="J87" s="124"/>
      <c r="K87" s="125"/>
      <c r="L87" s="126">
        <f t="shared" si="7"/>
        <v>0</v>
      </c>
      <c r="M87" s="246"/>
      <c r="N87" s="244"/>
      <c r="O87" s="126">
        <f t="shared" si="8"/>
        <v>0</v>
      </c>
      <c r="P87" s="76"/>
      <c r="R87" s="46"/>
    </row>
    <row r="88" spans="1:18" ht="24" x14ac:dyDescent="0.25">
      <c r="A88" s="68">
        <v>2214</v>
      </c>
      <c r="B88" s="117" t="s">
        <v>101</v>
      </c>
      <c r="C88" s="118">
        <f t="shared" si="4"/>
        <v>0</v>
      </c>
      <c r="D88" s="124"/>
      <c r="E88" s="244"/>
      <c r="F88" s="245">
        <f t="shared" si="5"/>
        <v>0</v>
      </c>
      <c r="G88" s="124"/>
      <c r="H88" s="125"/>
      <c r="I88" s="126">
        <f t="shared" si="6"/>
        <v>0</v>
      </c>
      <c r="J88" s="124"/>
      <c r="K88" s="125"/>
      <c r="L88" s="126">
        <f t="shared" si="7"/>
        <v>0</v>
      </c>
      <c r="M88" s="246"/>
      <c r="N88" s="244"/>
      <c r="O88" s="126">
        <f t="shared" si="8"/>
        <v>0</v>
      </c>
      <c r="P88" s="76"/>
      <c r="R88" s="46"/>
    </row>
    <row r="89" spans="1:18" x14ac:dyDescent="0.25">
      <c r="A89" s="68">
        <v>2219</v>
      </c>
      <c r="B89" s="117" t="s">
        <v>102</v>
      </c>
      <c r="C89" s="118">
        <f t="shared" si="4"/>
        <v>143</v>
      </c>
      <c r="D89" s="124">
        <v>143</v>
      </c>
      <c r="E89" s="244"/>
      <c r="F89" s="245">
        <f t="shared" si="5"/>
        <v>143</v>
      </c>
      <c r="G89" s="124"/>
      <c r="H89" s="125"/>
      <c r="I89" s="126">
        <f t="shared" si="6"/>
        <v>0</v>
      </c>
      <c r="J89" s="124"/>
      <c r="K89" s="125"/>
      <c r="L89" s="126">
        <f t="shared" si="7"/>
        <v>0</v>
      </c>
      <c r="M89" s="246"/>
      <c r="N89" s="244"/>
      <c r="O89" s="126">
        <f t="shared" si="8"/>
        <v>0</v>
      </c>
      <c r="P89" s="76"/>
      <c r="R89" s="46"/>
    </row>
    <row r="90" spans="1:18" ht="24" x14ac:dyDescent="0.25">
      <c r="A90" s="247">
        <v>2220</v>
      </c>
      <c r="B90" s="117" t="s">
        <v>103</v>
      </c>
      <c r="C90" s="118">
        <f t="shared" si="4"/>
        <v>0</v>
      </c>
      <c r="D90" s="248">
        <f>SUM(D91:D95)</f>
        <v>0</v>
      </c>
      <c r="E90" s="249">
        <f>SUM(E91:E95)</f>
        <v>0</v>
      </c>
      <c r="F90" s="250">
        <f t="shared" si="5"/>
        <v>0</v>
      </c>
      <c r="G90" s="248">
        <f>SUM(G91:G95)</f>
        <v>0</v>
      </c>
      <c r="H90" s="251">
        <f>SUM(H91:H95)</f>
        <v>0</v>
      </c>
      <c r="I90" s="252">
        <f t="shared" si="6"/>
        <v>0</v>
      </c>
      <c r="J90" s="248">
        <f>SUM(J91:J95)</f>
        <v>0</v>
      </c>
      <c r="K90" s="251">
        <f>SUM(K91:K95)</f>
        <v>0</v>
      </c>
      <c r="L90" s="252">
        <f t="shared" si="7"/>
        <v>0</v>
      </c>
      <c r="M90" s="253">
        <f>SUM(M91:M95)</f>
        <v>0</v>
      </c>
      <c r="N90" s="249">
        <f>SUM(N91:N95)</f>
        <v>0</v>
      </c>
      <c r="O90" s="252">
        <f t="shared" si="8"/>
        <v>0</v>
      </c>
      <c r="P90" s="76"/>
      <c r="R90" s="46"/>
    </row>
    <row r="91" spans="1:18" x14ac:dyDescent="0.25">
      <c r="A91" s="68">
        <v>2221</v>
      </c>
      <c r="B91" s="117" t="s">
        <v>104</v>
      </c>
      <c r="C91" s="118">
        <f t="shared" si="4"/>
        <v>0</v>
      </c>
      <c r="D91" s="124"/>
      <c r="E91" s="244"/>
      <c r="F91" s="245">
        <f t="shared" si="5"/>
        <v>0</v>
      </c>
      <c r="G91" s="124"/>
      <c r="H91" s="125"/>
      <c r="I91" s="126">
        <f t="shared" si="6"/>
        <v>0</v>
      </c>
      <c r="J91" s="124"/>
      <c r="K91" s="125"/>
      <c r="L91" s="126">
        <f t="shared" si="7"/>
        <v>0</v>
      </c>
      <c r="M91" s="246"/>
      <c r="N91" s="244"/>
      <c r="O91" s="126">
        <f t="shared" si="8"/>
        <v>0</v>
      </c>
      <c r="P91" s="76"/>
      <c r="R91" s="46"/>
    </row>
    <row r="92" spans="1:18" x14ac:dyDescent="0.25">
      <c r="A92" s="68">
        <v>2222</v>
      </c>
      <c r="B92" s="117" t="s">
        <v>105</v>
      </c>
      <c r="C92" s="118">
        <f t="shared" si="4"/>
        <v>0</v>
      </c>
      <c r="D92" s="124"/>
      <c r="E92" s="244"/>
      <c r="F92" s="245">
        <f t="shared" si="5"/>
        <v>0</v>
      </c>
      <c r="G92" s="124"/>
      <c r="H92" s="125"/>
      <c r="I92" s="126">
        <f t="shared" si="6"/>
        <v>0</v>
      </c>
      <c r="J92" s="124"/>
      <c r="K92" s="125"/>
      <c r="L92" s="126">
        <f t="shared" si="7"/>
        <v>0</v>
      </c>
      <c r="M92" s="246"/>
      <c r="N92" s="244"/>
      <c r="O92" s="126">
        <f t="shared" si="8"/>
        <v>0</v>
      </c>
      <c r="P92" s="76"/>
      <c r="R92" s="46"/>
    </row>
    <row r="93" spans="1:18" x14ac:dyDescent="0.25">
      <c r="A93" s="68">
        <v>2223</v>
      </c>
      <c r="B93" s="117" t="s">
        <v>106</v>
      </c>
      <c r="C93" s="118">
        <f t="shared" si="4"/>
        <v>0</v>
      </c>
      <c r="D93" s="124"/>
      <c r="E93" s="244"/>
      <c r="F93" s="245">
        <f t="shared" si="5"/>
        <v>0</v>
      </c>
      <c r="G93" s="124"/>
      <c r="H93" s="125"/>
      <c r="I93" s="126">
        <f t="shared" si="6"/>
        <v>0</v>
      </c>
      <c r="J93" s="124"/>
      <c r="K93" s="125"/>
      <c r="L93" s="126">
        <f t="shared" si="7"/>
        <v>0</v>
      </c>
      <c r="M93" s="246"/>
      <c r="N93" s="244"/>
      <c r="O93" s="126">
        <f t="shared" si="8"/>
        <v>0</v>
      </c>
      <c r="P93" s="76"/>
      <c r="R93" s="46"/>
    </row>
    <row r="94" spans="1:18" ht="11.25" customHeight="1" x14ac:dyDescent="0.25">
      <c r="A94" s="68">
        <v>2224</v>
      </c>
      <c r="B94" s="117" t="s">
        <v>107</v>
      </c>
      <c r="C94" s="118">
        <f t="shared" si="4"/>
        <v>0</v>
      </c>
      <c r="D94" s="124"/>
      <c r="E94" s="244"/>
      <c r="F94" s="245">
        <f t="shared" si="5"/>
        <v>0</v>
      </c>
      <c r="G94" s="124"/>
      <c r="H94" s="125"/>
      <c r="I94" s="126">
        <f t="shared" si="6"/>
        <v>0</v>
      </c>
      <c r="J94" s="124"/>
      <c r="K94" s="125"/>
      <c r="L94" s="126">
        <f t="shared" si="7"/>
        <v>0</v>
      </c>
      <c r="M94" s="246"/>
      <c r="N94" s="244"/>
      <c r="O94" s="126">
        <f t="shared" si="8"/>
        <v>0</v>
      </c>
      <c r="P94" s="76"/>
      <c r="R94" s="46"/>
    </row>
    <row r="95" spans="1:18" ht="24" x14ac:dyDescent="0.25">
      <c r="A95" s="68">
        <v>2229</v>
      </c>
      <c r="B95" s="117" t="s">
        <v>108</v>
      </c>
      <c r="C95" s="118">
        <f t="shared" si="4"/>
        <v>0</v>
      </c>
      <c r="D95" s="124"/>
      <c r="E95" s="244"/>
      <c r="F95" s="245">
        <f t="shared" si="5"/>
        <v>0</v>
      </c>
      <c r="G95" s="124"/>
      <c r="H95" s="125"/>
      <c r="I95" s="126">
        <f t="shared" si="6"/>
        <v>0</v>
      </c>
      <c r="J95" s="124"/>
      <c r="K95" s="125"/>
      <c r="L95" s="126">
        <f t="shared" si="7"/>
        <v>0</v>
      </c>
      <c r="M95" s="246"/>
      <c r="N95" s="244"/>
      <c r="O95" s="126">
        <f t="shared" si="8"/>
        <v>0</v>
      </c>
      <c r="P95" s="76"/>
      <c r="R95" s="46"/>
    </row>
    <row r="96" spans="1:18" ht="36" x14ac:dyDescent="0.25">
      <c r="A96" s="247">
        <v>2230</v>
      </c>
      <c r="B96" s="117" t="s">
        <v>109</v>
      </c>
      <c r="C96" s="118">
        <f t="shared" si="4"/>
        <v>9261</v>
      </c>
      <c r="D96" s="248">
        <f>SUM(D97:D103)</f>
        <v>9261</v>
      </c>
      <c r="E96" s="249">
        <f>SUM(E97:E103)</f>
        <v>0</v>
      </c>
      <c r="F96" s="250">
        <f t="shared" si="5"/>
        <v>9261</v>
      </c>
      <c r="G96" s="248">
        <f>SUM(G97:G103)</f>
        <v>0</v>
      </c>
      <c r="H96" s="251">
        <f>SUM(H97:H103)</f>
        <v>0</v>
      </c>
      <c r="I96" s="252">
        <f t="shared" si="6"/>
        <v>0</v>
      </c>
      <c r="J96" s="248">
        <f>SUM(J97:J103)</f>
        <v>0</v>
      </c>
      <c r="K96" s="251">
        <f>SUM(K97:K103)</f>
        <v>0</v>
      </c>
      <c r="L96" s="252">
        <f t="shared" si="7"/>
        <v>0</v>
      </c>
      <c r="M96" s="253">
        <f>SUM(M97:M103)</f>
        <v>0</v>
      </c>
      <c r="N96" s="249">
        <f>SUM(N97:N103)</f>
        <v>0</v>
      </c>
      <c r="O96" s="252">
        <f t="shared" si="8"/>
        <v>0</v>
      </c>
      <c r="P96" s="76"/>
      <c r="R96" s="46"/>
    </row>
    <row r="97" spans="1:18" ht="24" x14ac:dyDescent="0.25">
      <c r="A97" s="68">
        <v>2231</v>
      </c>
      <c r="B97" s="117" t="s">
        <v>110</v>
      </c>
      <c r="C97" s="118">
        <f t="shared" si="4"/>
        <v>4461</v>
      </c>
      <c r="D97" s="124">
        <f>5011-550</f>
        <v>4461</v>
      </c>
      <c r="E97" s="244"/>
      <c r="F97" s="245">
        <f t="shared" si="5"/>
        <v>4461</v>
      </c>
      <c r="G97" s="124"/>
      <c r="H97" s="125"/>
      <c r="I97" s="126">
        <f t="shared" si="6"/>
        <v>0</v>
      </c>
      <c r="J97" s="124"/>
      <c r="K97" s="125"/>
      <c r="L97" s="126">
        <f t="shared" si="7"/>
        <v>0</v>
      </c>
      <c r="M97" s="246"/>
      <c r="N97" s="244"/>
      <c r="O97" s="126">
        <f t="shared" si="8"/>
        <v>0</v>
      </c>
      <c r="P97" s="76"/>
      <c r="R97" s="46"/>
    </row>
    <row r="98" spans="1:18" ht="36" x14ac:dyDescent="0.25">
      <c r="A98" s="68">
        <v>2232</v>
      </c>
      <c r="B98" s="117" t="s">
        <v>111</v>
      </c>
      <c r="C98" s="118">
        <f t="shared" si="4"/>
        <v>0</v>
      </c>
      <c r="D98" s="124"/>
      <c r="E98" s="244"/>
      <c r="F98" s="245">
        <f t="shared" si="5"/>
        <v>0</v>
      </c>
      <c r="G98" s="124"/>
      <c r="H98" s="125"/>
      <c r="I98" s="126">
        <f t="shared" si="6"/>
        <v>0</v>
      </c>
      <c r="J98" s="124"/>
      <c r="K98" s="125"/>
      <c r="L98" s="126">
        <f t="shared" si="7"/>
        <v>0</v>
      </c>
      <c r="M98" s="246"/>
      <c r="N98" s="244"/>
      <c r="O98" s="126">
        <f t="shared" si="8"/>
        <v>0</v>
      </c>
      <c r="P98" s="76"/>
      <c r="R98" s="46"/>
    </row>
    <row r="99" spans="1:18" ht="24" x14ac:dyDescent="0.25">
      <c r="A99" s="58">
        <v>2233</v>
      </c>
      <c r="B99" s="106" t="s">
        <v>112</v>
      </c>
      <c r="C99" s="118">
        <f t="shared" si="4"/>
        <v>0</v>
      </c>
      <c r="D99" s="113"/>
      <c r="E99" s="241"/>
      <c r="F99" s="242">
        <f t="shared" si="5"/>
        <v>0</v>
      </c>
      <c r="G99" s="113"/>
      <c r="H99" s="114"/>
      <c r="I99" s="115">
        <f t="shared" si="6"/>
        <v>0</v>
      </c>
      <c r="J99" s="113"/>
      <c r="K99" s="114"/>
      <c r="L99" s="115">
        <f t="shared" si="7"/>
        <v>0</v>
      </c>
      <c r="M99" s="243"/>
      <c r="N99" s="241"/>
      <c r="O99" s="115">
        <f t="shared" si="8"/>
        <v>0</v>
      </c>
      <c r="P99" s="66"/>
      <c r="R99" s="46"/>
    </row>
    <row r="100" spans="1:18" ht="36" x14ac:dyDescent="0.25">
      <c r="A100" s="68">
        <v>2234</v>
      </c>
      <c r="B100" s="117" t="s">
        <v>113</v>
      </c>
      <c r="C100" s="118">
        <f t="shared" si="4"/>
        <v>0</v>
      </c>
      <c r="D100" s="124"/>
      <c r="E100" s="244"/>
      <c r="F100" s="245">
        <f t="shared" si="5"/>
        <v>0</v>
      </c>
      <c r="G100" s="124"/>
      <c r="H100" s="125"/>
      <c r="I100" s="126">
        <f t="shared" si="6"/>
        <v>0</v>
      </c>
      <c r="J100" s="124"/>
      <c r="K100" s="125"/>
      <c r="L100" s="126">
        <f t="shared" si="7"/>
        <v>0</v>
      </c>
      <c r="M100" s="246"/>
      <c r="N100" s="244"/>
      <c r="O100" s="126">
        <f t="shared" si="8"/>
        <v>0</v>
      </c>
      <c r="P100" s="76"/>
      <c r="R100" s="46"/>
    </row>
    <row r="101" spans="1:18" ht="24" x14ac:dyDescent="0.25">
      <c r="A101" s="68">
        <v>2235</v>
      </c>
      <c r="B101" s="117" t="s">
        <v>114</v>
      </c>
      <c r="C101" s="118">
        <f t="shared" si="4"/>
        <v>4800</v>
      </c>
      <c r="D101" s="124">
        <v>4800</v>
      </c>
      <c r="E101" s="244"/>
      <c r="F101" s="245">
        <f t="shared" si="5"/>
        <v>4800</v>
      </c>
      <c r="G101" s="124"/>
      <c r="H101" s="125"/>
      <c r="I101" s="126">
        <f t="shared" si="6"/>
        <v>0</v>
      </c>
      <c r="J101" s="124"/>
      <c r="K101" s="125"/>
      <c r="L101" s="126">
        <f t="shared" si="7"/>
        <v>0</v>
      </c>
      <c r="M101" s="246"/>
      <c r="N101" s="244"/>
      <c r="O101" s="126">
        <f t="shared" si="8"/>
        <v>0</v>
      </c>
      <c r="P101" s="76"/>
      <c r="R101" s="46"/>
    </row>
    <row r="102" spans="1:18" x14ac:dyDescent="0.25">
      <c r="A102" s="68">
        <v>2236</v>
      </c>
      <c r="B102" s="117" t="s">
        <v>115</v>
      </c>
      <c r="C102" s="118">
        <f t="shared" si="4"/>
        <v>0</v>
      </c>
      <c r="D102" s="124"/>
      <c r="E102" s="244"/>
      <c r="F102" s="245">
        <f t="shared" si="5"/>
        <v>0</v>
      </c>
      <c r="G102" s="124"/>
      <c r="H102" s="125"/>
      <c r="I102" s="126">
        <f t="shared" si="6"/>
        <v>0</v>
      </c>
      <c r="J102" s="124"/>
      <c r="K102" s="125"/>
      <c r="L102" s="126">
        <f t="shared" si="7"/>
        <v>0</v>
      </c>
      <c r="M102" s="246"/>
      <c r="N102" s="244"/>
      <c r="O102" s="126">
        <f t="shared" si="8"/>
        <v>0</v>
      </c>
      <c r="P102" s="76"/>
      <c r="R102" s="46"/>
    </row>
    <row r="103" spans="1:18" ht="24" x14ac:dyDescent="0.25">
      <c r="A103" s="68">
        <v>2239</v>
      </c>
      <c r="B103" s="117" t="s">
        <v>116</v>
      </c>
      <c r="C103" s="118">
        <f t="shared" si="4"/>
        <v>0</v>
      </c>
      <c r="D103" s="124"/>
      <c r="E103" s="244"/>
      <c r="F103" s="245">
        <f t="shared" si="5"/>
        <v>0</v>
      </c>
      <c r="G103" s="124"/>
      <c r="H103" s="125"/>
      <c r="I103" s="126">
        <f t="shared" si="6"/>
        <v>0</v>
      </c>
      <c r="J103" s="124"/>
      <c r="K103" s="125"/>
      <c r="L103" s="126">
        <f t="shared" si="7"/>
        <v>0</v>
      </c>
      <c r="M103" s="246"/>
      <c r="N103" s="244"/>
      <c r="O103" s="126">
        <f t="shared" si="8"/>
        <v>0</v>
      </c>
      <c r="P103" s="76"/>
      <c r="R103" s="46"/>
    </row>
    <row r="104" spans="1:18" ht="36" x14ac:dyDescent="0.25">
      <c r="A104" s="247">
        <v>2240</v>
      </c>
      <c r="B104" s="117" t="s">
        <v>117</v>
      </c>
      <c r="C104" s="118">
        <f t="shared" si="4"/>
        <v>500</v>
      </c>
      <c r="D104" s="248">
        <f>SUM(D105:D112)</f>
        <v>500</v>
      </c>
      <c r="E104" s="249">
        <f>SUM(E105:E112)</f>
        <v>0</v>
      </c>
      <c r="F104" s="250">
        <f t="shared" si="5"/>
        <v>500</v>
      </c>
      <c r="G104" s="248">
        <f>SUM(G105:G112)</f>
        <v>0</v>
      </c>
      <c r="H104" s="251">
        <f>SUM(H105:H112)</f>
        <v>0</v>
      </c>
      <c r="I104" s="252">
        <f t="shared" si="6"/>
        <v>0</v>
      </c>
      <c r="J104" s="248">
        <f>SUM(J105:J112)</f>
        <v>0</v>
      </c>
      <c r="K104" s="251">
        <f>SUM(K105:K112)</f>
        <v>0</v>
      </c>
      <c r="L104" s="252">
        <f t="shared" si="7"/>
        <v>0</v>
      </c>
      <c r="M104" s="253">
        <f>SUM(M105:M112)</f>
        <v>0</v>
      </c>
      <c r="N104" s="249">
        <f>SUM(N105:N112)</f>
        <v>0</v>
      </c>
      <c r="O104" s="252">
        <f t="shared" si="8"/>
        <v>0</v>
      </c>
      <c r="P104" s="76"/>
      <c r="R104" s="46"/>
    </row>
    <row r="105" spans="1:18" x14ac:dyDescent="0.25">
      <c r="A105" s="68">
        <v>2241</v>
      </c>
      <c r="B105" s="117" t="s">
        <v>118</v>
      </c>
      <c r="C105" s="118">
        <f t="shared" si="4"/>
        <v>0</v>
      </c>
      <c r="D105" s="124"/>
      <c r="E105" s="244"/>
      <c r="F105" s="245">
        <f t="shared" si="5"/>
        <v>0</v>
      </c>
      <c r="G105" s="124"/>
      <c r="H105" s="125"/>
      <c r="I105" s="126">
        <f t="shared" si="6"/>
        <v>0</v>
      </c>
      <c r="J105" s="124"/>
      <c r="K105" s="125"/>
      <c r="L105" s="126">
        <f t="shared" si="7"/>
        <v>0</v>
      </c>
      <c r="M105" s="246"/>
      <c r="N105" s="244"/>
      <c r="O105" s="126">
        <f t="shared" si="8"/>
        <v>0</v>
      </c>
      <c r="P105" s="76"/>
      <c r="R105" s="46"/>
    </row>
    <row r="106" spans="1:18" ht="24" x14ac:dyDescent="0.25">
      <c r="A106" s="68">
        <v>2242</v>
      </c>
      <c r="B106" s="117" t="s">
        <v>119</v>
      </c>
      <c r="C106" s="118">
        <f t="shared" si="4"/>
        <v>0</v>
      </c>
      <c r="D106" s="124"/>
      <c r="E106" s="244"/>
      <c r="F106" s="245">
        <f t="shared" si="5"/>
        <v>0</v>
      </c>
      <c r="G106" s="124"/>
      <c r="H106" s="125"/>
      <c r="I106" s="126">
        <f t="shared" si="6"/>
        <v>0</v>
      </c>
      <c r="J106" s="124"/>
      <c r="K106" s="125"/>
      <c r="L106" s="126">
        <f t="shared" si="7"/>
        <v>0</v>
      </c>
      <c r="M106" s="246"/>
      <c r="N106" s="244"/>
      <c r="O106" s="126">
        <f t="shared" si="8"/>
        <v>0</v>
      </c>
      <c r="P106" s="76"/>
      <c r="R106" s="46"/>
    </row>
    <row r="107" spans="1:18" ht="24" x14ac:dyDescent="0.25">
      <c r="A107" s="68">
        <v>2243</v>
      </c>
      <c r="B107" s="117" t="s">
        <v>120</v>
      </c>
      <c r="C107" s="118">
        <f t="shared" si="4"/>
        <v>500</v>
      </c>
      <c r="D107" s="124">
        <v>500</v>
      </c>
      <c r="E107" s="244"/>
      <c r="F107" s="245">
        <f t="shared" si="5"/>
        <v>500</v>
      </c>
      <c r="G107" s="124"/>
      <c r="H107" s="125"/>
      <c r="I107" s="126">
        <f t="shared" si="6"/>
        <v>0</v>
      </c>
      <c r="J107" s="124"/>
      <c r="K107" s="125"/>
      <c r="L107" s="126">
        <f t="shared" si="7"/>
        <v>0</v>
      </c>
      <c r="M107" s="246"/>
      <c r="N107" s="244"/>
      <c r="O107" s="126">
        <f t="shared" si="8"/>
        <v>0</v>
      </c>
      <c r="P107" s="76"/>
      <c r="R107" s="46"/>
    </row>
    <row r="108" spans="1:18" x14ac:dyDescent="0.25">
      <c r="A108" s="68">
        <v>2244</v>
      </c>
      <c r="B108" s="117" t="s">
        <v>121</v>
      </c>
      <c r="C108" s="118">
        <f t="shared" si="4"/>
        <v>0</v>
      </c>
      <c r="D108" s="124"/>
      <c r="E108" s="244"/>
      <c r="F108" s="245">
        <f t="shared" si="5"/>
        <v>0</v>
      </c>
      <c r="G108" s="124"/>
      <c r="H108" s="125"/>
      <c r="I108" s="126">
        <f t="shared" si="6"/>
        <v>0</v>
      </c>
      <c r="J108" s="124"/>
      <c r="K108" s="125"/>
      <c r="L108" s="126">
        <f t="shared" si="7"/>
        <v>0</v>
      </c>
      <c r="M108" s="246"/>
      <c r="N108" s="244"/>
      <c r="O108" s="126">
        <f t="shared" si="8"/>
        <v>0</v>
      </c>
      <c r="P108" s="76"/>
      <c r="R108" s="46"/>
    </row>
    <row r="109" spans="1:18" ht="24" x14ac:dyDescent="0.25">
      <c r="A109" s="68">
        <v>2246</v>
      </c>
      <c r="B109" s="117" t="s">
        <v>122</v>
      </c>
      <c r="C109" s="118">
        <f t="shared" si="4"/>
        <v>0</v>
      </c>
      <c r="D109" s="124"/>
      <c r="E109" s="244"/>
      <c r="F109" s="245">
        <f t="shared" si="5"/>
        <v>0</v>
      </c>
      <c r="G109" s="124"/>
      <c r="H109" s="125"/>
      <c r="I109" s="126">
        <f t="shared" si="6"/>
        <v>0</v>
      </c>
      <c r="J109" s="124"/>
      <c r="K109" s="125"/>
      <c r="L109" s="126">
        <f t="shared" si="7"/>
        <v>0</v>
      </c>
      <c r="M109" s="246"/>
      <c r="N109" s="244"/>
      <c r="O109" s="126">
        <f t="shared" si="8"/>
        <v>0</v>
      </c>
      <c r="P109" s="76"/>
      <c r="R109" s="46"/>
    </row>
    <row r="110" spans="1:18" x14ac:dyDescent="0.25">
      <c r="A110" s="68">
        <v>2247</v>
      </c>
      <c r="B110" s="117" t="s">
        <v>123</v>
      </c>
      <c r="C110" s="118">
        <f t="shared" si="4"/>
        <v>0</v>
      </c>
      <c r="D110" s="124"/>
      <c r="E110" s="244"/>
      <c r="F110" s="245">
        <f t="shared" si="5"/>
        <v>0</v>
      </c>
      <c r="G110" s="124"/>
      <c r="H110" s="125"/>
      <c r="I110" s="126">
        <f t="shared" si="6"/>
        <v>0</v>
      </c>
      <c r="J110" s="124"/>
      <c r="K110" s="125"/>
      <c r="L110" s="126">
        <f t="shared" si="7"/>
        <v>0</v>
      </c>
      <c r="M110" s="246"/>
      <c r="N110" s="244"/>
      <c r="O110" s="126">
        <f t="shared" si="8"/>
        <v>0</v>
      </c>
      <c r="P110" s="76"/>
      <c r="R110" s="46"/>
    </row>
    <row r="111" spans="1:18" ht="24" x14ac:dyDescent="0.25">
      <c r="A111" s="68">
        <v>2248</v>
      </c>
      <c r="B111" s="117" t="s">
        <v>124</v>
      </c>
      <c r="C111" s="118">
        <f t="shared" si="4"/>
        <v>0</v>
      </c>
      <c r="D111" s="124"/>
      <c r="E111" s="244"/>
      <c r="F111" s="245">
        <f t="shared" si="5"/>
        <v>0</v>
      </c>
      <c r="G111" s="124"/>
      <c r="H111" s="125"/>
      <c r="I111" s="126">
        <f t="shared" si="6"/>
        <v>0</v>
      </c>
      <c r="J111" s="124"/>
      <c r="K111" s="125"/>
      <c r="L111" s="126">
        <f t="shared" si="7"/>
        <v>0</v>
      </c>
      <c r="M111" s="246"/>
      <c r="N111" s="244"/>
      <c r="O111" s="126">
        <f t="shared" si="8"/>
        <v>0</v>
      </c>
      <c r="P111" s="76"/>
      <c r="R111" s="46"/>
    </row>
    <row r="112" spans="1:18" ht="24" x14ac:dyDescent="0.25">
      <c r="A112" s="68">
        <v>2249</v>
      </c>
      <c r="B112" s="117" t="s">
        <v>125</v>
      </c>
      <c r="C112" s="118">
        <f t="shared" si="4"/>
        <v>0</v>
      </c>
      <c r="D112" s="124"/>
      <c r="E112" s="244"/>
      <c r="F112" s="245">
        <f t="shared" si="5"/>
        <v>0</v>
      </c>
      <c r="G112" s="124"/>
      <c r="H112" s="125"/>
      <c r="I112" s="126">
        <f t="shared" si="6"/>
        <v>0</v>
      </c>
      <c r="J112" s="124"/>
      <c r="K112" s="125"/>
      <c r="L112" s="126">
        <f t="shared" si="7"/>
        <v>0</v>
      </c>
      <c r="M112" s="246"/>
      <c r="N112" s="244"/>
      <c r="O112" s="126">
        <f t="shared" si="8"/>
        <v>0</v>
      </c>
      <c r="P112" s="76"/>
      <c r="R112" s="46"/>
    </row>
    <row r="113" spans="1:18" x14ac:dyDescent="0.25">
      <c r="A113" s="247">
        <v>2250</v>
      </c>
      <c r="B113" s="117" t="s">
        <v>126</v>
      </c>
      <c r="C113" s="118">
        <f t="shared" si="4"/>
        <v>3000</v>
      </c>
      <c r="D113" s="248">
        <f>SUM(D114:D116)</f>
        <v>3000</v>
      </c>
      <c r="E113" s="249">
        <f>SUM(E114:E116)</f>
        <v>0</v>
      </c>
      <c r="F113" s="250">
        <f t="shared" si="5"/>
        <v>3000</v>
      </c>
      <c r="G113" s="248">
        <f>SUM(G114:G116)</f>
        <v>0</v>
      </c>
      <c r="H113" s="251">
        <f>SUM(H114:H116)</f>
        <v>0</v>
      </c>
      <c r="I113" s="252">
        <f t="shared" si="6"/>
        <v>0</v>
      </c>
      <c r="J113" s="248">
        <f>SUM(J114:J116)</f>
        <v>0</v>
      </c>
      <c r="K113" s="251">
        <f>SUM(K114:K116)</f>
        <v>0</v>
      </c>
      <c r="L113" s="252">
        <f t="shared" si="7"/>
        <v>0</v>
      </c>
      <c r="M113" s="253">
        <f>SUM(M114:M116)</f>
        <v>0</v>
      </c>
      <c r="N113" s="249">
        <f>SUM(N114:N116)</f>
        <v>0</v>
      </c>
      <c r="O113" s="252">
        <f t="shared" si="8"/>
        <v>0</v>
      </c>
      <c r="P113" s="76"/>
      <c r="R113" s="46"/>
    </row>
    <row r="114" spans="1:18" x14ac:dyDescent="0.25">
      <c r="A114" s="68">
        <v>2251</v>
      </c>
      <c r="B114" s="117" t="s">
        <v>127</v>
      </c>
      <c r="C114" s="118">
        <f t="shared" si="4"/>
        <v>0</v>
      </c>
      <c r="D114" s="124"/>
      <c r="E114" s="244"/>
      <c r="F114" s="245">
        <f t="shared" si="5"/>
        <v>0</v>
      </c>
      <c r="G114" s="124"/>
      <c r="H114" s="125"/>
      <c r="I114" s="126">
        <f t="shared" si="6"/>
        <v>0</v>
      </c>
      <c r="J114" s="124"/>
      <c r="K114" s="125"/>
      <c r="L114" s="126">
        <f t="shared" si="7"/>
        <v>0</v>
      </c>
      <c r="M114" s="246"/>
      <c r="N114" s="244"/>
      <c r="O114" s="126">
        <f t="shared" si="8"/>
        <v>0</v>
      </c>
      <c r="P114" s="76"/>
      <c r="R114" s="46"/>
    </row>
    <row r="115" spans="1:18" ht="24" x14ac:dyDescent="0.25">
      <c r="A115" s="68">
        <v>2252</v>
      </c>
      <c r="B115" s="117" t="s">
        <v>128</v>
      </c>
      <c r="C115" s="118">
        <f t="shared" ref="C115:C179" si="9">F115+I115+L115+O115</f>
        <v>3000</v>
      </c>
      <c r="D115" s="124">
        <v>3000</v>
      </c>
      <c r="E115" s="244"/>
      <c r="F115" s="245">
        <f t="shared" si="5"/>
        <v>3000</v>
      </c>
      <c r="G115" s="124"/>
      <c r="H115" s="125"/>
      <c r="I115" s="126">
        <f t="shared" si="6"/>
        <v>0</v>
      </c>
      <c r="J115" s="124"/>
      <c r="K115" s="125"/>
      <c r="L115" s="126">
        <f t="shared" si="7"/>
        <v>0</v>
      </c>
      <c r="M115" s="246"/>
      <c r="N115" s="244"/>
      <c r="O115" s="126">
        <f t="shared" si="8"/>
        <v>0</v>
      </c>
      <c r="P115" s="76"/>
      <c r="R115" s="46"/>
    </row>
    <row r="116" spans="1:18" ht="24" x14ac:dyDescent="0.25">
      <c r="A116" s="68">
        <v>2259</v>
      </c>
      <c r="B116" s="117" t="s">
        <v>129</v>
      </c>
      <c r="C116" s="118">
        <f t="shared" si="9"/>
        <v>0</v>
      </c>
      <c r="D116" s="124"/>
      <c r="E116" s="244"/>
      <c r="F116" s="245">
        <f t="shared" ref="F116:F180" si="10">D116+E116</f>
        <v>0</v>
      </c>
      <c r="G116" s="124"/>
      <c r="H116" s="125"/>
      <c r="I116" s="126">
        <f t="shared" ref="I116:I180" si="11">G116+H116</f>
        <v>0</v>
      </c>
      <c r="J116" s="124"/>
      <c r="K116" s="125"/>
      <c r="L116" s="126">
        <f t="shared" ref="L116:L180" si="12">J116+K116</f>
        <v>0</v>
      </c>
      <c r="M116" s="246"/>
      <c r="N116" s="244"/>
      <c r="O116" s="126">
        <f t="shared" ref="O116:O180" si="13">M116+N116</f>
        <v>0</v>
      </c>
      <c r="P116" s="76"/>
      <c r="R116" s="46"/>
    </row>
    <row r="117" spans="1:18" x14ac:dyDescent="0.25">
      <c r="A117" s="247">
        <v>2260</v>
      </c>
      <c r="B117" s="117" t="s">
        <v>130</v>
      </c>
      <c r="C117" s="118">
        <f t="shared" si="9"/>
        <v>37517</v>
      </c>
      <c r="D117" s="248">
        <f>SUM(D118:D122)</f>
        <v>29988</v>
      </c>
      <c r="E117" s="249">
        <f>SUM(E118:E122)</f>
        <v>0</v>
      </c>
      <c r="F117" s="250">
        <f t="shared" si="10"/>
        <v>29988</v>
      </c>
      <c r="G117" s="248">
        <f>SUM(G118:G122)</f>
        <v>7529</v>
      </c>
      <c r="H117" s="251">
        <f>SUM(H118:H122)</f>
        <v>0</v>
      </c>
      <c r="I117" s="252">
        <f t="shared" si="11"/>
        <v>7529</v>
      </c>
      <c r="J117" s="248">
        <f>SUM(J118:J122)</f>
        <v>0</v>
      </c>
      <c r="K117" s="251">
        <f>SUM(K118:K122)</f>
        <v>0</v>
      </c>
      <c r="L117" s="252">
        <f t="shared" si="12"/>
        <v>0</v>
      </c>
      <c r="M117" s="253">
        <f>SUM(M118:M122)</f>
        <v>0</v>
      </c>
      <c r="N117" s="249">
        <f>SUM(N118:N122)</f>
        <v>0</v>
      </c>
      <c r="O117" s="252">
        <f t="shared" si="13"/>
        <v>0</v>
      </c>
      <c r="P117" s="76"/>
      <c r="R117" s="46"/>
    </row>
    <row r="118" spans="1:18" x14ac:dyDescent="0.25">
      <c r="A118" s="68">
        <v>2261</v>
      </c>
      <c r="B118" s="117" t="s">
        <v>131</v>
      </c>
      <c r="C118" s="118">
        <f t="shared" si="9"/>
        <v>7859</v>
      </c>
      <c r="D118" s="124">
        <v>330</v>
      </c>
      <c r="E118" s="244"/>
      <c r="F118" s="245">
        <f t="shared" si="10"/>
        <v>330</v>
      </c>
      <c r="G118" s="124">
        <v>7529</v>
      </c>
      <c r="H118" s="125"/>
      <c r="I118" s="126">
        <f t="shared" si="11"/>
        <v>7529</v>
      </c>
      <c r="J118" s="124"/>
      <c r="K118" s="125"/>
      <c r="L118" s="126">
        <f t="shared" si="12"/>
        <v>0</v>
      </c>
      <c r="M118" s="246"/>
      <c r="N118" s="244"/>
      <c r="O118" s="126">
        <f t="shared" si="13"/>
        <v>0</v>
      </c>
      <c r="P118" s="76"/>
      <c r="R118" s="46"/>
    </row>
    <row r="119" spans="1:18" x14ac:dyDescent="0.25">
      <c r="A119" s="68">
        <v>2262</v>
      </c>
      <c r="B119" s="117" t="s">
        <v>132</v>
      </c>
      <c r="C119" s="118">
        <f t="shared" si="9"/>
        <v>28130</v>
      </c>
      <c r="D119" s="124">
        <v>28130</v>
      </c>
      <c r="E119" s="244"/>
      <c r="F119" s="245">
        <f t="shared" si="10"/>
        <v>28130</v>
      </c>
      <c r="G119" s="124"/>
      <c r="H119" s="125"/>
      <c r="I119" s="126">
        <f t="shared" si="11"/>
        <v>0</v>
      </c>
      <c r="J119" s="124"/>
      <c r="K119" s="125"/>
      <c r="L119" s="126">
        <f t="shared" si="12"/>
        <v>0</v>
      </c>
      <c r="M119" s="246"/>
      <c r="N119" s="244"/>
      <c r="O119" s="126">
        <f t="shared" si="13"/>
        <v>0</v>
      </c>
      <c r="P119" s="76"/>
      <c r="R119" s="46"/>
    </row>
    <row r="120" spans="1:18" x14ac:dyDescent="0.25">
      <c r="A120" s="68">
        <v>2263</v>
      </c>
      <c r="B120" s="117" t="s">
        <v>133</v>
      </c>
      <c r="C120" s="118">
        <f t="shared" si="9"/>
        <v>0</v>
      </c>
      <c r="D120" s="124"/>
      <c r="E120" s="244"/>
      <c r="F120" s="245">
        <f t="shared" si="10"/>
        <v>0</v>
      </c>
      <c r="G120" s="124"/>
      <c r="H120" s="125"/>
      <c r="I120" s="126">
        <f t="shared" si="11"/>
        <v>0</v>
      </c>
      <c r="J120" s="124"/>
      <c r="K120" s="125"/>
      <c r="L120" s="126">
        <f t="shared" si="12"/>
        <v>0</v>
      </c>
      <c r="M120" s="246"/>
      <c r="N120" s="244"/>
      <c r="O120" s="126">
        <f t="shared" si="13"/>
        <v>0</v>
      </c>
      <c r="P120" s="76"/>
      <c r="R120" s="46"/>
    </row>
    <row r="121" spans="1:18" ht="24" x14ac:dyDescent="0.25">
      <c r="A121" s="68">
        <v>2264</v>
      </c>
      <c r="B121" s="117" t="s">
        <v>134</v>
      </c>
      <c r="C121" s="118">
        <f t="shared" si="9"/>
        <v>1528</v>
      </c>
      <c r="D121" s="124">
        <v>1528</v>
      </c>
      <c r="E121" s="244"/>
      <c r="F121" s="245">
        <f t="shared" si="10"/>
        <v>1528</v>
      </c>
      <c r="G121" s="124"/>
      <c r="H121" s="125"/>
      <c r="I121" s="126">
        <f t="shared" si="11"/>
        <v>0</v>
      </c>
      <c r="J121" s="124"/>
      <c r="K121" s="125"/>
      <c r="L121" s="126">
        <f t="shared" si="12"/>
        <v>0</v>
      </c>
      <c r="M121" s="246"/>
      <c r="N121" s="244"/>
      <c r="O121" s="126">
        <f t="shared" si="13"/>
        <v>0</v>
      </c>
      <c r="P121" s="76"/>
      <c r="R121" s="46"/>
    </row>
    <row r="122" spans="1:18" x14ac:dyDescent="0.25">
      <c r="A122" s="68">
        <v>2269</v>
      </c>
      <c r="B122" s="117" t="s">
        <v>135</v>
      </c>
      <c r="C122" s="118">
        <f t="shared" si="9"/>
        <v>0</v>
      </c>
      <c r="D122" s="124"/>
      <c r="E122" s="244"/>
      <c r="F122" s="245">
        <f t="shared" si="10"/>
        <v>0</v>
      </c>
      <c r="G122" s="124"/>
      <c r="H122" s="125"/>
      <c r="I122" s="126">
        <f t="shared" si="11"/>
        <v>0</v>
      </c>
      <c r="J122" s="124"/>
      <c r="K122" s="125"/>
      <c r="L122" s="126">
        <f t="shared" si="12"/>
        <v>0</v>
      </c>
      <c r="M122" s="246"/>
      <c r="N122" s="244"/>
      <c r="O122" s="126">
        <f t="shared" si="13"/>
        <v>0</v>
      </c>
      <c r="P122" s="76"/>
      <c r="R122" s="46"/>
    </row>
    <row r="123" spans="1:18" x14ac:dyDescent="0.25">
      <c r="A123" s="247">
        <v>2270</v>
      </c>
      <c r="B123" s="117" t="s">
        <v>136</v>
      </c>
      <c r="C123" s="118">
        <f t="shared" si="9"/>
        <v>22467</v>
      </c>
      <c r="D123" s="248">
        <f>SUM(D124:D128)</f>
        <v>21667</v>
      </c>
      <c r="E123" s="249">
        <f>SUM(E124:E128)</f>
        <v>800</v>
      </c>
      <c r="F123" s="250">
        <f t="shared" si="10"/>
        <v>22467</v>
      </c>
      <c r="G123" s="248">
        <f>SUM(G124:G128)</f>
        <v>0</v>
      </c>
      <c r="H123" s="251">
        <f>SUM(H124:H128)</f>
        <v>0</v>
      </c>
      <c r="I123" s="252">
        <f t="shared" si="11"/>
        <v>0</v>
      </c>
      <c r="J123" s="248">
        <f>SUM(J124:J128)</f>
        <v>0</v>
      </c>
      <c r="K123" s="251">
        <f>SUM(K124:K128)</f>
        <v>0</v>
      </c>
      <c r="L123" s="252">
        <f t="shared" si="12"/>
        <v>0</v>
      </c>
      <c r="M123" s="253">
        <f>SUM(M124:M128)</f>
        <v>0</v>
      </c>
      <c r="N123" s="249">
        <f>SUM(N124:N128)</f>
        <v>0</v>
      </c>
      <c r="O123" s="252">
        <f t="shared" si="13"/>
        <v>0</v>
      </c>
      <c r="P123" s="76"/>
      <c r="R123" s="46"/>
    </row>
    <row r="124" spans="1:18" x14ac:dyDescent="0.25">
      <c r="A124" s="68">
        <v>2272</v>
      </c>
      <c r="B124" s="2" t="s">
        <v>137</v>
      </c>
      <c r="C124" s="118">
        <f t="shared" si="9"/>
        <v>0</v>
      </c>
      <c r="D124" s="124"/>
      <c r="E124" s="244"/>
      <c r="F124" s="245">
        <f t="shared" si="10"/>
        <v>0</v>
      </c>
      <c r="G124" s="124"/>
      <c r="H124" s="125"/>
      <c r="I124" s="126">
        <f t="shared" si="11"/>
        <v>0</v>
      </c>
      <c r="J124" s="124"/>
      <c r="K124" s="125"/>
      <c r="L124" s="126">
        <f t="shared" si="12"/>
        <v>0</v>
      </c>
      <c r="M124" s="246"/>
      <c r="N124" s="244"/>
      <c r="O124" s="126">
        <f t="shared" si="13"/>
        <v>0</v>
      </c>
      <c r="P124" s="76"/>
      <c r="R124" s="46"/>
    </row>
    <row r="125" spans="1:18" ht="24" x14ac:dyDescent="0.25">
      <c r="A125" s="68">
        <v>2275</v>
      </c>
      <c r="B125" s="117" t="s">
        <v>138</v>
      </c>
      <c r="C125" s="118">
        <f t="shared" si="9"/>
        <v>0</v>
      </c>
      <c r="D125" s="124"/>
      <c r="E125" s="244"/>
      <c r="F125" s="245">
        <f t="shared" si="10"/>
        <v>0</v>
      </c>
      <c r="G125" s="124"/>
      <c r="H125" s="125"/>
      <c r="I125" s="126">
        <f t="shared" si="11"/>
        <v>0</v>
      </c>
      <c r="J125" s="124"/>
      <c r="K125" s="125"/>
      <c r="L125" s="126">
        <f t="shared" si="12"/>
        <v>0</v>
      </c>
      <c r="M125" s="246"/>
      <c r="N125" s="244"/>
      <c r="O125" s="126">
        <f t="shared" si="13"/>
        <v>0</v>
      </c>
      <c r="P125" s="76"/>
      <c r="R125" s="46"/>
    </row>
    <row r="126" spans="1:18" ht="36" x14ac:dyDescent="0.25">
      <c r="A126" s="68">
        <v>2276</v>
      </c>
      <c r="B126" s="117" t="s">
        <v>139</v>
      </c>
      <c r="C126" s="118">
        <f t="shared" si="9"/>
        <v>0</v>
      </c>
      <c r="D126" s="124"/>
      <c r="E126" s="244"/>
      <c r="F126" s="245">
        <f t="shared" si="10"/>
        <v>0</v>
      </c>
      <c r="G126" s="124"/>
      <c r="H126" s="125"/>
      <c r="I126" s="126">
        <f t="shared" si="11"/>
        <v>0</v>
      </c>
      <c r="J126" s="124"/>
      <c r="K126" s="125"/>
      <c r="L126" s="126">
        <f t="shared" si="12"/>
        <v>0</v>
      </c>
      <c r="M126" s="246"/>
      <c r="N126" s="244"/>
      <c r="O126" s="126">
        <f t="shared" si="13"/>
        <v>0</v>
      </c>
      <c r="P126" s="76"/>
      <c r="R126" s="46"/>
    </row>
    <row r="127" spans="1:18" ht="24" customHeight="1" x14ac:dyDescent="0.25">
      <c r="A127" s="68">
        <v>2278</v>
      </c>
      <c r="B127" s="117" t="s">
        <v>140</v>
      </c>
      <c r="C127" s="118">
        <f t="shared" si="9"/>
        <v>0</v>
      </c>
      <c r="D127" s="124"/>
      <c r="E127" s="244"/>
      <c r="F127" s="245">
        <f t="shared" si="10"/>
        <v>0</v>
      </c>
      <c r="G127" s="124"/>
      <c r="H127" s="125"/>
      <c r="I127" s="126">
        <f t="shared" si="11"/>
        <v>0</v>
      </c>
      <c r="J127" s="124"/>
      <c r="K127" s="125"/>
      <c r="L127" s="126">
        <f t="shared" si="12"/>
        <v>0</v>
      </c>
      <c r="M127" s="246"/>
      <c r="N127" s="244"/>
      <c r="O127" s="126">
        <f t="shared" si="13"/>
        <v>0</v>
      </c>
      <c r="P127" s="76"/>
      <c r="R127" s="46"/>
    </row>
    <row r="128" spans="1:18" ht="24" x14ac:dyDescent="0.25">
      <c r="A128" s="68">
        <v>2279</v>
      </c>
      <c r="B128" s="117" t="s">
        <v>141</v>
      </c>
      <c r="C128" s="118">
        <f t="shared" si="9"/>
        <v>22467</v>
      </c>
      <c r="D128" s="124">
        <f>18608+200-30-1000-80-30+3999</f>
        <v>21667</v>
      </c>
      <c r="E128" s="244">
        <v>800</v>
      </c>
      <c r="F128" s="245">
        <f t="shared" si="10"/>
        <v>22467</v>
      </c>
      <c r="G128" s="124"/>
      <c r="H128" s="125"/>
      <c r="I128" s="126">
        <f t="shared" si="11"/>
        <v>0</v>
      </c>
      <c r="J128" s="124"/>
      <c r="K128" s="125"/>
      <c r="L128" s="126">
        <f t="shared" si="12"/>
        <v>0</v>
      </c>
      <c r="M128" s="246"/>
      <c r="N128" s="244"/>
      <c r="O128" s="126">
        <f t="shared" si="13"/>
        <v>0</v>
      </c>
      <c r="P128" s="76" t="s">
        <v>325</v>
      </c>
      <c r="R128" s="46"/>
    </row>
    <row r="129" spans="1:18" ht="24" x14ac:dyDescent="0.25">
      <c r="A129" s="261">
        <v>2280</v>
      </c>
      <c r="B129" s="106" t="s">
        <v>142</v>
      </c>
      <c r="C129" s="118">
        <f t="shared" si="9"/>
        <v>0</v>
      </c>
      <c r="D129" s="262">
        <f t="shared" ref="D129:N129" si="14">SUM(D130)</f>
        <v>0</v>
      </c>
      <c r="E129" s="263">
        <f t="shared" si="14"/>
        <v>0</v>
      </c>
      <c r="F129" s="264">
        <f t="shared" si="10"/>
        <v>0</v>
      </c>
      <c r="G129" s="262">
        <f t="shared" si="14"/>
        <v>0</v>
      </c>
      <c r="H129" s="265">
        <f t="shared" si="14"/>
        <v>0</v>
      </c>
      <c r="I129" s="266">
        <f t="shared" si="11"/>
        <v>0</v>
      </c>
      <c r="J129" s="262">
        <f t="shared" si="14"/>
        <v>0</v>
      </c>
      <c r="K129" s="265">
        <f t="shared" si="14"/>
        <v>0</v>
      </c>
      <c r="L129" s="266">
        <f t="shared" si="12"/>
        <v>0</v>
      </c>
      <c r="M129" s="253">
        <f t="shared" si="14"/>
        <v>0</v>
      </c>
      <c r="N129" s="249">
        <f t="shared" si="14"/>
        <v>0</v>
      </c>
      <c r="O129" s="252">
        <f t="shared" si="13"/>
        <v>0</v>
      </c>
      <c r="P129" s="76"/>
      <c r="R129" s="46"/>
    </row>
    <row r="130" spans="1:18" ht="24" x14ac:dyDescent="0.25">
      <c r="A130" s="68">
        <v>2283</v>
      </c>
      <c r="B130" s="117" t="s">
        <v>143</v>
      </c>
      <c r="C130" s="118">
        <f t="shared" si="9"/>
        <v>0</v>
      </c>
      <c r="D130" s="124"/>
      <c r="E130" s="244"/>
      <c r="F130" s="245">
        <f t="shared" si="10"/>
        <v>0</v>
      </c>
      <c r="G130" s="124"/>
      <c r="H130" s="125"/>
      <c r="I130" s="126">
        <f t="shared" si="11"/>
        <v>0</v>
      </c>
      <c r="J130" s="124"/>
      <c r="K130" s="125"/>
      <c r="L130" s="126">
        <f t="shared" si="12"/>
        <v>0</v>
      </c>
      <c r="M130" s="246"/>
      <c r="N130" s="244"/>
      <c r="O130" s="126">
        <f t="shared" si="13"/>
        <v>0</v>
      </c>
      <c r="P130" s="76"/>
      <c r="R130" s="46"/>
    </row>
    <row r="131" spans="1:18" ht="38.25" customHeight="1" x14ac:dyDescent="0.25">
      <c r="A131" s="90">
        <v>2300</v>
      </c>
      <c r="B131" s="227" t="s">
        <v>144</v>
      </c>
      <c r="C131" s="91">
        <f t="shared" si="9"/>
        <v>75891</v>
      </c>
      <c r="D131" s="102">
        <f>SUM(D132,D137,D141,D142,D145,D152,D160,D161,D164)</f>
        <v>58788</v>
      </c>
      <c r="E131" s="228">
        <f>SUM(E132,E137,E141,E142,E145,E152,E160,E161,E164)</f>
        <v>0</v>
      </c>
      <c r="F131" s="229">
        <f t="shared" si="10"/>
        <v>58788</v>
      </c>
      <c r="G131" s="102">
        <f>SUM(G132,G137,G141,G142,G145,G152,G160,G161,G164)</f>
        <v>17103</v>
      </c>
      <c r="H131" s="103">
        <f>SUM(H132,H137,H141,H142,H145,H152,H160,H161,H164)</f>
        <v>0</v>
      </c>
      <c r="I131" s="104">
        <f t="shared" si="11"/>
        <v>17103</v>
      </c>
      <c r="J131" s="102">
        <f>SUM(J132,J137,J141,J142,J145,J152,J160,J161,J164)</f>
        <v>0</v>
      </c>
      <c r="K131" s="103">
        <f>SUM(K132,K137,K141,K142,K145,K152,K160,K161,K164)</f>
        <v>0</v>
      </c>
      <c r="L131" s="104">
        <f t="shared" si="12"/>
        <v>0</v>
      </c>
      <c r="M131" s="260">
        <f>SUM(M132,M137,M141,M142,M145,M152,M160,M161,M164)</f>
        <v>0</v>
      </c>
      <c r="N131" s="228">
        <f>SUM(N132,N137,N141,N142,N145,N152,N160,N161,N164)</f>
        <v>0</v>
      </c>
      <c r="O131" s="104">
        <f t="shared" si="13"/>
        <v>0</v>
      </c>
      <c r="P131" s="100"/>
      <c r="R131" s="46"/>
    </row>
    <row r="132" spans="1:18" ht="24" x14ac:dyDescent="0.25">
      <c r="A132" s="261">
        <v>2310</v>
      </c>
      <c r="B132" s="106" t="s">
        <v>145</v>
      </c>
      <c r="C132" s="107">
        <f t="shared" si="9"/>
        <v>40338</v>
      </c>
      <c r="D132" s="273">
        <f>SUM(D133:D136)</f>
        <v>40338</v>
      </c>
      <c r="E132" s="265">
        <f>SUM(E133:E136)</f>
        <v>0</v>
      </c>
      <c r="F132" s="264">
        <f t="shared" si="10"/>
        <v>40338</v>
      </c>
      <c r="G132" s="262">
        <f>SUM(G133:G136)</f>
        <v>0</v>
      </c>
      <c r="H132" s="265">
        <f>SUM(H133:H136)</f>
        <v>0</v>
      </c>
      <c r="I132" s="266">
        <f t="shared" si="11"/>
        <v>0</v>
      </c>
      <c r="J132" s="262">
        <f>SUM(J133:J136)</f>
        <v>0</v>
      </c>
      <c r="K132" s="265">
        <f>SUM(K133:K136)</f>
        <v>0</v>
      </c>
      <c r="L132" s="266">
        <f t="shared" si="12"/>
        <v>0</v>
      </c>
      <c r="M132" s="267">
        <f>SUM(M133:M136)</f>
        <v>0</v>
      </c>
      <c r="N132" s="263">
        <f>SUM(N133:N136)</f>
        <v>0</v>
      </c>
      <c r="O132" s="266">
        <f t="shared" si="13"/>
        <v>0</v>
      </c>
      <c r="P132" s="66"/>
      <c r="R132" s="46"/>
    </row>
    <row r="133" spans="1:18" x14ac:dyDescent="0.25">
      <c r="A133" s="68">
        <v>2311</v>
      </c>
      <c r="B133" s="117" t="s">
        <v>146</v>
      </c>
      <c r="C133" s="118">
        <f t="shared" si="9"/>
        <v>393</v>
      </c>
      <c r="D133" s="124">
        <v>393</v>
      </c>
      <c r="E133" s="244"/>
      <c r="F133" s="245">
        <f t="shared" si="10"/>
        <v>393</v>
      </c>
      <c r="G133" s="124"/>
      <c r="H133" s="125"/>
      <c r="I133" s="126">
        <f t="shared" si="11"/>
        <v>0</v>
      </c>
      <c r="J133" s="124"/>
      <c r="K133" s="125"/>
      <c r="L133" s="126">
        <f t="shared" si="12"/>
        <v>0</v>
      </c>
      <c r="M133" s="246"/>
      <c r="N133" s="244"/>
      <c r="O133" s="126">
        <f t="shared" si="13"/>
        <v>0</v>
      </c>
      <c r="P133" s="76"/>
      <c r="R133" s="46"/>
    </row>
    <row r="134" spans="1:18" x14ac:dyDescent="0.25">
      <c r="A134" s="68">
        <v>2312</v>
      </c>
      <c r="B134" s="117" t="s">
        <v>147</v>
      </c>
      <c r="C134" s="118">
        <f t="shared" si="9"/>
        <v>0</v>
      </c>
      <c r="D134" s="124"/>
      <c r="E134" s="244"/>
      <c r="F134" s="245">
        <f t="shared" si="10"/>
        <v>0</v>
      </c>
      <c r="G134" s="124"/>
      <c r="H134" s="125"/>
      <c r="I134" s="126">
        <f t="shared" si="11"/>
        <v>0</v>
      </c>
      <c r="J134" s="124"/>
      <c r="K134" s="125"/>
      <c r="L134" s="126">
        <f t="shared" si="12"/>
        <v>0</v>
      </c>
      <c r="M134" s="246"/>
      <c r="N134" s="244"/>
      <c r="O134" s="126">
        <f t="shared" si="13"/>
        <v>0</v>
      </c>
      <c r="P134" s="76"/>
      <c r="R134" s="46"/>
    </row>
    <row r="135" spans="1:18" x14ac:dyDescent="0.25">
      <c r="A135" s="68">
        <v>2313</v>
      </c>
      <c r="B135" s="117" t="s">
        <v>148</v>
      </c>
      <c r="C135" s="118">
        <f t="shared" si="9"/>
        <v>0</v>
      </c>
      <c r="D135" s="124"/>
      <c r="E135" s="244"/>
      <c r="F135" s="245">
        <f t="shared" si="10"/>
        <v>0</v>
      </c>
      <c r="G135" s="124"/>
      <c r="H135" s="125"/>
      <c r="I135" s="126">
        <f t="shared" si="11"/>
        <v>0</v>
      </c>
      <c r="J135" s="124"/>
      <c r="K135" s="125"/>
      <c r="L135" s="126">
        <f t="shared" si="12"/>
        <v>0</v>
      </c>
      <c r="M135" s="246"/>
      <c r="N135" s="244"/>
      <c r="O135" s="126">
        <f t="shared" si="13"/>
        <v>0</v>
      </c>
      <c r="P135" s="76"/>
      <c r="R135" s="46"/>
    </row>
    <row r="136" spans="1:18" ht="36" x14ac:dyDescent="0.25">
      <c r="A136" s="68">
        <v>2314</v>
      </c>
      <c r="B136" s="117" t="s">
        <v>149</v>
      </c>
      <c r="C136" s="118">
        <f t="shared" si="9"/>
        <v>39945</v>
      </c>
      <c r="D136" s="124">
        <f>40245-300</f>
        <v>39945</v>
      </c>
      <c r="E136" s="244"/>
      <c r="F136" s="245">
        <f t="shared" si="10"/>
        <v>39945</v>
      </c>
      <c r="G136" s="124"/>
      <c r="H136" s="125"/>
      <c r="I136" s="126">
        <f t="shared" si="11"/>
        <v>0</v>
      </c>
      <c r="J136" s="124"/>
      <c r="K136" s="125"/>
      <c r="L136" s="126">
        <f t="shared" si="12"/>
        <v>0</v>
      </c>
      <c r="M136" s="246"/>
      <c r="N136" s="244"/>
      <c r="O136" s="126">
        <f t="shared" si="13"/>
        <v>0</v>
      </c>
      <c r="P136" s="76"/>
      <c r="R136" s="46"/>
    </row>
    <row r="137" spans="1:18" x14ac:dyDescent="0.25">
      <c r="A137" s="247">
        <v>2320</v>
      </c>
      <c r="B137" s="117" t="s">
        <v>150</v>
      </c>
      <c r="C137" s="118">
        <f t="shared" si="9"/>
        <v>510</v>
      </c>
      <c r="D137" s="248">
        <f>SUM(D138:D140)</f>
        <v>510</v>
      </c>
      <c r="E137" s="249">
        <f>SUM(E138:E140)</f>
        <v>0</v>
      </c>
      <c r="F137" s="250">
        <f t="shared" si="10"/>
        <v>510</v>
      </c>
      <c r="G137" s="248">
        <f>SUM(G138:G140)</f>
        <v>0</v>
      </c>
      <c r="H137" s="251">
        <f>SUM(H138:H140)</f>
        <v>0</v>
      </c>
      <c r="I137" s="252">
        <f t="shared" si="11"/>
        <v>0</v>
      </c>
      <c r="J137" s="248">
        <f>SUM(J138:J140)</f>
        <v>0</v>
      </c>
      <c r="K137" s="251">
        <f>SUM(K138:K140)</f>
        <v>0</v>
      </c>
      <c r="L137" s="252">
        <f t="shared" si="12"/>
        <v>0</v>
      </c>
      <c r="M137" s="253">
        <f>SUM(M138:M140)</f>
        <v>0</v>
      </c>
      <c r="N137" s="249">
        <f>SUM(N138:N140)</f>
        <v>0</v>
      </c>
      <c r="O137" s="252">
        <f t="shared" si="13"/>
        <v>0</v>
      </c>
      <c r="P137" s="76"/>
      <c r="R137" s="46"/>
    </row>
    <row r="138" spans="1:18" x14ac:dyDescent="0.25">
      <c r="A138" s="68">
        <v>2321</v>
      </c>
      <c r="B138" s="117" t="s">
        <v>151</v>
      </c>
      <c r="C138" s="118">
        <f t="shared" si="9"/>
        <v>0</v>
      </c>
      <c r="D138" s="124"/>
      <c r="E138" s="244"/>
      <c r="F138" s="245">
        <f t="shared" si="10"/>
        <v>0</v>
      </c>
      <c r="G138" s="124"/>
      <c r="H138" s="125"/>
      <c r="I138" s="126">
        <f t="shared" si="11"/>
        <v>0</v>
      </c>
      <c r="J138" s="124"/>
      <c r="K138" s="125"/>
      <c r="L138" s="126">
        <f t="shared" si="12"/>
        <v>0</v>
      </c>
      <c r="M138" s="246"/>
      <c r="N138" s="244"/>
      <c r="O138" s="126">
        <f t="shared" si="13"/>
        <v>0</v>
      </c>
      <c r="P138" s="76"/>
      <c r="R138" s="46"/>
    </row>
    <row r="139" spans="1:18" x14ac:dyDescent="0.25">
      <c r="A139" s="68">
        <v>2322</v>
      </c>
      <c r="B139" s="117" t="s">
        <v>152</v>
      </c>
      <c r="C139" s="118">
        <f t="shared" si="9"/>
        <v>510</v>
      </c>
      <c r="D139" s="124">
        <f>390+80+40</f>
        <v>510</v>
      </c>
      <c r="E139" s="244"/>
      <c r="F139" s="245">
        <f t="shared" si="10"/>
        <v>510</v>
      </c>
      <c r="G139" s="124"/>
      <c r="H139" s="125"/>
      <c r="I139" s="126">
        <f t="shared" si="11"/>
        <v>0</v>
      </c>
      <c r="J139" s="124"/>
      <c r="K139" s="125"/>
      <c r="L139" s="126">
        <f t="shared" si="12"/>
        <v>0</v>
      </c>
      <c r="M139" s="246"/>
      <c r="N139" s="244"/>
      <c r="O139" s="126">
        <f t="shared" si="13"/>
        <v>0</v>
      </c>
      <c r="P139" s="76"/>
      <c r="R139" s="46"/>
    </row>
    <row r="140" spans="1:18" ht="10.5" customHeight="1" x14ac:dyDescent="0.25">
      <c r="A140" s="68">
        <v>2329</v>
      </c>
      <c r="B140" s="117" t="s">
        <v>153</v>
      </c>
      <c r="C140" s="118">
        <f t="shared" si="9"/>
        <v>0</v>
      </c>
      <c r="D140" s="124"/>
      <c r="E140" s="244"/>
      <c r="F140" s="245">
        <f t="shared" si="10"/>
        <v>0</v>
      </c>
      <c r="G140" s="124"/>
      <c r="H140" s="125"/>
      <c r="I140" s="126">
        <f t="shared" si="11"/>
        <v>0</v>
      </c>
      <c r="J140" s="124"/>
      <c r="K140" s="125"/>
      <c r="L140" s="126">
        <f t="shared" si="12"/>
        <v>0</v>
      </c>
      <c r="M140" s="246"/>
      <c r="N140" s="244"/>
      <c r="O140" s="126">
        <f t="shared" si="13"/>
        <v>0</v>
      </c>
      <c r="P140" s="76"/>
      <c r="R140" s="46"/>
    </row>
    <row r="141" spans="1:18" x14ac:dyDescent="0.25">
      <c r="A141" s="247">
        <v>2330</v>
      </c>
      <c r="B141" s="117" t="s">
        <v>154</v>
      </c>
      <c r="C141" s="118">
        <f t="shared" si="9"/>
        <v>0</v>
      </c>
      <c r="D141" s="124"/>
      <c r="E141" s="244"/>
      <c r="F141" s="245">
        <f t="shared" si="10"/>
        <v>0</v>
      </c>
      <c r="G141" s="124"/>
      <c r="H141" s="125"/>
      <c r="I141" s="126">
        <f t="shared" si="11"/>
        <v>0</v>
      </c>
      <c r="J141" s="124"/>
      <c r="K141" s="125"/>
      <c r="L141" s="126">
        <f t="shared" si="12"/>
        <v>0</v>
      </c>
      <c r="M141" s="246"/>
      <c r="N141" s="244"/>
      <c r="O141" s="126">
        <f t="shared" si="13"/>
        <v>0</v>
      </c>
      <c r="P141" s="76"/>
      <c r="R141" s="46"/>
    </row>
    <row r="142" spans="1:18" ht="48" x14ac:dyDescent="0.25">
      <c r="A142" s="247">
        <v>2340</v>
      </c>
      <c r="B142" s="117" t="s">
        <v>155</v>
      </c>
      <c r="C142" s="118">
        <f t="shared" si="9"/>
        <v>300</v>
      </c>
      <c r="D142" s="248">
        <f>SUM(D143:D144)</f>
        <v>300</v>
      </c>
      <c r="E142" s="249">
        <f>SUM(E143:E144)</f>
        <v>0</v>
      </c>
      <c r="F142" s="250">
        <f t="shared" si="10"/>
        <v>300</v>
      </c>
      <c r="G142" s="248">
        <f>SUM(G143:G144)</f>
        <v>0</v>
      </c>
      <c r="H142" s="251">
        <f>SUM(H143:H144)</f>
        <v>0</v>
      </c>
      <c r="I142" s="252">
        <f t="shared" si="11"/>
        <v>0</v>
      </c>
      <c r="J142" s="248">
        <f>SUM(J143:J144)</f>
        <v>0</v>
      </c>
      <c r="K142" s="251">
        <f>SUM(K143:K144)</f>
        <v>0</v>
      </c>
      <c r="L142" s="252">
        <f t="shared" si="12"/>
        <v>0</v>
      </c>
      <c r="M142" s="253">
        <f>SUM(M143:M144)</f>
        <v>0</v>
      </c>
      <c r="N142" s="249">
        <f>SUM(N143:N144)</f>
        <v>0</v>
      </c>
      <c r="O142" s="252">
        <f t="shared" si="13"/>
        <v>0</v>
      </c>
      <c r="P142" s="76"/>
      <c r="R142" s="46"/>
    </row>
    <row r="143" spans="1:18" x14ac:dyDescent="0.25">
      <c r="A143" s="68">
        <v>2341</v>
      </c>
      <c r="B143" s="117" t="s">
        <v>156</v>
      </c>
      <c r="C143" s="118">
        <f t="shared" si="9"/>
        <v>300</v>
      </c>
      <c r="D143" s="124">
        <f>150+150</f>
        <v>300</v>
      </c>
      <c r="E143" s="244"/>
      <c r="F143" s="245">
        <f t="shared" si="10"/>
        <v>300</v>
      </c>
      <c r="G143" s="124"/>
      <c r="H143" s="125"/>
      <c r="I143" s="126">
        <f t="shared" si="11"/>
        <v>0</v>
      </c>
      <c r="J143" s="124"/>
      <c r="K143" s="125"/>
      <c r="L143" s="126">
        <f t="shared" si="12"/>
        <v>0</v>
      </c>
      <c r="M143" s="246"/>
      <c r="N143" s="244"/>
      <c r="O143" s="126">
        <f t="shared" si="13"/>
        <v>0</v>
      </c>
      <c r="P143" s="76"/>
      <c r="R143" s="46"/>
    </row>
    <row r="144" spans="1:18" ht="24" x14ac:dyDescent="0.25">
      <c r="A144" s="68">
        <v>2344</v>
      </c>
      <c r="B144" s="117" t="s">
        <v>157</v>
      </c>
      <c r="C144" s="118">
        <f t="shared" si="9"/>
        <v>0</v>
      </c>
      <c r="D144" s="124"/>
      <c r="E144" s="244"/>
      <c r="F144" s="245">
        <f t="shared" si="10"/>
        <v>0</v>
      </c>
      <c r="G144" s="124"/>
      <c r="H144" s="125"/>
      <c r="I144" s="126">
        <f t="shared" si="11"/>
        <v>0</v>
      </c>
      <c r="J144" s="124"/>
      <c r="K144" s="125"/>
      <c r="L144" s="126">
        <f t="shared" si="12"/>
        <v>0</v>
      </c>
      <c r="M144" s="246"/>
      <c r="N144" s="244"/>
      <c r="O144" s="126">
        <f t="shared" si="13"/>
        <v>0</v>
      </c>
      <c r="P144" s="76"/>
      <c r="R144" s="46"/>
    </row>
    <row r="145" spans="1:18" ht="24" x14ac:dyDescent="0.25">
      <c r="A145" s="234">
        <v>2350</v>
      </c>
      <c r="B145" s="164" t="s">
        <v>158</v>
      </c>
      <c r="C145" s="118">
        <f t="shared" si="9"/>
        <v>400</v>
      </c>
      <c r="D145" s="235">
        <f>SUM(D146:D151)</f>
        <v>400</v>
      </c>
      <c r="E145" s="236">
        <f>SUM(E146:E151)</f>
        <v>0</v>
      </c>
      <c r="F145" s="237">
        <f t="shared" si="10"/>
        <v>400</v>
      </c>
      <c r="G145" s="235">
        <f>SUM(G146:G151)</f>
        <v>0</v>
      </c>
      <c r="H145" s="238">
        <f>SUM(H146:H151)</f>
        <v>0</v>
      </c>
      <c r="I145" s="239">
        <f t="shared" si="11"/>
        <v>0</v>
      </c>
      <c r="J145" s="235">
        <f>SUM(J146:J151)</f>
        <v>0</v>
      </c>
      <c r="K145" s="238">
        <f>SUM(K146:K151)</f>
        <v>0</v>
      </c>
      <c r="L145" s="239">
        <f t="shared" si="12"/>
        <v>0</v>
      </c>
      <c r="M145" s="240">
        <f>SUM(M146:M151)</f>
        <v>0</v>
      </c>
      <c r="N145" s="236">
        <f>SUM(N146:N151)</f>
        <v>0</v>
      </c>
      <c r="O145" s="239">
        <f t="shared" si="13"/>
        <v>0</v>
      </c>
      <c r="P145" s="174"/>
      <c r="R145" s="46"/>
    </row>
    <row r="146" spans="1:18" x14ac:dyDescent="0.25">
      <c r="A146" s="58">
        <v>2351</v>
      </c>
      <c r="B146" s="106" t="s">
        <v>159</v>
      </c>
      <c r="C146" s="118">
        <f t="shared" si="9"/>
        <v>0</v>
      </c>
      <c r="D146" s="113"/>
      <c r="E146" s="241"/>
      <c r="F146" s="242">
        <f t="shared" si="10"/>
        <v>0</v>
      </c>
      <c r="G146" s="113"/>
      <c r="H146" s="114"/>
      <c r="I146" s="115">
        <f t="shared" si="11"/>
        <v>0</v>
      </c>
      <c r="J146" s="113"/>
      <c r="K146" s="114"/>
      <c r="L146" s="115">
        <f t="shared" si="12"/>
        <v>0</v>
      </c>
      <c r="M146" s="243"/>
      <c r="N146" s="241"/>
      <c r="O146" s="115">
        <f t="shared" si="13"/>
        <v>0</v>
      </c>
      <c r="P146" s="66"/>
      <c r="R146" s="46"/>
    </row>
    <row r="147" spans="1:18" x14ac:dyDescent="0.25">
      <c r="A147" s="68">
        <v>2352</v>
      </c>
      <c r="B147" s="117" t="s">
        <v>160</v>
      </c>
      <c r="C147" s="118">
        <f t="shared" si="9"/>
        <v>400</v>
      </c>
      <c r="D147" s="124">
        <f>200+200</f>
        <v>400</v>
      </c>
      <c r="E147" s="244"/>
      <c r="F147" s="245">
        <f t="shared" si="10"/>
        <v>400</v>
      </c>
      <c r="G147" s="124"/>
      <c r="H147" s="125"/>
      <c r="I147" s="126">
        <f t="shared" si="11"/>
        <v>0</v>
      </c>
      <c r="J147" s="124"/>
      <c r="K147" s="125"/>
      <c r="L147" s="126">
        <f t="shared" si="12"/>
        <v>0</v>
      </c>
      <c r="M147" s="246"/>
      <c r="N147" s="244"/>
      <c r="O147" s="126">
        <f t="shared" si="13"/>
        <v>0</v>
      </c>
      <c r="P147" s="76"/>
      <c r="R147" s="46"/>
    </row>
    <row r="148" spans="1:18" ht="24" x14ac:dyDescent="0.25">
      <c r="A148" s="68">
        <v>2353</v>
      </c>
      <c r="B148" s="117" t="s">
        <v>161</v>
      </c>
      <c r="C148" s="118">
        <f t="shared" si="9"/>
        <v>0</v>
      </c>
      <c r="D148" s="124"/>
      <c r="E148" s="244"/>
      <c r="F148" s="245">
        <f t="shared" si="10"/>
        <v>0</v>
      </c>
      <c r="G148" s="124"/>
      <c r="H148" s="125"/>
      <c r="I148" s="126">
        <f t="shared" si="11"/>
        <v>0</v>
      </c>
      <c r="J148" s="124"/>
      <c r="K148" s="125"/>
      <c r="L148" s="126">
        <f t="shared" si="12"/>
        <v>0</v>
      </c>
      <c r="M148" s="246"/>
      <c r="N148" s="244"/>
      <c r="O148" s="126">
        <f t="shared" si="13"/>
        <v>0</v>
      </c>
      <c r="P148" s="76"/>
      <c r="R148" s="46"/>
    </row>
    <row r="149" spans="1:18" ht="24" x14ac:dyDescent="0.25">
      <c r="A149" s="68">
        <v>2354</v>
      </c>
      <c r="B149" s="117" t="s">
        <v>162</v>
      </c>
      <c r="C149" s="118">
        <f t="shared" si="9"/>
        <v>0</v>
      </c>
      <c r="D149" s="124"/>
      <c r="E149" s="244"/>
      <c r="F149" s="245">
        <f t="shared" si="10"/>
        <v>0</v>
      </c>
      <c r="G149" s="124"/>
      <c r="H149" s="125"/>
      <c r="I149" s="126">
        <f t="shared" si="11"/>
        <v>0</v>
      </c>
      <c r="J149" s="124"/>
      <c r="K149" s="125"/>
      <c r="L149" s="126">
        <f t="shared" si="12"/>
        <v>0</v>
      </c>
      <c r="M149" s="246"/>
      <c r="N149" s="244"/>
      <c r="O149" s="126">
        <f t="shared" si="13"/>
        <v>0</v>
      </c>
      <c r="P149" s="76"/>
      <c r="R149" s="46"/>
    </row>
    <row r="150" spans="1:18" ht="24" x14ac:dyDescent="0.25">
      <c r="A150" s="68">
        <v>2355</v>
      </c>
      <c r="B150" s="117" t="s">
        <v>163</v>
      </c>
      <c r="C150" s="118">
        <f t="shared" si="9"/>
        <v>0</v>
      </c>
      <c r="D150" s="124"/>
      <c r="E150" s="244"/>
      <c r="F150" s="245">
        <f t="shared" si="10"/>
        <v>0</v>
      </c>
      <c r="G150" s="124"/>
      <c r="H150" s="125"/>
      <c r="I150" s="126">
        <f t="shared" si="11"/>
        <v>0</v>
      </c>
      <c r="J150" s="124"/>
      <c r="K150" s="125"/>
      <c r="L150" s="126">
        <f t="shared" si="12"/>
        <v>0</v>
      </c>
      <c r="M150" s="246"/>
      <c r="N150" s="244"/>
      <c r="O150" s="126">
        <f t="shared" si="13"/>
        <v>0</v>
      </c>
      <c r="P150" s="76"/>
      <c r="R150" s="46"/>
    </row>
    <row r="151" spans="1:18" ht="24" x14ac:dyDescent="0.25">
      <c r="A151" s="68">
        <v>2359</v>
      </c>
      <c r="B151" s="117" t="s">
        <v>164</v>
      </c>
      <c r="C151" s="118">
        <f t="shared" si="9"/>
        <v>0</v>
      </c>
      <c r="D151" s="124"/>
      <c r="E151" s="244"/>
      <c r="F151" s="245">
        <f t="shared" si="10"/>
        <v>0</v>
      </c>
      <c r="G151" s="124"/>
      <c r="H151" s="125"/>
      <c r="I151" s="126">
        <f t="shared" si="11"/>
        <v>0</v>
      </c>
      <c r="J151" s="124"/>
      <c r="K151" s="125"/>
      <c r="L151" s="126">
        <f t="shared" si="12"/>
        <v>0</v>
      </c>
      <c r="M151" s="246"/>
      <c r="N151" s="244"/>
      <c r="O151" s="126">
        <f t="shared" si="13"/>
        <v>0</v>
      </c>
      <c r="P151" s="76"/>
      <c r="R151" s="46"/>
    </row>
    <row r="152" spans="1:18" ht="24.75" customHeight="1" x14ac:dyDescent="0.25">
      <c r="A152" s="247">
        <v>2360</v>
      </c>
      <c r="B152" s="117" t="s">
        <v>165</v>
      </c>
      <c r="C152" s="118">
        <f t="shared" si="9"/>
        <v>31843</v>
      </c>
      <c r="D152" s="248">
        <f>SUM(D153:D159)</f>
        <v>14740</v>
      </c>
      <c r="E152" s="249">
        <f>SUM(E153:E159)</f>
        <v>0</v>
      </c>
      <c r="F152" s="250">
        <f t="shared" si="10"/>
        <v>14740</v>
      </c>
      <c r="G152" s="248">
        <f>SUM(G153:G159)</f>
        <v>17103</v>
      </c>
      <c r="H152" s="251">
        <f>SUM(H153:H159)</f>
        <v>0</v>
      </c>
      <c r="I152" s="252">
        <f t="shared" si="11"/>
        <v>17103</v>
      </c>
      <c r="J152" s="248">
        <f>SUM(J153:J159)</f>
        <v>0</v>
      </c>
      <c r="K152" s="251">
        <f>SUM(K153:K159)</f>
        <v>0</v>
      </c>
      <c r="L152" s="252">
        <f t="shared" si="12"/>
        <v>0</v>
      </c>
      <c r="M152" s="253">
        <f>SUM(M153:M159)</f>
        <v>0</v>
      </c>
      <c r="N152" s="249">
        <f>SUM(N153:N159)</f>
        <v>0</v>
      </c>
      <c r="O152" s="252">
        <f t="shared" si="13"/>
        <v>0</v>
      </c>
      <c r="P152" s="76"/>
      <c r="R152" s="46"/>
    </row>
    <row r="153" spans="1:18" x14ac:dyDescent="0.25">
      <c r="A153" s="67">
        <v>2361</v>
      </c>
      <c r="B153" s="117" t="s">
        <v>166</v>
      </c>
      <c r="C153" s="118">
        <f t="shared" si="9"/>
        <v>1600</v>
      </c>
      <c r="D153" s="124">
        <f>900+700</f>
        <v>1600</v>
      </c>
      <c r="E153" s="244"/>
      <c r="F153" s="245">
        <f t="shared" si="10"/>
        <v>1600</v>
      </c>
      <c r="G153" s="124"/>
      <c r="H153" s="125"/>
      <c r="I153" s="126">
        <f t="shared" si="11"/>
        <v>0</v>
      </c>
      <c r="J153" s="124"/>
      <c r="K153" s="125"/>
      <c r="L153" s="126">
        <f t="shared" si="12"/>
        <v>0</v>
      </c>
      <c r="M153" s="246"/>
      <c r="N153" s="244"/>
      <c r="O153" s="126">
        <f t="shared" si="13"/>
        <v>0</v>
      </c>
      <c r="P153" s="76"/>
      <c r="R153" s="46"/>
    </row>
    <row r="154" spans="1:18" ht="24" x14ac:dyDescent="0.25">
      <c r="A154" s="67">
        <v>2362</v>
      </c>
      <c r="B154" s="117" t="s">
        <v>167</v>
      </c>
      <c r="C154" s="118">
        <f t="shared" si="9"/>
        <v>0</v>
      </c>
      <c r="D154" s="124"/>
      <c r="E154" s="244"/>
      <c r="F154" s="245">
        <f t="shared" si="10"/>
        <v>0</v>
      </c>
      <c r="G154" s="124"/>
      <c r="H154" s="125"/>
      <c r="I154" s="126">
        <f t="shared" si="11"/>
        <v>0</v>
      </c>
      <c r="J154" s="124"/>
      <c r="K154" s="125"/>
      <c r="L154" s="126">
        <f t="shared" si="12"/>
        <v>0</v>
      </c>
      <c r="M154" s="246"/>
      <c r="N154" s="244"/>
      <c r="O154" s="126">
        <f t="shared" si="13"/>
        <v>0</v>
      </c>
      <c r="P154" s="76"/>
      <c r="R154" s="46"/>
    </row>
    <row r="155" spans="1:18" x14ac:dyDescent="0.25">
      <c r="A155" s="67">
        <v>2363</v>
      </c>
      <c r="B155" s="117" t="s">
        <v>168</v>
      </c>
      <c r="C155" s="118">
        <f t="shared" si="9"/>
        <v>30243</v>
      </c>
      <c r="D155" s="124">
        <f>13110+30-30+30</f>
        <v>13140</v>
      </c>
      <c r="E155" s="244"/>
      <c r="F155" s="245">
        <f t="shared" si="10"/>
        <v>13140</v>
      </c>
      <c r="G155" s="124">
        <v>17103</v>
      </c>
      <c r="H155" s="125"/>
      <c r="I155" s="126">
        <f t="shared" si="11"/>
        <v>17103</v>
      </c>
      <c r="J155" s="124"/>
      <c r="K155" s="125"/>
      <c r="L155" s="126">
        <f t="shared" si="12"/>
        <v>0</v>
      </c>
      <c r="M155" s="246"/>
      <c r="N155" s="244"/>
      <c r="O155" s="126">
        <f t="shared" si="13"/>
        <v>0</v>
      </c>
      <c r="P155" s="76"/>
      <c r="R155" s="46"/>
    </row>
    <row r="156" spans="1:18" x14ac:dyDescent="0.25">
      <c r="A156" s="67">
        <v>2364</v>
      </c>
      <c r="B156" s="117" t="s">
        <v>169</v>
      </c>
      <c r="C156" s="118">
        <f t="shared" si="9"/>
        <v>0</v>
      </c>
      <c r="D156" s="124"/>
      <c r="E156" s="244"/>
      <c r="F156" s="245">
        <f t="shared" si="10"/>
        <v>0</v>
      </c>
      <c r="G156" s="124"/>
      <c r="H156" s="125"/>
      <c r="I156" s="126">
        <f t="shared" si="11"/>
        <v>0</v>
      </c>
      <c r="J156" s="124"/>
      <c r="K156" s="125"/>
      <c r="L156" s="126">
        <f t="shared" si="12"/>
        <v>0</v>
      </c>
      <c r="M156" s="246"/>
      <c r="N156" s="244"/>
      <c r="O156" s="126">
        <f t="shared" si="13"/>
        <v>0</v>
      </c>
      <c r="P156" s="76"/>
      <c r="R156" s="46"/>
    </row>
    <row r="157" spans="1:18" ht="12.75" customHeight="1" x14ac:dyDescent="0.25">
      <c r="A157" s="67">
        <v>2365</v>
      </c>
      <c r="B157" s="117" t="s">
        <v>170</v>
      </c>
      <c r="C157" s="118">
        <f t="shared" si="9"/>
        <v>0</v>
      </c>
      <c r="D157" s="124"/>
      <c r="E157" s="244"/>
      <c r="F157" s="245">
        <f t="shared" si="10"/>
        <v>0</v>
      </c>
      <c r="G157" s="124"/>
      <c r="H157" s="125"/>
      <c r="I157" s="126">
        <f t="shared" si="11"/>
        <v>0</v>
      </c>
      <c r="J157" s="124"/>
      <c r="K157" s="125"/>
      <c r="L157" s="126">
        <f t="shared" si="12"/>
        <v>0</v>
      </c>
      <c r="M157" s="246"/>
      <c r="N157" s="244"/>
      <c r="O157" s="126">
        <f t="shared" si="13"/>
        <v>0</v>
      </c>
      <c r="P157" s="76"/>
      <c r="R157" s="46"/>
    </row>
    <row r="158" spans="1:18" ht="42.75" customHeight="1" x14ac:dyDescent="0.25">
      <c r="A158" s="67">
        <v>2366</v>
      </c>
      <c r="B158" s="117" t="s">
        <v>171</v>
      </c>
      <c r="C158" s="118">
        <f t="shared" si="9"/>
        <v>0</v>
      </c>
      <c r="D158" s="124"/>
      <c r="E158" s="244"/>
      <c r="F158" s="245">
        <f t="shared" si="10"/>
        <v>0</v>
      </c>
      <c r="G158" s="124"/>
      <c r="H158" s="125"/>
      <c r="I158" s="126">
        <f t="shared" si="11"/>
        <v>0</v>
      </c>
      <c r="J158" s="124"/>
      <c r="K158" s="125"/>
      <c r="L158" s="126">
        <f t="shared" si="12"/>
        <v>0</v>
      </c>
      <c r="M158" s="246"/>
      <c r="N158" s="244"/>
      <c r="O158" s="126">
        <f t="shared" si="13"/>
        <v>0</v>
      </c>
      <c r="P158" s="76"/>
      <c r="R158" s="46"/>
    </row>
    <row r="159" spans="1:18" ht="48" x14ac:dyDescent="0.25">
      <c r="A159" s="67">
        <v>2369</v>
      </c>
      <c r="B159" s="117" t="s">
        <v>172</v>
      </c>
      <c r="C159" s="118">
        <f t="shared" si="9"/>
        <v>0</v>
      </c>
      <c r="D159" s="124"/>
      <c r="E159" s="244"/>
      <c r="F159" s="245">
        <f t="shared" si="10"/>
        <v>0</v>
      </c>
      <c r="G159" s="124"/>
      <c r="H159" s="125"/>
      <c r="I159" s="126">
        <f t="shared" si="11"/>
        <v>0</v>
      </c>
      <c r="J159" s="124"/>
      <c r="K159" s="125"/>
      <c r="L159" s="126">
        <f t="shared" si="12"/>
        <v>0</v>
      </c>
      <c r="M159" s="246"/>
      <c r="N159" s="244"/>
      <c r="O159" s="126">
        <f t="shared" si="13"/>
        <v>0</v>
      </c>
      <c r="P159" s="76"/>
      <c r="R159" s="46"/>
    </row>
    <row r="160" spans="1:18" x14ac:dyDescent="0.25">
      <c r="A160" s="234">
        <v>2370</v>
      </c>
      <c r="B160" s="164" t="s">
        <v>173</v>
      </c>
      <c r="C160" s="118">
        <f t="shared" si="9"/>
        <v>2500</v>
      </c>
      <c r="D160" s="254">
        <v>2500</v>
      </c>
      <c r="E160" s="255"/>
      <c r="F160" s="256">
        <f t="shared" si="10"/>
        <v>2500</v>
      </c>
      <c r="G160" s="254"/>
      <c r="H160" s="257"/>
      <c r="I160" s="258">
        <f t="shared" si="11"/>
        <v>0</v>
      </c>
      <c r="J160" s="254"/>
      <c r="K160" s="257"/>
      <c r="L160" s="258">
        <f t="shared" si="12"/>
        <v>0</v>
      </c>
      <c r="M160" s="259"/>
      <c r="N160" s="255"/>
      <c r="O160" s="258">
        <f t="shared" si="13"/>
        <v>0</v>
      </c>
      <c r="P160" s="174"/>
      <c r="R160" s="46"/>
    </row>
    <row r="161" spans="1:18" x14ac:dyDescent="0.25">
      <c r="A161" s="234">
        <v>2380</v>
      </c>
      <c r="B161" s="164" t="s">
        <v>174</v>
      </c>
      <c r="C161" s="118">
        <f t="shared" si="9"/>
        <v>0</v>
      </c>
      <c r="D161" s="235">
        <f>SUM(D162:D163)</f>
        <v>0</v>
      </c>
      <c r="E161" s="236">
        <f>SUM(E162:E163)</f>
        <v>0</v>
      </c>
      <c r="F161" s="237">
        <f t="shared" si="10"/>
        <v>0</v>
      </c>
      <c r="G161" s="235">
        <f>SUM(G162:G163)</f>
        <v>0</v>
      </c>
      <c r="H161" s="238">
        <f>SUM(H162:H163)</f>
        <v>0</v>
      </c>
      <c r="I161" s="239">
        <f t="shared" si="11"/>
        <v>0</v>
      </c>
      <c r="J161" s="235">
        <f>SUM(J162:J163)</f>
        <v>0</v>
      </c>
      <c r="K161" s="238">
        <f>SUM(K162:K163)</f>
        <v>0</v>
      </c>
      <c r="L161" s="239">
        <f t="shared" si="12"/>
        <v>0</v>
      </c>
      <c r="M161" s="240">
        <f>SUM(M162:M163)</f>
        <v>0</v>
      </c>
      <c r="N161" s="236">
        <f>SUM(N162:N163)</f>
        <v>0</v>
      </c>
      <c r="O161" s="239">
        <f t="shared" si="13"/>
        <v>0</v>
      </c>
      <c r="P161" s="174"/>
      <c r="R161" s="46"/>
    </row>
    <row r="162" spans="1:18" x14ac:dyDescent="0.25">
      <c r="A162" s="57">
        <v>2381</v>
      </c>
      <c r="B162" s="106" t="s">
        <v>175</v>
      </c>
      <c r="C162" s="118">
        <f t="shared" si="9"/>
        <v>0</v>
      </c>
      <c r="D162" s="113"/>
      <c r="E162" s="241"/>
      <c r="F162" s="242">
        <f t="shared" si="10"/>
        <v>0</v>
      </c>
      <c r="G162" s="113"/>
      <c r="H162" s="114"/>
      <c r="I162" s="115">
        <f t="shared" si="11"/>
        <v>0</v>
      </c>
      <c r="J162" s="113"/>
      <c r="K162" s="114"/>
      <c r="L162" s="115">
        <f t="shared" si="12"/>
        <v>0</v>
      </c>
      <c r="M162" s="243"/>
      <c r="N162" s="241"/>
      <c r="O162" s="115">
        <f t="shared" si="13"/>
        <v>0</v>
      </c>
      <c r="P162" s="66"/>
      <c r="R162" s="46"/>
    </row>
    <row r="163" spans="1:18" ht="24" x14ac:dyDescent="0.25">
      <c r="A163" s="67">
        <v>2389</v>
      </c>
      <c r="B163" s="117" t="s">
        <v>176</v>
      </c>
      <c r="C163" s="118">
        <f t="shared" si="9"/>
        <v>0</v>
      </c>
      <c r="D163" s="124"/>
      <c r="E163" s="244"/>
      <c r="F163" s="245">
        <f t="shared" si="10"/>
        <v>0</v>
      </c>
      <c r="G163" s="124"/>
      <c r="H163" s="125"/>
      <c r="I163" s="126">
        <f t="shared" si="11"/>
        <v>0</v>
      </c>
      <c r="J163" s="124"/>
      <c r="K163" s="125"/>
      <c r="L163" s="126">
        <f t="shared" si="12"/>
        <v>0</v>
      </c>
      <c r="M163" s="246"/>
      <c r="N163" s="244"/>
      <c r="O163" s="126">
        <f t="shared" si="13"/>
        <v>0</v>
      </c>
      <c r="P163" s="76"/>
      <c r="R163" s="46"/>
    </row>
    <row r="164" spans="1:18" x14ac:dyDescent="0.25">
      <c r="A164" s="234">
        <v>2390</v>
      </c>
      <c r="B164" s="164" t="s">
        <v>177</v>
      </c>
      <c r="C164" s="118">
        <f t="shared" si="9"/>
        <v>0</v>
      </c>
      <c r="D164" s="254"/>
      <c r="E164" s="255"/>
      <c r="F164" s="256">
        <f t="shared" si="10"/>
        <v>0</v>
      </c>
      <c r="G164" s="254"/>
      <c r="H164" s="257"/>
      <c r="I164" s="258">
        <f t="shared" si="11"/>
        <v>0</v>
      </c>
      <c r="J164" s="254"/>
      <c r="K164" s="257"/>
      <c r="L164" s="258">
        <f t="shared" si="12"/>
        <v>0</v>
      </c>
      <c r="M164" s="259"/>
      <c r="N164" s="255"/>
      <c r="O164" s="258">
        <f t="shared" si="13"/>
        <v>0</v>
      </c>
      <c r="P164" s="174"/>
      <c r="R164" s="46"/>
    </row>
    <row r="165" spans="1:18" x14ac:dyDescent="0.25">
      <c r="A165" s="90">
        <v>2400</v>
      </c>
      <c r="B165" s="227" t="s">
        <v>178</v>
      </c>
      <c r="C165" s="91">
        <f t="shared" si="9"/>
        <v>0</v>
      </c>
      <c r="D165" s="274"/>
      <c r="E165" s="275"/>
      <c r="F165" s="276">
        <f t="shared" si="10"/>
        <v>0</v>
      </c>
      <c r="G165" s="274"/>
      <c r="H165" s="277"/>
      <c r="I165" s="278">
        <f t="shared" si="11"/>
        <v>0</v>
      </c>
      <c r="J165" s="274"/>
      <c r="K165" s="277"/>
      <c r="L165" s="278">
        <f t="shared" si="12"/>
        <v>0</v>
      </c>
      <c r="M165" s="279"/>
      <c r="N165" s="275"/>
      <c r="O165" s="278">
        <f t="shared" si="13"/>
        <v>0</v>
      </c>
      <c r="P165" s="100"/>
      <c r="R165" s="46"/>
    </row>
    <row r="166" spans="1:18" ht="24" x14ac:dyDescent="0.25">
      <c r="A166" s="90">
        <v>2500</v>
      </c>
      <c r="B166" s="227" t="s">
        <v>179</v>
      </c>
      <c r="C166" s="91">
        <f t="shared" si="9"/>
        <v>0</v>
      </c>
      <c r="D166" s="102">
        <f>SUM(D167,D172)</f>
        <v>0</v>
      </c>
      <c r="E166" s="228">
        <f>SUM(E167,E172)</f>
        <v>0</v>
      </c>
      <c r="F166" s="229">
        <f t="shared" si="10"/>
        <v>0</v>
      </c>
      <c r="G166" s="102">
        <f t="shared" ref="G166:K166" si="15">SUM(G167,G172)</f>
        <v>0</v>
      </c>
      <c r="H166" s="103">
        <f t="shared" si="15"/>
        <v>0</v>
      </c>
      <c r="I166" s="104">
        <f t="shared" si="11"/>
        <v>0</v>
      </c>
      <c r="J166" s="102">
        <f t="shared" si="15"/>
        <v>0</v>
      </c>
      <c r="K166" s="103">
        <f t="shared" si="15"/>
        <v>0</v>
      </c>
      <c r="L166" s="104">
        <f t="shared" si="12"/>
        <v>0</v>
      </c>
      <c r="M166" s="230">
        <f t="shared" ref="M166:N166" si="16">SUM(M167,M172)</f>
        <v>0</v>
      </c>
      <c r="N166" s="231">
        <f t="shared" si="16"/>
        <v>0</v>
      </c>
      <c r="O166" s="232">
        <f t="shared" si="13"/>
        <v>0</v>
      </c>
      <c r="P166" s="233"/>
      <c r="R166" s="46"/>
    </row>
    <row r="167" spans="1:18" ht="16.5" customHeight="1" x14ac:dyDescent="0.25">
      <c r="A167" s="261">
        <v>2510</v>
      </c>
      <c r="B167" s="106" t="s">
        <v>180</v>
      </c>
      <c r="C167" s="107">
        <f t="shared" si="9"/>
        <v>0</v>
      </c>
      <c r="D167" s="262">
        <f>SUM(D168:D171)</f>
        <v>0</v>
      </c>
      <c r="E167" s="263">
        <f>SUM(E168:E171)</f>
        <v>0</v>
      </c>
      <c r="F167" s="264">
        <f t="shared" si="10"/>
        <v>0</v>
      </c>
      <c r="G167" s="262">
        <f t="shared" ref="G167:K167" si="17">SUM(G168:G171)</f>
        <v>0</v>
      </c>
      <c r="H167" s="265">
        <f t="shared" si="17"/>
        <v>0</v>
      </c>
      <c r="I167" s="266">
        <f t="shared" si="11"/>
        <v>0</v>
      </c>
      <c r="J167" s="262">
        <f t="shared" si="17"/>
        <v>0</v>
      </c>
      <c r="K167" s="265">
        <f t="shared" si="17"/>
        <v>0</v>
      </c>
      <c r="L167" s="266">
        <f t="shared" si="12"/>
        <v>0</v>
      </c>
      <c r="M167" s="280">
        <f t="shared" ref="M167:N167" si="18">SUM(M168:M171)</f>
        <v>0</v>
      </c>
      <c r="N167" s="281">
        <f t="shared" si="18"/>
        <v>0</v>
      </c>
      <c r="O167" s="282">
        <f t="shared" si="13"/>
        <v>0</v>
      </c>
      <c r="P167" s="140"/>
      <c r="R167" s="46"/>
    </row>
    <row r="168" spans="1:18" ht="24" x14ac:dyDescent="0.25">
      <c r="A168" s="68">
        <v>2512</v>
      </c>
      <c r="B168" s="117" t="s">
        <v>181</v>
      </c>
      <c r="C168" s="118">
        <f t="shared" si="9"/>
        <v>0</v>
      </c>
      <c r="D168" s="124"/>
      <c r="E168" s="244"/>
      <c r="F168" s="245">
        <f t="shared" si="10"/>
        <v>0</v>
      </c>
      <c r="G168" s="124"/>
      <c r="H168" s="125"/>
      <c r="I168" s="126">
        <f t="shared" si="11"/>
        <v>0</v>
      </c>
      <c r="J168" s="124"/>
      <c r="K168" s="125"/>
      <c r="L168" s="126">
        <f t="shared" si="12"/>
        <v>0</v>
      </c>
      <c r="M168" s="246"/>
      <c r="N168" s="244"/>
      <c r="O168" s="126">
        <f t="shared" si="13"/>
        <v>0</v>
      </c>
      <c r="P168" s="76"/>
      <c r="R168" s="46"/>
    </row>
    <row r="169" spans="1:18" ht="36" x14ac:dyDescent="0.25">
      <c r="A169" s="68">
        <v>2513</v>
      </c>
      <c r="B169" s="117" t="s">
        <v>182</v>
      </c>
      <c r="C169" s="118">
        <f t="shared" si="9"/>
        <v>0</v>
      </c>
      <c r="D169" s="124"/>
      <c r="E169" s="244"/>
      <c r="F169" s="245">
        <f t="shared" si="10"/>
        <v>0</v>
      </c>
      <c r="G169" s="124"/>
      <c r="H169" s="125"/>
      <c r="I169" s="126">
        <f t="shared" si="11"/>
        <v>0</v>
      </c>
      <c r="J169" s="124"/>
      <c r="K169" s="125"/>
      <c r="L169" s="126">
        <f t="shared" si="12"/>
        <v>0</v>
      </c>
      <c r="M169" s="246"/>
      <c r="N169" s="244"/>
      <c r="O169" s="126">
        <f t="shared" si="13"/>
        <v>0</v>
      </c>
      <c r="P169" s="76"/>
      <c r="R169" s="46"/>
    </row>
    <row r="170" spans="1:18" ht="24" x14ac:dyDescent="0.25">
      <c r="A170" s="68">
        <v>2515</v>
      </c>
      <c r="B170" s="117" t="s">
        <v>183</v>
      </c>
      <c r="C170" s="118">
        <f t="shared" si="9"/>
        <v>0</v>
      </c>
      <c r="D170" s="124"/>
      <c r="E170" s="244"/>
      <c r="F170" s="245">
        <f t="shared" si="10"/>
        <v>0</v>
      </c>
      <c r="G170" s="124"/>
      <c r="H170" s="125"/>
      <c r="I170" s="126">
        <f t="shared" si="11"/>
        <v>0</v>
      </c>
      <c r="J170" s="124"/>
      <c r="K170" s="125"/>
      <c r="L170" s="126">
        <f t="shared" si="12"/>
        <v>0</v>
      </c>
      <c r="M170" s="246"/>
      <c r="N170" s="244"/>
      <c r="O170" s="126">
        <f t="shared" si="13"/>
        <v>0</v>
      </c>
      <c r="P170" s="76"/>
      <c r="R170" s="46"/>
    </row>
    <row r="171" spans="1:18" ht="24" x14ac:dyDescent="0.25">
      <c r="A171" s="68">
        <v>2519</v>
      </c>
      <c r="B171" s="117" t="s">
        <v>184</v>
      </c>
      <c r="C171" s="118">
        <f t="shared" si="9"/>
        <v>0</v>
      </c>
      <c r="D171" s="124"/>
      <c r="E171" s="244"/>
      <c r="F171" s="245">
        <f t="shared" si="10"/>
        <v>0</v>
      </c>
      <c r="G171" s="124"/>
      <c r="H171" s="125"/>
      <c r="I171" s="126">
        <f t="shared" si="11"/>
        <v>0</v>
      </c>
      <c r="J171" s="124"/>
      <c r="K171" s="125"/>
      <c r="L171" s="126">
        <f t="shared" si="12"/>
        <v>0</v>
      </c>
      <c r="M171" s="246"/>
      <c r="N171" s="244"/>
      <c r="O171" s="126">
        <f t="shared" si="13"/>
        <v>0</v>
      </c>
      <c r="P171" s="76"/>
      <c r="R171" s="46"/>
    </row>
    <row r="172" spans="1:18" ht="24" x14ac:dyDescent="0.25">
      <c r="A172" s="247">
        <v>2520</v>
      </c>
      <c r="B172" s="117" t="s">
        <v>185</v>
      </c>
      <c r="C172" s="118">
        <f t="shared" si="9"/>
        <v>0</v>
      </c>
      <c r="D172" s="124"/>
      <c r="E172" s="244"/>
      <c r="F172" s="245">
        <f t="shared" si="10"/>
        <v>0</v>
      </c>
      <c r="G172" s="124"/>
      <c r="H172" s="125"/>
      <c r="I172" s="126">
        <f t="shared" si="11"/>
        <v>0</v>
      </c>
      <c r="J172" s="124"/>
      <c r="K172" s="125"/>
      <c r="L172" s="126">
        <f t="shared" si="12"/>
        <v>0</v>
      </c>
      <c r="M172" s="246"/>
      <c r="N172" s="244"/>
      <c r="O172" s="126">
        <f t="shared" si="13"/>
        <v>0</v>
      </c>
      <c r="P172" s="76"/>
      <c r="R172" s="46"/>
    </row>
    <row r="173" spans="1:18" s="283" customFormat="1" ht="48" x14ac:dyDescent="0.25">
      <c r="A173" s="27">
        <v>2800</v>
      </c>
      <c r="B173" s="106" t="s">
        <v>186</v>
      </c>
      <c r="C173" s="107">
        <f t="shared" si="9"/>
        <v>0</v>
      </c>
      <c r="D173" s="60"/>
      <c r="E173" s="61"/>
      <c r="F173" s="62">
        <f t="shared" si="10"/>
        <v>0</v>
      </c>
      <c r="G173" s="60"/>
      <c r="H173" s="63"/>
      <c r="I173" s="64">
        <f t="shared" si="11"/>
        <v>0</v>
      </c>
      <c r="J173" s="60"/>
      <c r="K173" s="63"/>
      <c r="L173" s="64">
        <f t="shared" si="12"/>
        <v>0</v>
      </c>
      <c r="M173" s="65"/>
      <c r="N173" s="61"/>
      <c r="O173" s="64">
        <f t="shared" si="13"/>
        <v>0</v>
      </c>
      <c r="P173" s="66"/>
      <c r="R173" s="46"/>
    </row>
    <row r="174" spans="1:18" x14ac:dyDescent="0.25">
      <c r="A174" s="218">
        <v>3000</v>
      </c>
      <c r="B174" s="218" t="s">
        <v>187</v>
      </c>
      <c r="C174" s="219">
        <f t="shared" si="9"/>
        <v>0</v>
      </c>
      <c r="D174" s="220">
        <f>SUM(D175,D185)</f>
        <v>0</v>
      </c>
      <c r="E174" s="221">
        <f>SUM(E175,E185)</f>
        <v>0</v>
      </c>
      <c r="F174" s="222">
        <f t="shared" si="10"/>
        <v>0</v>
      </c>
      <c r="G174" s="220">
        <f>SUM(G175,G185)</f>
        <v>0</v>
      </c>
      <c r="H174" s="223">
        <f>SUM(H175,H185)</f>
        <v>0</v>
      </c>
      <c r="I174" s="224">
        <f t="shared" si="11"/>
        <v>0</v>
      </c>
      <c r="J174" s="220">
        <f>SUM(J175,J185)</f>
        <v>0</v>
      </c>
      <c r="K174" s="223">
        <f>SUM(K175,K185)</f>
        <v>0</v>
      </c>
      <c r="L174" s="224">
        <f t="shared" si="12"/>
        <v>0</v>
      </c>
      <c r="M174" s="225">
        <f>SUM(M175,M185)</f>
        <v>0</v>
      </c>
      <c r="N174" s="221">
        <f>SUM(N175,N185)</f>
        <v>0</v>
      </c>
      <c r="O174" s="224">
        <f t="shared" si="13"/>
        <v>0</v>
      </c>
      <c r="P174" s="226"/>
      <c r="R174" s="46"/>
    </row>
    <row r="175" spans="1:18" ht="24" x14ac:dyDescent="0.25">
      <c r="A175" s="90">
        <v>3200</v>
      </c>
      <c r="B175" s="284" t="s">
        <v>188</v>
      </c>
      <c r="C175" s="91">
        <f t="shared" si="9"/>
        <v>0</v>
      </c>
      <c r="D175" s="102">
        <f>SUM(D176,D180)</f>
        <v>0</v>
      </c>
      <c r="E175" s="228">
        <f>SUM(E176,E180)</f>
        <v>0</v>
      </c>
      <c r="F175" s="229">
        <f t="shared" si="10"/>
        <v>0</v>
      </c>
      <c r="G175" s="102">
        <f t="shared" ref="G175:K175" si="19">SUM(G176,G180)</f>
        <v>0</v>
      </c>
      <c r="H175" s="103">
        <f t="shared" si="19"/>
        <v>0</v>
      </c>
      <c r="I175" s="104">
        <f t="shared" si="11"/>
        <v>0</v>
      </c>
      <c r="J175" s="102">
        <f t="shared" si="19"/>
        <v>0</v>
      </c>
      <c r="K175" s="103">
        <f t="shared" si="19"/>
        <v>0</v>
      </c>
      <c r="L175" s="104">
        <f t="shared" si="12"/>
        <v>0</v>
      </c>
      <c r="M175" s="230">
        <f t="shared" ref="M175:N175" si="20">SUM(M176,M180)</f>
        <v>0</v>
      </c>
      <c r="N175" s="231">
        <f t="shared" si="20"/>
        <v>0</v>
      </c>
      <c r="O175" s="232">
        <f t="shared" si="13"/>
        <v>0</v>
      </c>
      <c r="P175" s="233"/>
      <c r="R175" s="46"/>
    </row>
    <row r="176" spans="1:18" ht="50.25" customHeight="1" x14ac:dyDescent="0.25">
      <c r="A176" s="261">
        <v>3260</v>
      </c>
      <c r="B176" s="106" t="s">
        <v>189</v>
      </c>
      <c r="C176" s="107">
        <f t="shared" si="9"/>
        <v>0</v>
      </c>
      <c r="D176" s="262">
        <f>SUM(D177:D179)</f>
        <v>0</v>
      </c>
      <c r="E176" s="263">
        <f>SUM(E177:E179)</f>
        <v>0</v>
      </c>
      <c r="F176" s="264">
        <f t="shared" si="10"/>
        <v>0</v>
      </c>
      <c r="G176" s="262">
        <f>SUM(G177:G179)</f>
        <v>0</v>
      </c>
      <c r="H176" s="265">
        <f>SUM(H177:H179)</f>
        <v>0</v>
      </c>
      <c r="I176" s="266">
        <f t="shared" si="11"/>
        <v>0</v>
      </c>
      <c r="J176" s="262">
        <f>SUM(J177:J179)</f>
        <v>0</v>
      </c>
      <c r="K176" s="265">
        <f>SUM(K177:K179)</f>
        <v>0</v>
      </c>
      <c r="L176" s="266">
        <f t="shared" si="12"/>
        <v>0</v>
      </c>
      <c r="M176" s="267">
        <f>SUM(M177:M179)</f>
        <v>0</v>
      </c>
      <c r="N176" s="263">
        <f>SUM(N177:N179)</f>
        <v>0</v>
      </c>
      <c r="O176" s="266">
        <f t="shared" si="13"/>
        <v>0</v>
      </c>
      <c r="P176" s="66"/>
      <c r="R176" s="46"/>
    </row>
    <row r="177" spans="1:18" ht="24" x14ac:dyDescent="0.25">
      <c r="A177" s="68">
        <v>3261</v>
      </c>
      <c r="B177" s="117" t="s">
        <v>190</v>
      </c>
      <c r="C177" s="118">
        <f t="shared" si="9"/>
        <v>0</v>
      </c>
      <c r="D177" s="124"/>
      <c r="E177" s="244"/>
      <c r="F177" s="245">
        <f t="shared" si="10"/>
        <v>0</v>
      </c>
      <c r="G177" s="124"/>
      <c r="H177" s="125"/>
      <c r="I177" s="126">
        <f t="shared" si="11"/>
        <v>0</v>
      </c>
      <c r="J177" s="124"/>
      <c r="K177" s="125"/>
      <c r="L177" s="126">
        <f t="shared" si="12"/>
        <v>0</v>
      </c>
      <c r="M177" s="246"/>
      <c r="N177" s="244"/>
      <c r="O177" s="126">
        <f t="shared" si="13"/>
        <v>0</v>
      </c>
      <c r="P177" s="76"/>
      <c r="R177" s="46"/>
    </row>
    <row r="178" spans="1:18" ht="36" x14ac:dyDescent="0.25">
      <c r="A178" s="68">
        <v>3262</v>
      </c>
      <c r="B178" s="117" t="s">
        <v>191</v>
      </c>
      <c r="C178" s="118">
        <f t="shared" si="9"/>
        <v>0</v>
      </c>
      <c r="D178" s="124"/>
      <c r="E178" s="244"/>
      <c r="F178" s="245">
        <f t="shared" si="10"/>
        <v>0</v>
      </c>
      <c r="G178" s="124"/>
      <c r="H178" s="125"/>
      <c r="I178" s="126">
        <f t="shared" si="11"/>
        <v>0</v>
      </c>
      <c r="J178" s="124"/>
      <c r="K178" s="125"/>
      <c r="L178" s="126">
        <f t="shared" si="12"/>
        <v>0</v>
      </c>
      <c r="M178" s="246"/>
      <c r="N178" s="244"/>
      <c r="O178" s="126">
        <f t="shared" si="13"/>
        <v>0</v>
      </c>
      <c r="P178" s="76"/>
      <c r="R178" s="46"/>
    </row>
    <row r="179" spans="1:18" ht="24" x14ac:dyDescent="0.25">
      <c r="A179" s="68">
        <v>3263</v>
      </c>
      <c r="B179" s="117" t="s">
        <v>192</v>
      </c>
      <c r="C179" s="118">
        <f t="shared" si="9"/>
        <v>0</v>
      </c>
      <c r="D179" s="124"/>
      <c r="E179" s="244"/>
      <c r="F179" s="245">
        <f t="shared" si="10"/>
        <v>0</v>
      </c>
      <c r="G179" s="124"/>
      <c r="H179" s="125"/>
      <c r="I179" s="126">
        <f t="shared" si="11"/>
        <v>0</v>
      </c>
      <c r="J179" s="124"/>
      <c r="K179" s="125"/>
      <c r="L179" s="126">
        <f t="shared" si="12"/>
        <v>0</v>
      </c>
      <c r="M179" s="246"/>
      <c r="N179" s="244"/>
      <c r="O179" s="126">
        <f t="shared" si="13"/>
        <v>0</v>
      </c>
      <c r="P179" s="76"/>
      <c r="R179" s="46"/>
    </row>
    <row r="180" spans="1:18" ht="84" x14ac:dyDescent="0.25">
      <c r="A180" s="261">
        <v>3290</v>
      </c>
      <c r="B180" s="106" t="s">
        <v>193</v>
      </c>
      <c r="C180" s="118">
        <f t="shared" ref="C180:C256" si="21">F180+I180+L180+O180</f>
        <v>0</v>
      </c>
      <c r="D180" s="262">
        <f>SUM(D181:D184)</f>
        <v>0</v>
      </c>
      <c r="E180" s="263">
        <f>SUM(E181:E184)</f>
        <v>0</v>
      </c>
      <c r="F180" s="264">
        <f t="shared" si="10"/>
        <v>0</v>
      </c>
      <c r="G180" s="262">
        <f t="shared" ref="G180:K180" si="22">SUM(G181:G184)</f>
        <v>0</v>
      </c>
      <c r="H180" s="265">
        <f t="shared" si="22"/>
        <v>0</v>
      </c>
      <c r="I180" s="266">
        <f t="shared" si="11"/>
        <v>0</v>
      </c>
      <c r="J180" s="262">
        <f t="shared" si="22"/>
        <v>0</v>
      </c>
      <c r="K180" s="265">
        <f t="shared" si="22"/>
        <v>0</v>
      </c>
      <c r="L180" s="266">
        <f t="shared" si="12"/>
        <v>0</v>
      </c>
      <c r="M180" s="285">
        <f t="shared" ref="M180:N180" si="23">SUM(M181:M184)</f>
        <v>0</v>
      </c>
      <c r="N180" s="286">
        <f t="shared" si="23"/>
        <v>0</v>
      </c>
      <c r="O180" s="287">
        <f t="shared" si="13"/>
        <v>0</v>
      </c>
      <c r="P180" s="288"/>
      <c r="R180" s="46"/>
    </row>
    <row r="181" spans="1:18" ht="72" x14ac:dyDescent="0.25">
      <c r="A181" s="68">
        <v>3291</v>
      </c>
      <c r="B181" s="117" t="s">
        <v>194</v>
      </c>
      <c r="C181" s="118">
        <f t="shared" si="21"/>
        <v>0</v>
      </c>
      <c r="D181" s="124"/>
      <c r="E181" s="244"/>
      <c r="F181" s="245">
        <f t="shared" ref="F181:F244" si="24">D181+E181</f>
        <v>0</v>
      </c>
      <c r="G181" s="124"/>
      <c r="H181" s="125"/>
      <c r="I181" s="126">
        <f t="shared" ref="I181:I244" si="25">G181+H181</f>
        <v>0</v>
      </c>
      <c r="J181" s="124"/>
      <c r="K181" s="125"/>
      <c r="L181" s="126">
        <f t="shared" ref="L181:L244" si="26">J181+K181</f>
        <v>0</v>
      </c>
      <c r="M181" s="246"/>
      <c r="N181" s="244"/>
      <c r="O181" s="126">
        <f t="shared" ref="O181:O244" si="27">M181+N181</f>
        <v>0</v>
      </c>
      <c r="P181" s="76"/>
      <c r="R181" s="46"/>
    </row>
    <row r="182" spans="1:18" ht="72" x14ac:dyDescent="0.25">
      <c r="A182" s="68">
        <v>3292</v>
      </c>
      <c r="B182" s="117" t="s">
        <v>195</v>
      </c>
      <c r="C182" s="118">
        <f t="shared" si="21"/>
        <v>0</v>
      </c>
      <c r="D182" s="124"/>
      <c r="E182" s="244"/>
      <c r="F182" s="245">
        <f t="shared" si="24"/>
        <v>0</v>
      </c>
      <c r="G182" s="124"/>
      <c r="H182" s="125"/>
      <c r="I182" s="126">
        <f t="shared" si="25"/>
        <v>0</v>
      </c>
      <c r="J182" s="124"/>
      <c r="K182" s="125"/>
      <c r="L182" s="126">
        <f t="shared" si="26"/>
        <v>0</v>
      </c>
      <c r="M182" s="246"/>
      <c r="N182" s="244"/>
      <c r="O182" s="126">
        <f t="shared" si="27"/>
        <v>0</v>
      </c>
      <c r="P182" s="76"/>
      <c r="R182" s="46"/>
    </row>
    <row r="183" spans="1:18" ht="72" x14ac:dyDescent="0.25">
      <c r="A183" s="68">
        <v>3293</v>
      </c>
      <c r="B183" s="117" t="s">
        <v>196</v>
      </c>
      <c r="C183" s="118">
        <f t="shared" si="21"/>
        <v>0</v>
      </c>
      <c r="D183" s="124"/>
      <c r="E183" s="244"/>
      <c r="F183" s="245">
        <f t="shared" si="24"/>
        <v>0</v>
      </c>
      <c r="G183" s="124"/>
      <c r="H183" s="125"/>
      <c r="I183" s="126">
        <f t="shared" si="25"/>
        <v>0</v>
      </c>
      <c r="J183" s="124"/>
      <c r="K183" s="125"/>
      <c r="L183" s="126">
        <f t="shared" si="26"/>
        <v>0</v>
      </c>
      <c r="M183" s="246"/>
      <c r="N183" s="244"/>
      <c r="O183" s="126">
        <f t="shared" si="27"/>
        <v>0</v>
      </c>
      <c r="P183" s="76"/>
      <c r="R183" s="46"/>
    </row>
    <row r="184" spans="1:18" ht="60" x14ac:dyDescent="0.25">
      <c r="A184" s="289">
        <v>3294</v>
      </c>
      <c r="B184" s="117" t="s">
        <v>197</v>
      </c>
      <c r="C184" s="290">
        <f t="shared" si="21"/>
        <v>0</v>
      </c>
      <c r="D184" s="291"/>
      <c r="E184" s="292"/>
      <c r="F184" s="293">
        <f t="shared" si="24"/>
        <v>0</v>
      </c>
      <c r="G184" s="291"/>
      <c r="H184" s="294"/>
      <c r="I184" s="295">
        <f t="shared" si="25"/>
        <v>0</v>
      </c>
      <c r="J184" s="291"/>
      <c r="K184" s="294"/>
      <c r="L184" s="295">
        <f t="shared" si="26"/>
        <v>0</v>
      </c>
      <c r="M184" s="296"/>
      <c r="N184" s="292"/>
      <c r="O184" s="295">
        <f t="shared" si="27"/>
        <v>0</v>
      </c>
      <c r="P184" s="288"/>
      <c r="R184" s="46"/>
    </row>
    <row r="185" spans="1:18" ht="48" x14ac:dyDescent="0.25">
      <c r="A185" s="145">
        <v>3300</v>
      </c>
      <c r="B185" s="284" t="s">
        <v>198</v>
      </c>
      <c r="C185" s="297">
        <f t="shared" si="21"/>
        <v>0</v>
      </c>
      <c r="D185" s="298">
        <f>SUM(D186:D187)</f>
        <v>0</v>
      </c>
      <c r="E185" s="231">
        <f>SUM(E186:E187)</f>
        <v>0</v>
      </c>
      <c r="F185" s="299">
        <f t="shared" si="24"/>
        <v>0</v>
      </c>
      <c r="G185" s="298">
        <f t="shared" ref="G185:K185" si="28">SUM(G186:G187)</f>
        <v>0</v>
      </c>
      <c r="H185" s="300">
        <f t="shared" si="28"/>
        <v>0</v>
      </c>
      <c r="I185" s="232">
        <f t="shared" si="25"/>
        <v>0</v>
      </c>
      <c r="J185" s="298">
        <f t="shared" si="28"/>
        <v>0</v>
      </c>
      <c r="K185" s="300">
        <f t="shared" si="28"/>
        <v>0</v>
      </c>
      <c r="L185" s="232">
        <f t="shared" si="26"/>
        <v>0</v>
      </c>
      <c r="M185" s="230">
        <f t="shared" ref="M185:N185" si="29">SUM(M186:M187)</f>
        <v>0</v>
      </c>
      <c r="N185" s="231">
        <f t="shared" si="29"/>
        <v>0</v>
      </c>
      <c r="O185" s="232">
        <f t="shared" si="27"/>
        <v>0</v>
      </c>
      <c r="P185" s="233"/>
      <c r="R185" s="46"/>
    </row>
    <row r="186" spans="1:18" ht="48" x14ac:dyDescent="0.25">
      <c r="A186" s="163">
        <v>3310</v>
      </c>
      <c r="B186" s="164" t="s">
        <v>199</v>
      </c>
      <c r="C186" s="176">
        <f t="shared" si="21"/>
        <v>0</v>
      </c>
      <c r="D186" s="254"/>
      <c r="E186" s="255"/>
      <c r="F186" s="256">
        <f t="shared" si="24"/>
        <v>0</v>
      </c>
      <c r="G186" s="254"/>
      <c r="H186" s="257"/>
      <c r="I186" s="258">
        <f t="shared" si="25"/>
        <v>0</v>
      </c>
      <c r="J186" s="254"/>
      <c r="K186" s="257"/>
      <c r="L186" s="258">
        <f t="shared" si="26"/>
        <v>0</v>
      </c>
      <c r="M186" s="259"/>
      <c r="N186" s="255"/>
      <c r="O186" s="258">
        <f t="shared" si="27"/>
        <v>0</v>
      </c>
      <c r="P186" s="174"/>
      <c r="R186" s="46"/>
    </row>
    <row r="187" spans="1:18" ht="58.5" customHeight="1" x14ac:dyDescent="0.25">
      <c r="A187" s="58">
        <v>3320</v>
      </c>
      <c r="B187" s="106" t="s">
        <v>200</v>
      </c>
      <c r="C187" s="107">
        <f t="shared" si="21"/>
        <v>0</v>
      </c>
      <c r="D187" s="113"/>
      <c r="E187" s="241"/>
      <c r="F187" s="242">
        <f t="shared" si="24"/>
        <v>0</v>
      </c>
      <c r="G187" s="113"/>
      <c r="H187" s="114"/>
      <c r="I187" s="115">
        <f t="shared" si="25"/>
        <v>0</v>
      </c>
      <c r="J187" s="113"/>
      <c r="K187" s="114"/>
      <c r="L187" s="115">
        <f t="shared" si="26"/>
        <v>0</v>
      </c>
      <c r="M187" s="243"/>
      <c r="N187" s="241"/>
      <c r="O187" s="115">
        <f t="shared" si="27"/>
        <v>0</v>
      </c>
      <c r="P187" s="66"/>
      <c r="R187" s="46"/>
    </row>
    <row r="188" spans="1:18" x14ac:dyDescent="0.25">
      <c r="A188" s="301">
        <v>4000</v>
      </c>
      <c r="B188" s="218" t="s">
        <v>201</v>
      </c>
      <c r="C188" s="219">
        <f t="shared" si="21"/>
        <v>0</v>
      </c>
      <c r="D188" s="220">
        <f>SUM(D189,D192)</f>
        <v>0</v>
      </c>
      <c r="E188" s="221">
        <f>SUM(E189,E192)</f>
        <v>0</v>
      </c>
      <c r="F188" s="222">
        <f t="shared" si="24"/>
        <v>0</v>
      </c>
      <c r="G188" s="220">
        <f>SUM(G189,G192)</f>
        <v>0</v>
      </c>
      <c r="H188" s="223">
        <f>SUM(H189,H192)</f>
        <v>0</v>
      </c>
      <c r="I188" s="224">
        <f t="shared" si="25"/>
        <v>0</v>
      </c>
      <c r="J188" s="220">
        <f>SUM(J189,J192)</f>
        <v>0</v>
      </c>
      <c r="K188" s="223">
        <f>SUM(K189,K192)</f>
        <v>0</v>
      </c>
      <c r="L188" s="224">
        <f t="shared" si="26"/>
        <v>0</v>
      </c>
      <c r="M188" s="225">
        <f>SUM(M189,M192)</f>
        <v>0</v>
      </c>
      <c r="N188" s="221">
        <f>SUM(N189,N192)</f>
        <v>0</v>
      </c>
      <c r="O188" s="224">
        <f t="shared" si="27"/>
        <v>0</v>
      </c>
      <c r="P188" s="226"/>
      <c r="R188" s="46"/>
    </row>
    <row r="189" spans="1:18" ht="24" x14ac:dyDescent="0.25">
      <c r="A189" s="302">
        <v>4200</v>
      </c>
      <c r="B189" s="227" t="s">
        <v>202</v>
      </c>
      <c r="C189" s="91">
        <f t="shared" si="21"/>
        <v>0</v>
      </c>
      <c r="D189" s="102">
        <f>SUM(D190,D191)</f>
        <v>0</v>
      </c>
      <c r="E189" s="228">
        <f>SUM(E190,E191)</f>
        <v>0</v>
      </c>
      <c r="F189" s="229">
        <f t="shared" si="24"/>
        <v>0</v>
      </c>
      <c r="G189" s="102">
        <f>SUM(G190,G191)</f>
        <v>0</v>
      </c>
      <c r="H189" s="103">
        <f>SUM(H190,H191)</f>
        <v>0</v>
      </c>
      <c r="I189" s="104">
        <f t="shared" si="25"/>
        <v>0</v>
      </c>
      <c r="J189" s="102">
        <f>SUM(J190,J191)</f>
        <v>0</v>
      </c>
      <c r="K189" s="103">
        <f>SUM(K190,K191)</f>
        <v>0</v>
      </c>
      <c r="L189" s="104">
        <f t="shared" si="26"/>
        <v>0</v>
      </c>
      <c r="M189" s="260">
        <f>SUM(M190,M191)</f>
        <v>0</v>
      </c>
      <c r="N189" s="228">
        <f>SUM(N190,N191)</f>
        <v>0</v>
      </c>
      <c r="O189" s="104">
        <f t="shared" si="27"/>
        <v>0</v>
      </c>
      <c r="P189" s="100"/>
      <c r="R189" s="46"/>
    </row>
    <row r="190" spans="1:18" ht="36" x14ac:dyDescent="0.25">
      <c r="A190" s="261">
        <v>4240</v>
      </c>
      <c r="B190" s="106" t="s">
        <v>203</v>
      </c>
      <c r="C190" s="107">
        <f t="shared" si="21"/>
        <v>0</v>
      </c>
      <c r="D190" s="113"/>
      <c r="E190" s="241"/>
      <c r="F190" s="242">
        <f t="shared" si="24"/>
        <v>0</v>
      </c>
      <c r="G190" s="113"/>
      <c r="H190" s="114"/>
      <c r="I190" s="115">
        <f t="shared" si="25"/>
        <v>0</v>
      </c>
      <c r="J190" s="113"/>
      <c r="K190" s="114"/>
      <c r="L190" s="115">
        <f t="shared" si="26"/>
        <v>0</v>
      </c>
      <c r="M190" s="243"/>
      <c r="N190" s="241"/>
      <c r="O190" s="115">
        <f t="shared" si="27"/>
        <v>0</v>
      </c>
      <c r="P190" s="66"/>
      <c r="R190" s="46"/>
    </row>
    <row r="191" spans="1:18" ht="24" x14ac:dyDescent="0.25">
      <c r="A191" s="247">
        <v>4250</v>
      </c>
      <c r="B191" s="117" t="s">
        <v>204</v>
      </c>
      <c r="C191" s="118">
        <f t="shared" si="21"/>
        <v>0</v>
      </c>
      <c r="D191" s="124"/>
      <c r="E191" s="244"/>
      <c r="F191" s="245">
        <f t="shared" si="24"/>
        <v>0</v>
      </c>
      <c r="G191" s="124"/>
      <c r="H191" s="125"/>
      <c r="I191" s="126">
        <f t="shared" si="25"/>
        <v>0</v>
      </c>
      <c r="J191" s="124"/>
      <c r="K191" s="125"/>
      <c r="L191" s="126">
        <f t="shared" si="26"/>
        <v>0</v>
      </c>
      <c r="M191" s="246"/>
      <c r="N191" s="244"/>
      <c r="O191" s="126">
        <f t="shared" si="27"/>
        <v>0</v>
      </c>
      <c r="P191" s="76"/>
      <c r="R191" s="46"/>
    </row>
    <row r="192" spans="1:18" x14ac:dyDescent="0.25">
      <c r="A192" s="90">
        <v>4300</v>
      </c>
      <c r="B192" s="227" t="s">
        <v>205</v>
      </c>
      <c r="C192" s="91">
        <f t="shared" si="21"/>
        <v>0</v>
      </c>
      <c r="D192" s="102">
        <f>SUM(D193)</f>
        <v>0</v>
      </c>
      <c r="E192" s="228">
        <f>SUM(E193)</f>
        <v>0</v>
      </c>
      <c r="F192" s="229">
        <f t="shared" si="24"/>
        <v>0</v>
      </c>
      <c r="G192" s="102">
        <f>SUM(G193)</f>
        <v>0</v>
      </c>
      <c r="H192" s="103">
        <f>SUM(H193)</f>
        <v>0</v>
      </c>
      <c r="I192" s="104">
        <f t="shared" si="25"/>
        <v>0</v>
      </c>
      <c r="J192" s="102">
        <f>SUM(J193)</f>
        <v>0</v>
      </c>
      <c r="K192" s="103">
        <f>SUM(K193)</f>
        <v>0</v>
      </c>
      <c r="L192" s="104">
        <f t="shared" si="26"/>
        <v>0</v>
      </c>
      <c r="M192" s="260">
        <f>SUM(M193)</f>
        <v>0</v>
      </c>
      <c r="N192" s="228">
        <f>SUM(N193)</f>
        <v>0</v>
      </c>
      <c r="O192" s="104">
        <f t="shared" si="27"/>
        <v>0</v>
      </c>
      <c r="P192" s="100"/>
      <c r="R192" s="46"/>
    </row>
    <row r="193" spans="1:18" ht="24" x14ac:dyDescent="0.25">
      <c r="A193" s="261">
        <v>4310</v>
      </c>
      <c r="B193" s="106" t="s">
        <v>206</v>
      </c>
      <c r="C193" s="107">
        <f t="shared" si="21"/>
        <v>0</v>
      </c>
      <c r="D193" s="262">
        <f>SUM(D194:D194)</f>
        <v>0</v>
      </c>
      <c r="E193" s="263">
        <f>SUM(E194:E194)</f>
        <v>0</v>
      </c>
      <c r="F193" s="264">
        <f t="shared" si="24"/>
        <v>0</v>
      </c>
      <c r="G193" s="262">
        <f>SUM(G194:G194)</f>
        <v>0</v>
      </c>
      <c r="H193" s="265">
        <f>SUM(H194:H194)</f>
        <v>0</v>
      </c>
      <c r="I193" s="266">
        <f t="shared" si="25"/>
        <v>0</v>
      </c>
      <c r="J193" s="262">
        <f>SUM(J194:J194)</f>
        <v>0</v>
      </c>
      <c r="K193" s="265">
        <f>SUM(K194:K194)</f>
        <v>0</v>
      </c>
      <c r="L193" s="266">
        <f t="shared" si="26"/>
        <v>0</v>
      </c>
      <c r="M193" s="267">
        <f>SUM(M194:M194)</f>
        <v>0</v>
      </c>
      <c r="N193" s="263">
        <f>SUM(N194:N194)</f>
        <v>0</v>
      </c>
      <c r="O193" s="266">
        <f t="shared" si="27"/>
        <v>0</v>
      </c>
      <c r="P193" s="66"/>
      <c r="R193" s="46"/>
    </row>
    <row r="194" spans="1:18" ht="36" x14ac:dyDescent="0.25">
      <c r="A194" s="68">
        <v>4311</v>
      </c>
      <c r="B194" s="117" t="s">
        <v>207</v>
      </c>
      <c r="C194" s="118">
        <f t="shared" si="21"/>
        <v>0</v>
      </c>
      <c r="D194" s="124"/>
      <c r="E194" s="244"/>
      <c r="F194" s="245">
        <f t="shared" si="24"/>
        <v>0</v>
      </c>
      <c r="G194" s="124"/>
      <c r="H194" s="125"/>
      <c r="I194" s="126">
        <f t="shared" si="25"/>
        <v>0</v>
      </c>
      <c r="J194" s="124"/>
      <c r="K194" s="125"/>
      <c r="L194" s="126">
        <f t="shared" si="26"/>
        <v>0</v>
      </c>
      <c r="M194" s="246"/>
      <c r="N194" s="244"/>
      <c r="O194" s="126">
        <f t="shared" si="27"/>
        <v>0</v>
      </c>
      <c r="P194" s="76"/>
      <c r="R194" s="46"/>
    </row>
    <row r="195" spans="1:18" s="34" customFormat="1" ht="24" x14ac:dyDescent="0.25">
      <c r="A195" s="303"/>
      <c r="B195" s="27" t="s">
        <v>208</v>
      </c>
      <c r="C195" s="211">
        <f t="shared" si="21"/>
        <v>3000</v>
      </c>
      <c r="D195" s="212">
        <f>SUM(D196,D231,D269)</f>
        <v>3000</v>
      </c>
      <c r="E195" s="213">
        <f>SUM(E196,E231,E269)</f>
        <v>0</v>
      </c>
      <c r="F195" s="214">
        <f t="shared" si="24"/>
        <v>3000</v>
      </c>
      <c r="G195" s="212">
        <f>SUM(G196,G231,G269)</f>
        <v>0</v>
      </c>
      <c r="H195" s="215">
        <f>SUM(H196,H231,H269)</f>
        <v>0</v>
      </c>
      <c r="I195" s="216">
        <f t="shared" si="25"/>
        <v>0</v>
      </c>
      <c r="J195" s="212">
        <f>SUM(J196,J231,J269)</f>
        <v>0</v>
      </c>
      <c r="K195" s="215">
        <f>SUM(K196,K231,K269)</f>
        <v>0</v>
      </c>
      <c r="L195" s="216">
        <f t="shared" si="26"/>
        <v>0</v>
      </c>
      <c r="M195" s="304">
        <f>SUM(M196,M231,M269)</f>
        <v>0</v>
      </c>
      <c r="N195" s="305">
        <f>SUM(N196,N231,N269)</f>
        <v>0</v>
      </c>
      <c r="O195" s="306">
        <f t="shared" si="27"/>
        <v>0</v>
      </c>
      <c r="P195" s="307"/>
      <c r="R195" s="46"/>
    </row>
    <row r="196" spans="1:18" x14ac:dyDescent="0.25">
      <c r="A196" s="218">
        <v>5000</v>
      </c>
      <c r="B196" s="218" t="s">
        <v>209</v>
      </c>
      <c r="C196" s="219">
        <f>F196+I196+L196+O196</f>
        <v>0</v>
      </c>
      <c r="D196" s="220">
        <f>D197+D205</f>
        <v>0</v>
      </c>
      <c r="E196" s="221">
        <f>E197+E205</f>
        <v>0</v>
      </c>
      <c r="F196" s="222">
        <f t="shared" si="24"/>
        <v>0</v>
      </c>
      <c r="G196" s="220">
        <f>G197+G205</f>
        <v>0</v>
      </c>
      <c r="H196" s="223">
        <f>H197+H205</f>
        <v>0</v>
      </c>
      <c r="I196" s="224">
        <f t="shared" si="25"/>
        <v>0</v>
      </c>
      <c r="J196" s="220">
        <f>J197+J205</f>
        <v>0</v>
      </c>
      <c r="K196" s="223">
        <f>K197+K205</f>
        <v>0</v>
      </c>
      <c r="L196" s="224">
        <f t="shared" si="26"/>
        <v>0</v>
      </c>
      <c r="M196" s="225">
        <f>M197+M205</f>
        <v>0</v>
      </c>
      <c r="N196" s="221">
        <f>N197+N205</f>
        <v>0</v>
      </c>
      <c r="O196" s="224">
        <f t="shared" si="27"/>
        <v>0</v>
      </c>
      <c r="P196" s="226"/>
      <c r="R196" s="46"/>
    </row>
    <row r="197" spans="1:18" x14ac:dyDescent="0.25">
      <c r="A197" s="90">
        <v>5100</v>
      </c>
      <c r="B197" s="227" t="s">
        <v>210</v>
      </c>
      <c r="C197" s="91">
        <f t="shared" si="21"/>
        <v>0</v>
      </c>
      <c r="D197" s="102">
        <f>D198+D199+D202+D203+D204</f>
        <v>0</v>
      </c>
      <c r="E197" s="228">
        <f>E198+E199+E202+E203+E204</f>
        <v>0</v>
      </c>
      <c r="F197" s="229">
        <f t="shared" si="24"/>
        <v>0</v>
      </c>
      <c r="G197" s="102">
        <f>G198+G199+G202+G203+G204</f>
        <v>0</v>
      </c>
      <c r="H197" s="103">
        <f>H198+H199+H202+H203+H204</f>
        <v>0</v>
      </c>
      <c r="I197" s="104">
        <f t="shared" si="25"/>
        <v>0</v>
      </c>
      <c r="J197" s="102">
        <f>J198+J199+J202+J203+J204</f>
        <v>0</v>
      </c>
      <c r="K197" s="103">
        <f>K198+K199+K202+K203+K204</f>
        <v>0</v>
      </c>
      <c r="L197" s="104">
        <f t="shared" si="26"/>
        <v>0</v>
      </c>
      <c r="M197" s="260">
        <f>M198+M199+M202+M203+M204</f>
        <v>0</v>
      </c>
      <c r="N197" s="228">
        <f>N198+N199+N202+N203+N204</f>
        <v>0</v>
      </c>
      <c r="O197" s="104">
        <f t="shared" si="27"/>
        <v>0</v>
      </c>
      <c r="P197" s="100"/>
      <c r="R197" s="46"/>
    </row>
    <row r="198" spans="1:18" x14ac:dyDescent="0.25">
      <c r="A198" s="261">
        <v>5110</v>
      </c>
      <c r="B198" s="106" t="s">
        <v>211</v>
      </c>
      <c r="C198" s="107">
        <f t="shared" si="21"/>
        <v>0</v>
      </c>
      <c r="D198" s="113"/>
      <c r="E198" s="241"/>
      <c r="F198" s="242">
        <f t="shared" si="24"/>
        <v>0</v>
      </c>
      <c r="G198" s="113"/>
      <c r="H198" s="114"/>
      <c r="I198" s="115">
        <f t="shared" si="25"/>
        <v>0</v>
      </c>
      <c r="J198" s="113"/>
      <c r="K198" s="114"/>
      <c r="L198" s="115">
        <f t="shared" si="26"/>
        <v>0</v>
      </c>
      <c r="M198" s="243"/>
      <c r="N198" s="241"/>
      <c r="O198" s="115">
        <f t="shared" si="27"/>
        <v>0</v>
      </c>
      <c r="P198" s="66"/>
      <c r="R198" s="46"/>
    </row>
    <row r="199" spans="1:18" ht="24" x14ac:dyDescent="0.25">
      <c r="A199" s="247">
        <v>5120</v>
      </c>
      <c r="B199" s="117" t="s">
        <v>212</v>
      </c>
      <c r="C199" s="118">
        <f t="shared" si="21"/>
        <v>0</v>
      </c>
      <c r="D199" s="248">
        <f>D200+D201</f>
        <v>0</v>
      </c>
      <c r="E199" s="249">
        <f>E200+E201</f>
        <v>0</v>
      </c>
      <c r="F199" s="250">
        <f t="shared" si="24"/>
        <v>0</v>
      </c>
      <c r="G199" s="248">
        <f>G200+G201</f>
        <v>0</v>
      </c>
      <c r="H199" s="251">
        <f>H200+H201</f>
        <v>0</v>
      </c>
      <c r="I199" s="252">
        <f t="shared" si="25"/>
        <v>0</v>
      </c>
      <c r="J199" s="248">
        <f>J200+J201</f>
        <v>0</v>
      </c>
      <c r="K199" s="251">
        <f>K200+K201</f>
        <v>0</v>
      </c>
      <c r="L199" s="252">
        <f t="shared" si="26"/>
        <v>0</v>
      </c>
      <c r="M199" s="253">
        <f>M200+M201</f>
        <v>0</v>
      </c>
      <c r="N199" s="249">
        <f>N200+N201</f>
        <v>0</v>
      </c>
      <c r="O199" s="252">
        <f t="shared" si="27"/>
        <v>0</v>
      </c>
      <c r="P199" s="76"/>
      <c r="R199" s="46"/>
    </row>
    <row r="200" spans="1:18" x14ac:dyDescent="0.25">
      <c r="A200" s="68">
        <v>5121</v>
      </c>
      <c r="B200" s="117" t="s">
        <v>213</v>
      </c>
      <c r="C200" s="118">
        <f t="shared" si="21"/>
        <v>0</v>
      </c>
      <c r="D200" s="124"/>
      <c r="E200" s="244"/>
      <c r="F200" s="245">
        <f t="shared" si="24"/>
        <v>0</v>
      </c>
      <c r="G200" s="124"/>
      <c r="H200" s="125"/>
      <c r="I200" s="126">
        <f t="shared" si="25"/>
        <v>0</v>
      </c>
      <c r="J200" s="124"/>
      <c r="K200" s="125"/>
      <c r="L200" s="126">
        <f t="shared" si="26"/>
        <v>0</v>
      </c>
      <c r="M200" s="246"/>
      <c r="N200" s="244"/>
      <c r="O200" s="126">
        <f t="shared" si="27"/>
        <v>0</v>
      </c>
      <c r="P200" s="76"/>
      <c r="R200" s="46"/>
    </row>
    <row r="201" spans="1:18" ht="35.25" customHeight="1" x14ac:dyDescent="0.25">
      <c r="A201" s="68">
        <v>5129</v>
      </c>
      <c r="B201" s="117" t="s">
        <v>214</v>
      </c>
      <c r="C201" s="118">
        <f t="shared" si="21"/>
        <v>0</v>
      </c>
      <c r="D201" s="124"/>
      <c r="E201" s="244"/>
      <c r="F201" s="245">
        <f t="shared" si="24"/>
        <v>0</v>
      </c>
      <c r="G201" s="124"/>
      <c r="H201" s="125"/>
      <c r="I201" s="126">
        <f t="shared" si="25"/>
        <v>0</v>
      </c>
      <c r="J201" s="124"/>
      <c r="K201" s="125"/>
      <c r="L201" s="126">
        <f t="shared" si="26"/>
        <v>0</v>
      </c>
      <c r="M201" s="246"/>
      <c r="N201" s="244"/>
      <c r="O201" s="126">
        <f t="shared" si="27"/>
        <v>0</v>
      </c>
      <c r="P201" s="76"/>
      <c r="R201" s="46"/>
    </row>
    <row r="202" spans="1:18" x14ac:dyDescent="0.25">
      <c r="A202" s="247">
        <v>5130</v>
      </c>
      <c r="B202" s="117" t="s">
        <v>215</v>
      </c>
      <c r="C202" s="118">
        <f t="shared" si="21"/>
        <v>0</v>
      </c>
      <c r="D202" s="124"/>
      <c r="E202" s="244"/>
      <c r="F202" s="245">
        <f t="shared" si="24"/>
        <v>0</v>
      </c>
      <c r="G202" s="124"/>
      <c r="H202" s="125"/>
      <c r="I202" s="126">
        <f t="shared" si="25"/>
        <v>0</v>
      </c>
      <c r="J202" s="124"/>
      <c r="K202" s="125"/>
      <c r="L202" s="126">
        <f t="shared" si="26"/>
        <v>0</v>
      </c>
      <c r="M202" s="246"/>
      <c r="N202" s="244"/>
      <c r="O202" s="126">
        <f t="shared" si="27"/>
        <v>0</v>
      </c>
      <c r="P202" s="76"/>
      <c r="R202" s="46"/>
    </row>
    <row r="203" spans="1:18" x14ac:dyDescent="0.25">
      <c r="A203" s="247">
        <v>5140</v>
      </c>
      <c r="B203" s="117" t="s">
        <v>216</v>
      </c>
      <c r="C203" s="118">
        <f t="shared" si="21"/>
        <v>0</v>
      </c>
      <c r="D203" s="124"/>
      <c r="E203" s="244"/>
      <c r="F203" s="245">
        <f t="shared" si="24"/>
        <v>0</v>
      </c>
      <c r="G203" s="124"/>
      <c r="H203" s="125"/>
      <c r="I203" s="126">
        <f t="shared" si="25"/>
        <v>0</v>
      </c>
      <c r="J203" s="124"/>
      <c r="K203" s="125"/>
      <c r="L203" s="126">
        <f t="shared" si="26"/>
        <v>0</v>
      </c>
      <c r="M203" s="246"/>
      <c r="N203" s="244"/>
      <c r="O203" s="126">
        <f t="shared" si="27"/>
        <v>0</v>
      </c>
      <c r="P203" s="76"/>
      <c r="R203" s="46"/>
    </row>
    <row r="204" spans="1:18" ht="24" x14ac:dyDescent="0.25">
      <c r="A204" s="247">
        <v>5170</v>
      </c>
      <c r="B204" s="117" t="s">
        <v>217</v>
      </c>
      <c r="C204" s="118">
        <f t="shared" si="21"/>
        <v>0</v>
      </c>
      <c r="D204" s="124"/>
      <c r="E204" s="244"/>
      <c r="F204" s="245">
        <f t="shared" si="24"/>
        <v>0</v>
      </c>
      <c r="G204" s="124"/>
      <c r="H204" s="125"/>
      <c r="I204" s="126">
        <f t="shared" si="25"/>
        <v>0</v>
      </c>
      <c r="J204" s="124"/>
      <c r="K204" s="125"/>
      <c r="L204" s="126">
        <f t="shared" si="26"/>
        <v>0</v>
      </c>
      <c r="M204" s="246"/>
      <c r="N204" s="244"/>
      <c r="O204" s="126">
        <f t="shared" si="27"/>
        <v>0</v>
      </c>
      <c r="P204" s="76"/>
      <c r="R204" s="46"/>
    </row>
    <row r="205" spans="1:18" x14ac:dyDescent="0.25">
      <c r="A205" s="90">
        <v>5200</v>
      </c>
      <c r="B205" s="227" t="s">
        <v>218</v>
      </c>
      <c r="C205" s="91">
        <f t="shared" si="21"/>
        <v>0</v>
      </c>
      <c r="D205" s="102">
        <f>D206+D216+D217+D226+D227+D228+D230</f>
        <v>0</v>
      </c>
      <c r="E205" s="228">
        <f>E206+E216+E217+E226+E227+E228+E230</f>
        <v>0</v>
      </c>
      <c r="F205" s="229">
        <f t="shared" si="24"/>
        <v>0</v>
      </c>
      <c r="G205" s="102">
        <f>G206+G216+G217+G226+G227+G228+G230</f>
        <v>0</v>
      </c>
      <c r="H205" s="103">
        <f>H206+H216+H217+H226+H227+H228+H230</f>
        <v>0</v>
      </c>
      <c r="I205" s="104">
        <f t="shared" si="25"/>
        <v>0</v>
      </c>
      <c r="J205" s="102">
        <f>J206+J216+J217+J226+J227+J228+J230</f>
        <v>0</v>
      </c>
      <c r="K205" s="103">
        <f>K206+K216+K217+K226+K227+K228+K230</f>
        <v>0</v>
      </c>
      <c r="L205" s="104">
        <f t="shared" si="26"/>
        <v>0</v>
      </c>
      <c r="M205" s="260">
        <f>M206+M216+M217+M226+M227+M228+M230</f>
        <v>0</v>
      </c>
      <c r="N205" s="228">
        <f>N206+N216+N217+N226+N227+N228+N230</f>
        <v>0</v>
      </c>
      <c r="O205" s="104">
        <f t="shared" si="27"/>
        <v>0</v>
      </c>
      <c r="P205" s="100"/>
      <c r="R205" s="46"/>
    </row>
    <row r="206" spans="1:18" x14ac:dyDescent="0.25">
      <c r="A206" s="234">
        <v>5210</v>
      </c>
      <c r="B206" s="164" t="s">
        <v>219</v>
      </c>
      <c r="C206" s="176">
        <f t="shared" si="21"/>
        <v>0</v>
      </c>
      <c r="D206" s="235">
        <f>SUM(D207:D215)</f>
        <v>0</v>
      </c>
      <c r="E206" s="236">
        <f>SUM(E207:E215)</f>
        <v>0</v>
      </c>
      <c r="F206" s="237">
        <f t="shared" si="24"/>
        <v>0</v>
      </c>
      <c r="G206" s="235">
        <f>SUM(G207:G215)</f>
        <v>0</v>
      </c>
      <c r="H206" s="238">
        <f>SUM(H207:H215)</f>
        <v>0</v>
      </c>
      <c r="I206" s="239">
        <f t="shared" si="25"/>
        <v>0</v>
      </c>
      <c r="J206" s="235">
        <f>SUM(J207:J215)</f>
        <v>0</v>
      </c>
      <c r="K206" s="238">
        <f>SUM(K207:K215)</f>
        <v>0</v>
      </c>
      <c r="L206" s="239">
        <f t="shared" si="26"/>
        <v>0</v>
      </c>
      <c r="M206" s="240">
        <f>SUM(M207:M215)</f>
        <v>0</v>
      </c>
      <c r="N206" s="236">
        <f>SUM(N207:N215)</f>
        <v>0</v>
      </c>
      <c r="O206" s="239">
        <f t="shared" si="27"/>
        <v>0</v>
      </c>
      <c r="P206" s="174"/>
      <c r="R206" s="46"/>
    </row>
    <row r="207" spans="1:18" x14ac:dyDescent="0.25">
      <c r="A207" s="58">
        <v>5211</v>
      </c>
      <c r="B207" s="106" t="s">
        <v>220</v>
      </c>
      <c r="C207" s="118">
        <f t="shared" si="21"/>
        <v>0</v>
      </c>
      <c r="D207" s="113"/>
      <c r="E207" s="241"/>
      <c r="F207" s="242">
        <f t="shared" si="24"/>
        <v>0</v>
      </c>
      <c r="G207" s="113"/>
      <c r="H207" s="114"/>
      <c r="I207" s="115">
        <f t="shared" si="25"/>
        <v>0</v>
      </c>
      <c r="J207" s="113"/>
      <c r="K207" s="114"/>
      <c r="L207" s="115">
        <f t="shared" si="26"/>
        <v>0</v>
      </c>
      <c r="M207" s="243"/>
      <c r="N207" s="241"/>
      <c r="O207" s="115">
        <f t="shared" si="27"/>
        <v>0</v>
      </c>
      <c r="P207" s="66"/>
      <c r="R207" s="46"/>
    </row>
    <row r="208" spans="1:18" x14ac:dyDescent="0.25">
      <c r="A208" s="68">
        <v>5212</v>
      </c>
      <c r="B208" s="117" t="s">
        <v>221</v>
      </c>
      <c r="C208" s="118">
        <f t="shared" si="21"/>
        <v>0</v>
      </c>
      <c r="D208" s="124"/>
      <c r="E208" s="244"/>
      <c r="F208" s="245">
        <f t="shared" si="24"/>
        <v>0</v>
      </c>
      <c r="G208" s="124"/>
      <c r="H208" s="125"/>
      <c r="I208" s="126">
        <f t="shared" si="25"/>
        <v>0</v>
      </c>
      <c r="J208" s="124"/>
      <c r="K208" s="125"/>
      <c r="L208" s="126">
        <f t="shared" si="26"/>
        <v>0</v>
      </c>
      <c r="M208" s="246"/>
      <c r="N208" s="244"/>
      <c r="O208" s="126">
        <f t="shared" si="27"/>
        <v>0</v>
      </c>
      <c r="P208" s="76"/>
      <c r="R208" s="46"/>
    </row>
    <row r="209" spans="1:18" x14ac:dyDescent="0.25">
      <c r="A209" s="68">
        <v>5213</v>
      </c>
      <c r="B209" s="117" t="s">
        <v>222</v>
      </c>
      <c r="C209" s="118">
        <f t="shared" si="21"/>
        <v>0</v>
      </c>
      <c r="D209" s="124"/>
      <c r="E209" s="244"/>
      <c r="F209" s="245">
        <f t="shared" si="24"/>
        <v>0</v>
      </c>
      <c r="G209" s="124"/>
      <c r="H209" s="125"/>
      <c r="I209" s="126">
        <f t="shared" si="25"/>
        <v>0</v>
      </c>
      <c r="J209" s="124"/>
      <c r="K209" s="125"/>
      <c r="L209" s="126">
        <f t="shared" si="26"/>
        <v>0</v>
      </c>
      <c r="M209" s="246"/>
      <c r="N209" s="244"/>
      <c r="O209" s="126">
        <f t="shared" si="27"/>
        <v>0</v>
      </c>
      <c r="P209" s="76"/>
      <c r="R209" s="46"/>
    </row>
    <row r="210" spans="1:18" x14ac:dyDescent="0.25">
      <c r="A210" s="68">
        <v>5214</v>
      </c>
      <c r="B210" s="117" t="s">
        <v>223</v>
      </c>
      <c r="C210" s="118">
        <f t="shared" si="21"/>
        <v>0</v>
      </c>
      <c r="D210" s="124"/>
      <c r="E210" s="244"/>
      <c r="F210" s="245">
        <f t="shared" si="24"/>
        <v>0</v>
      </c>
      <c r="G210" s="124"/>
      <c r="H210" s="125"/>
      <c r="I210" s="126">
        <f t="shared" si="25"/>
        <v>0</v>
      </c>
      <c r="J210" s="124"/>
      <c r="K210" s="125"/>
      <c r="L210" s="126">
        <f t="shared" si="26"/>
        <v>0</v>
      </c>
      <c r="M210" s="246"/>
      <c r="N210" s="244"/>
      <c r="O210" s="126">
        <f t="shared" si="27"/>
        <v>0</v>
      </c>
      <c r="P210" s="76"/>
      <c r="R210" s="46"/>
    </row>
    <row r="211" spans="1:18" x14ac:dyDescent="0.25">
      <c r="A211" s="68">
        <v>5215</v>
      </c>
      <c r="B211" s="117" t="s">
        <v>224</v>
      </c>
      <c r="C211" s="118">
        <f t="shared" si="21"/>
        <v>0</v>
      </c>
      <c r="D211" s="124"/>
      <c r="E211" s="244"/>
      <c r="F211" s="245">
        <f t="shared" si="24"/>
        <v>0</v>
      </c>
      <c r="G211" s="124"/>
      <c r="H211" s="125"/>
      <c r="I211" s="126">
        <f t="shared" si="25"/>
        <v>0</v>
      </c>
      <c r="J211" s="124"/>
      <c r="K211" s="125"/>
      <c r="L211" s="126">
        <f t="shared" si="26"/>
        <v>0</v>
      </c>
      <c r="M211" s="246"/>
      <c r="N211" s="244"/>
      <c r="O211" s="126">
        <f t="shared" si="27"/>
        <v>0</v>
      </c>
      <c r="P211" s="76"/>
      <c r="R211" s="46"/>
    </row>
    <row r="212" spans="1:18" ht="24" x14ac:dyDescent="0.25">
      <c r="A212" s="68">
        <v>5216</v>
      </c>
      <c r="B212" s="117" t="s">
        <v>225</v>
      </c>
      <c r="C212" s="118">
        <f t="shared" si="21"/>
        <v>0</v>
      </c>
      <c r="D212" s="124"/>
      <c r="E212" s="244"/>
      <c r="F212" s="245">
        <f t="shared" si="24"/>
        <v>0</v>
      </c>
      <c r="G212" s="124"/>
      <c r="H212" s="125"/>
      <c r="I212" s="126">
        <f t="shared" si="25"/>
        <v>0</v>
      </c>
      <c r="J212" s="124"/>
      <c r="K212" s="125"/>
      <c r="L212" s="126">
        <f t="shared" si="26"/>
        <v>0</v>
      </c>
      <c r="M212" s="246"/>
      <c r="N212" s="244"/>
      <c r="O212" s="126">
        <f t="shared" si="27"/>
        <v>0</v>
      </c>
      <c r="P212" s="76"/>
      <c r="R212" s="46"/>
    </row>
    <row r="213" spans="1:18" x14ac:dyDescent="0.25">
      <c r="A213" s="68">
        <v>5217</v>
      </c>
      <c r="B213" s="117" t="s">
        <v>226</v>
      </c>
      <c r="C213" s="118">
        <f t="shared" si="21"/>
        <v>0</v>
      </c>
      <c r="D213" s="124"/>
      <c r="E213" s="244"/>
      <c r="F213" s="245">
        <f t="shared" si="24"/>
        <v>0</v>
      </c>
      <c r="G213" s="124"/>
      <c r="H213" s="125"/>
      <c r="I213" s="126">
        <f t="shared" si="25"/>
        <v>0</v>
      </c>
      <c r="J213" s="124"/>
      <c r="K213" s="125"/>
      <c r="L213" s="126">
        <f t="shared" si="26"/>
        <v>0</v>
      </c>
      <c r="M213" s="246"/>
      <c r="N213" s="244"/>
      <c r="O213" s="126">
        <f t="shared" si="27"/>
        <v>0</v>
      </c>
      <c r="P213" s="76"/>
      <c r="R213" s="46"/>
    </row>
    <row r="214" spans="1:18" x14ac:dyDescent="0.25">
      <c r="A214" s="68">
        <v>5218</v>
      </c>
      <c r="B214" s="117" t="s">
        <v>227</v>
      </c>
      <c r="C214" s="118">
        <f t="shared" si="21"/>
        <v>0</v>
      </c>
      <c r="D214" s="124"/>
      <c r="E214" s="244"/>
      <c r="F214" s="245">
        <f t="shared" si="24"/>
        <v>0</v>
      </c>
      <c r="G214" s="124"/>
      <c r="H214" s="125"/>
      <c r="I214" s="126">
        <f t="shared" si="25"/>
        <v>0</v>
      </c>
      <c r="J214" s="124"/>
      <c r="K214" s="125"/>
      <c r="L214" s="126">
        <f t="shared" si="26"/>
        <v>0</v>
      </c>
      <c r="M214" s="246"/>
      <c r="N214" s="244"/>
      <c r="O214" s="126">
        <f t="shared" si="27"/>
        <v>0</v>
      </c>
      <c r="P214" s="76"/>
      <c r="R214" s="46"/>
    </row>
    <row r="215" spans="1:18" x14ac:dyDescent="0.25">
      <c r="A215" s="68">
        <v>5219</v>
      </c>
      <c r="B215" s="117" t="s">
        <v>228</v>
      </c>
      <c r="C215" s="118">
        <f t="shared" si="21"/>
        <v>0</v>
      </c>
      <c r="D215" s="124"/>
      <c r="E215" s="244"/>
      <c r="F215" s="245">
        <f t="shared" si="24"/>
        <v>0</v>
      </c>
      <c r="G215" s="124"/>
      <c r="H215" s="125"/>
      <c r="I215" s="126">
        <f t="shared" si="25"/>
        <v>0</v>
      </c>
      <c r="J215" s="124"/>
      <c r="K215" s="125"/>
      <c r="L215" s="126">
        <f t="shared" si="26"/>
        <v>0</v>
      </c>
      <c r="M215" s="246"/>
      <c r="N215" s="244"/>
      <c r="O215" s="126">
        <f t="shared" si="27"/>
        <v>0</v>
      </c>
      <c r="P215" s="76"/>
      <c r="R215" s="46"/>
    </row>
    <row r="216" spans="1:18" ht="13.5" customHeight="1" x14ac:dyDescent="0.25">
      <c r="A216" s="247">
        <v>5220</v>
      </c>
      <c r="B216" s="117" t="s">
        <v>229</v>
      </c>
      <c r="C216" s="118">
        <f t="shared" si="21"/>
        <v>0</v>
      </c>
      <c r="D216" s="124"/>
      <c r="E216" s="244"/>
      <c r="F216" s="245">
        <f t="shared" si="24"/>
        <v>0</v>
      </c>
      <c r="G216" s="124"/>
      <c r="H216" s="125"/>
      <c r="I216" s="126">
        <f t="shared" si="25"/>
        <v>0</v>
      </c>
      <c r="J216" s="124"/>
      <c r="K216" s="125"/>
      <c r="L216" s="126">
        <f t="shared" si="26"/>
        <v>0</v>
      </c>
      <c r="M216" s="246"/>
      <c r="N216" s="244"/>
      <c r="O216" s="126">
        <f t="shared" si="27"/>
        <v>0</v>
      </c>
      <c r="P216" s="76"/>
      <c r="R216" s="46"/>
    </row>
    <row r="217" spans="1:18" x14ac:dyDescent="0.25">
      <c r="A217" s="247">
        <v>5230</v>
      </c>
      <c r="B217" s="117" t="s">
        <v>230</v>
      </c>
      <c r="C217" s="118">
        <f t="shared" si="21"/>
        <v>0</v>
      </c>
      <c r="D217" s="248">
        <f>SUM(D218:D225)</f>
        <v>0</v>
      </c>
      <c r="E217" s="249">
        <f>SUM(E218:E225)</f>
        <v>0</v>
      </c>
      <c r="F217" s="250">
        <f t="shared" si="24"/>
        <v>0</v>
      </c>
      <c r="G217" s="248">
        <f>SUM(G218:G225)</f>
        <v>0</v>
      </c>
      <c r="H217" s="251">
        <f>SUM(H218:H225)</f>
        <v>0</v>
      </c>
      <c r="I217" s="252">
        <f t="shared" si="25"/>
        <v>0</v>
      </c>
      <c r="J217" s="248">
        <f>SUM(J218:J225)</f>
        <v>0</v>
      </c>
      <c r="K217" s="251">
        <f>SUM(K218:K225)</f>
        <v>0</v>
      </c>
      <c r="L217" s="252">
        <f t="shared" si="26"/>
        <v>0</v>
      </c>
      <c r="M217" s="253">
        <f>SUM(M218:M225)</f>
        <v>0</v>
      </c>
      <c r="N217" s="249">
        <f>SUM(N218:N225)</f>
        <v>0</v>
      </c>
      <c r="O217" s="252">
        <f t="shared" si="27"/>
        <v>0</v>
      </c>
      <c r="P217" s="76"/>
      <c r="R217" s="46"/>
    </row>
    <row r="218" spans="1:18" x14ac:dyDescent="0.25">
      <c r="A218" s="68">
        <v>5231</v>
      </c>
      <c r="B218" s="117" t="s">
        <v>231</v>
      </c>
      <c r="C218" s="118">
        <f t="shared" si="21"/>
        <v>0</v>
      </c>
      <c r="D218" s="124"/>
      <c r="E218" s="244"/>
      <c r="F218" s="245">
        <f t="shared" si="24"/>
        <v>0</v>
      </c>
      <c r="G218" s="124"/>
      <c r="H218" s="125"/>
      <c r="I218" s="126">
        <f t="shared" si="25"/>
        <v>0</v>
      </c>
      <c r="J218" s="124"/>
      <c r="K218" s="125"/>
      <c r="L218" s="126">
        <f t="shared" si="26"/>
        <v>0</v>
      </c>
      <c r="M218" s="246"/>
      <c r="N218" s="244"/>
      <c r="O218" s="126">
        <f t="shared" si="27"/>
        <v>0</v>
      </c>
      <c r="P218" s="76"/>
      <c r="R218" s="46"/>
    </row>
    <row r="219" spans="1:18" x14ac:dyDescent="0.25">
      <c r="A219" s="68">
        <v>5232</v>
      </c>
      <c r="B219" s="117" t="s">
        <v>232</v>
      </c>
      <c r="C219" s="118">
        <f t="shared" si="21"/>
        <v>0</v>
      </c>
      <c r="D219" s="124"/>
      <c r="E219" s="244"/>
      <c r="F219" s="245">
        <f t="shared" si="24"/>
        <v>0</v>
      </c>
      <c r="G219" s="124"/>
      <c r="H219" s="125"/>
      <c r="I219" s="126">
        <f t="shared" si="25"/>
        <v>0</v>
      </c>
      <c r="J219" s="124"/>
      <c r="K219" s="125"/>
      <c r="L219" s="126">
        <f t="shared" si="26"/>
        <v>0</v>
      </c>
      <c r="M219" s="246"/>
      <c r="N219" s="244"/>
      <c r="O219" s="126">
        <f t="shared" si="27"/>
        <v>0</v>
      </c>
      <c r="P219" s="76"/>
      <c r="R219" s="46"/>
    </row>
    <row r="220" spans="1:18" x14ac:dyDescent="0.25">
      <c r="A220" s="68">
        <v>5233</v>
      </c>
      <c r="B220" s="117" t="s">
        <v>233</v>
      </c>
      <c r="C220" s="118">
        <f t="shared" si="21"/>
        <v>0</v>
      </c>
      <c r="D220" s="124"/>
      <c r="E220" s="244"/>
      <c r="F220" s="245">
        <f t="shared" si="24"/>
        <v>0</v>
      </c>
      <c r="G220" s="124"/>
      <c r="H220" s="125"/>
      <c r="I220" s="126">
        <f t="shared" si="25"/>
        <v>0</v>
      </c>
      <c r="J220" s="124"/>
      <c r="K220" s="125"/>
      <c r="L220" s="126">
        <f t="shared" si="26"/>
        <v>0</v>
      </c>
      <c r="M220" s="246"/>
      <c r="N220" s="244"/>
      <c r="O220" s="126">
        <f t="shared" si="27"/>
        <v>0</v>
      </c>
      <c r="P220" s="76"/>
      <c r="R220" s="46"/>
    </row>
    <row r="221" spans="1:18" ht="24" x14ac:dyDescent="0.25">
      <c r="A221" s="68">
        <v>5234</v>
      </c>
      <c r="B221" s="117" t="s">
        <v>234</v>
      </c>
      <c r="C221" s="118">
        <f t="shared" si="21"/>
        <v>0</v>
      </c>
      <c r="D221" s="124"/>
      <c r="E221" s="244"/>
      <c r="F221" s="245">
        <f t="shared" si="24"/>
        <v>0</v>
      </c>
      <c r="G221" s="124"/>
      <c r="H221" s="125"/>
      <c r="I221" s="126">
        <f t="shared" si="25"/>
        <v>0</v>
      </c>
      <c r="J221" s="124"/>
      <c r="K221" s="125"/>
      <c r="L221" s="126">
        <f t="shared" si="26"/>
        <v>0</v>
      </c>
      <c r="M221" s="246"/>
      <c r="N221" s="244"/>
      <c r="O221" s="126">
        <f t="shared" si="27"/>
        <v>0</v>
      </c>
      <c r="P221" s="76"/>
      <c r="R221" s="46"/>
    </row>
    <row r="222" spans="1:18" ht="14.25" customHeight="1" x14ac:dyDescent="0.25">
      <c r="A222" s="68">
        <v>5236</v>
      </c>
      <c r="B222" s="117" t="s">
        <v>235</v>
      </c>
      <c r="C222" s="118">
        <f t="shared" si="21"/>
        <v>0</v>
      </c>
      <c r="D222" s="124"/>
      <c r="E222" s="244"/>
      <c r="F222" s="245">
        <f t="shared" si="24"/>
        <v>0</v>
      </c>
      <c r="G222" s="124"/>
      <c r="H222" s="125"/>
      <c r="I222" s="126">
        <f t="shared" si="25"/>
        <v>0</v>
      </c>
      <c r="J222" s="124"/>
      <c r="K222" s="125"/>
      <c r="L222" s="126">
        <f t="shared" si="26"/>
        <v>0</v>
      </c>
      <c r="M222" s="246"/>
      <c r="N222" s="244"/>
      <c r="O222" s="126">
        <f t="shared" si="27"/>
        <v>0</v>
      </c>
      <c r="P222" s="76"/>
      <c r="R222" s="46"/>
    </row>
    <row r="223" spans="1:18" ht="14.25" customHeight="1" x14ac:dyDescent="0.25">
      <c r="A223" s="68">
        <v>5237</v>
      </c>
      <c r="B223" s="117" t="s">
        <v>236</v>
      </c>
      <c r="C223" s="118">
        <f t="shared" si="21"/>
        <v>0</v>
      </c>
      <c r="D223" s="124"/>
      <c r="E223" s="244"/>
      <c r="F223" s="245">
        <f t="shared" si="24"/>
        <v>0</v>
      </c>
      <c r="G223" s="124"/>
      <c r="H223" s="125"/>
      <c r="I223" s="126">
        <f t="shared" si="25"/>
        <v>0</v>
      </c>
      <c r="J223" s="124"/>
      <c r="K223" s="125"/>
      <c r="L223" s="126">
        <f t="shared" si="26"/>
        <v>0</v>
      </c>
      <c r="M223" s="246"/>
      <c r="N223" s="244"/>
      <c r="O223" s="126">
        <f t="shared" si="27"/>
        <v>0</v>
      </c>
      <c r="P223" s="76"/>
      <c r="R223" s="46"/>
    </row>
    <row r="224" spans="1:18" ht="24" x14ac:dyDescent="0.25">
      <c r="A224" s="68">
        <v>5238</v>
      </c>
      <c r="B224" s="117" t="s">
        <v>237</v>
      </c>
      <c r="C224" s="118">
        <f t="shared" si="21"/>
        <v>0</v>
      </c>
      <c r="D224" s="124"/>
      <c r="E224" s="244"/>
      <c r="F224" s="245">
        <f t="shared" si="24"/>
        <v>0</v>
      </c>
      <c r="G224" s="124"/>
      <c r="H224" s="125"/>
      <c r="I224" s="126">
        <f t="shared" si="25"/>
        <v>0</v>
      </c>
      <c r="J224" s="124"/>
      <c r="K224" s="125"/>
      <c r="L224" s="126">
        <f t="shared" si="26"/>
        <v>0</v>
      </c>
      <c r="M224" s="246"/>
      <c r="N224" s="244"/>
      <c r="O224" s="126">
        <f t="shared" si="27"/>
        <v>0</v>
      </c>
      <c r="P224" s="76"/>
      <c r="R224" s="46"/>
    </row>
    <row r="225" spans="1:18" ht="24" x14ac:dyDescent="0.25">
      <c r="A225" s="68">
        <v>5239</v>
      </c>
      <c r="B225" s="117" t="s">
        <v>238</v>
      </c>
      <c r="C225" s="118">
        <f t="shared" si="21"/>
        <v>0</v>
      </c>
      <c r="D225" s="124"/>
      <c r="E225" s="244"/>
      <c r="F225" s="245">
        <f t="shared" si="24"/>
        <v>0</v>
      </c>
      <c r="G225" s="124"/>
      <c r="H225" s="125"/>
      <c r="I225" s="126">
        <f t="shared" si="25"/>
        <v>0</v>
      </c>
      <c r="J225" s="124"/>
      <c r="K225" s="125"/>
      <c r="L225" s="126">
        <f t="shared" si="26"/>
        <v>0</v>
      </c>
      <c r="M225" s="246"/>
      <c r="N225" s="244"/>
      <c r="O225" s="126">
        <f t="shared" si="27"/>
        <v>0</v>
      </c>
      <c r="P225" s="76"/>
      <c r="R225" s="46"/>
    </row>
    <row r="226" spans="1:18" ht="24" x14ac:dyDescent="0.25">
      <c r="A226" s="247">
        <v>5240</v>
      </c>
      <c r="B226" s="117" t="s">
        <v>239</v>
      </c>
      <c r="C226" s="118">
        <f t="shared" si="21"/>
        <v>0</v>
      </c>
      <c r="D226" s="124"/>
      <c r="E226" s="244"/>
      <c r="F226" s="245">
        <f t="shared" si="24"/>
        <v>0</v>
      </c>
      <c r="G226" s="124"/>
      <c r="H226" s="125"/>
      <c r="I226" s="126">
        <f t="shared" si="25"/>
        <v>0</v>
      </c>
      <c r="J226" s="124"/>
      <c r="K226" s="125"/>
      <c r="L226" s="126">
        <f t="shared" si="26"/>
        <v>0</v>
      </c>
      <c r="M226" s="246"/>
      <c r="N226" s="244"/>
      <c r="O226" s="126">
        <f t="shared" si="27"/>
        <v>0</v>
      </c>
      <c r="P226" s="76"/>
      <c r="R226" s="46"/>
    </row>
    <row r="227" spans="1:18" ht="22.5" customHeight="1" x14ac:dyDescent="0.25">
      <c r="A227" s="247">
        <v>5250</v>
      </c>
      <c r="B227" s="117" t="s">
        <v>240</v>
      </c>
      <c r="C227" s="118">
        <f t="shared" si="21"/>
        <v>0</v>
      </c>
      <c r="D227" s="124"/>
      <c r="E227" s="244"/>
      <c r="F227" s="245">
        <f t="shared" si="24"/>
        <v>0</v>
      </c>
      <c r="G227" s="124"/>
      <c r="H227" s="125"/>
      <c r="I227" s="126">
        <f t="shared" si="25"/>
        <v>0</v>
      </c>
      <c r="J227" s="124"/>
      <c r="K227" s="125"/>
      <c r="L227" s="126">
        <f t="shared" si="26"/>
        <v>0</v>
      </c>
      <c r="M227" s="246"/>
      <c r="N227" s="244"/>
      <c r="O227" s="126">
        <f t="shared" si="27"/>
        <v>0</v>
      </c>
      <c r="P227" s="76"/>
      <c r="R227" s="46"/>
    </row>
    <row r="228" spans="1:18" x14ac:dyDescent="0.25">
      <c r="A228" s="247">
        <v>5260</v>
      </c>
      <c r="B228" s="117" t="s">
        <v>241</v>
      </c>
      <c r="C228" s="118">
        <f t="shared" si="21"/>
        <v>0</v>
      </c>
      <c r="D228" s="248">
        <f>SUM(D229)</f>
        <v>0</v>
      </c>
      <c r="E228" s="249">
        <f>SUM(E229)</f>
        <v>0</v>
      </c>
      <c r="F228" s="250">
        <f t="shared" si="24"/>
        <v>0</v>
      </c>
      <c r="G228" s="248">
        <f>SUM(G229)</f>
        <v>0</v>
      </c>
      <c r="H228" s="251">
        <f>SUM(H229)</f>
        <v>0</v>
      </c>
      <c r="I228" s="252">
        <f t="shared" si="25"/>
        <v>0</v>
      </c>
      <c r="J228" s="248">
        <f>SUM(J229)</f>
        <v>0</v>
      </c>
      <c r="K228" s="251">
        <f>SUM(K229)</f>
        <v>0</v>
      </c>
      <c r="L228" s="252">
        <f t="shared" si="26"/>
        <v>0</v>
      </c>
      <c r="M228" s="253">
        <f>SUM(M229)</f>
        <v>0</v>
      </c>
      <c r="N228" s="249">
        <f>SUM(N229)</f>
        <v>0</v>
      </c>
      <c r="O228" s="252">
        <f t="shared" si="27"/>
        <v>0</v>
      </c>
      <c r="P228" s="76"/>
      <c r="R228" s="46"/>
    </row>
    <row r="229" spans="1:18" ht="24" x14ac:dyDescent="0.25">
      <c r="A229" s="68">
        <v>5269</v>
      </c>
      <c r="B229" s="117" t="s">
        <v>242</v>
      </c>
      <c r="C229" s="118">
        <f t="shared" si="21"/>
        <v>0</v>
      </c>
      <c r="D229" s="124"/>
      <c r="E229" s="244"/>
      <c r="F229" s="245">
        <f t="shared" si="24"/>
        <v>0</v>
      </c>
      <c r="G229" s="124"/>
      <c r="H229" s="125"/>
      <c r="I229" s="126">
        <f t="shared" si="25"/>
        <v>0</v>
      </c>
      <c r="J229" s="124"/>
      <c r="K229" s="125"/>
      <c r="L229" s="126">
        <f t="shared" si="26"/>
        <v>0</v>
      </c>
      <c r="M229" s="246"/>
      <c r="N229" s="244"/>
      <c r="O229" s="126">
        <f t="shared" si="27"/>
        <v>0</v>
      </c>
      <c r="P229" s="76"/>
      <c r="R229" s="46"/>
    </row>
    <row r="230" spans="1:18" ht="24" x14ac:dyDescent="0.25">
      <c r="A230" s="234">
        <v>5270</v>
      </c>
      <c r="B230" s="164" t="s">
        <v>243</v>
      </c>
      <c r="C230" s="268">
        <f t="shared" si="21"/>
        <v>0</v>
      </c>
      <c r="D230" s="254"/>
      <c r="E230" s="255"/>
      <c r="F230" s="256">
        <f t="shared" si="24"/>
        <v>0</v>
      </c>
      <c r="G230" s="254"/>
      <c r="H230" s="257"/>
      <c r="I230" s="258">
        <f t="shared" si="25"/>
        <v>0</v>
      </c>
      <c r="J230" s="254"/>
      <c r="K230" s="257"/>
      <c r="L230" s="258">
        <f t="shared" si="26"/>
        <v>0</v>
      </c>
      <c r="M230" s="259"/>
      <c r="N230" s="255"/>
      <c r="O230" s="258">
        <f t="shared" si="27"/>
        <v>0</v>
      </c>
      <c r="P230" s="174"/>
      <c r="R230" s="46"/>
    </row>
    <row r="231" spans="1:18" x14ac:dyDescent="0.25">
      <c r="A231" s="218">
        <v>6000</v>
      </c>
      <c r="B231" s="218" t="s">
        <v>244</v>
      </c>
      <c r="C231" s="219">
        <f t="shared" si="21"/>
        <v>3000</v>
      </c>
      <c r="D231" s="220">
        <f>D232+D252+D259</f>
        <v>3000</v>
      </c>
      <c r="E231" s="221">
        <f>E232+E252+E259</f>
        <v>0</v>
      </c>
      <c r="F231" s="222">
        <f t="shared" si="24"/>
        <v>3000</v>
      </c>
      <c r="G231" s="220">
        <f>G232+G252+G259</f>
        <v>0</v>
      </c>
      <c r="H231" s="223">
        <f>H232+H252+H259</f>
        <v>0</v>
      </c>
      <c r="I231" s="224">
        <f t="shared" si="25"/>
        <v>0</v>
      </c>
      <c r="J231" s="220">
        <f>J232+J252+J259</f>
        <v>0</v>
      </c>
      <c r="K231" s="223">
        <f>K232+K252+K259</f>
        <v>0</v>
      </c>
      <c r="L231" s="224">
        <f t="shared" si="26"/>
        <v>0</v>
      </c>
      <c r="M231" s="225">
        <f>M232+M252+M259</f>
        <v>0</v>
      </c>
      <c r="N231" s="221">
        <f>N232+N252+N259</f>
        <v>0</v>
      </c>
      <c r="O231" s="224">
        <f t="shared" si="27"/>
        <v>0</v>
      </c>
      <c r="P231" s="226"/>
      <c r="R231" s="46"/>
    </row>
    <row r="232" spans="1:18" ht="14.25" customHeight="1" x14ac:dyDescent="0.25">
      <c r="A232" s="145">
        <v>6200</v>
      </c>
      <c r="B232" s="284" t="s">
        <v>245</v>
      </c>
      <c r="C232" s="297">
        <f>F232+I232+L232+O232</f>
        <v>0</v>
      </c>
      <c r="D232" s="298">
        <f>SUM(D233,D234,D236,D239,D245,D246,D247)</f>
        <v>0</v>
      </c>
      <c r="E232" s="231">
        <f>SUM(E233,E234,E236,E239,E245,E246,E247)</f>
        <v>0</v>
      </c>
      <c r="F232" s="299">
        <f>D232+E232</f>
        <v>0</v>
      </c>
      <c r="G232" s="298">
        <f>SUM(G233,G234,G236,G239,G245,G246,G247)</f>
        <v>0</v>
      </c>
      <c r="H232" s="300">
        <f>SUM(H233,H234,H236,H239,H245,H246,H247)</f>
        <v>0</v>
      </c>
      <c r="I232" s="232">
        <f t="shared" si="25"/>
        <v>0</v>
      </c>
      <c r="J232" s="298">
        <f>SUM(J233,J234,J236,J239,J245,J246,J247)</f>
        <v>0</v>
      </c>
      <c r="K232" s="300">
        <f>SUM(K233,K234,K236,K239,K245,K246,K247)</f>
        <v>0</v>
      </c>
      <c r="L232" s="232">
        <f t="shared" si="26"/>
        <v>0</v>
      </c>
      <c r="M232" s="230">
        <f>SUM(M233,M234,M236,M239,M245,M246,M247)</f>
        <v>0</v>
      </c>
      <c r="N232" s="231">
        <f>SUM(N233,N234,N236,N239,N245,N246,N247)</f>
        <v>0</v>
      </c>
      <c r="O232" s="232">
        <f t="shared" si="27"/>
        <v>0</v>
      </c>
      <c r="P232" s="233"/>
      <c r="R232" s="46"/>
    </row>
    <row r="233" spans="1:18" ht="24" x14ac:dyDescent="0.25">
      <c r="A233" s="261">
        <v>6220</v>
      </c>
      <c r="B233" s="106" t="s">
        <v>246</v>
      </c>
      <c r="C233" s="264">
        <f t="shared" si="21"/>
        <v>0</v>
      </c>
      <c r="D233" s="113"/>
      <c r="E233" s="241"/>
      <c r="F233" s="242">
        <f t="shared" si="24"/>
        <v>0</v>
      </c>
      <c r="G233" s="113"/>
      <c r="H233" s="114"/>
      <c r="I233" s="115">
        <f t="shared" si="25"/>
        <v>0</v>
      </c>
      <c r="J233" s="113"/>
      <c r="K233" s="114"/>
      <c r="L233" s="115">
        <f t="shared" si="26"/>
        <v>0</v>
      </c>
      <c r="M233" s="243"/>
      <c r="N233" s="241"/>
      <c r="O233" s="115">
        <f t="shared" si="27"/>
        <v>0</v>
      </c>
      <c r="P233" s="66"/>
      <c r="R233" s="46"/>
    </row>
    <row r="234" spans="1:18" x14ac:dyDescent="0.25">
      <c r="A234" s="247">
        <v>6230</v>
      </c>
      <c r="B234" s="117" t="s">
        <v>247</v>
      </c>
      <c r="C234" s="250">
        <f t="shared" si="21"/>
        <v>0</v>
      </c>
      <c r="D234" s="124">
        <f>SUM(D235)</f>
        <v>0</v>
      </c>
      <c r="E234" s="125">
        <f>SUM(E235)</f>
        <v>0</v>
      </c>
      <c r="F234" s="250">
        <f t="shared" si="24"/>
        <v>0</v>
      </c>
      <c r="G234" s="124">
        <f>SUM(G235)</f>
        <v>0</v>
      </c>
      <c r="H234" s="125">
        <f>SUM(H235)</f>
        <v>0</v>
      </c>
      <c r="I234" s="252">
        <f t="shared" si="25"/>
        <v>0</v>
      </c>
      <c r="J234" s="124">
        <f>SUM(J235)</f>
        <v>0</v>
      </c>
      <c r="K234" s="125">
        <f>SUM(K235)</f>
        <v>0</v>
      </c>
      <c r="L234" s="252">
        <f t="shared" si="26"/>
        <v>0</v>
      </c>
      <c r="M234" s="124">
        <f>SUM(M235)</f>
        <v>0</v>
      </c>
      <c r="N234" s="125">
        <f>SUM(N235)</f>
        <v>0</v>
      </c>
      <c r="O234" s="252">
        <f t="shared" si="27"/>
        <v>0</v>
      </c>
      <c r="P234" s="76"/>
      <c r="R234" s="46"/>
    </row>
    <row r="235" spans="1:18" ht="24" x14ac:dyDescent="0.25">
      <c r="A235" s="68">
        <v>6239</v>
      </c>
      <c r="B235" s="106" t="s">
        <v>248</v>
      </c>
      <c r="C235" s="250">
        <f t="shared" si="21"/>
        <v>0</v>
      </c>
      <c r="D235" s="124"/>
      <c r="E235" s="244"/>
      <c r="F235" s="250">
        <f t="shared" si="24"/>
        <v>0</v>
      </c>
      <c r="G235" s="124"/>
      <c r="H235" s="125"/>
      <c r="I235" s="252">
        <f t="shared" si="25"/>
        <v>0</v>
      </c>
      <c r="J235" s="124"/>
      <c r="K235" s="125"/>
      <c r="L235" s="252">
        <f t="shared" si="26"/>
        <v>0</v>
      </c>
      <c r="M235" s="246"/>
      <c r="N235" s="244"/>
      <c r="O235" s="252">
        <f t="shared" si="27"/>
        <v>0</v>
      </c>
      <c r="P235" s="76"/>
      <c r="R235" s="46"/>
    </row>
    <row r="236" spans="1:18" ht="24" x14ac:dyDescent="0.25">
      <c r="A236" s="247">
        <v>6240</v>
      </c>
      <c r="B236" s="117" t="s">
        <v>249</v>
      </c>
      <c r="C236" s="250">
        <f t="shared" si="21"/>
        <v>0</v>
      </c>
      <c r="D236" s="248">
        <f>SUM(D237:D238)</f>
        <v>0</v>
      </c>
      <c r="E236" s="249">
        <f>SUM(E237:E238)</f>
        <v>0</v>
      </c>
      <c r="F236" s="250">
        <f t="shared" si="24"/>
        <v>0</v>
      </c>
      <c r="G236" s="248">
        <f>SUM(G237:G238)</f>
        <v>0</v>
      </c>
      <c r="H236" s="251">
        <f>SUM(H237:H238)</f>
        <v>0</v>
      </c>
      <c r="I236" s="252">
        <f t="shared" si="25"/>
        <v>0</v>
      </c>
      <c r="J236" s="248">
        <f>SUM(J237:J238)</f>
        <v>0</v>
      </c>
      <c r="K236" s="251">
        <f>SUM(K237:K238)</f>
        <v>0</v>
      </c>
      <c r="L236" s="252">
        <f t="shared" si="26"/>
        <v>0</v>
      </c>
      <c r="M236" s="253">
        <f>SUM(M237:M238)</f>
        <v>0</v>
      </c>
      <c r="N236" s="249">
        <f>SUM(N237:N238)</f>
        <v>0</v>
      </c>
      <c r="O236" s="252">
        <f t="shared" si="27"/>
        <v>0</v>
      </c>
      <c r="P236" s="76"/>
      <c r="R236" s="46"/>
    </row>
    <row r="237" spans="1:18" x14ac:dyDescent="0.25">
      <c r="A237" s="68">
        <v>6241</v>
      </c>
      <c r="B237" s="117" t="s">
        <v>250</v>
      </c>
      <c r="C237" s="250">
        <f t="shared" si="21"/>
        <v>0</v>
      </c>
      <c r="D237" s="124"/>
      <c r="E237" s="244"/>
      <c r="F237" s="245">
        <f t="shared" si="24"/>
        <v>0</v>
      </c>
      <c r="G237" s="124"/>
      <c r="H237" s="125"/>
      <c r="I237" s="126">
        <f t="shared" si="25"/>
        <v>0</v>
      </c>
      <c r="J237" s="124"/>
      <c r="K237" s="125"/>
      <c r="L237" s="126">
        <f t="shared" si="26"/>
        <v>0</v>
      </c>
      <c r="M237" s="246"/>
      <c r="N237" s="244"/>
      <c r="O237" s="126">
        <f t="shared" si="27"/>
        <v>0</v>
      </c>
      <c r="P237" s="76"/>
      <c r="R237" s="46"/>
    </row>
    <row r="238" spans="1:18" x14ac:dyDescent="0.25">
      <c r="A238" s="68">
        <v>6242</v>
      </c>
      <c r="B238" s="117" t="s">
        <v>251</v>
      </c>
      <c r="C238" s="250">
        <f t="shared" si="21"/>
        <v>0</v>
      </c>
      <c r="D238" s="124"/>
      <c r="E238" s="244"/>
      <c r="F238" s="245">
        <f t="shared" si="24"/>
        <v>0</v>
      </c>
      <c r="G238" s="124"/>
      <c r="H238" s="125"/>
      <c r="I238" s="126">
        <f t="shared" si="25"/>
        <v>0</v>
      </c>
      <c r="J238" s="124"/>
      <c r="K238" s="125"/>
      <c r="L238" s="126">
        <f t="shared" si="26"/>
        <v>0</v>
      </c>
      <c r="M238" s="246"/>
      <c r="N238" s="244"/>
      <c r="O238" s="126">
        <f t="shared" si="27"/>
        <v>0</v>
      </c>
      <c r="P238" s="76"/>
      <c r="R238" s="46"/>
    </row>
    <row r="239" spans="1:18" ht="25.5" customHeight="1" x14ac:dyDescent="0.25">
      <c r="A239" s="247">
        <v>6250</v>
      </c>
      <c r="B239" s="117" t="s">
        <v>252</v>
      </c>
      <c r="C239" s="250">
        <f t="shared" si="21"/>
        <v>0</v>
      </c>
      <c r="D239" s="248">
        <f>SUM(D240:D244)</f>
        <v>0</v>
      </c>
      <c r="E239" s="249">
        <f>SUM(E240:E244)</f>
        <v>0</v>
      </c>
      <c r="F239" s="250">
        <f t="shared" si="24"/>
        <v>0</v>
      </c>
      <c r="G239" s="248">
        <f>SUM(G240:G244)</f>
        <v>0</v>
      </c>
      <c r="H239" s="251">
        <f>SUM(H240:H244)</f>
        <v>0</v>
      </c>
      <c r="I239" s="252">
        <f t="shared" si="25"/>
        <v>0</v>
      </c>
      <c r="J239" s="248">
        <f>SUM(J240:J244)</f>
        <v>0</v>
      </c>
      <c r="K239" s="251">
        <f>SUM(K240:K244)</f>
        <v>0</v>
      </c>
      <c r="L239" s="252">
        <f t="shared" si="26"/>
        <v>0</v>
      </c>
      <c r="M239" s="253">
        <f>SUM(M240:M244)</f>
        <v>0</v>
      </c>
      <c r="N239" s="249">
        <f>SUM(N240:N244)</f>
        <v>0</v>
      </c>
      <c r="O239" s="252">
        <f t="shared" si="27"/>
        <v>0</v>
      </c>
      <c r="P239" s="76"/>
      <c r="R239" s="46"/>
    </row>
    <row r="240" spans="1:18" ht="14.25" customHeight="1" x14ac:dyDescent="0.25">
      <c r="A240" s="68">
        <v>6252</v>
      </c>
      <c r="B240" s="117" t="s">
        <v>253</v>
      </c>
      <c r="C240" s="250">
        <f t="shared" si="21"/>
        <v>0</v>
      </c>
      <c r="D240" s="124"/>
      <c r="E240" s="244"/>
      <c r="F240" s="245">
        <f t="shared" si="24"/>
        <v>0</v>
      </c>
      <c r="G240" s="124"/>
      <c r="H240" s="125"/>
      <c r="I240" s="126">
        <f t="shared" si="25"/>
        <v>0</v>
      </c>
      <c r="J240" s="124"/>
      <c r="K240" s="125"/>
      <c r="L240" s="126">
        <f t="shared" si="26"/>
        <v>0</v>
      </c>
      <c r="M240" s="246"/>
      <c r="N240" s="244"/>
      <c r="O240" s="126">
        <f t="shared" si="27"/>
        <v>0</v>
      </c>
      <c r="P240" s="76"/>
      <c r="R240" s="46"/>
    </row>
    <row r="241" spans="1:18" ht="14.25" customHeight="1" x14ac:dyDescent="0.25">
      <c r="A241" s="68">
        <v>6253</v>
      </c>
      <c r="B241" s="117" t="s">
        <v>254</v>
      </c>
      <c r="C241" s="250">
        <f t="shared" si="21"/>
        <v>0</v>
      </c>
      <c r="D241" s="124"/>
      <c r="E241" s="244"/>
      <c r="F241" s="245">
        <f t="shared" si="24"/>
        <v>0</v>
      </c>
      <c r="G241" s="124"/>
      <c r="H241" s="125"/>
      <c r="I241" s="126">
        <f t="shared" si="25"/>
        <v>0</v>
      </c>
      <c r="J241" s="124"/>
      <c r="K241" s="125"/>
      <c r="L241" s="126">
        <f t="shared" si="26"/>
        <v>0</v>
      </c>
      <c r="M241" s="246"/>
      <c r="N241" s="244"/>
      <c r="O241" s="126">
        <f t="shared" si="27"/>
        <v>0</v>
      </c>
      <c r="P241" s="76"/>
      <c r="R241" s="46"/>
    </row>
    <row r="242" spans="1:18" ht="24" x14ac:dyDescent="0.25">
      <c r="A242" s="68">
        <v>6254</v>
      </c>
      <c r="B242" s="117" t="s">
        <v>255</v>
      </c>
      <c r="C242" s="250">
        <f t="shared" si="21"/>
        <v>0</v>
      </c>
      <c r="D242" s="124"/>
      <c r="E242" s="244"/>
      <c r="F242" s="245">
        <f t="shared" si="24"/>
        <v>0</v>
      </c>
      <c r="G242" s="124"/>
      <c r="H242" s="125"/>
      <c r="I242" s="126">
        <f t="shared" si="25"/>
        <v>0</v>
      </c>
      <c r="J242" s="124"/>
      <c r="K242" s="125"/>
      <c r="L242" s="126">
        <f t="shared" si="26"/>
        <v>0</v>
      </c>
      <c r="M242" s="246"/>
      <c r="N242" s="244"/>
      <c r="O242" s="126">
        <f t="shared" si="27"/>
        <v>0</v>
      </c>
      <c r="P242" s="76"/>
      <c r="R242" s="46"/>
    </row>
    <row r="243" spans="1:18" ht="24" x14ac:dyDescent="0.25">
      <c r="A243" s="68">
        <v>6255</v>
      </c>
      <c r="B243" s="117" t="s">
        <v>256</v>
      </c>
      <c r="C243" s="250">
        <f t="shared" si="21"/>
        <v>0</v>
      </c>
      <c r="D243" s="124"/>
      <c r="E243" s="244"/>
      <c r="F243" s="245">
        <f t="shared" si="24"/>
        <v>0</v>
      </c>
      <c r="G243" s="124"/>
      <c r="H243" s="125"/>
      <c r="I243" s="126">
        <f t="shared" si="25"/>
        <v>0</v>
      </c>
      <c r="J243" s="124"/>
      <c r="K243" s="125"/>
      <c r="L243" s="126">
        <f t="shared" si="26"/>
        <v>0</v>
      </c>
      <c r="M243" s="246"/>
      <c r="N243" s="244"/>
      <c r="O243" s="126">
        <f t="shared" si="27"/>
        <v>0</v>
      </c>
      <c r="P243" s="76"/>
      <c r="R243" s="46"/>
    </row>
    <row r="244" spans="1:18" x14ac:dyDescent="0.25">
      <c r="A244" s="68">
        <v>6259</v>
      </c>
      <c r="B244" s="117" t="s">
        <v>257</v>
      </c>
      <c r="C244" s="250">
        <f t="shared" si="21"/>
        <v>0</v>
      </c>
      <c r="D244" s="124"/>
      <c r="E244" s="244"/>
      <c r="F244" s="245">
        <f t="shared" si="24"/>
        <v>0</v>
      </c>
      <c r="G244" s="124"/>
      <c r="H244" s="125"/>
      <c r="I244" s="126">
        <f t="shared" si="25"/>
        <v>0</v>
      </c>
      <c r="J244" s="124"/>
      <c r="K244" s="125"/>
      <c r="L244" s="126">
        <f t="shared" si="26"/>
        <v>0</v>
      </c>
      <c r="M244" s="246"/>
      <c r="N244" s="244"/>
      <c r="O244" s="126">
        <f t="shared" si="27"/>
        <v>0</v>
      </c>
      <c r="P244" s="76"/>
      <c r="R244" s="46"/>
    </row>
    <row r="245" spans="1:18" ht="37.5" customHeight="1" x14ac:dyDescent="0.25">
      <c r="A245" s="247">
        <v>6260</v>
      </c>
      <c r="B245" s="117" t="s">
        <v>258</v>
      </c>
      <c r="C245" s="250">
        <f t="shared" si="21"/>
        <v>0</v>
      </c>
      <c r="D245" s="124"/>
      <c r="E245" s="244"/>
      <c r="F245" s="245">
        <f t="shared" ref="F245:F286" si="30">D245+E245</f>
        <v>0</v>
      </c>
      <c r="G245" s="124"/>
      <c r="H245" s="125"/>
      <c r="I245" s="126">
        <f t="shared" ref="I245:I286" si="31">G245+H245</f>
        <v>0</v>
      </c>
      <c r="J245" s="124"/>
      <c r="K245" s="125"/>
      <c r="L245" s="126">
        <f t="shared" ref="L245:L286" si="32">J245+K245</f>
        <v>0</v>
      </c>
      <c r="M245" s="246"/>
      <c r="N245" s="244"/>
      <c r="O245" s="126">
        <f t="shared" ref="O245:O276" si="33">M245+N245</f>
        <v>0</v>
      </c>
      <c r="P245" s="76"/>
      <c r="R245" s="46"/>
    </row>
    <row r="246" spans="1:18" x14ac:dyDescent="0.25">
      <c r="A246" s="247">
        <v>6270</v>
      </c>
      <c r="B246" s="117" t="s">
        <v>259</v>
      </c>
      <c r="C246" s="250">
        <f t="shared" si="21"/>
        <v>0</v>
      </c>
      <c r="D246" s="124"/>
      <c r="E246" s="244"/>
      <c r="F246" s="245">
        <f t="shared" si="30"/>
        <v>0</v>
      </c>
      <c r="G246" s="124"/>
      <c r="H246" s="125"/>
      <c r="I246" s="126">
        <f t="shared" si="31"/>
        <v>0</v>
      </c>
      <c r="J246" s="124"/>
      <c r="K246" s="125"/>
      <c r="L246" s="126">
        <f t="shared" si="32"/>
        <v>0</v>
      </c>
      <c r="M246" s="246"/>
      <c r="N246" s="244"/>
      <c r="O246" s="126">
        <f t="shared" si="33"/>
        <v>0</v>
      </c>
      <c r="P246" s="76"/>
      <c r="R246" s="46"/>
    </row>
    <row r="247" spans="1:18" ht="24.75" customHeight="1" x14ac:dyDescent="0.25">
      <c r="A247" s="261">
        <v>6290</v>
      </c>
      <c r="B247" s="106" t="s">
        <v>260</v>
      </c>
      <c r="C247" s="250">
        <f t="shared" si="21"/>
        <v>0</v>
      </c>
      <c r="D247" s="262">
        <f>SUM(D248:D251)</f>
        <v>0</v>
      </c>
      <c r="E247" s="263">
        <f>SUM(E248:E251)</f>
        <v>0</v>
      </c>
      <c r="F247" s="264">
        <f t="shared" si="30"/>
        <v>0</v>
      </c>
      <c r="G247" s="262">
        <f t="shared" ref="G247:K247" si="34">SUM(G248:G251)</f>
        <v>0</v>
      </c>
      <c r="H247" s="265">
        <f t="shared" si="34"/>
        <v>0</v>
      </c>
      <c r="I247" s="266">
        <f t="shared" si="31"/>
        <v>0</v>
      </c>
      <c r="J247" s="262">
        <f t="shared" si="34"/>
        <v>0</v>
      </c>
      <c r="K247" s="265">
        <f t="shared" si="34"/>
        <v>0</v>
      </c>
      <c r="L247" s="266">
        <f t="shared" si="32"/>
        <v>0</v>
      </c>
      <c r="M247" s="285">
        <f t="shared" ref="M247:N247" si="35">SUM(M248:M251)</f>
        <v>0</v>
      </c>
      <c r="N247" s="286">
        <f t="shared" si="35"/>
        <v>0</v>
      </c>
      <c r="O247" s="287">
        <f t="shared" si="33"/>
        <v>0</v>
      </c>
      <c r="P247" s="288"/>
      <c r="R247" s="46"/>
    </row>
    <row r="248" spans="1:18" x14ac:dyDescent="0.25">
      <c r="A248" s="68">
        <v>6291</v>
      </c>
      <c r="B248" s="117" t="s">
        <v>261</v>
      </c>
      <c r="C248" s="250">
        <f t="shared" si="21"/>
        <v>0</v>
      </c>
      <c r="D248" s="124"/>
      <c r="E248" s="244"/>
      <c r="F248" s="245">
        <f t="shared" si="30"/>
        <v>0</v>
      </c>
      <c r="G248" s="124"/>
      <c r="H248" s="125"/>
      <c r="I248" s="126">
        <f t="shared" si="31"/>
        <v>0</v>
      </c>
      <c r="J248" s="124"/>
      <c r="K248" s="125"/>
      <c r="L248" s="126">
        <f t="shared" si="32"/>
        <v>0</v>
      </c>
      <c r="M248" s="246"/>
      <c r="N248" s="244"/>
      <c r="O248" s="126">
        <f t="shared" si="33"/>
        <v>0</v>
      </c>
      <c r="P248" s="76"/>
      <c r="R248" s="46"/>
    </row>
    <row r="249" spans="1:18" x14ac:dyDescent="0.25">
      <c r="A249" s="68">
        <v>6292</v>
      </c>
      <c r="B249" s="117" t="s">
        <v>262</v>
      </c>
      <c r="C249" s="250">
        <f t="shared" si="21"/>
        <v>0</v>
      </c>
      <c r="D249" s="124"/>
      <c r="E249" s="244"/>
      <c r="F249" s="245">
        <f t="shared" si="30"/>
        <v>0</v>
      </c>
      <c r="G249" s="124"/>
      <c r="H249" s="125"/>
      <c r="I249" s="126">
        <f t="shared" si="31"/>
        <v>0</v>
      </c>
      <c r="J249" s="124"/>
      <c r="K249" s="125"/>
      <c r="L249" s="126">
        <f t="shared" si="32"/>
        <v>0</v>
      </c>
      <c r="M249" s="246"/>
      <c r="N249" s="244"/>
      <c r="O249" s="126">
        <f t="shared" si="33"/>
        <v>0</v>
      </c>
      <c r="P249" s="76"/>
      <c r="R249" s="46"/>
    </row>
    <row r="250" spans="1:18" ht="78.75" customHeight="1" x14ac:dyDescent="0.25">
      <c r="A250" s="68">
        <v>6296</v>
      </c>
      <c r="B250" s="117" t="s">
        <v>263</v>
      </c>
      <c r="C250" s="250">
        <f t="shared" si="21"/>
        <v>0</v>
      </c>
      <c r="D250" s="124"/>
      <c r="E250" s="244"/>
      <c r="F250" s="245">
        <f t="shared" si="30"/>
        <v>0</v>
      </c>
      <c r="G250" s="124"/>
      <c r="H250" s="125"/>
      <c r="I250" s="126">
        <f t="shared" si="31"/>
        <v>0</v>
      </c>
      <c r="J250" s="124"/>
      <c r="K250" s="125"/>
      <c r="L250" s="126">
        <f t="shared" si="32"/>
        <v>0</v>
      </c>
      <c r="M250" s="246"/>
      <c r="N250" s="244"/>
      <c r="O250" s="126">
        <f t="shared" si="33"/>
        <v>0</v>
      </c>
      <c r="P250" s="76"/>
      <c r="R250" s="46"/>
    </row>
    <row r="251" spans="1:18" ht="39.75" customHeight="1" x14ac:dyDescent="0.25">
      <c r="A251" s="68">
        <v>6299</v>
      </c>
      <c r="B251" s="117" t="s">
        <v>264</v>
      </c>
      <c r="C251" s="250">
        <f t="shared" si="21"/>
        <v>0</v>
      </c>
      <c r="D251" s="124"/>
      <c r="E251" s="244"/>
      <c r="F251" s="245">
        <f t="shared" si="30"/>
        <v>0</v>
      </c>
      <c r="G251" s="124"/>
      <c r="H251" s="125"/>
      <c r="I251" s="126">
        <f t="shared" si="31"/>
        <v>0</v>
      </c>
      <c r="J251" s="124"/>
      <c r="K251" s="125"/>
      <c r="L251" s="126">
        <f t="shared" si="32"/>
        <v>0</v>
      </c>
      <c r="M251" s="246"/>
      <c r="N251" s="244"/>
      <c r="O251" s="126">
        <f t="shared" si="33"/>
        <v>0</v>
      </c>
      <c r="P251" s="76"/>
      <c r="R251" s="46"/>
    </row>
    <row r="252" spans="1:18" x14ac:dyDescent="0.25">
      <c r="A252" s="90">
        <v>6300</v>
      </c>
      <c r="B252" s="227" t="s">
        <v>265</v>
      </c>
      <c r="C252" s="91">
        <f t="shared" si="21"/>
        <v>0</v>
      </c>
      <c r="D252" s="102">
        <f>SUM(D253,D257,D258)</f>
        <v>0</v>
      </c>
      <c r="E252" s="228">
        <f>SUM(E253,E257,E258)</f>
        <v>0</v>
      </c>
      <c r="F252" s="229">
        <f t="shared" si="30"/>
        <v>0</v>
      </c>
      <c r="G252" s="102">
        <f t="shared" ref="G252:K252" si="36">SUM(G253,G257,G258)</f>
        <v>0</v>
      </c>
      <c r="H252" s="103">
        <f t="shared" si="36"/>
        <v>0</v>
      </c>
      <c r="I252" s="104">
        <f t="shared" si="31"/>
        <v>0</v>
      </c>
      <c r="J252" s="102">
        <f t="shared" si="36"/>
        <v>0</v>
      </c>
      <c r="K252" s="103">
        <f t="shared" si="36"/>
        <v>0</v>
      </c>
      <c r="L252" s="104">
        <f t="shared" si="32"/>
        <v>0</v>
      </c>
      <c r="M252" s="269">
        <f t="shared" ref="M252:N252" si="37">SUM(M253,M257,M258)</f>
        <v>0</v>
      </c>
      <c r="N252" s="270">
        <f t="shared" si="37"/>
        <v>0</v>
      </c>
      <c r="O252" s="271">
        <f t="shared" si="33"/>
        <v>0</v>
      </c>
      <c r="P252" s="272"/>
      <c r="R252" s="46"/>
    </row>
    <row r="253" spans="1:18" ht="24" x14ac:dyDescent="0.25">
      <c r="A253" s="261">
        <v>6320</v>
      </c>
      <c r="B253" s="106" t="s">
        <v>266</v>
      </c>
      <c r="C253" s="287">
        <f t="shared" si="21"/>
        <v>0</v>
      </c>
      <c r="D253" s="262">
        <f>SUM(D254:D256)</f>
        <v>0</v>
      </c>
      <c r="E253" s="263">
        <f>SUM(E254:E256)</f>
        <v>0</v>
      </c>
      <c r="F253" s="264">
        <f t="shared" si="30"/>
        <v>0</v>
      </c>
      <c r="G253" s="262">
        <f t="shared" ref="G253:K253" si="38">SUM(G254:G256)</f>
        <v>0</v>
      </c>
      <c r="H253" s="265">
        <f t="shared" si="38"/>
        <v>0</v>
      </c>
      <c r="I253" s="266">
        <f t="shared" si="31"/>
        <v>0</v>
      </c>
      <c r="J253" s="262">
        <f t="shared" si="38"/>
        <v>0</v>
      </c>
      <c r="K253" s="265">
        <f t="shared" si="38"/>
        <v>0</v>
      </c>
      <c r="L253" s="266">
        <f t="shared" si="32"/>
        <v>0</v>
      </c>
      <c r="M253" s="267">
        <f t="shared" ref="M253:N253" si="39">SUM(M254:M256)</f>
        <v>0</v>
      </c>
      <c r="N253" s="263">
        <f t="shared" si="39"/>
        <v>0</v>
      </c>
      <c r="O253" s="266">
        <f t="shared" si="33"/>
        <v>0</v>
      </c>
      <c r="P253" s="66"/>
      <c r="R253" s="46"/>
    </row>
    <row r="254" spans="1:18" x14ac:dyDescent="0.25">
      <c r="A254" s="68">
        <v>6322</v>
      </c>
      <c r="B254" s="117" t="s">
        <v>267</v>
      </c>
      <c r="C254" s="252">
        <f t="shared" si="21"/>
        <v>0</v>
      </c>
      <c r="D254" s="124"/>
      <c r="E254" s="244"/>
      <c r="F254" s="245">
        <f t="shared" si="30"/>
        <v>0</v>
      </c>
      <c r="G254" s="124"/>
      <c r="H254" s="125"/>
      <c r="I254" s="126">
        <f t="shared" si="31"/>
        <v>0</v>
      </c>
      <c r="J254" s="124"/>
      <c r="K254" s="125"/>
      <c r="L254" s="126">
        <f t="shared" si="32"/>
        <v>0</v>
      </c>
      <c r="M254" s="246"/>
      <c r="N254" s="244"/>
      <c r="O254" s="126">
        <f t="shared" si="33"/>
        <v>0</v>
      </c>
      <c r="P254" s="76"/>
      <c r="R254" s="46"/>
    </row>
    <row r="255" spans="1:18" ht="24" x14ac:dyDescent="0.25">
      <c r="A255" s="68">
        <v>6323</v>
      </c>
      <c r="B255" s="117" t="s">
        <v>268</v>
      </c>
      <c r="C255" s="252">
        <f t="shared" si="21"/>
        <v>0</v>
      </c>
      <c r="D255" s="124"/>
      <c r="E255" s="244"/>
      <c r="F255" s="245">
        <f t="shared" si="30"/>
        <v>0</v>
      </c>
      <c r="G255" s="124"/>
      <c r="H255" s="125"/>
      <c r="I255" s="126">
        <f t="shared" si="31"/>
        <v>0</v>
      </c>
      <c r="J255" s="124"/>
      <c r="K255" s="125"/>
      <c r="L255" s="126">
        <f t="shared" si="32"/>
        <v>0</v>
      </c>
      <c r="M255" s="246"/>
      <c r="N255" s="244"/>
      <c r="O255" s="126">
        <f t="shared" si="33"/>
        <v>0</v>
      </c>
      <c r="P255" s="76"/>
      <c r="R255" s="46"/>
    </row>
    <row r="256" spans="1:18" x14ac:dyDescent="0.25">
      <c r="A256" s="58">
        <v>6329</v>
      </c>
      <c r="B256" s="106" t="s">
        <v>269</v>
      </c>
      <c r="C256" s="252">
        <f t="shared" si="21"/>
        <v>0</v>
      </c>
      <c r="D256" s="113"/>
      <c r="E256" s="241"/>
      <c r="F256" s="242">
        <f t="shared" si="30"/>
        <v>0</v>
      </c>
      <c r="G256" s="113"/>
      <c r="H256" s="114"/>
      <c r="I256" s="115">
        <f t="shared" si="31"/>
        <v>0</v>
      </c>
      <c r="J256" s="113"/>
      <c r="K256" s="114"/>
      <c r="L256" s="115">
        <f t="shared" si="32"/>
        <v>0</v>
      </c>
      <c r="M256" s="243"/>
      <c r="N256" s="241"/>
      <c r="O256" s="115">
        <f t="shared" si="33"/>
        <v>0</v>
      </c>
      <c r="P256" s="66"/>
      <c r="R256" s="46"/>
    </row>
    <row r="257" spans="1:18" ht="24" x14ac:dyDescent="0.25">
      <c r="A257" s="308">
        <v>6330</v>
      </c>
      <c r="B257" s="309" t="s">
        <v>270</v>
      </c>
      <c r="C257" s="252">
        <f t="shared" ref="C257:C285" si="40">F257+I257+L257+O257</f>
        <v>0</v>
      </c>
      <c r="D257" s="291"/>
      <c r="E257" s="292"/>
      <c r="F257" s="293">
        <f t="shared" si="30"/>
        <v>0</v>
      </c>
      <c r="G257" s="291"/>
      <c r="H257" s="294"/>
      <c r="I257" s="295">
        <f t="shared" si="31"/>
        <v>0</v>
      </c>
      <c r="J257" s="291"/>
      <c r="K257" s="294"/>
      <c r="L257" s="295">
        <f t="shared" si="32"/>
        <v>0</v>
      </c>
      <c r="M257" s="296"/>
      <c r="N257" s="292"/>
      <c r="O257" s="295">
        <f t="shared" si="33"/>
        <v>0</v>
      </c>
      <c r="P257" s="288"/>
      <c r="R257" s="46"/>
    </row>
    <row r="258" spans="1:18" x14ac:dyDescent="0.25">
      <c r="A258" s="247">
        <v>6360</v>
      </c>
      <c r="B258" s="117" t="s">
        <v>271</v>
      </c>
      <c r="C258" s="252">
        <f t="shared" si="40"/>
        <v>0</v>
      </c>
      <c r="D258" s="124"/>
      <c r="E258" s="244"/>
      <c r="F258" s="245">
        <f t="shared" si="30"/>
        <v>0</v>
      </c>
      <c r="G258" s="124"/>
      <c r="H258" s="125"/>
      <c r="I258" s="126">
        <f t="shared" si="31"/>
        <v>0</v>
      </c>
      <c r="J258" s="124"/>
      <c r="K258" s="125"/>
      <c r="L258" s="126">
        <f t="shared" si="32"/>
        <v>0</v>
      </c>
      <c r="M258" s="246"/>
      <c r="N258" s="244"/>
      <c r="O258" s="126">
        <f t="shared" si="33"/>
        <v>0</v>
      </c>
      <c r="P258" s="76"/>
      <c r="R258" s="46"/>
    </row>
    <row r="259" spans="1:18" ht="36" x14ac:dyDescent="0.25">
      <c r="A259" s="90">
        <v>6400</v>
      </c>
      <c r="B259" s="227" t="s">
        <v>272</v>
      </c>
      <c r="C259" s="91">
        <f t="shared" si="40"/>
        <v>3000</v>
      </c>
      <c r="D259" s="102">
        <f>SUM(D260,D264)</f>
        <v>3000</v>
      </c>
      <c r="E259" s="228">
        <f>SUM(E260,E264)</f>
        <v>0</v>
      </c>
      <c r="F259" s="229">
        <f t="shared" si="30"/>
        <v>3000</v>
      </c>
      <c r="G259" s="102">
        <f t="shared" ref="G259:K259" si="41">SUM(G260,G264)</f>
        <v>0</v>
      </c>
      <c r="H259" s="103">
        <f t="shared" si="41"/>
        <v>0</v>
      </c>
      <c r="I259" s="104">
        <f t="shared" si="31"/>
        <v>0</v>
      </c>
      <c r="J259" s="102">
        <f t="shared" si="41"/>
        <v>0</v>
      </c>
      <c r="K259" s="103">
        <f t="shared" si="41"/>
        <v>0</v>
      </c>
      <c r="L259" s="104">
        <f t="shared" si="32"/>
        <v>0</v>
      </c>
      <c r="M259" s="269">
        <f t="shared" ref="M259:N259" si="42">SUM(M260,M264)</f>
        <v>0</v>
      </c>
      <c r="N259" s="270">
        <f t="shared" si="42"/>
        <v>0</v>
      </c>
      <c r="O259" s="271">
        <f t="shared" si="33"/>
        <v>0</v>
      </c>
      <c r="P259" s="272"/>
      <c r="R259" s="46"/>
    </row>
    <row r="260" spans="1:18" ht="24" x14ac:dyDescent="0.25">
      <c r="A260" s="261">
        <v>6410</v>
      </c>
      <c r="B260" s="106" t="s">
        <v>273</v>
      </c>
      <c r="C260" s="266">
        <f t="shared" si="40"/>
        <v>0</v>
      </c>
      <c r="D260" s="262">
        <f>SUM(D261:D263)</f>
        <v>0</v>
      </c>
      <c r="E260" s="263">
        <f>SUM(E261:E263)</f>
        <v>0</v>
      </c>
      <c r="F260" s="264">
        <f t="shared" si="30"/>
        <v>0</v>
      </c>
      <c r="G260" s="262">
        <f t="shared" ref="G260:K260" si="43">SUM(G261:G263)</f>
        <v>0</v>
      </c>
      <c r="H260" s="265">
        <f t="shared" si="43"/>
        <v>0</v>
      </c>
      <c r="I260" s="266">
        <f t="shared" si="31"/>
        <v>0</v>
      </c>
      <c r="J260" s="262">
        <f t="shared" si="43"/>
        <v>0</v>
      </c>
      <c r="K260" s="265">
        <f t="shared" si="43"/>
        <v>0</v>
      </c>
      <c r="L260" s="266">
        <f t="shared" si="32"/>
        <v>0</v>
      </c>
      <c r="M260" s="280">
        <f t="shared" ref="M260:N260" si="44">SUM(M261:M263)</f>
        <v>0</v>
      </c>
      <c r="N260" s="281">
        <f t="shared" si="44"/>
        <v>0</v>
      </c>
      <c r="O260" s="282">
        <f t="shared" si="33"/>
        <v>0</v>
      </c>
      <c r="P260" s="140"/>
      <c r="R260" s="46"/>
    </row>
    <row r="261" spans="1:18" x14ac:dyDescent="0.25">
      <c r="A261" s="68">
        <v>6411</v>
      </c>
      <c r="B261" s="310" t="s">
        <v>274</v>
      </c>
      <c r="C261" s="250">
        <f t="shared" si="40"/>
        <v>0</v>
      </c>
      <c r="D261" s="124"/>
      <c r="E261" s="244"/>
      <c r="F261" s="245">
        <f t="shared" si="30"/>
        <v>0</v>
      </c>
      <c r="G261" s="124"/>
      <c r="H261" s="125"/>
      <c r="I261" s="126">
        <f t="shared" si="31"/>
        <v>0</v>
      </c>
      <c r="J261" s="124"/>
      <c r="K261" s="125"/>
      <c r="L261" s="126">
        <f t="shared" si="32"/>
        <v>0</v>
      </c>
      <c r="M261" s="246"/>
      <c r="N261" s="244"/>
      <c r="O261" s="126">
        <f t="shared" si="33"/>
        <v>0</v>
      </c>
      <c r="P261" s="76"/>
      <c r="R261" s="46"/>
    </row>
    <row r="262" spans="1:18" ht="46.5" customHeight="1" x14ac:dyDescent="0.25">
      <c r="A262" s="68">
        <v>6412</v>
      </c>
      <c r="B262" s="117" t="s">
        <v>275</v>
      </c>
      <c r="C262" s="250">
        <f t="shared" si="40"/>
        <v>0</v>
      </c>
      <c r="D262" s="124"/>
      <c r="E262" s="244"/>
      <c r="F262" s="245">
        <f t="shared" si="30"/>
        <v>0</v>
      </c>
      <c r="G262" s="124"/>
      <c r="H262" s="125"/>
      <c r="I262" s="126">
        <f t="shared" si="31"/>
        <v>0</v>
      </c>
      <c r="J262" s="124"/>
      <c r="K262" s="125"/>
      <c r="L262" s="126">
        <f t="shared" si="32"/>
        <v>0</v>
      </c>
      <c r="M262" s="246"/>
      <c r="N262" s="244"/>
      <c r="O262" s="126">
        <f t="shared" si="33"/>
        <v>0</v>
      </c>
      <c r="P262" s="76"/>
      <c r="R262" s="46"/>
    </row>
    <row r="263" spans="1:18" ht="36" x14ac:dyDescent="0.25">
      <c r="A263" s="68">
        <v>6419</v>
      </c>
      <c r="B263" s="117" t="s">
        <v>276</v>
      </c>
      <c r="C263" s="250">
        <f t="shared" si="40"/>
        <v>0</v>
      </c>
      <c r="D263" s="124"/>
      <c r="E263" s="244"/>
      <c r="F263" s="245">
        <f t="shared" si="30"/>
        <v>0</v>
      </c>
      <c r="G263" s="124"/>
      <c r="H263" s="125"/>
      <c r="I263" s="126">
        <f t="shared" si="31"/>
        <v>0</v>
      </c>
      <c r="J263" s="124"/>
      <c r="K263" s="125"/>
      <c r="L263" s="126">
        <f t="shared" si="32"/>
        <v>0</v>
      </c>
      <c r="M263" s="246"/>
      <c r="N263" s="244"/>
      <c r="O263" s="126">
        <f t="shared" si="33"/>
        <v>0</v>
      </c>
      <c r="P263" s="76"/>
      <c r="R263" s="46"/>
    </row>
    <row r="264" spans="1:18" ht="36" x14ac:dyDescent="0.25">
      <c r="A264" s="247">
        <v>6420</v>
      </c>
      <c r="B264" s="117" t="s">
        <v>277</v>
      </c>
      <c r="C264" s="250">
        <f t="shared" si="40"/>
        <v>3000</v>
      </c>
      <c r="D264" s="248">
        <f>SUM(D265:D268)</f>
        <v>3000</v>
      </c>
      <c r="E264" s="249">
        <f>SUM(E265:E268)</f>
        <v>0</v>
      </c>
      <c r="F264" s="250">
        <f t="shared" si="30"/>
        <v>3000</v>
      </c>
      <c r="G264" s="248">
        <f>SUM(G265:G268)</f>
        <v>0</v>
      </c>
      <c r="H264" s="251">
        <f>SUM(H265:H268)</f>
        <v>0</v>
      </c>
      <c r="I264" s="252">
        <f t="shared" si="31"/>
        <v>0</v>
      </c>
      <c r="J264" s="248">
        <f>SUM(J265:J268)</f>
        <v>0</v>
      </c>
      <c r="K264" s="251">
        <f>SUM(K265:K268)</f>
        <v>0</v>
      </c>
      <c r="L264" s="252">
        <f t="shared" si="32"/>
        <v>0</v>
      </c>
      <c r="M264" s="253">
        <f>SUM(M265:M268)</f>
        <v>0</v>
      </c>
      <c r="N264" s="249">
        <f>SUM(N265:N268)</f>
        <v>0</v>
      </c>
      <c r="O264" s="252">
        <f t="shared" si="33"/>
        <v>0</v>
      </c>
      <c r="P264" s="76"/>
      <c r="R264" s="46"/>
    </row>
    <row r="265" spans="1:18" x14ac:dyDescent="0.25">
      <c r="A265" s="68">
        <v>6421</v>
      </c>
      <c r="B265" s="117" t="s">
        <v>278</v>
      </c>
      <c r="C265" s="250">
        <f t="shared" si="40"/>
        <v>0</v>
      </c>
      <c r="D265" s="124"/>
      <c r="E265" s="244"/>
      <c r="F265" s="245">
        <f t="shared" si="30"/>
        <v>0</v>
      </c>
      <c r="G265" s="124"/>
      <c r="H265" s="125"/>
      <c r="I265" s="126">
        <f t="shared" si="31"/>
        <v>0</v>
      </c>
      <c r="J265" s="124"/>
      <c r="K265" s="125"/>
      <c r="L265" s="126">
        <f t="shared" si="32"/>
        <v>0</v>
      </c>
      <c r="M265" s="246"/>
      <c r="N265" s="244"/>
      <c r="O265" s="126">
        <f t="shared" si="33"/>
        <v>0</v>
      </c>
      <c r="P265" s="76"/>
      <c r="R265" s="46"/>
    </row>
    <row r="266" spans="1:18" x14ac:dyDescent="0.25">
      <c r="A266" s="68">
        <v>6422</v>
      </c>
      <c r="B266" s="117" t="s">
        <v>279</v>
      </c>
      <c r="C266" s="250">
        <f t="shared" si="40"/>
        <v>3000</v>
      </c>
      <c r="D266" s="124">
        <f>4000-1000</f>
        <v>3000</v>
      </c>
      <c r="E266" s="244"/>
      <c r="F266" s="245">
        <f t="shared" si="30"/>
        <v>3000</v>
      </c>
      <c r="G266" s="124"/>
      <c r="H266" s="125"/>
      <c r="I266" s="126">
        <f t="shared" si="31"/>
        <v>0</v>
      </c>
      <c r="J266" s="124"/>
      <c r="K266" s="125"/>
      <c r="L266" s="126">
        <f t="shared" si="32"/>
        <v>0</v>
      </c>
      <c r="M266" s="246"/>
      <c r="N266" s="244"/>
      <c r="O266" s="126">
        <f t="shared" si="33"/>
        <v>0</v>
      </c>
      <c r="P266" s="76"/>
      <c r="R266" s="46"/>
    </row>
    <row r="267" spans="1:18" ht="24" x14ac:dyDescent="0.25">
      <c r="A267" s="68">
        <v>6423</v>
      </c>
      <c r="B267" s="117" t="s">
        <v>280</v>
      </c>
      <c r="C267" s="250">
        <f t="shared" si="40"/>
        <v>0</v>
      </c>
      <c r="D267" s="124"/>
      <c r="E267" s="244"/>
      <c r="F267" s="245">
        <f t="shared" si="30"/>
        <v>0</v>
      </c>
      <c r="G267" s="124"/>
      <c r="H267" s="125"/>
      <c r="I267" s="126">
        <f t="shared" si="31"/>
        <v>0</v>
      </c>
      <c r="J267" s="124"/>
      <c r="K267" s="125"/>
      <c r="L267" s="126">
        <f t="shared" si="32"/>
        <v>0</v>
      </c>
      <c r="M267" s="246"/>
      <c r="N267" s="244"/>
      <c r="O267" s="126">
        <f t="shared" si="33"/>
        <v>0</v>
      </c>
      <c r="P267" s="76"/>
      <c r="R267" s="46"/>
    </row>
    <row r="268" spans="1:18" ht="36" x14ac:dyDescent="0.25">
      <c r="A268" s="68">
        <v>6424</v>
      </c>
      <c r="B268" s="117" t="s">
        <v>281</v>
      </c>
      <c r="C268" s="250">
        <f t="shared" si="40"/>
        <v>0</v>
      </c>
      <c r="D268" s="124"/>
      <c r="E268" s="244"/>
      <c r="F268" s="245">
        <f t="shared" si="30"/>
        <v>0</v>
      </c>
      <c r="G268" s="124"/>
      <c r="H268" s="125"/>
      <c r="I268" s="126">
        <f t="shared" si="31"/>
        <v>0</v>
      </c>
      <c r="J268" s="124"/>
      <c r="K268" s="125"/>
      <c r="L268" s="126">
        <f t="shared" si="32"/>
        <v>0</v>
      </c>
      <c r="M268" s="246"/>
      <c r="N268" s="244"/>
      <c r="O268" s="126">
        <f t="shared" si="33"/>
        <v>0</v>
      </c>
      <c r="P268" s="76"/>
      <c r="R268" s="46"/>
    </row>
    <row r="269" spans="1:18" ht="48.75" customHeight="1" x14ac:dyDescent="0.25">
      <c r="A269" s="311">
        <v>7000</v>
      </c>
      <c r="B269" s="311" t="s">
        <v>282</v>
      </c>
      <c r="C269" s="312">
        <f t="shared" si="40"/>
        <v>0</v>
      </c>
      <c r="D269" s="313">
        <f>SUM(D270,D281)</f>
        <v>0</v>
      </c>
      <c r="E269" s="314">
        <f>SUM(E270,E281)</f>
        <v>0</v>
      </c>
      <c r="F269" s="315">
        <f t="shared" si="30"/>
        <v>0</v>
      </c>
      <c r="G269" s="313">
        <f t="shared" ref="G269:K269" si="45">SUM(G270,G281)</f>
        <v>0</v>
      </c>
      <c r="H269" s="316">
        <f t="shared" si="45"/>
        <v>0</v>
      </c>
      <c r="I269" s="317">
        <f t="shared" si="31"/>
        <v>0</v>
      </c>
      <c r="J269" s="313">
        <f t="shared" si="45"/>
        <v>0</v>
      </c>
      <c r="K269" s="316">
        <f t="shared" si="45"/>
        <v>0</v>
      </c>
      <c r="L269" s="317">
        <f t="shared" si="32"/>
        <v>0</v>
      </c>
      <c r="M269" s="318">
        <f t="shared" ref="M269:N269" si="46">SUM(M270,M281)</f>
        <v>0</v>
      </c>
      <c r="N269" s="319">
        <f t="shared" si="46"/>
        <v>0</v>
      </c>
      <c r="O269" s="320">
        <f t="shared" si="33"/>
        <v>0</v>
      </c>
      <c r="P269" s="321"/>
      <c r="R269" s="46"/>
    </row>
    <row r="270" spans="1:18" ht="24" x14ac:dyDescent="0.25">
      <c r="A270" s="90">
        <v>7200</v>
      </c>
      <c r="B270" s="227" t="s">
        <v>283</v>
      </c>
      <c r="C270" s="91">
        <f t="shared" si="40"/>
        <v>0</v>
      </c>
      <c r="D270" s="102">
        <f>SUM(D271,D272,D276,D277,D280)</f>
        <v>0</v>
      </c>
      <c r="E270" s="228">
        <f>SUM(E271,E272,E276,E277,E280)</f>
        <v>0</v>
      </c>
      <c r="F270" s="229">
        <f t="shared" si="30"/>
        <v>0</v>
      </c>
      <c r="G270" s="102">
        <f t="shared" ref="G270:K270" si="47">SUM(G271,G272,G276,G277,G280)</f>
        <v>0</v>
      </c>
      <c r="H270" s="103">
        <f t="shared" si="47"/>
        <v>0</v>
      </c>
      <c r="I270" s="104">
        <f t="shared" si="31"/>
        <v>0</v>
      </c>
      <c r="J270" s="102">
        <f t="shared" si="47"/>
        <v>0</v>
      </c>
      <c r="K270" s="103">
        <f t="shared" si="47"/>
        <v>0</v>
      </c>
      <c r="L270" s="104">
        <f t="shared" si="32"/>
        <v>0</v>
      </c>
      <c r="M270" s="230">
        <f t="shared" ref="M270:N270" si="48">SUM(M271,M272,M276,M277,M280)</f>
        <v>0</v>
      </c>
      <c r="N270" s="231">
        <f t="shared" si="48"/>
        <v>0</v>
      </c>
      <c r="O270" s="232">
        <f t="shared" si="33"/>
        <v>0</v>
      </c>
      <c r="P270" s="233"/>
      <c r="R270" s="46"/>
    </row>
    <row r="271" spans="1:18" ht="24" x14ac:dyDescent="0.25">
      <c r="A271" s="261">
        <v>7210</v>
      </c>
      <c r="B271" s="106" t="s">
        <v>284</v>
      </c>
      <c r="C271" s="107">
        <f t="shared" si="40"/>
        <v>0</v>
      </c>
      <c r="D271" s="113"/>
      <c r="E271" s="241"/>
      <c r="F271" s="242">
        <f t="shared" si="30"/>
        <v>0</v>
      </c>
      <c r="G271" s="113"/>
      <c r="H271" s="114"/>
      <c r="I271" s="115">
        <f t="shared" si="31"/>
        <v>0</v>
      </c>
      <c r="J271" s="113"/>
      <c r="K271" s="114"/>
      <c r="L271" s="115">
        <f t="shared" si="32"/>
        <v>0</v>
      </c>
      <c r="M271" s="243"/>
      <c r="N271" s="241"/>
      <c r="O271" s="115">
        <f t="shared" si="33"/>
        <v>0</v>
      </c>
      <c r="P271" s="66"/>
      <c r="R271" s="46"/>
    </row>
    <row r="272" spans="1:18" s="322" customFormat="1" ht="36" x14ac:dyDescent="0.25">
      <c r="A272" s="247">
        <v>7220</v>
      </c>
      <c r="B272" s="117" t="s">
        <v>285</v>
      </c>
      <c r="C272" s="118">
        <f t="shared" si="40"/>
        <v>0</v>
      </c>
      <c r="D272" s="248">
        <f>SUM(D273:D275)</f>
        <v>0</v>
      </c>
      <c r="E272" s="249">
        <f>SUM(E273:E275)</f>
        <v>0</v>
      </c>
      <c r="F272" s="250">
        <f t="shared" si="30"/>
        <v>0</v>
      </c>
      <c r="G272" s="248">
        <f>SUM(G273:G275)</f>
        <v>0</v>
      </c>
      <c r="H272" s="251">
        <f>SUM(H273:H275)</f>
        <v>0</v>
      </c>
      <c r="I272" s="252">
        <f t="shared" si="31"/>
        <v>0</v>
      </c>
      <c r="J272" s="248">
        <f>SUM(J273:J275)</f>
        <v>0</v>
      </c>
      <c r="K272" s="251">
        <f>SUM(K273:K275)</f>
        <v>0</v>
      </c>
      <c r="L272" s="252">
        <f t="shared" si="32"/>
        <v>0</v>
      </c>
      <c r="M272" s="253">
        <f>SUM(M273:M275)</f>
        <v>0</v>
      </c>
      <c r="N272" s="249">
        <f>SUM(N273:N275)</f>
        <v>0</v>
      </c>
      <c r="O272" s="252">
        <f t="shared" si="33"/>
        <v>0</v>
      </c>
      <c r="P272" s="76"/>
      <c r="R272" s="46"/>
    </row>
    <row r="273" spans="1:18" s="322" customFormat="1" ht="36" x14ac:dyDescent="0.25">
      <c r="A273" s="68">
        <v>7221</v>
      </c>
      <c r="B273" s="117" t="s">
        <v>286</v>
      </c>
      <c r="C273" s="118">
        <f t="shared" si="40"/>
        <v>0</v>
      </c>
      <c r="D273" s="124"/>
      <c r="E273" s="244"/>
      <c r="F273" s="245">
        <f t="shared" si="30"/>
        <v>0</v>
      </c>
      <c r="G273" s="124"/>
      <c r="H273" s="125"/>
      <c r="I273" s="126">
        <f t="shared" si="31"/>
        <v>0</v>
      </c>
      <c r="J273" s="124"/>
      <c r="K273" s="125"/>
      <c r="L273" s="126">
        <f t="shared" si="32"/>
        <v>0</v>
      </c>
      <c r="M273" s="246"/>
      <c r="N273" s="244"/>
      <c r="O273" s="126">
        <f t="shared" si="33"/>
        <v>0</v>
      </c>
      <c r="P273" s="76"/>
      <c r="R273" s="46"/>
    </row>
    <row r="274" spans="1:18" s="322" customFormat="1" ht="36" x14ac:dyDescent="0.25">
      <c r="A274" s="68">
        <v>7222</v>
      </c>
      <c r="B274" s="117" t="s">
        <v>287</v>
      </c>
      <c r="C274" s="118">
        <f t="shared" si="40"/>
        <v>0</v>
      </c>
      <c r="D274" s="124"/>
      <c r="E274" s="244"/>
      <c r="F274" s="245">
        <f t="shared" si="30"/>
        <v>0</v>
      </c>
      <c r="G274" s="124"/>
      <c r="H274" s="125"/>
      <c r="I274" s="126">
        <f t="shared" si="31"/>
        <v>0</v>
      </c>
      <c r="J274" s="124"/>
      <c r="K274" s="125"/>
      <c r="L274" s="126">
        <f t="shared" si="32"/>
        <v>0</v>
      </c>
      <c r="M274" s="246"/>
      <c r="N274" s="244"/>
      <c r="O274" s="126">
        <f t="shared" si="33"/>
        <v>0</v>
      </c>
      <c r="P274" s="76"/>
      <c r="R274" s="46"/>
    </row>
    <row r="275" spans="1:18" s="322" customFormat="1" ht="36" x14ac:dyDescent="0.25">
      <c r="A275" s="58">
        <v>7223</v>
      </c>
      <c r="B275" s="106" t="s">
        <v>288</v>
      </c>
      <c r="C275" s="118">
        <f t="shared" si="40"/>
        <v>0</v>
      </c>
      <c r="D275" s="113"/>
      <c r="E275" s="241"/>
      <c r="F275" s="242">
        <f t="shared" si="30"/>
        <v>0</v>
      </c>
      <c r="G275" s="113"/>
      <c r="H275" s="114"/>
      <c r="I275" s="115">
        <f t="shared" si="31"/>
        <v>0</v>
      </c>
      <c r="J275" s="113"/>
      <c r="K275" s="114"/>
      <c r="L275" s="115">
        <f t="shared" si="32"/>
        <v>0</v>
      </c>
      <c r="M275" s="243"/>
      <c r="N275" s="241"/>
      <c r="O275" s="115">
        <f t="shared" si="33"/>
        <v>0</v>
      </c>
      <c r="P275" s="66"/>
      <c r="R275" s="46"/>
    </row>
    <row r="276" spans="1:18" ht="24" x14ac:dyDescent="0.25">
      <c r="A276" s="247">
        <v>7230</v>
      </c>
      <c r="B276" s="117" t="s">
        <v>289</v>
      </c>
      <c r="C276" s="118">
        <f t="shared" si="40"/>
        <v>0</v>
      </c>
      <c r="D276" s="124"/>
      <c r="E276" s="244"/>
      <c r="F276" s="245">
        <f t="shared" si="30"/>
        <v>0</v>
      </c>
      <c r="G276" s="124"/>
      <c r="H276" s="125"/>
      <c r="I276" s="126">
        <f t="shared" si="31"/>
        <v>0</v>
      </c>
      <c r="J276" s="124"/>
      <c r="K276" s="125"/>
      <c r="L276" s="126">
        <f t="shared" si="32"/>
        <v>0</v>
      </c>
      <c r="M276" s="246"/>
      <c r="N276" s="244"/>
      <c r="O276" s="126">
        <f t="shared" si="33"/>
        <v>0</v>
      </c>
      <c r="P276" s="76"/>
      <c r="R276" s="46"/>
    </row>
    <row r="277" spans="1:18" ht="24" x14ac:dyDescent="0.25">
      <c r="A277" s="247">
        <v>7240</v>
      </c>
      <c r="B277" s="117" t="s">
        <v>290</v>
      </c>
      <c r="C277" s="118">
        <f t="shared" si="40"/>
        <v>0</v>
      </c>
      <c r="D277" s="248">
        <f>SUM(D278:D279)</f>
        <v>0</v>
      </c>
      <c r="E277" s="249">
        <f>SUM(E278:E279)</f>
        <v>0</v>
      </c>
      <c r="F277" s="250">
        <f t="shared" si="30"/>
        <v>0</v>
      </c>
      <c r="G277" s="248">
        <f>SUM(G278:G279)</f>
        <v>0</v>
      </c>
      <c r="H277" s="251">
        <f>SUM(H278:H279)</f>
        <v>0</v>
      </c>
      <c r="I277" s="252">
        <f t="shared" si="31"/>
        <v>0</v>
      </c>
      <c r="J277" s="248">
        <f>SUM(J278:J279)</f>
        <v>0</v>
      </c>
      <c r="K277" s="251">
        <f>SUM(K278:K279)</f>
        <v>0</v>
      </c>
      <c r="L277" s="252">
        <f t="shared" si="32"/>
        <v>0</v>
      </c>
      <c r="M277" s="253">
        <f>SUM(M278:M279)</f>
        <v>0</v>
      </c>
      <c r="N277" s="249">
        <f>SUM(N278:N279)</f>
        <v>0</v>
      </c>
      <c r="O277" s="252">
        <f>SUM(O278:O279)</f>
        <v>0</v>
      </c>
      <c r="P277" s="76"/>
      <c r="R277" s="46"/>
    </row>
    <row r="278" spans="1:18" ht="48" x14ac:dyDescent="0.25">
      <c r="A278" s="68">
        <v>7245</v>
      </c>
      <c r="B278" s="117" t="s">
        <v>291</v>
      </c>
      <c r="C278" s="118">
        <f t="shared" si="40"/>
        <v>0</v>
      </c>
      <c r="D278" s="124"/>
      <c r="E278" s="244"/>
      <c r="F278" s="245">
        <f t="shared" si="30"/>
        <v>0</v>
      </c>
      <c r="G278" s="124"/>
      <c r="H278" s="125"/>
      <c r="I278" s="126">
        <f t="shared" si="31"/>
        <v>0</v>
      </c>
      <c r="J278" s="124"/>
      <c r="K278" s="125"/>
      <c r="L278" s="126">
        <f t="shared" si="32"/>
        <v>0</v>
      </c>
      <c r="M278" s="246"/>
      <c r="N278" s="244"/>
      <c r="O278" s="126">
        <f t="shared" ref="O278:O281" si="49">M278+N278</f>
        <v>0</v>
      </c>
      <c r="P278" s="76"/>
      <c r="R278" s="46"/>
    </row>
    <row r="279" spans="1:18" ht="94.5" customHeight="1" x14ac:dyDescent="0.25">
      <c r="A279" s="68">
        <v>7246</v>
      </c>
      <c r="B279" s="117" t="s">
        <v>292</v>
      </c>
      <c r="C279" s="118">
        <f t="shared" si="40"/>
        <v>0</v>
      </c>
      <c r="D279" s="124"/>
      <c r="E279" s="244"/>
      <c r="F279" s="245">
        <f t="shared" si="30"/>
        <v>0</v>
      </c>
      <c r="G279" s="124"/>
      <c r="H279" s="125"/>
      <c r="I279" s="126">
        <f t="shared" si="31"/>
        <v>0</v>
      </c>
      <c r="J279" s="124"/>
      <c r="K279" s="125"/>
      <c r="L279" s="126">
        <f t="shared" si="32"/>
        <v>0</v>
      </c>
      <c r="M279" s="246"/>
      <c r="N279" s="244"/>
      <c r="O279" s="126">
        <f t="shared" si="49"/>
        <v>0</v>
      </c>
      <c r="P279" s="76"/>
      <c r="R279" s="46"/>
    </row>
    <row r="280" spans="1:18" ht="24" x14ac:dyDescent="0.25">
      <c r="A280" s="247">
        <v>7260</v>
      </c>
      <c r="B280" s="117" t="s">
        <v>293</v>
      </c>
      <c r="C280" s="118">
        <f t="shared" si="40"/>
        <v>0</v>
      </c>
      <c r="D280" s="113"/>
      <c r="E280" s="241"/>
      <c r="F280" s="242">
        <f t="shared" si="30"/>
        <v>0</v>
      </c>
      <c r="G280" s="113"/>
      <c r="H280" s="114"/>
      <c r="I280" s="115">
        <f t="shared" si="31"/>
        <v>0</v>
      </c>
      <c r="J280" s="113"/>
      <c r="K280" s="114"/>
      <c r="L280" s="115">
        <f t="shared" si="32"/>
        <v>0</v>
      </c>
      <c r="M280" s="243"/>
      <c r="N280" s="241"/>
      <c r="O280" s="115">
        <f t="shared" si="49"/>
        <v>0</v>
      </c>
      <c r="P280" s="66"/>
      <c r="R280" s="46"/>
    </row>
    <row r="281" spans="1:18" x14ac:dyDescent="0.25">
      <c r="A281" s="90">
        <v>7700</v>
      </c>
      <c r="B281" s="227" t="s">
        <v>294</v>
      </c>
      <c r="C281" s="268">
        <f t="shared" si="40"/>
        <v>0</v>
      </c>
      <c r="D281" s="323">
        <f>SUM(D282)</f>
        <v>0</v>
      </c>
      <c r="E281" s="270">
        <f>SUM(E282)</f>
        <v>0</v>
      </c>
      <c r="F281" s="324">
        <f t="shared" si="30"/>
        <v>0</v>
      </c>
      <c r="G281" s="323">
        <f>SUM(G282)</f>
        <v>0</v>
      </c>
      <c r="H281" s="325">
        <f>SUM(H282)</f>
        <v>0</v>
      </c>
      <c r="I281" s="271">
        <f t="shared" si="31"/>
        <v>0</v>
      </c>
      <c r="J281" s="323">
        <f>SUM(J282)</f>
        <v>0</v>
      </c>
      <c r="K281" s="325">
        <f>SUM(K282)</f>
        <v>0</v>
      </c>
      <c r="L281" s="271">
        <f t="shared" si="32"/>
        <v>0</v>
      </c>
      <c r="M281" s="269">
        <f>SUM(M282)</f>
        <v>0</v>
      </c>
      <c r="N281" s="270">
        <f>SUM(N282)</f>
        <v>0</v>
      </c>
      <c r="O281" s="271">
        <f t="shared" si="49"/>
        <v>0</v>
      </c>
      <c r="P281" s="272"/>
      <c r="R281" s="46"/>
    </row>
    <row r="282" spans="1:18" x14ac:dyDescent="0.25">
      <c r="A282" s="68">
        <v>7720</v>
      </c>
      <c r="B282" s="106" t="s">
        <v>295</v>
      </c>
      <c r="C282" s="297">
        <f t="shared" si="40"/>
        <v>0</v>
      </c>
      <c r="D282" s="326"/>
      <c r="E282" s="327"/>
      <c r="F282" s="328">
        <f t="shared" si="30"/>
        <v>0</v>
      </c>
      <c r="G282" s="326"/>
      <c r="H282" s="329"/>
      <c r="I282" s="330">
        <f t="shared" si="31"/>
        <v>0</v>
      </c>
      <c r="J282" s="326"/>
      <c r="K282" s="329"/>
      <c r="L282" s="330">
        <f>J282+K282</f>
        <v>0</v>
      </c>
      <c r="M282" s="331"/>
      <c r="N282" s="327"/>
      <c r="O282" s="330">
        <f>M282+N282</f>
        <v>0</v>
      </c>
      <c r="P282" s="272"/>
      <c r="R282" s="46"/>
    </row>
    <row r="283" spans="1:18" x14ac:dyDescent="0.25">
      <c r="A283" s="310"/>
      <c r="B283" s="117" t="s">
        <v>296</v>
      </c>
      <c r="C283" s="107">
        <f t="shared" si="40"/>
        <v>0</v>
      </c>
      <c r="D283" s="248">
        <f>SUM(D284:D285)</f>
        <v>0</v>
      </c>
      <c r="E283" s="249">
        <f>SUM(E284:E285)</f>
        <v>0</v>
      </c>
      <c r="F283" s="250">
        <f t="shared" si="30"/>
        <v>0</v>
      </c>
      <c r="G283" s="248">
        <f>SUM(G284:G285)</f>
        <v>0</v>
      </c>
      <c r="H283" s="251">
        <f>SUM(H284:H285)</f>
        <v>0</v>
      </c>
      <c r="I283" s="252">
        <f t="shared" si="31"/>
        <v>0</v>
      </c>
      <c r="J283" s="248">
        <f>SUM(J284:J285)</f>
        <v>0</v>
      </c>
      <c r="K283" s="251">
        <f>SUM(K284:K285)</f>
        <v>0</v>
      </c>
      <c r="L283" s="252">
        <f t="shared" si="32"/>
        <v>0</v>
      </c>
      <c r="M283" s="253">
        <f>SUM(M284:M285)</f>
        <v>0</v>
      </c>
      <c r="N283" s="249">
        <f>SUM(N284:N285)</f>
        <v>0</v>
      </c>
      <c r="O283" s="252">
        <f t="shared" ref="O283:O286" si="50">M283+N283</f>
        <v>0</v>
      </c>
      <c r="P283" s="76"/>
      <c r="R283" s="46"/>
    </row>
    <row r="284" spans="1:18" x14ac:dyDescent="0.25">
      <c r="A284" s="310" t="s">
        <v>297</v>
      </c>
      <c r="B284" s="68" t="s">
        <v>298</v>
      </c>
      <c r="C284" s="290">
        <f t="shared" si="40"/>
        <v>0</v>
      </c>
      <c r="D284" s="124"/>
      <c r="E284" s="244"/>
      <c r="F284" s="245">
        <f t="shared" si="30"/>
        <v>0</v>
      </c>
      <c r="G284" s="124"/>
      <c r="H284" s="125"/>
      <c r="I284" s="126">
        <f t="shared" si="31"/>
        <v>0</v>
      </c>
      <c r="J284" s="124"/>
      <c r="K284" s="125"/>
      <c r="L284" s="126">
        <f t="shared" si="32"/>
        <v>0</v>
      </c>
      <c r="M284" s="246"/>
      <c r="N284" s="244"/>
      <c r="O284" s="126">
        <f t="shared" si="50"/>
        <v>0</v>
      </c>
      <c r="P284" s="76"/>
      <c r="R284" s="46"/>
    </row>
    <row r="285" spans="1:18" ht="24" x14ac:dyDescent="0.25">
      <c r="A285" s="310" t="s">
        <v>299</v>
      </c>
      <c r="B285" s="332" t="s">
        <v>300</v>
      </c>
      <c r="C285" s="107">
        <f t="shared" si="40"/>
        <v>0</v>
      </c>
      <c r="D285" s="113"/>
      <c r="E285" s="241"/>
      <c r="F285" s="242">
        <f t="shared" si="30"/>
        <v>0</v>
      </c>
      <c r="G285" s="113"/>
      <c r="H285" s="114"/>
      <c r="I285" s="115">
        <f t="shared" si="31"/>
        <v>0</v>
      </c>
      <c r="J285" s="113"/>
      <c r="K285" s="114"/>
      <c r="L285" s="115">
        <f t="shared" si="32"/>
        <v>0</v>
      </c>
      <c r="M285" s="243"/>
      <c r="N285" s="241"/>
      <c r="O285" s="115">
        <f t="shared" si="50"/>
        <v>0</v>
      </c>
      <c r="P285" s="66"/>
      <c r="R285" s="46"/>
    </row>
    <row r="286" spans="1:18" x14ac:dyDescent="0.25">
      <c r="A286" s="333"/>
      <c r="B286" s="334" t="s">
        <v>301</v>
      </c>
      <c r="C286" s="335">
        <f>SUM(C283,C269,C231,C196,C188,C174,C76,C54)</f>
        <v>186040</v>
      </c>
      <c r="D286" s="336">
        <f>SUM(D283,D269,D231,D196,D188,D174,D76,D54)</f>
        <v>158136</v>
      </c>
      <c r="E286" s="337">
        <f>SUM(E283,E269,E231,E196,E188,E174,E76,E54)</f>
        <v>3272</v>
      </c>
      <c r="F286" s="338">
        <f t="shared" si="30"/>
        <v>161408</v>
      </c>
      <c r="G286" s="336">
        <f>SUM(G283,G269,G231,G196,G188,G174,G76,G54)</f>
        <v>24632</v>
      </c>
      <c r="H286" s="339">
        <f>SUM(H283,H269,H231,H196,H188,H174,H76,H54)</f>
        <v>0</v>
      </c>
      <c r="I286" s="335">
        <f t="shared" si="31"/>
        <v>24632</v>
      </c>
      <c r="J286" s="336">
        <f>SUM(J283,J269,J231,J196,J188,J174,J76,J54)</f>
        <v>0</v>
      </c>
      <c r="K286" s="339">
        <f>SUM(K283,K269,K231,K196,K188,K174,K76,K54)</f>
        <v>0</v>
      </c>
      <c r="L286" s="335">
        <f t="shared" si="32"/>
        <v>0</v>
      </c>
      <c r="M286" s="230">
        <f>SUM(M283,M269,M231,M196,M188,M174,M76,M54)</f>
        <v>0</v>
      </c>
      <c r="N286" s="231">
        <f>SUM(N283,N269,N231,N196,N188,N174,N76,N54)</f>
        <v>0</v>
      </c>
      <c r="O286" s="232">
        <f t="shared" si="50"/>
        <v>0</v>
      </c>
      <c r="P286" s="233"/>
      <c r="R286" s="46"/>
    </row>
    <row r="287" spans="1:18" ht="3" customHeight="1" x14ac:dyDescent="0.25">
      <c r="A287" s="333"/>
      <c r="B287" s="333"/>
      <c r="C287" s="297"/>
      <c r="D287" s="298"/>
      <c r="E287" s="231"/>
      <c r="F287" s="299"/>
      <c r="G287" s="298"/>
      <c r="H287" s="300"/>
      <c r="I287" s="232"/>
      <c r="J287" s="298"/>
      <c r="K287" s="300"/>
      <c r="L287" s="232"/>
      <c r="M287" s="230"/>
      <c r="N287" s="231"/>
      <c r="O287" s="232"/>
      <c r="P287" s="340"/>
      <c r="R287" s="46"/>
    </row>
    <row r="288" spans="1:18" s="34" customFormat="1" x14ac:dyDescent="0.25">
      <c r="A288" s="725" t="s">
        <v>302</v>
      </c>
      <c r="B288" s="727"/>
      <c r="C288" s="341">
        <f t="shared" ref="C288" si="51">F288+I288+L288+O288</f>
        <v>0</v>
      </c>
      <c r="D288" s="342">
        <f>SUM(D26,D27,D43)-D52</f>
        <v>0</v>
      </c>
      <c r="E288" s="343">
        <f>SUM(E26,E27,E43)-E52</f>
        <v>0</v>
      </c>
      <c r="F288" s="344">
        <f>D288+E288</f>
        <v>0</v>
      </c>
      <c r="G288" s="342">
        <f>SUM(G26,G27,G43)-G52</f>
        <v>0</v>
      </c>
      <c r="H288" s="345">
        <f>SUM(H26,H27,H43)-H52</f>
        <v>0</v>
      </c>
      <c r="I288" s="341">
        <f>G288+H288</f>
        <v>0</v>
      </c>
      <c r="J288" s="342">
        <f>(J28+J44)-J52</f>
        <v>0</v>
      </c>
      <c r="K288" s="345">
        <f>(K28+K44)-K52</f>
        <v>0</v>
      </c>
      <c r="L288" s="341">
        <f>J288+K288</f>
        <v>0</v>
      </c>
      <c r="M288" s="346">
        <f>M46-M52</f>
        <v>0</v>
      </c>
      <c r="N288" s="343">
        <f>N46-N52</f>
        <v>0</v>
      </c>
      <c r="O288" s="341">
        <f>M288+N288</f>
        <v>0</v>
      </c>
      <c r="P288" s="347"/>
      <c r="R288" s="46"/>
    </row>
    <row r="289" spans="1:18" ht="3" customHeight="1" x14ac:dyDescent="0.25">
      <c r="A289" s="348"/>
      <c r="B289" s="348"/>
      <c r="C289" s="297"/>
      <c r="D289" s="298"/>
      <c r="E289" s="231"/>
      <c r="F289" s="299"/>
      <c r="G289" s="298"/>
      <c r="H289" s="300"/>
      <c r="I289" s="232"/>
      <c r="J289" s="298"/>
      <c r="K289" s="300"/>
      <c r="L289" s="232"/>
      <c r="M289" s="230"/>
      <c r="N289" s="231"/>
      <c r="O289" s="232"/>
      <c r="P289" s="340"/>
      <c r="R289" s="46"/>
    </row>
    <row r="290" spans="1:18" s="34" customFormat="1" x14ac:dyDescent="0.25">
      <c r="A290" s="725" t="s">
        <v>303</v>
      </c>
      <c r="B290" s="727"/>
      <c r="C290" s="344">
        <f>SUM(C291,C293)-C301+C303</f>
        <v>0</v>
      </c>
      <c r="D290" s="342">
        <f>SUM(D291,D293)-D301+D303</f>
        <v>0</v>
      </c>
      <c r="E290" s="343">
        <f t="shared" ref="E290" si="52">SUM(E291,E293)-E301+E303</f>
        <v>0</v>
      </c>
      <c r="F290" s="344">
        <f>D290+E290</f>
        <v>0</v>
      </c>
      <c r="G290" s="342">
        <f t="shared" ref="G290:K290" si="53">SUM(G291,G293)-G301+G303</f>
        <v>0</v>
      </c>
      <c r="H290" s="345">
        <f t="shared" si="53"/>
        <v>0</v>
      </c>
      <c r="I290" s="341">
        <f>G290+H290</f>
        <v>0</v>
      </c>
      <c r="J290" s="342">
        <f t="shared" si="53"/>
        <v>0</v>
      </c>
      <c r="K290" s="345">
        <f t="shared" si="53"/>
        <v>0</v>
      </c>
      <c r="L290" s="341">
        <f>J290+K290</f>
        <v>0</v>
      </c>
      <c r="M290" s="346">
        <f t="shared" ref="M290:N290" si="54">SUM(M291,M293)-M301+M303</f>
        <v>0</v>
      </c>
      <c r="N290" s="343">
        <f t="shared" si="54"/>
        <v>0</v>
      </c>
      <c r="O290" s="341">
        <f>M290+N290</f>
        <v>0</v>
      </c>
      <c r="P290" s="347"/>
      <c r="R290" s="46"/>
    </row>
    <row r="291" spans="1:18" s="34" customFormat="1" x14ac:dyDescent="0.25">
      <c r="A291" s="349" t="s">
        <v>304</v>
      </c>
      <c r="B291" s="349" t="s">
        <v>305</v>
      </c>
      <c r="C291" s="344">
        <f>C23-C283</f>
        <v>0</v>
      </c>
      <c r="D291" s="342">
        <f>D23-D283</f>
        <v>0</v>
      </c>
      <c r="E291" s="343">
        <f>E23-E283</f>
        <v>0</v>
      </c>
      <c r="F291" s="344">
        <f>D291+E291</f>
        <v>0</v>
      </c>
      <c r="G291" s="342">
        <f>G23-G283</f>
        <v>0</v>
      </c>
      <c r="H291" s="345">
        <f>H23-H283</f>
        <v>0</v>
      </c>
      <c r="I291" s="341">
        <f>G291+H291</f>
        <v>0</v>
      </c>
      <c r="J291" s="342">
        <f>J23-J283</f>
        <v>0</v>
      </c>
      <c r="K291" s="345">
        <f>K23-K283</f>
        <v>0</v>
      </c>
      <c r="L291" s="341">
        <f>J291+K291</f>
        <v>0</v>
      </c>
      <c r="M291" s="346">
        <f>M23-M283</f>
        <v>0</v>
      </c>
      <c r="N291" s="343">
        <f>N23-N283</f>
        <v>0</v>
      </c>
      <c r="O291" s="341">
        <f>M291+N291</f>
        <v>0</v>
      </c>
      <c r="P291" s="347"/>
      <c r="R291" s="46"/>
    </row>
    <row r="292" spans="1:18" ht="3" customHeight="1" x14ac:dyDescent="0.25">
      <c r="A292" s="333"/>
      <c r="B292" s="333"/>
      <c r="C292" s="297"/>
      <c r="D292" s="298"/>
      <c r="E292" s="231"/>
      <c r="F292" s="299"/>
      <c r="G292" s="298"/>
      <c r="H292" s="300"/>
      <c r="I292" s="232"/>
      <c r="J292" s="298"/>
      <c r="K292" s="300"/>
      <c r="L292" s="232"/>
      <c r="M292" s="230"/>
      <c r="N292" s="231"/>
      <c r="O292" s="232"/>
      <c r="P292" s="340"/>
      <c r="R292" s="46"/>
    </row>
    <row r="293" spans="1:18" s="34" customFormat="1" x14ac:dyDescent="0.25">
      <c r="A293" s="350" t="s">
        <v>306</v>
      </c>
      <c r="B293" s="350" t="s">
        <v>307</v>
      </c>
      <c r="C293" s="344">
        <f>SUM(C294,C296,C298)-SUM(C295,C297,C299)</f>
        <v>0</v>
      </c>
      <c r="D293" s="342">
        <f t="shared" ref="D293:K293" si="55">SUM(D294,D296,D298)-SUM(D295,D297,D299)</f>
        <v>0</v>
      </c>
      <c r="E293" s="343">
        <f t="shared" si="55"/>
        <v>0</v>
      </c>
      <c r="F293" s="344">
        <f>D293+E293</f>
        <v>0</v>
      </c>
      <c r="G293" s="342">
        <f t="shared" si="55"/>
        <v>0</v>
      </c>
      <c r="H293" s="345">
        <f t="shared" si="55"/>
        <v>0</v>
      </c>
      <c r="I293" s="341">
        <f>G293+H293</f>
        <v>0</v>
      </c>
      <c r="J293" s="342">
        <f t="shared" si="55"/>
        <v>0</v>
      </c>
      <c r="K293" s="345">
        <f t="shared" si="55"/>
        <v>0</v>
      </c>
      <c r="L293" s="341">
        <f>J293+K293</f>
        <v>0</v>
      </c>
      <c r="M293" s="346">
        <f t="shared" ref="M293:N293" si="56">SUM(M294,M296,M298)-SUM(M295,M297,M299)</f>
        <v>0</v>
      </c>
      <c r="N293" s="343">
        <f t="shared" si="56"/>
        <v>0</v>
      </c>
      <c r="O293" s="341">
        <f>M293+N293</f>
        <v>0</v>
      </c>
      <c r="P293" s="347"/>
      <c r="R293" s="46"/>
    </row>
    <row r="294" spans="1:18" x14ac:dyDescent="0.25">
      <c r="A294" s="351" t="s">
        <v>308</v>
      </c>
      <c r="B294" s="175" t="s">
        <v>309</v>
      </c>
      <c r="C294" s="130">
        <f t="shared" ref="C294:C303" si="57">F294+I294+L294+O294</f>
        <v>0</v>
      </c>
      <c r="D294" s="136"/>
      <c r="E294" s="352"/>
      <c r="F294" s="353">
        <f>D294+E294</f>
        <v>0</v>
      </c>
      <c r="G294" s="136"/>
      <c r="H294" s="137"/>
      <c r="I294" s="138">
        <f>G294+H294</f>
        <v>0</v>
      </c>
      <c r="J294" s="136"/>
      <c r="K294" s="137"/>
      <c r="L294" s="138">
        <f>J294+K294</f>
        <v>0</v>
      </c>
      <c r="M294" s="354"/>
      <c r="N294" s="352"/>
      <c r="O294" s="138">
        <f>M294+N294</f>
        <v>0</v>
      </c>
      <c r="P294" s="140"/>
      <c r="R294" s="46"/>
    </row>
    <row r="295" spans="1:18" ht="24" x14ac:dyDescent="0.25">
      <c r="A295" s="310" t="s">
        <v>310</v>
      </c>
      <c r="B295" s="67" t="s">
        <v>311</v>
      </c>
      <c r="C295" s="118">
        <f t="shared" si="57"/>
        <v>0</v>
      </c>
      <c r="D295" s="124"/>
      <c r="E295" s="244"/>
      <c r="F295" s="245">
        <f>D295+E295</f>
        <v>0</v>
      </c>
      <c r="G295" s="124"/>
      <c r="H295" s="125"/>
      <c r="I295" s="126">
        <f>G295+H295</f>
        <v>0</v>
      </c>
      <c r="J295" s="124"/>
      <c r="K295" s="125"/>
      <c r="L295" s="126">
        <f>J295+K295</f>
        <v>0</v>
      </c>
      <c r="M295" s="246"/>
      <c r="N295" s="244"/>
      <c r="O295" s="126">
        <f>M295+N295</f>
        <v>0</v>
      </c>
      <c r="P295" s="76"/>
      <c r="R295" s="46"/>
    </row>
    <row r="296" spans="1:18" x14ac:dyDescent="0.25">
      <c r="A296" s="310" t="s">
        <v>312</v>
      </c>
      <c r="B296" s="67" t="s">
        <v>313</v>
      </c>
      <c r="C296" s="118">
        <f t="shared" si="57"/>
        <v>0</v>
      </c>
      <c r="D296" s="124"/>
      <c r="E296" s="244"/>
      <c r="F296" s="245">
        <f>D296+E296</f>
        <v>0</v>
      </c>
      <c r="G296" s="124"/>
      <c r="H296" s="125"/>
      <c r="I296" s="126">
        <f t="shared" ref="I296:I303" si="58">G296+H296</f>
        <v>0</v>
      </c>
      <c r="J296" s="124"/>
      <c r="K296" s="125"/>
      <c r="L296" s="126">
        <f t="shared" ref="L296:L303" si="59">J296+K296</f>
        <v>0</v>
      </c>
      <c r="M296" s="246"/>
      <c r="N296" s="244"/>
      <c r="O296" s="126">
        <f t="shared" ref="O296:O303" si="60">M296+N296</f>
        <v>0</v>
      </c>
      <c r="P296" s="76"/>
      <c r="R296" s="46"/>
    </row>
    <row r="297" spans="1:18" ht="24" x14ac:dyDescent="0.25">
      <c r="A297" s="310" t="s">
        <v>314</v>
      </c>
      <c r="B297" s="67" t="s">
        <v>315</v>
      </c>
      <c r="C297" s="118">
        <f t="shared" si="57"/>
        <v>0</v>
      </c>
      <c r="D297" s="124"/>
      <c r="E297" s="244"/>
      <c r="F297" s="245">
        <f t="shared" ref="F297:F303" si="61">D297+E297</f>
        <v>0</v>
      </c>
      <c r="G297" s="124"/>
      <c r="H297" s="125"/>
      <c r="I297" s="126">
        <f t="shared" si="58"/>
        <v>0</v>
      </c>
      <c r="J297" s="124"/>
      <c r="K297" s="125"/>
      <c r="L297" s="126">
        <f t="shared" si="59"/>
        <v>0</v>
      </c>
      <c r="M297" s="246"/>
      <c r="N297" s="244"/>
      <c r="O297" s="126">
        <f t="shared" si="60"/>
        <v>0</v>
      </c>
      <c r="P297" s="76"/>
      <c r="R297" s="46"/>
    </row>
    <row r="298" spans="1:18" x14ac:dyDescent="0.25">
      <c r="A298" s="310" t="s">
        <v>316</v>
      </c>
      <c r="B298" s="67" t="s">
        <v>317</v>
      </c>
      <c r="C298" s="118">
        <f t="shared" si="57"/>
        <v>0</v>
      </c>
      <c r="D298" s="124"/>
      <c r="E298" s="244"/>
      <c r="F298" s="245">
        <f t="shared" si="61"/>
        <v>0</v>
      </c>
      <c r="G298" s="124"/>
      <c r="H298" s="125"/>
      <c r="I298" s="126">
        <f t="shared" si="58"/>
        <v>0</v>
      </c>
      <c r="J298" s="124"/>
      <c r="K298" s="125"/>
      <c r="L298" s="126">
        <f t="shared" si="59"/>
        <v>0</v>
      </c>
      <c r="M298" s="246"/>
      <c r="N298" s="244"/>
      <c r="O298" s="126">
        <f t="shared" si="60"/>
        <v>0</v>
      </c>
      <c r="P298" s="76"/>
      <c r="R298" s="46"/>
    </row>
    <row r="299" spans="1:18" ht="24" x14ac:dyDescent="0.25">
      <c r="A299" s="355" t="s">
        <v>318</v>
      </c>
      <c r="B299" s="356" t="s">
        <v>319</v>
      </c>
      <c r="C299" s="290">
        <f t="shared" si="57"/>
        <v>0</v>
      </c>
      <c r="D299" s="291"/>
      <c r="E299" s="292"/>
      <c r="F299" s="293">
        <f t="shared" si="61"/>
        <v>0</v>
      </c>
      <c r="G299" s="291"/>
      <c r="H299" s="294"/>
      <c r="I299" s="295">
        <f t="shared" si="58"/>
        <v>0</v>
      </c>
      <c r="J299" s="291"/>
      <c r="K299" s="294"/>
      <c r="L299" s="295">
        <f t="shared" si="59"/>
        <v>0</v>
      </c>
      <c r="M299" s="296"/>
      <c r="N299" s="292"/>
      <c r="O299" s="295">
        <f t="shared" si="60"/>
        <v>0</v>
      </c>
      <c r="P299" s="288"/>
      <c r="R299" s="46"/>
    </row>
    <row r="300" spans="1:18" ht="3" customHeight="1" x14ac:dyDescent="0.25">
      <c r="A300" s="333"/>
      <c r="B300" s="333"/>
      <c r="C300" s="297"/>
      <c r="D300" s="298"/>
      <c r="E300" s="231"/>
      <c r="F300" s="299"/>
      <c r="G300" s="298"/>
      <c r="H300" s="300"/>
      <c r="I300" s="232"/>
      <c r="J300" s="298"/>
      <c r="K300" s="300"/>
      <c r="L300" s="232"/>
      <c r="M300" s="230"/>
      <c r="N300" s="231"/>
      <c r="O300" s="232"/>
      <c r="P300" s="340"/>
      <c r="R300" s="46"/>
    </row>
    <row r="301" spans="1:18" s="34" customFormat="1" x14ac:dyDescent="0.25">
      <c r="A301" s="350" t="s">
        <v>320</v>
      </c>
      <c r="B301" s="350" t="s">
        <v>321</v>
      </c>
      <c r="C301" s="357">
        <f t="shared" si="57"/>
        <v>0</v>
      </c>
      <c r="D301" s="358"/>
      <c r="E301" s="359"/>
      <c r="F301" s="360">
        <f t="shared" si="61"/>
        <v>0</v>
      </c>
      <c r="G301" s="358"/>
      <c r="H301" s="361"/>
      <c r="I301" s="362">
        <f t="shared" si="58"/>
        <v>0</v>
      </c>
      <c r="J301" s="358"/>
      <c r="K301" s="361"/>
      <c r="L301" s="362">
        <f t="shared" si="59"/>
        <v>0</v>
      </c>
      <c r="M301" s="363"/>
      <c r="N301" s="359"/>
      <c r="O301" s="362">
        <f t="shared" si="60"/>
        <v>0</v>
      </c>
      <c r="P301" s="347"/>
      <c r="R301" s="46"/>
    </row>
    <row r="302" spans="1:18" s="34" customFormat="1" ht="3" customHeight="1" x14ac:dyDescent="0.25">
      <c r="A302" s="350"/>
      <c r="B302" s="364"/>
      <c r="C302" s="365"/>
      <c r="D302" s="366"/>
      <c r="E302" s="367"/>
      <c r="F302" s="368"/>
      <c r="G302" s="212"/>
      <c r="H302" s="215"/>
      <c r="I302" s="216"/>
      <c r="J302" s="212"/>
      <c r="K302" s="215"/>
      <c r="L302" s="216"/>
      <c r="M302" s="46"/>
      <c r="N302" s="213"/>
      <c r="O302" s="216"/>
      <c r="P302" s="369"/>
      <c r="R302" s="46"/>
    </row>
    <row r="303" spans="1:18" s="34" customFormat="1" ht="48" x14ac:dyDescent="0.25">
      <c r="A303" s="350" t="s">
        <v>322</v>
      </c>
      <c r="B303" s="370" t="s">
        <v>323</v>
      </c>
      <c r="C303" s="371">
        <f t="shared" si="57"/>
        <v>0</v>
      </c>
      <c r="D303" s="372"/>
      <c r="E303" s="373"/>
      <c r="F303" s="374">
        <f t="shared" si="61"/>
        <v>0</v>
      </c>
      <c r="G303" s="358"/>
      <c r="H303" s="361"/>
      <c r="I303" s="362">
        <f t="shared" si="58"/>
        <v>0</v>
      </c>
      <c r="J303" s="358"/>
      <c r="K303" s="361"/>
      <c r="L303" s="362">
        <f t="shared" si="59"/>
        <v>0</v>
      </c>
      <c r="M303" s="363"/>
      <c r="N303" s="359"/>
      <c r="O303" s="362">
        <f t="shared" si="60"/>
        <v>0</v>
      </c>
      <c r="P303" s="347"/>
      <c r="R303" s="46"/>
    </row>
    <row r="304" spans="1:18" x14ac:dyDescent="0.25">
      <c r="A304" s="375"/>
      <c r="B304" s="375"/>
      <c r="C304" s="375"/>
      <c r="D304" s="375"/>
      <c r="E304" s="375"/>
      <c r="F304" s="375"/>
      <c r="G304" s="375"/>
      <c r="H304" s="375"/>
      <c r="I304" s="375"/>
      <c r="J304" s="375"/>
      <c r="K304" s="375"/>
      <c r="L304" s="375"/>
      <c r="M304" s="375"/>
      <c r="N304" s="375"/>
      <c r="O304" s="375"/>
      <c r="P304" s="375"/>
    </row>
    <row r="305" spans="1:16" x14ac:dyDescent="0.25">
      <c r="A305" s="375"/>
      <c r="B305" s="375"/>
      <c r="C305" s="375"/>
      <c r="D305" s="375"/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</row>
    <row r="306" spans="1:16" ht="12.75" customHeight="1" x14ac:dyDescent="0.25">
      <c r="A306" s="375"/>
      <c r="B306" s="375"/>
      <c r="C306" s="375"/>
      <c r="D306" s="375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</row>
    <row r="307" spans="1:16" ht="12.75" customHeight="1" x14ac:dyDescent="0.25">
      <c r="A307" s="375"/>
      <c r="B307" s="375"/>
      <c r="C307" s="375"/>
      <c r="D307" s="375"/>
      <c r="E307" s="375"/>
      <c r="F307" s="375"/>
      <c r="G307" s="375"/>
      <c r="H307" s="375"/>
      <c r="I307" s="375"/>
      <c r="J307" s="375"/>
      <c r="K307" s="375"/>
      <c r="L307" s="375"/>
      <c r="M307" s="375"/>
      <c r="N307" s="375"/>
      <c r="O307" s="375"/>
      <c r="P307" s="375"/>
    </row>
    <row r="308" spans="1:16" ht="12.75" customHeight="1" x14ac:dyDescent="0.25">
      <c r="A308" s="375"/>
      <c r="B308" s="375"/>
      <c r="C308" s="375"/>
      <c r="D308" s="375"/>
      <c r="E308" s="375"/>
      <c r="F308" s="375"/>
      <c r="G308" s="375"/>
      <c r="H308" s="375"/>
      <c r="I308" s="375"/>
      <c r="J308" s="375"/>
      <c r="K308" s="375"/>
      <c r="L308" s="375"/>
      <c r="M308" s="375"/>
      <c r="N308" s="375"/>
      <c r="O308" s="375"/>
      <c r="P308" s="375"/>
    </row>
    <row r="309" spans="1:16" ht="12.75" customHeight="1" x14ac:dyDescent="0.25">
      <c r="A309" s="375"/>
      <c r="B309" s="375"/>
      <c r="C309" s="375"/>
      <c r="D309" s="375"/>
      <c r="E309" s="375"/>
      <c r="F309" s="375"/>
      <c r="G309" s="375"/>
      <c r="H309" s="375"/>
      <c r="I309" s="375"/>
      <c r="J309" s="375"/>
      <c r="K309" s="375"/>
      <c r="L309" s="375"/>
      <c r="M309" s="375"/>
      <c r="N309" s="375"/>
      <c r="O309" s="375"/>
      <c r="P309" s="375"/>
    </row>
    <row r="310" spans="1:16" ht="12.75" customHeight="1" x14ac:dyDescent="0.25">
      <c r="A310" s="375"/>
      <c r="B310" s="375"/>
      <c r="C310" s="375"/>
      <c r="D310" s="375"/>
      <c r="E310" s="375"/>
      <c r="F310" s="375"/>
      <c r="G310" s="375"/>
      <c r="H310" s="375"/>
      <c r="I310" s="375"/>
      <c r="J310" s="375"/>
      <c r="K310" s="375"/>
      <c r="L310" s="375"/>
      <c r="M310" s="375"/>
      <c r="N310" s="375"/>
      <c r="O310" s="375"/>
      <c r="P310" s="375"/>
    </row>
    <row r="311" spans="1:16" ht="12.75" customHeight="1" x14ac:dyDescent="0.25">
      <c r="A311" s="375"/>
      <c r="B311" s="375"/>
      <c r="C311" s="375"/>
      <c r="D311" s="375"/>
      <c r="E311" s="375"/>
      <c r="F311" s="375"/>
      <c r="G311" s="375"/>
      <c r="H311" s="375"/>
      <c r="I311" s="375"/>
      <c r="J311" s="375"/>
      <c r="K311" s="375"/>
      <c r="L311" s="375"/>
      <c r="M311" s="375"/>
      <c r="N311" s="375"/>
      <c r="O311" s="375"/>
      <c r="P311" s="375"/>
    </row>
    <row r="312" spans="1:16" ht="12.75" customHeight="1" x14ac:dyDescent="0.25">
      <c r="A312" s="375"/>
      <c r="B312" s="375"/>
      <c r="C312" s="375"/>
      <c r="D312" s="375"/>
      <c r="E312" s="375"/>
      <c r="F312" s="375"/>
      <c r="G312" s="375"/>
      <c r="H312" s="375"/>
      <c r="I312" s="375"/>
      <c r="J312" s="375"/>
      <c r="K312" s="375"/>
      <c r="L312" s="375"/>
      <c r="M312" s="375"/>
      <c r="N312" s="375"/>
      <c r="O312" s="375"/>
      <c r="P312" s="375"/>
    </row>
    <row r="313" spans="1:16" ht="12.75" customHeight="1" x14ac:dyDescent="0.25">
      <c r="A313" s="375"/>
      <c r="B313" s="375"/>
      <c r="C313" s="375"/>
      <c r="D313" s="375"/>
      <c r="E313" s="375"/>
      <c r="F313" s="375"/>
      <c r="G313" s="375"/>
      <c r="H313" s="375"/>
      <c r="I313" s="375"/>
      <c r="J313" s="375"/>
      <c r="K313" s="375"/>
      <c r="L313" s="375"/>
      <c r="M313" s="375"/>
      <c r="N313" s="375"/>
      <c r="O313" s="375"/>
      <c r="P313" s="375"/>
    </row>
    <row r="314" spans="1:16" ht="12.75" customHeight="1" x14ac:dyDescent="0.25">
      <c r="A314" s="375"/>
      <c r="B314" s="375"/>
      <c r="C314" s="375"/>
      <c r="D314" s="375"/>
      <c r="E314" s="375"/>
      <c r="F314" s="375"/>
      <c r="G314" s="375"/>
      <c r="H314" s="375"/>
      <c r="I314" s="375"/>
      <c r="J314" s="375"/>
      <c r="K314" s="375"/>
      <c r="L314" s="375"/>
      <c r="M314" s="375"/>
      <c r="N314" s="375"/>
      <c r="O314" s="375"/>
      <c r="P314" s="375"/>
    </row>
    <row r="315" spans="1:16" ht="12.75" customHeight="1" x14ac:dyDescent="0.25">
      <c r="A315" s="375"/>
      <c r="B315" s="375"/>
      <c r="C315" s="375"/>
      <c r="D315" s="375"/>
      <c r="E315" s="375"/>
      <c r="F315" s="375"/>
      <c r="G315" s="375"/>
      <c r="H315" s="375"/>
      <c r="I315" s="375"/>
      <c r="J315" s="375"/>
      <c r="K315" s="375"/>
      <c r="L315" s="375"/>
      <c r="M315" s="375"/>
      <c r="N315" s="375"/>
      <c r="O315" s="375"/>
      <c r="P315" s="375"/>
    </row>
    <row r="316" spans="1:16" x14ac:dyDescent="0.25">
      <c r="A316" s="375"/>
      <c r="B316" s="375"/>
      <c r="C316" s="375"/>
      <c r="D316" s="375"/>
      <c r="E316" s="375"/>
      <c r="F316" s="375"/>
      <c r="G316" s="375"/>
      <c r="H316" s="375"/>
      <c r="I316" s="375"/>
      <c r="J316" s="375"/>
      <c r="K316" s="375"/>
      <c r="L316" s="375"/>
      <c r="M316" s="375"/>
      <c r="N316" s="375"/>
      <c r="O316" s="375"/>
      <c r="P316" s="375"/>
    </row>
    <row r="317" spans="1:16" x14ac:dyDescent="0.25">
      <c r="A317" s="375"/>
      <c r="B317" s="375"/>
      <c r="C317" s="375"/>
      <c r="D317" s="375"/>
      <c r="E317" s="375"/>
      <c r="F317" s="375"/>
      <c r="G317" s="375"/>
      <c r="H317" s="375"/>
      <c r="I317" s="375"/>
      <c r="J317" s="375"/>
      <c r="K317" s="375"/>
      <c r="L317" s="375"/>
      <c r="M317" s="375"/>
      <c r="N317" s="375"/>
      <c r="O317" s="375"/>
      <c r="P317" s="375"/>
    </row>
    <row r="318" spans="1:16" x14ac:dyDescent="0.25">
      <c r="A318" s="375"/>
      <c r="B318" s="375"/>
      <c r="C318" s="375"/>
      <c r="D318" s="375"/>
      <c r="E318" s="375"/>
      <c r="F318" s="375"/>
      <c r="G318" s="375"/>
      <c r="H318" s="375"/>
      <c r="I318" s="375"/>
      <c r="J318" s="375"/>
      <c r="K318" s="375"/>
      <c r="L318" s="375"/>
      <c r="M318" s="375"/>
      <c r="N318" s="375"/>
      <c r="O318" s="375"/>
      <c r="P318" s="375"/>
    </row>
    <row r="319" spans="1:16" x14ac:dyDescent="0.25">
      <c r="A319" s="375"/>
      <c r="B319" s="375"/>
      <c r="C319" s="375"/>
      <c r="D319" s="375"/>
      <c r="E319" s="375"/>
      <c r="F319" s="375"/>
      <c r="G319" s="375"/>
      <c r="H319" s="375"/>
      <c r="I319" s="375"/>
      <c r="J319" s="375"/>
      <c r="K319" s="375"/>
      <c r="L319" s="375"/>
      <c r="M319" s="375"/>
      <c r="N319" s="375"/>
      <c r="O319" s="375"/>
      <c r="P319" s="375"/>
    </row>
    <row r="320" spans="1:16" x14ac:dyDescent="0.25">
      <c r="A320" s="375"/>
      <c r="B320" s="375"/>
      <c r="C320" s="375"/>
      <c r="D320" s="375"/>
      <c r="E320" s="375"/>
      <c r="F320" s="375"/>
      <c r="G320" s="376"/>
      <c r="H320" s="376"/>
      <c r="I320" s="376"/>
      <c r="J320" s="376"/>
      <c r="K320" s="376"/>
      <c r="L320" s="376"/>
      <c r="M320" s="376"/>
      <c r="N320" s="376"/>
      <c r="O320" s="376"/>
      <c r="P320" s="376"/>
    </row>
    <row r="321" spans="1:16" x14ac:dyDescent="0.25">
      <c r="A321" s="375"/>
      <c r="B321" s="375"/>
      <c r="C321" s="375"/>
      <c r="D321" s="375"/>
      <c r="E321" s="375"/>
      <c r="F321" s="375"/>
      <c r="G321" s="376"/>
      <c r="H321" s="376"/>
      <c r="I321" s="376"/>
      <c r="J321" s="376"/>
      <c r="K321" s="376"/>
      <c r="L321" s="376"/>
      <c r="M321" s="376"/>
      <c r="N321" s="376"/>
      <c r="O321" s="376"/>
      <c r="P321" s="376"/>
    </row>
    <row r="322" spans="1:16" x14ac:dyDescent="0.25">
      <c r="A322" s="375"/>
      <c r="B322" s="375"/>
      <c r="C322" s="375"/>
      <c r="D322" s="375"/>
      <c r="E322" s="375"/>
      <c r="F322" s="375"/>
      <c r="G322" s="376"/>
      <c r="H322" s="376"/>
      <c r="I322" s="376"/>
      <c r="J322" s="376"/>
      <c r="K322" s="376"/>
      <c r="L322" s="376"/>
      <c r="M322" s="376"/>
      <c r="N322" s="376"/>
      <c r="O322" s="376"/>
      <c r="P322" s="376"/>
    </row>
    <row r="323" spans="1:16" x14ac:dyDescent="0.25">
      <c r="A323" s="375"/>
      <c r="B323" s="375"/>
      <c r="C323" s="375"/>
      <c r="D323" s="375"/>
      <c r="E323" s="375"/>
      <c r="F323" s="375"/>
      <c r="G323" s="376"/>
      <c r="H323" s="376"/>
      <c r="I323" s="376"/>
      <c r="J323" s="376"/>
      <c r="K323" s="376"/>
      <c r="L323" s="376"/>
      <c r="M323" s="376"/>
      <c r="N323" s="376"/>
      <c r="O323" s="376"/>
      <c r="P323" s="376"/>
    </row>
    <row r="324" spans="1:16" x14ac:dyDescent="0.25">
      <c r="A324" s="376"/>
      <c r="B324" s="376"/>
      <c r="C324" s="376"/>
      <c r="D324" s="376"/>
      <c r="E324" s="376"/>
      <c r="F324" s="376"/>
      <c r="G324" s="376"/>
      <c r="H324" s="376"/>
      <c r="I324" s="376"/>
      <c r="J324" s="376"/>
      <c r="K324" s="376"/>
      <c r="L324" s="376"/>
      <c r="M324" s="376"/>
      <c r="N324" s="376"/>
      <c r="O324" s="376"/>
      <c r="P324" s="376"/>
    </row>
    <row r="325" spans="1:16" x14ac:dyDescent="0.25">
      <c r="A325" s="376"/>
      <c r="B325" s="376"/>
      <c r="C325" s="376"/>
      <c r="D325" s="376"/>
      <c r="E325" s="376"/>
      <c r="F325" s="376"/>
      <c r="G325" s="376"/>
      <c r="H325" s="376"/>
      <c r="I325" s="376"/>
      <c r="J325" s="376"/>
      <c r="K325" s="376"/>
      <c r="L325" s="376"/>
      <c r="M325" s="376"/>
      <c r="N325" s="376"/>
      <c r="O325" s="376"/>
      <c r="P325" s="376"/>
    </row>
    <row r="326" spans="1:16" x14ac:dyDescent="0.25">
      <c r="A326" s="376"/>
      <c r="B326" s="376"/>
      <c r="C326" s="376"/>
      <c r="D326" s="376"/>
      <c r="E326" s="376"/>
      <c r="F326" s="376"/>
      <c r="G326" s="376"/>
      <c r="H326" s="376"/>
      <c r="I326" s="376"/>
      <c r="J326" s="376"/>
      <c r="K326" s="376"/>
      <c r="L326" s="376"/>
      <c r="M326" s="376"/>
      <c r="N326" s="376"/>
      <c r="O326" s="376"/>
      <c r="P326" s="376"/>
    </row>
    <row r="327" spans="1:16" x14ac:dyDescent="0.25">
      <c r="A327" s="376"/>
      <c r="B327" s="376"/>
      <c r="C327" s="376"/>
      <c r="D327" s="376"/>
      <c r="E327" s="376"/>
      <c r="F327" s="376"/>
      <c r="G327" s="376"/>
      <c r="H327" s="376"/>
      <c r="I327" s="376"/>
      <c r="J327" s="376"/>
      <c r="K327" s="376"/>
      <c r="L327" s="376"/>
      <c r="M327" s="376"/>
      <c r="N327" s="376"/>
      <c r="O327" s="376"/>
      <c r="P327" s="376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</sheetData>
  <mergeCells count="32">
    <mergeCell ref="A288:B288"/>
    <mergeCell ref="A290:B290"/>
    <mergeCell ref="H18:H19"/>
    <mergeCell ref="I18:I19"/>
    <mergeCell ref="J18:J19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</mergeCells>
  <pageMargins left="0.98425196850393704" right="0.70866141732283472" top="0.43307086614173229" bottom="0.39370078740157483" header="0.23622047244094491" footer="0.31496062992125984"/>
  <pageSetup paperSize="9" scale="70" orientation="portrait" r:id="rId1"/>
  <headerFooter differentFirst="1">
    <oddFooter>&amp;R&amp;P (&amp;N)</oddFooter>
    <firstHeader xml:space="preserve">&amp;R&amp;"Times New Roman,Regular"&amp;9 19.pielikums Jūrmalas pilsētas domes 
2015.gada 30.jūlija saistošajiem noteikumiem Nr.30
(protokols Nr.13, 5.punkts)
Tāme Nr.09.1.7&amp;"-,Regular"&amp;11. 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22"/>
  <sheetViews>
    <sheetView view="pageLayout" zoomScaleNormal="100" workbookViewId="0">
      <selection activeCell="R3" sqref="R3"/>
    </sheetView>
  </sheetViews>
  <sheetFormatPr defaultRowHeight="12" outlineLevelCol="1" x14ac:dyDescent="0.25"/>
  <cols>
    <col min="1" max="1" width="10.85546875" style="377" customWidth="1"/>
    <col min="2" max="2" width="28" style="377" customWidth="1"/>
    <col min="3" max="3" width="11.7109375" style="377" customWidth="1"/>
    <col min="4" max="4" width="9.28515625" style="377" hidden="1" customWidth="1" outlineLevel="1"/>
    <col min="5" max="5" width="8.7109375" style="377" hidden="1" customWidth="1" outlineLevel="1"/>
    <col min="6" max="6" width="8.7109375" style="377" customWidth="1" collapsed="1"/>
    <col min="7" max="7" width="11" style="377" hidden="1" customWidth="1" outlineLevel="1"/>
    <col min="8" max="8" width="10" style="377" hidden="1" customWidth="1" outlineLevel="1"/>
    <col min="9" max="9" width="8.7109375" style="377" customWidth="1" collapsed="1"/>
    <col min="10" max="10" width="8.7109375" style="377" hidden="1" customWidth="1" outlineLevel="1"/>
    <col min="11" max="11" width="7.7109375" style="377" hidden="1" customWidth="1" outlineLevel="1"/>
    <col min="12" max="12" width="7.42578125" style="377" customWidth="1" collapsed="1"/>
    <col min="13" max="14" width="8.7109375" style="377" hidden="1" customWidth="1" outlineLevel="1"/>
    <col min="15" max="15" width="7.5703125" style="377" customWidth="1" collapsed="1"/>
    <col min="16" max="16" width="42.140625" style="2" hidden="1" customWidth="1" outlineLevel="1"/>
    <col min="17" max="17" width="9.140625" style="2" collapsed="1"/>
    <col min="18" max="256" width="9.140625" style="2"/>
    <col min="257" max="257" width="10.85546875" style="2" customWidth="1"/>
    <col min="258" max="258" width="28" style="2" customWidth="1"/>
    <col min="259" max="259" width="11.7109375" style="2" customWidth="1"/>
    <col min="260" max="260" width="9.28515625" style="2" customWidth="1"/>
    <col min="261" max="262" width="8.7109375" style="2" customWidth="1"/>
    <col min="263" max="263" width="11" style="2" customWidth="1"/>
    <col min="264" max="264" width="10" style="2" bestFit="1" customWidth="1"/>
    <col min="265" max="266" width="8.7109375" style="2" customWidth="1"/>
    <col min="267" max="267" width="7.7109375" style="2" customWidth="1"/>
    <col min="268" max="268" width="7.42578125" style="2" customWidth="1"/>
    <col min="269" max="270" width="8.7109375" style="2" customWidth="1"/>
    <col min="271" max="271" width="7.5703125" style="2" customWidth="1"/>
    <col min="272" max="272" width="42.140625" style="2" customWidth="1"/>
    <col min="273" max="512" width="9.140625" style="2"/>
    <col min="513" max="513" width="10.85546875" style="2" customWidth="1"/>
    <col min="514" max="514" width="28" style="2" customWidth="1"/>
    <col min="515" max="515" width="11.7109375" style="2" customWidth="1"/>
    <col min="516" max="516" width="9.28515625" style="2" customWidth="1"/>
    <col min="517" max="518" width="8.7109375" style="2" customWidth="1"/>
    <col min="519" max="519" width="11" style="2" customWidth="1"/>
    <col min="520" max="520" width="10" style="2" bestFit="1" customWidth="1"/>
    <col min="521" max="522" width="8.7109375" style="2" customWidth="1"/>
    <col min="523" max="523" width="7.7109375" style="2" customWidth="1"/>
    <col min="524" max="524" width="7.42578125" style="2" customWidth="1"/>
    <col min="525" max="526" width="8.7109375" style="2" customWidth="1"/>
    <col min="527" max="527" width="7.5703125" style="2" customWidth="1"/>
    <col min="528" max="528" width="42.140625" style="2" customWidth="1"/>
    <col min="529" max="768" width="9.140625" style="2"/>
    <col min="769" max="769" width="10.85546875" style="2" customWidth="1"/>
    <col min="770" max="770" width="28" style="2" customWidth="1"/>
    <col min="771" max="771" width="11.7109375" style="2" customWidth="1"/>
    <col min="772" max="772" width="9.28515625" style="2" customWidth="1"/>
    <col min="773" max="774" width="8.7109375" style="2" customWidth="1"/>
    <col min="775" max="775" width="11" style="2" customWidth="1"/>
    <col min="776" max="776" width="10" style="2" bestFit="1" customWidth="1"/>
    <col min="777" max="778" width="8.7109375" style="2" customWidth="1"/>
    <col min="779" max="779" width="7.7109375" style="2" customWidth="1"/>
    <col min="780" max="780" width="7.42578125" style="2" customWidth="1"/>
    <col min="781" max="782" width="8.7109375" style="2" customWidth="1"/>
    <col min="783" max="783" width="7.5703125" style="2" customWidth="1"/>
    <col min="784" max="784" width="42.140625" style="2" customWidth="1"/>
    <col min="785" max="1024" width="9.140625" style="2"/>
    <col min="1025" max="1025" width="10.85546875" style="2" customWidth="1"/>
    <col min="1026" max="1026" width="28" style="2" customWidth="1"/>
    <col min="1027" max="1027" width="11.7109375" style="2" customWidth="1"/>
    <col min="1028" max="1028" width="9.28515625" style="2" customWidth="1"/>
    <col min="1029" max="1030" width="8.7109375" style="2" customWidth="1"/>
    <col min="1031" max="1031" width="11" style="2" customWidth="1"/>
    <col min="1032" max="1032" width="10" style="2" bestFit="1" customWidth="1"/>
    <col min="1033" max="1034" width="8.7109375" style="2" customWidth="1"/>
    <col min="1035" max="1035" width="7.7109375" style="2" customWidth="1"/>
    <col min="1036" max="1036" width="7.42578125" style="2" customWidth="1"/>
    <col min="1037" max="1038" width="8.7109375" style="2" customWidth="1"/>
    <col min="1039" max="1039" width="7.5703125" style="2" customWidth="1"/>
    <col min="1040" max="1040" width="42.140625" style="2" customWidth="1"/>
    <col min="1041" max="1280" width="9.140625" style="2"/>
    <col min="1281" max="1281" width="10.85546875" style="2" customWidth="1"/>
    <col min="1282" max="1282" width="28" style="2" customWidth="1"/>
    <col min="1283" max="1283" width="11.7109375" style="2" customWidth="1"/>
    <col min="1284" max="1284" width="9.28515625" style="2" customWidth="1"/>
    <col min="1285" max="1286" width="8.7109375" style="2" customWidth="1"/>
    <col min="1287" max="1287" width="11" style="2" customWidth="1"/>
    <col min="1288" max="1288" width="10" style="2" bestFit="1" customWidth="1"/>
    <col min="1289" max="1290" width="8.7109375" style="2" customWidth="1"/>
    <col min="1291" max="1291" width="7.7109375" style="2" customWidth="1"/>
    <col min="1292" max="1292" width="7.42578125" style="2" customWidth="1"/>
    <col min="1293" max="1294" width="8.7109375" style="2" customWidth="1"/>
    <col min="1295" max="1295" width="7.5703125" style="2" customWidth="1"/>
    <col min="1296" max="1296" width="42.140625" style="2" customWidth="1"/>
    <col min="1297" max="1536" width="9.140625" style="2"/>
    <col min="1537" max="1537" width="10.85546875" style="2" customWidth="1"/>
    <col min="1538" max="1538" width="28" style="2" customWidth="1"/>
    <col min="1539" max="1539" width="11.7109375" style="2" customWidth="1"/>
    <col min="1540" max="1540" width="9.28515625" style="2" customWidth="1"/>
    <col min="1541" max="1542" width="8.7109375" style="2" customWidth="1"/>
    <col min="1543" max="1543" width="11" style="2" customWidth="1"/>
    <col min="1544" max="1544" width="10" style="2" bestFit="1" customWidth="1"/>
    <col min="1545" max="1546" width="8.7109375" style="2" customWidth="1"/>
    <col min="1547" max="1547" width="7.7109375" style="2" customWidth="1"/>
    <col min="1548" max="1548" width="7.42578125" style="2" customWidth="1"/>
    <col min="1549" max="1550" width="8.7109375" style="2" customWidth="1"/>
    <col min="1551" max="1551" width="7.5703125" style="2" customWidth="1"/>
    <col min="1552" max="1552" width="42.140625" style="2" customWidth="1"/>
    <col min="1553" max="1792" width="9.140625" style="2"/>
    <col min="1793" max="1793" width="10.85546875" style="2" customWidth="1"/>
    <col min="1794" max="1794" width="28" style="2" customWidth="1"/>
    <col min="1795" max="1795" width="11.7109375" style="2" customWidth="1"/>
    <col min="1796" max="1796" width="9.28515625" style="2" customWidth="1"/>
    <col min="1797" max="1798" width="8.7109375" style="2" customWidth="1"/>
    <col min="1799" max="1799" width="11" style="2" customWidth="1"/>
    <col min="1800" max="1800" width="10" style="2" bestFit="1" customWidth="1"/>
    <col min="1801" max="1802" width="8.7109375" style="2" customWidth="1"/>
    <col min="1803" max="1803" width="7.7109375" style="2" customWidth="1"/>
    <col min="1804" max="1804" width="7.42578125" style="2" customWidth="1"/>
    <col min="1805" max="1806" width="8.7109375" style="2" customWidth="1"/>
    <col min="1807" max="1807" width="7.5703125" style="2" customWidth="1"/>
    <col min="1808" max="1808" width="42.140625" style="2" customWidth="1"/>
    <col min="1809" max="2048" width="9.140625" style="2"/>
    <col min="2049" max="2049" width="10.85546875" style="2" customWidth="1"/>
    <col min="2050" max="2050" width="28" style="2" customWidth="1"/>
    <col min="2051" max="2051" width="11.7109375" style="2" customWidth="1"/>
    <col min="2052" max="2052" width="9.28515625" style="2" customWidth="1"/>
    <col min="2053" max="2054" width="8.7109375" style="2" customWidth="1"/>
    <col min="2055" max="2055" width="11" style="2" customWidth="1"/>
    <col min="2056" max="2056" width="10" style="2" bestFit="1" customWidth="1"/>
    <col min="2057" max="2058" width="8.7109375" style="2" customWidth="1"/>
    <col min="2059" max="2059" width="7.7109375" style="2" customWidth="1"/>
    <col min="2060" max="2060" width="7.42578125" style="2" customWidth="1"/>
    <col min="2061" max="2062" width="8.7109375" style="2" customWidth="1"/>
    <col min="2063" max="2063" width="7.5703125" style="2" customWidth="1"/>
    <col min="2064" max="2064" width="42.140625" style="2" customWidth="1"/>
    <col min="2065" max="2304" width="9.140625" style="2"/>
    <col min="2305" max="2305" width="10.85546875" style="2" customWidth="1"/>
    <col min="2306" max="2306" width="28" style="2" customWidth="1"/>
    <col min="2307" max="2307" width="11.7109375" style="2" customWidth="1"/>
    <col min="2308" max="2308" width="9.28515625" style="2" customWidth="1"/>
    <col min="2309" max="2310" width="8.7109375" style="2" customWidth="1"/>
    <col min="2311" max="2311" width="11" style="2" customWidth="1"/>
    <col min="2312" max="2312" width="10" style="2" bestFit="1" customWidth="1"/>
    <col min="2313" max="2314" width="8.7109375" style="2" customWidth="1"/>
    <col min="2315" max="2315" width="7.7109375" style="2" customWidth="1"/>
    <col min="2316" max="2316" width="7.42578125" style="2" customWidth="1"/>
    <col min="2317" max="2318" width="8.7109375" style="2" customWidth="1"/>
    <col min="2319" max="2319" width="7.5703125" style="2" customWidth="1"/>
    <col min="2320" max="2320" width="42.140625" style="2" customWidth="1"/>
    <col min="2321" max="2560" width="9.140625" style="2"/>
    <col min="2561" max="2561" width="10.85546875" style="2" customWidth="1"/>
    <col min="2562" max="2562" width="28" style="2" customWidth="1"/>
    <col min="2563" max="2563" width="11.7109375" style="2" customWidth="1"/>
    <col min="2564" max="2564" width="9.28515625" style="2" customWidth="1"/>
    <col min="2565" max="2566" width="8.7109375" style="2" customWidth="1"/>
    <col min="2567" max="2567" width="11" style="2" customWidth="1"/>
    <col min="2568" max="2568" width="10" style="2" bestFit="1" customWidth="1"/>
    <col min="2569" max="2570" width="8.7109375" style="2" customWidth="1"/>
    <col min="2571" max="2571" width="7.7109375" style="2" customWidth="1"/>
    <col min="2572" max="2572" width="7.42578125" style="2" customWidth="1"/>
    <col min="2573" max="2574" width="8.7109375" style="2" customWidth="1"/>
    <col min="2575" max="2575" width="7.5703125" style="2" customWidth="1"/>
    <col min="2576" max="2576" width="42.140625" style="2" customWidth="1"/>
    <col min="2577" max="2816" width="9.140625" style="2"/>
    <col min="2817" max="2817" width="10.85546875" style="2" customWidth="1"/>
    <col min="2818" max="2818" width="28" style="2" customWidth="1"/>
    <col min="2819" max="2819" width="11.7109375" style="2" customWidth="1"/>
    <col min="2820" max="2820" width="9.28515625" style="2" customWidth="1"/>
    <col min="2821" max="2822" width="8.7109375" style="2" customWidth="1"/>
    <col min="2823" max="2823" width="11" style="2" customWidth="1"/>
    <col min="2824" max="2824" width="10" style="2" bestFit="1" customWidth="1"/>
    <col min="2825" max="2826" width="8.7109375" style="2" customWidth="1"/>
    <col min="2827" max="2827" width="7.7109375" style="2" customWidth="1"/>
    <col min="2828" max="2828" width="7.42578125" style="2" customWidth="1"/>
    <col min="2829" max="2830" width="8.7109375" style="2" customWidth="1"/>
    <col min="2831" max="2831" width="7.5703125" style="2" customWidth="1"/>
    <col min="2832" max="2832" width="42.140625" style="2" customWidth="1"/>
    <col min="2833" max="3072" width="9.140625" style="2"/>
    <col min="3073" max="3073" width="10.85546875" style="2" customWidth="1"/>
    <col min="3074" max="3074" width="28" style="2" customWidth="1"/>
    <col min="3075" max="3075" width="11.7109375" style="2" customWidth="1"/>
    <col min="3076" max="3076" width="9.28515625" style="2" customWidth="1"/>
    <col min="3077" max="3078" width="8.7109375" style="2" customWidth="1"/>
    <col min="3079" max="3079" width="11" style="2" customWidth="1"/>
    <col min="3080" max="3080" width="10" style="2" bestFit="1" customWidth="1"/>
    <col min="3081" max="3082" width="8.7109375" style="2" customWidth="1"/>
    <col min="3083" max="3083" width="7.7109375" style="2" customWidth="1"/>
    <col min="3084" max="3084" width="7.42578125" style="2" customWidth="1"/>
    <col min="3085" max="3086" width="8.7109375" style="2" customWidth="1"/>
    <col min="3087" max="3087" width="7.5703125" style="2" customWidth="1"/>
    <col min="3088" max="3088" width="42.140625" style="2" customWidth="1"/>
    <col min="3089" max="3328" width="9.140625" style="2"/>
    <col min="3329" max="3329" width="10.85546875" style="2" customWidth="1"/>
    <col min="3330" max="3330" width="28" style="2" customWidth="1"/>
    <col min="3331" max="3331" width="11.7109375" style="2" customWidth="1"/>
    <col min="3332" max="3332" width="9.28515625" style="2" customWidth="1"/>
    <col min="3333" max="3334" width="8.7109375" style="2" customWidth="1"/>
    <col min="3335" max="3335" width="11" style="2" customWidth="1"/>
    <col min="3336" max="3336" width="10" style="2" bestFit="1" customWidth="1"/>
    <col min="3337" max="3338" width="8.7109375" style="2" customWidth="1"/>
    <col min="3339" max="3339" width="7.7109375" style="2" customWidth="1"/>
    <col min="3340" max="3340" width="7.42578125" style="2" customWidth="1"/>
    <col min="3341" max="3342" width="8.7109375" style="2" customWidth="1"/>
    <col min="3343" max="3343" width="7.5703125" style="2" customWidth="1"/>
    <col min="3344" max="3344" width="42.140625" style="2" customWidth="1"/>
    <col min="3345" max="3584" width="9.140625" style="2"/>
    <col min="3585" max="3585" width="10.85546875" style="2" customWidth="1"/>
    <col min="3586" max="3586" width="28" style="2" customWidth="1"/>
    <col min="3587" max="3587" width="11.7109375" style="2" customWidth="1"/>
    <col min="3588" max="3588" width="9.28515625" style="2" customWidth="1"/>
    <col min="3589" max="3590" width="8.7109375" style="2" customWidth="1"/>
    <col min="3591" max="3591" width="11" style="2" customWidth="1"/>
    <col min="3592" max="3592" width="10" style="2" bestFit="1" customWidth="1"/>
    <col min="3593" max="3594" width="8.7109375" style="2" customWidth="1"/>
    <col min="3595" max="3595" width="7.7109375" style="2" customWidth="1"/>
    <col min="3596" max="3596" width="7.42578125" style="2" customWidth="1"/>
    <col min="3597" max="3598" width="8.7109375" style="2" customWidth="1"/>
    <col min="3599" max="3599" width="7.5703125" style="2" customWidth="1"/>
    <col min="3600" max="3600" width="42.140625" style="2" customWidth="1"/>
    <col min="3601" max="3840" width="9.140625" style="2"/>
    <col min="3841" max="3841" width="10.85546875" style="2" customWidth="1"/>
    <col min="3842" max="3842" width="28" style="2" customWidth="1"/>
    <col min="3843" max="3843" width="11.7109375" style="2" customWidth="1"/>
    <col min="3844" max="3844" width="9.28515625" style="2" customWidth="1"/>
    <col min="3845" max="3846" width="8.7109375" style="2" customWidth="1"/>
    <col min="3847" max="3847" width="11" style="2" customWidth="1"/>
    <col min="3848" max="3848" width="10" style="2" bestFit="1" customWidth="1"/>
    <col min="3849" max="3850" width="8.7109375" style="2" customWidth="1"/>
    <col min="3851" max="3851" width="7.7109375" style="2" customWidth="1"/>
    <col min="3852" max="3852" width="7.42578125" style="2" customWidth="1"/>
    <col min="3853" max="3854" width="8.7109375" style="2" customWidth="1"/>
    <col min="3855" max="3855" width="7.5703125" style="2" customWidth="1"/>
    <col min="3856" max="3856" width="42.140625" style="2" customWidth="1"/>
    <col min="3857" max="4096" width="9.140625" style="2"/>
    <col min="4097" max="4097" width="10.85546875" style="2" customWidth="1"/>
    <col min="4098" max="4098" width="28" style="2" customWidth="1"/>
    <col min="4099" max="4099" width="11.7109375" style="2" customWidth="1"/>
    <col min="4100" max="4100" width="9.28515625" style="2" customWidth="1"/>
    <col min="4101" max="4102" width="8.7109375" style="2" customWidth="1"/>
    <col min="4103" max="4103" width="11" style="2" customWidth="1"/>
    <col min="4104" max="4104" width="10" style="2" bestFit="1" customWidth="1"/>
    <col min="4105" max="4106" width="8.7109375" style="2" customWidth="1"/>
    <col min="4107" max="4107" width="7.7109375" style="2" customWidth="1"/>
    <col min="4108" max="4108" width="7.42578125" style="2" customWidth="1"/>
    <col min="4109" max="4110" width="8.7109375" style="2" customWidth="1"/>
    <col min="4111" max="4111" width="7.5703125" style="2" customWidth="1"/>
    <col min="4112" max="4112" width="42.140625" style="2" customWidth="1"/>
    <col min="4113" max="4352" width="9.140625" style="2"/>
    <col min="4353" max="4353" width="10.85546875" style="2" customWidth="1"/>
    <col min="4354" max="4354" width="28" style="2" customWidth="1"/>
    <col min="4355" max="4355" width="11.7109375" style="2" customWidth="1"/>
    <col min="4356" max="4356" width="9.28515625" style="2" customWidth="1"/>
    <col min="4357" max="4358" width="8.7109375" style="2" customWidth="1"/>
    <col min="4359" max="4359" width="11" style="2" customWidth="1"/>
    <col min="4360" max="4360" width="10" style="2" bestFit="1" customWidth="1"/>
    <col min="4361" max="4362" width="8.7109375" style="2" customWidth="1"/>
    <col min="4363" max="4363" width="7.7109375" style="2" customWidth="1"/>
    <col min="4364" max="4364" width="7.42578125" style="2" customWidth="1"/>
    <col min="4365" max="4366" width="8.7109375" style="2" customWidth="1"/>
    <col min="4367" max="4367" width="7.5703125" style="2" customWidth="1"/>
    <col min="4368" max="4368" width="42.140625" style="2" customWidth="1"/>
    <col min="4369" max="4608" width="9.140625" style="2"/>
    <col min="4609" max="4609" width="10.85546875" style="2" customWidth="1"/>
    <col min="4610" max="4610" width="28" style="2" customWidth="1"/>
    <col min="4611" max="4611" width="11.7109375" style="2" customWidth="1"/>
    <col min="4612" max="4612" width="9.28515625" style="2" customWidth="1"/>
    <col min="4613" max="4614" width="8.7109375" style="2" customWidth="1"/>
    <col min="4615" max="4615" width="11" style="2" customWidth="1"/>
    <col min="4616" max="4616" width="10" style="2" bestFit="1" customWidth="1"/>
    <col min="4617" max="4618" width="8.7109375" style="2" customWidth="1"/>
    <col min="4619" max="4619" width="7.7109375" style="2" customWidth="1"/>
    <col min="4620" max="4620" width="7.42578125" style="2" customWidth="1"/>
    <col min="4621" max="4622" width="8.7109375" style="2" customWidth="1"/>
    <col min="4623" max="4623" width="7.5703125" style="2" customWidth="1"/>
    <col min="4624" max="4624" width="42.140625" style="2" customWidth="1"/>
    <col min="4625" max="4864" width="9.140625" style="2"/>
    <col min="4865" max="4865" width="10.85546875" style="2" customWidth="1"/>
    <col min="4866" max="4866" width="28" style="2" customWidth="1"/>
    <col min="4867" max="4867" width="11.7109375" style="2" customWidth="1"/>
    <col min="4868" max="4868" width="9.28515625" style="2" customWidth="1"/>
    <col min="4869" max="4870" width="8.7109375" style="2" customWidth="1"/>
    <col min="4871" max="4871" width="11" style="2" customWidth="1"/>
    <col min="4872" max="4872" width="10" style="2" bestFit="1" customWidth="1"/>
    <col min="4873" max="4874" width="8.7109375" style="2" customWidth="1"/>
    <col min="4875" max="4875" width="7.7109375" style="2" customWidth="1"/>
    <col min="4876" max="4876" width="7.42578125" style="2" customWidth="1"/>
    <col min="4877" max="4878" width="8.7109375" style="2" customWidth="1"/>
    <col min="4879" max="4879" width="7.5703125" style="2" customWidth="1"/>
    <col min="4880" max="4880" width="42.140625" style="2" customWidth="1"/>
    <col min="4881" max="5120" width="9.140625" style="2"/>
    <col min="5121" max="5121" width="10.85546875" style="2" customWidth="1"/>
    <col min="5122" max="5122" width="28" style="2" customWidth="1"/>
    <col min="5123" max="5123" width="11.7109375" style="2" customWidth="1"/>
    <col min="5124" max="5124" width="9.28515625" style="2" customWidth="1"/>
    <col min="5125" max="5126" width="8.7109375" style="2" customWidth="1"/>
    <col min="5127" max="5127" width="11" style="2" customWidth="1"/>
    <col min="5128" max="5128" width="10" style="2" bestFit="1" customWidth="1"/>
    <col min="5129" max="5130" width="8.7109375" style="2" customWidth="1"/>
    <col min="5131" max="5131" width="7.7109375" style="2" customWidth="1"/>
    <col min="5132" max="5132" width="7.42578125" style="2" customWidth="1"/>
    <col min="5133" max="5134" width="8.7109375" style="2" customWidth="1"/>
    <col min="5135" max="5135" width="7.5703125" style="2" customWidth="1"/>
    <col min="5136" max="5136" width="42.140625" style="2" customWidth="1"/>
    <col min="5137" max="5376" width="9.140625" style="2"/>
    <col min="5377" max="5377" width="10.85546875" style="2" customWidth="1"/>
    <col min="5378" max="5378" width="28" style="2" customWidth="1"/>
    <col min="5379" max="5379" width="11.7109375" style="2" customWidth="1"/>
    <col min="5380" max="5380" width="9.28515625" style="2" customWidth="1"/>
    <col min="5381" max="5382" width="8.7109375" style="2" customWidth="1"/>
    <col min="5383" max="5383" width="11" style="2" customWidth="1"/>
    <col min="5384" max="5384" width="10" style="2" bestFit="1" customWidth="1"/>
    <col min="5385" max="5386" width="8.7109375" style="2" customWidth="1"/>
    <col min="5387" max="5387" width="7.7109375" style="2" customWidth="1"/>
    <col min="5388" max="5388" width="7.42578125" style="2" customWidth="1"/>
    <col min="5389" max="5390" width="8.7109375" style="2" customWidth="1"/>
    <col min="5391" max="5391" width="7.5703125" style="2" customWidth="1"/>
    <col min="5392" max="5392" width="42.140625" style="2" customWidth="1"/>
    <col min="5393" max="5632" width="9.140625" style="2"/>
    <col min="5633" max="5633" width="10.85546875" style="2" customWidth="1"/>
    <col min="5634" max="5634" width="28" style="2" customWidth="1"/>
    <col min="5635" max="5635" width="11.7109375" style="2" customWidth="1"/>
    <col min="5636" max="5636" width="9.28515625" style="2" customWidth="1"/>
    <col min="5637" max="5638" width="8.7109375" style="2" customWidth="1"/>
    <col min="5639" max="5639" width="11" style="2" customWidth="1"/>
    <col min="5640" max="5640" width="10" style="2" bestFit="1" customWidth="1"/>
    <col min="5641" max="5642" width="8.7109375" style="2" customWidth="1"/>
    <col min="5643" max="5643" width="7.7109375" style="2" customWidth="1"/>
    <col min="5644" max="5644" width="7.42578125" style="2" customWidth="1"/>
    <col min="5645" max="5646" width="8.7109375" style="2" customWidth="1"/>
    <col min="5647" max="5647" width="7.5703125" style="2" customWidth="1"/>
    <col min="5648" max="5648" width="42.140625" style="2" customWidth="1"/>
    <col min="5649" max="5888" width="9.140625" style="2"/>
    <col min="5889" max="5889" width="10.85546875" style="2" customWidth="1"/>
    <col min="5890" max="5890" width="28" style="2" customWidth="1"/>
    <col min="5891" max="5891" width="11.7109375" style="2" customWidth="1"/>
    <col min="5892" max="5892" width="9.28515625" style="2" customWidth="1"/>
    <col min="5893" max="5894" width="8.7109375" style="2" customWidth="1"/>
    <col min="5895" max="5895" width="11" style="2" customWidth="1"/>
    <col min="5896" max="5896" width="10" style="2" bestFit="1" customWidth="1"/>
    <col min="5897" max="5898" width="8.7109375" style="2" customWidth="1"/>
    <col min="5899" max="5899" width="7.7109375" style="2" customWidth="1"/>
    <col min="5900" max="5900" width="7.42578125" style="2" customWidth="1"/>
    <col min="5901" max="5902" width="8.7109375" style="2" customWidth="1"/>
    <col min="5903" max="5903" width="7.5703125" style="2" customWidth="1"/>
    <col min="5904" max="5904" width="42.140625" style="2" customWidth="1"/>
    <col min="5905" max="6144" width="9.140625" style="2"/>
    <col min="6145" max="6145" width="10.85546875" style="2" customWidth="1"/>
    <col min="6146" max="6146" width="28" style="2" customWidth="1"/>
    <col min="6147" max="6147" width="11.7109375" style="2" customWidth="1"/>
    <col min="6148" max="6148" width="9.28515625" style="2" customWidth="1"/>
    <col min="6149" max="6150" width="8.7109375" style="2" customWidth="1"/>
    <col min="6151" max="6151" width="11" style="2" customWidth="1"/>
    <col min="6152" max="6152" width="10" style="2" bestFit="1" customWidth="1"/>
    <col min="6153" max="6154" width="8.7109375" style="2" customWidth="1"/>
    <col min="6155" max="6155" width="7.7109375" style="2" customWidth="1"/>
    <col min="6156" max="6156" width="7.42578125" style="2" customWidth="1"/>
    <col min="6157" max="6158" width="8.7109375" style="2" customWidth="1"/>
    <col min="6159" max="6159" width="7.5703125" style="2" customWidth="1"/>
    <col min="6160" max="6160" width="42.140625" style="2" customWidth="1"/>
    <col min="6161" max="6400" width="9.140625" style="2"/>
    <col min="6401" max="6401" width="10.85546875" style="2" customWidth="1"/>
    <col min="6402" max="6402" width="28" style="2" customWidth="1"/>
    <col min="6403" max="6403" width="11.7109375" style="2" customWidth="1"/>
    <col min="6404" max="6404" width="9.28515625" style="2" customWidth="1"/>
    <col min="6405" max="6406" width="8.7109375" style="2" customWidth="1"/>
    <col min="6407" max="6407" width="11" style="2" customWidth="1"/>
    <col min="6408" max="6408" width="10" style="2" bestFit="1" customWidth="1"/>
    <col min="6409" max="6410" width="8.7109375" style="2" customWidth="1"/>
    <col min="6411" max="6411" width="7.7109375" style="2" customWidth="1"/>
    <col min="6412" max="6412" width="7.42578125" style="2" customWidth="1"/>
    <col min="6413" max="6414" width="8.7109375" style="2" customWidth="1"/>
    <col min="6415" max="6415" width="7.5703125" style="2" customWidth="1"/>
    <col min="6416" max="6416" width="42.140625" style="2" customWidth="1"/>
    <col min="6417" max="6656" width="9.140625" style="2"/>
    <col min="6657" max="6657" width="10.85546875" style="2" customWidth="1"/>
    <col min="6658" max="6658" width="28" style="2" customWidth="1"/>
    <col min="6659" max="6659" width="11.7109375" style="2" customWidth="1"/>
    <col min="6660" max="6660" width="9.28515625" style="2" customWidth="1"/>
    <col min="6661" max="6662" width="8.7109375" style="2" customWidth="1"/>
    <col min="6663" max="6663" width="11" style="2" customWidth="1"/>
    <col min="6664" max="6664" width="10" style="2" bestFit="1" customWidth="1"/>
    <col min="6665" max="6666" width="8.7109375" style="2" customWidth="1"/>
    <col min="6667" max="6667" width="7.7109375" style="2" customWidth="1"/>
    <col min="6668" max="6668" width="7.42578125" style="2" customWidth="1"/>
    <col min="6669" max="6670" width="8.7109375" style="2" customWidth="1"/>
    <col min="6671" max="6671" width="7.5703125" style="2" customWidth="1"/>
    <col min="6672" max="6672" width="42.140625" style="2" customWidth="1"/>
    <col min="6673" max="6912" width="9.140625" style="2"/>
    <col min="6913" max="6913" width="10.85546875" style="2" customWidth="1"/>
    <col min="6914" max="6914" width="28" style="2" customWidth="1"/>
    <col min="6915" max="6915" width="11.7109375" style="2" customWidth="1"/>
    <col min="6916" max="6916" width="9.28515625" style="2" customWidth="1"/>
    <col min="6917" max="6918" width="8.7109375" style="2" customWidth="1"/>
    <col min="6919" max="6919" width="11" style="2" customWidth="1"/>
    <col min="6920" max="6920" width="10" style="2" bestFit="1" customWidth="1"/>
    <col min="6921" max="6922" width="8.7109375" style="2" customWidth="1"/>
    <col min="6923" max="6923" width="7.7109375" style="2" customWidth="1"/>
    <col min="6924" max="6924" width="7.42578125" style="2" customWidth="1"/>
    <col min="6925" max="6926" width="8.7109375" style="2" customWidth="1"/>
    <col min="6927" max="6927" width="7.5703125" style="2" customWidth="1"/>
    <col min="6928" max="6928" width="42.140625" style="2" customWidth="1"/>
    <col min="6929" max="7168" width="9.140625" style="2"/>
    <col min="7169" max="7169" width="10.85546875" style="2" customWidth="1"/>
    <col min="7170" max="7170" width="28" style="2" customWidth="1"/>
    <col min="7171" max="7171" width="11.7109375" style="2" customWidth="1"/>
    <col min="7172" max="7172" width="9.28515625" style="2" customWidth="1"/>
    <col min="7173" max="7174" width="8.7109375" style="2" customWidth="1"/>
    <col min="7175" max="7175" width="11" style="2" customWidth="1"/>
    <col min="7176" max="7176" width="10" style="2" bestFit="1" customWidth="1"/>
    <col min="7177" max="7178" width="8.7109375" style="2" customWidth="1"/>
    <col min="7179" max="7179" width="7.7109375" style="2" customWidth="1"/>
    <col min="7180" max="7180" width="7.42578125" style="2" customWidth="1"/>
    <col min="7181" max="7182" width="8.7109375" style="2" customWidth="1"/>
    <col min="7183" max="7183" width="7.5703125" style="2" customWidth="1"/>
    <col min="7184" max="7184" width="42.140625" style="2" customWidth="1"/>
    <col min="7185" max="7424" width="9.140625" style="2"/>
    <col min="7425" max="7425" width="10.85546875" style="2" customWidth="1"/>
    <col min="7426" max="7426" width="28" style="2" customWidth="1"/>
    <col min="7427" max="7427" width="11.7109375" style="2" customWidth="1"/>
    <col min="7428" max="7428" width="9.28515625" style="2" customWidth="1"/>
    <col min="7429" max="7430" width="8.7109375" style="2" customWidth="1"/>
    <col min="7431" max="7431" width="11" style="2" customWidth="1"/>
    <col min="7432" max="7432" width="10" style="2" bestFit="1" customWidth="1"/>
    <col min="7433" max="7434" width="8.7109375" style="2" customWidth="1"/>
    <col min="7435" max="7435" width="7.7109375" style="2" customWidth="1"/>
    <col min="7436" max="7436" width="7.42578125" style="2" customWidth="1"/>
    <col min="7437" max="7438" width="8.7109375" style="2" customWidth="1"/>
    <col min="7439" max="7439" width="7.5703125" style="2" customWidth="1"/>
    <col min="7440" max="7440" width="42.140625" style="2" customWidth="1"/>
    <col min="7441" max="7680" width="9.140625" style="2"/>
    <col min="7681" max="7681" width="10.85546875" style="2" customWidth="1"/>
    <col min="7682" max="7682" width="28" style="2" customWidth="1"/>
    <col min="7683" max="7683" width="11.7109375" style="2" customWidth="1"/>
    <col min="7684" max="7684" width="9.28515625" style="2" customWidth="1"/>
    <col min="7685" max="7686" width="8.7109375" style="2" customWidth="1"/>
    <col min="7687" max="7687" width="11" style="2" customWidth="1"/>
    <col min="7688" max="7688" width="10" style="2" bestFit="1" customWidth="1"/>
    <col min="7689" max="7690" width="8.7109375" style="2" customWidth="1"/>
    <col min="7691" max="7691" width="7.7109375" style="2" customWidth="1"/>
    <col min="7692" max="7692" width="7.42578125" style="2" customWidth="1"/>
    <col min="7693" max="7694" width="8.7109375" style="2" customWidth="1"/>
    <col min="7695" max="7695" width="7.5703125" style="2" customWidth="1"/>
    <col min="7696" max="7696" width="42.140625" style="2" customWidth="1"/>
    <col min="7697" max="7936" width="9.140625" style="2"/>
    <col min="7937" max="7937" width="10.85546875" style="2" customWidth="1"/>
    <col min="7938" max="7938" width="28" style="2" customWidth="1"/>
    <col min="7939" max="7939" width="11.7109375" style="2" customWidth="1"/>
    <col min="7940" max="7940" width="9.28515625" style="2" customWidth="1"/>
    <col min="7941" max="7942" width="8.7109375" style="2" customWidth="1"/>
    <col min="7943" max="7943" width="11" style="2" customWidth="1"/>
    <col min="7944" max="7944" width="10" style="2" bestFit="1" customWidth="1"/>
    <col min="7945" max="7946" width="8.7109375" style="2" customWidth="1"/>
    <col min="7947" max="7947" width="7.7109375" style="2" customWidth="1"/>
    <col min="7948" max="7948" width="7.42578125" style="2" customWidth="1"/>
    <col min="7949" max="7950" width="8.7109375" style="2" customWidth="1"/>
    <col min="7951" max="7951" width="7.5703125" style="2" customWidth="1"/>
    <col min="7952" max="7952" width="42.140625" style="2" customWidth="1"/>
    <col min="7953" max="8192" width="9.140625" style="2"/>
    <col min="8193" max="8193" width="10.85546875" style="2" customWidth="1"/>
    <col min="8194" max="8194" width="28" style="2" customWidth="1"/>
    <col min="8195" max="8195" width="11.7109375" style="2" customWidth="1"/>
    <col min="8196" max="8196" width="9.28515625" style="2" customWidth="1"/>
    <col min="8197" max="8198" width="8.7109375" style="2" customWidth="1"/>
    <col min="8199" max="8199" width="11" style="2" customWidth="1"/>
    <col min="8200" max="8200" width="10" style="2" bestFit="1" customWidth="1"/>
    <col min="8201" max="8202" width="8.7109375" style="2" customWidth="1"/>
    <col min="8203" max="8203" width="7.7109375" style="2" customWidth="1"/>
    <col min="8204" max="8204" width="7.42578125" style="2" customWidth="1"/>
    <col min="8205" max="8206" width="8.7109375" style="2" customWidth="1"/>
    <col min="8207" max="8207" width="7.5703125" style="2" customWidth="1"/>
    <col min="8208" max="8208" width="42.140625" style="2" customWidth="1"/>
    <col min="8209" max="8448" width="9.140625" style="2"/>
    <col min="8449" max="8449" width="10.85546875" style="2" customWidth="1"/>
    <col min="8450" max="8450" width="28" style="2" customWidth="1"/>
    <col min="8451" max="8451" width="11.7109375" style="2" customWidth="1"/>
    <col min="8452" max="8452" width="9.28515625" style="2" customWidth="1"/>
    <col min="8453" max="8454" width="8.7109375" style="2" customWidth="1"/>
    <col min="8455" max="8455" width="11" style="2" customWidth="1"/>
    <col min="8456" max="8456" width="10" style="2" bestFit="1" customWidth="1"/>
    <col min="8457" max="8458" width="8.7109375" style="2" customWidth="1"/>
    <col min="8459" max="8459" width="7.7109375" style="2" customWidth="1"/>
    <col min="8460" max="8460" width="7.42578125" style="2" customWidth="1"/>
    <col min="8461" max="8462" width="8.7109375" style="2" customWidth="1"/>
    <col min="8463" max="8463" width="7.5703125" style="2" customWidth="1"/>
    <col min="8464" max="8464" width="42.140625" style="2" customWidth="1"/>
    <col min="8465" max="8704" width="9.140625" style="2"/>
    <col min="8705" max="8705" width="10.85546875" style="2" customWidth="1"/>
    <col min="8706" max="8706" width="28" style="2" customWidth="1"/>
    <col min="8707" max="8707" width="11.7109375" style="2" customWidth="1"/>
    <col min="8708" max="8708" width="9.28515625" style="2" customWidth="1"/>
    <col min="8709" max="8710" width="8.7109375" style="2" customWidth="1"/>
    <col min="8711" max="8711" width="11" style="2" customWidth="1"/>
    <col min="8712" max="8712" width="10" style="2" bestFit="1" customWidth="1"/>
    <col min="8713" max="8714" width="8.7109375" style="2" customWidth="1"/>
    <col min="8715" max="8715" width="7.7109375" style="2" customWidth="1"/>
    <col min="8716" max="8716" width="7.42578125" style="2" customWidth="1"/>
    <col min="8717" max="8718" width="8.7109375" style="2" customWidth="1"/>
    <col min="8719" max="8719" width="7.5703125" style="2" customWidth="1"/>
    <col min="8720" max="8720" width="42.140625" style="2" customWidth="1"/>
    <col min="8721" max="8960" width="9.140625" style="2"/>
    <col min="8961" max="8961" width="10.85546875" style="2" customWidth="1"/>
    <col min="8962" max="8962" width="28" style="2" customWidth="1"/>
    <col min="8963" max="8963" width="11.7109375" style="2" customWidth="1"/>
    <col min="8964" max="8964" width="9.28515625" style="2" customWidth="1"/>
    <col min="8965" max="8966" width="8.7109375" style="2" customWidth="1"/>
    <col min="8967" max="8967" width="11" style="2" customWidth="1"/>
    <col min="8968" max="8968" width="10" style="2" bestFit="1" customWidth="1"/>
    <col min="8969" max="8970" width="8.7109375" style="2" customWidth="1"/>
    <col min="8971" max="8971" width="7.7109375" style="2" customWidth="1"/>
    <col min="8972" max="8972" width="7.42578125" style="2" customWidth="1"/>
    <col min="8973" max="8974" width="8.7109375" style="2" customWidth="1"/>
    <col min="8975" max="8975" width="7.5703125" style="2" customWidth="1"/>
    <col min="8976" max="8976" width="42.140625" style="2" customWidth="1"/>
    <col min="8977" max="9216" width="9.140625" style="2"/>
    <col min="9217" max="9217" width="10.85546875" style="2" customWidth="1"/>
    <col min="9218" max="9218" width="28" style="2" customWidth="1"/>
    <col min="9219" max="9219" width="11.7109375" style="2" customWidth="1"/>
    <col min="9220" max="9220" width="9.28515625" style="2" customWidth="1"/>
    <col min="9221" max="9222" width="8.7109375" style="2" customWidth="1"/>
    <col min="9223" max="9223" width="11" style="2" customWidth="1"/>
    <col min="9224" max="9224" width="10" style="2" bestFit="1" customWidth="1"/>
    <col min="9225" max="9226" width="8.7109375" style="2" customWidth="1"/>
    <col min="9227" max="9227" width="7.7109375" style="2" customWidth="1"/>
    <col min="9228" max="9228" width="7.42578125" style="2" customWidth="1"/>
    <col min="9229" max="9230" width="8.7109375" style="2" customWidth="1"/>
    <col min="9231" max="9231" width="7.5703125" style="2" customWidth="1"/>
    <col min="9232" max="9232" width="42.140625" style="2" customWidth="1"/>
    <col min="9233" max="9472" width="9.140625" style="2"/>
    <col min="9473" max="9473" width="10.85546875" style="2" customWidth="1"/>
    <col min="9474" max="9474" width="28" style="2" customWidth="1"/>
    <col min="9475" max="9475" width="11.7109375" style="2" customWidth="1"/>
    <col min="9476" max="9476" width="9.28515625" style="2" customWidth="1"/>
    <col min="9477" max="9478" width="8.7109375" style="2" customWidth="1"/>
    <col min="9479" max="9479" width="11" style="2" customWidth="1"/>
    <col min="9480" max="9480" width="10" style="2" bestFit="1" customWidth="1"/>
    <col min="9481" max="9482" width="8.7109375" style="2" customWidth="1"/>
    <col min="9483" max="9483" width="7.7109375" style="2" customWidth="1"/>
    <col min="9484" max="9484" width="7.42578125" style="2" customWidth="1"/>
    <col min="9485" max="9486" width="8.7109375" style="2" customWidth="1"/>
    <col min="9487" max="9487" width="7.5703125" style="2" customWidth="1"/>
    <col min="9488" max="9488" width="42.140625" style="2" customWidth="1"/>
    <col min="9489" max="9728" width="9.140625" style="2"/>
    <col min="9729" max="9729" width="10.85546875" style="2" customWidth="1"/>
    <col min="9730" max="9730" width="28" style="2" customWidth="1"/>
    <col min="9731" max="9731" width="11.7109375" style="2" customWidth="1"/>
    <col min="9732" max="9732" width="9.28515625" style="2" customWidth="1"/>
    <col min="9733" max="9734" width="8.7109375" style="2" customWidth="1"/>
    <col min="9735" max="9735" width="11" style="2" customWidth="1"/>
    <col min="9736" max="9736" width="10" style="2" bestFit="1" customWidth="1"/>
    <col min="9737" max="9738" width="8.7109375" style="2" customWidth="1"/>
    <col min="9739" max="9739" width="7.7109375" style="2" customWidth="1"/>
    <col min="9740" max="9740" width="7.42578125" style="2" customWidth="1"/>
    <col min="9741" max="9742" width="8.7109375" style="2" customWidth="1"/>
    <col min="9743" max="9743" width="7.5703125" style="2" customWidth="1"/>
    <col min="9744" max="9744" width="42.140625" style="2" customWidth="1"/>
    <col min="9745" max="9984" width="9.140625" style="2"/>
    <col min="9985" max="9985" width="10.85546875" style="2" customWidth="1"/>
    <col min="9986" max="9986" width="28" style="2" customWidth="1"/>
    <col min="9987" max="9987" width="11.7109375" style="2" customWidth="1"/>
    <col min="9988" max="9988" width="9.28515625" style="2" customWidth="1"/>
    <col min="9989" max="9990" width="8.7109375" style="2" customWidth="1"/>
    <col min="9991" max="9991" width="11" style="2" customWidth="1"/>
    <col min="9992" max="9992" width="10" style="2" bestFit="1" customWidth="1"/>
    <col min="9993" max="9994" width="8.7109375" style="2" customWidth="1"/>
    <col min="9995" max="9995" width="7.7109375" style="2" customWidth="1"/>
    <col min="9996" max="9996" width="7.42578125" style="2" customWidth="1"/>
    <col min="9997" max="9998" width="8.7109375" style="2" customWidth="1"/>
    <col min="9999" max="9999" width="7.5703125" style="2" customWidth="1"/>
    <col min="10000" max="10000" width="42.140625" style="2" customWidth="1"/>
    <col min="10001" max="10240" width="9.140625" style="2"/>
    <col min="10241" max="10241" width="10.85546875" style="2" customWidth="1"/>
    <col min="10242" max="10242" width="28" style="2" customWidth="1"/>
    <col min="10243" max="10243" width="11.7109375" style="2" customWidth="1"/>
    <col min="10244" max="10244" width="9.28515625" style="2" customWidth="1"/>
    <col min="10245" max="10246" width="8.7109375" style="2" customWidth="1"/>
    <col min="10247" max="10247" width="11" style="2" customWidth="1"/>
    <col min="10248" max="10248" width="10" style="2" bestFit="1" customWidth="1"/>
    <col min="10249" max="10250" width="8.7109375" style="2" customWidth="1"/>
    <col min="10251" max="10251" width="7.7109375" style="2" customWidth="1"/>
    <col min="10252" max="10252" width="7.42578125" style="2" customWidth="1"/>
    <col min="10253" max="10254" width="8.7109375" style="2" customWidth="1"/>
    <col min="10255" max="10255" width="7.5703125" style="2" customWidth="1"/>
    <col min="10256" max="10256" width="42.140625" style="2" customWidth="1"/>
    <col min="10257" max="10496" width="9.140625" style="2"/>
    <col min="10497" max="10497" width="10.85546875" style="2" customWidth="1"/>
    <col min="10498" max="10498" width="28" style="2" customWidth="1"/>
    <col min="10499" max="10499" width="11.7109375" style="2" customWidth="1"/>
    <col min="10500" max="10500" width="9.28515625" style="2" customWidth="1"/>
    <col min="10501" max="10502" width="8.7109375" style="2" customWidth="1"/>
    <col min="10503" max="10503" width="11" style="2" customWidth="1"/>
    <col min="10504" max="10504" width="10" style="2" bestFit="1" customWidth="1"/>
    <col min="10505" max="10506" width="8.7109375" style="2" customWidth="1"/>
    <col min="10507" max="10507" width="7.7109375" style="2" customWidth="1"/>
    <col min="10508" max="10508" width="7.42578125" style="2" customWidth="1"/>
    <col min="10509" max="10510" width="8.7109375" style="2" customWidth="1"/>
    <col min="10511" max="10511" width="7.5703125" style="2" customWidth="1"/>
    <col min="10512" max="10512" width="42.140625" style="2" customWidth="1"/>
    <col min="10513" max="10752" width="9.140625" style="2"/>
    <col min="10753" max="10753" width="10.85546875" style="2" customWidth="1"/>
    <col min="10754" max="10754" width="28" style="2" customWidth="1"/>
    <col min="10755" max="10755" width="11.7109375" style="2" customWidth="1"/>
    <col min="10756" max="10756" width="9.28515625" style="2" customWidth="1"/>
    <col min="10757" max="10758" width="8.7109375" style="2" customWidth="1"/>
    <col min="10759" max="10759" width="11" style="2" customWidth="1"/>
    <col min="10760" max="10760" width="10" style="2" bestFit="1" customWidth="1"/>
    <col min="10761" max="10762" width="8.7109375" style="2" customWidth="1"/>
    <col min="10763" max="10763" width="7.7109375" style="2" customWidth="1"/>
    <col min="10764" max="10764" width="7.42578125" style="2" customWidth="1"/>
    <col min="10765" max="10766" width="8.7109375" style="2" customWidth="1"/>
    <col min="10767" max="10767" width="7.5703125" style="2" customWidth="1"/>
    <col min="10768" max="10768" width="42.140625" style="2" customWidth="1"/>
    <col min="10769" max="11008" width="9.140625" style="2"/>
    <col min="11009" max="11009" width="10.85546875" style="2" customWidth="1"/>
    <col min="11010" max="11010" width="28" style="2" customWidth="1"/>
    <col min="11011" max="11011" width="11.7109375" style="2" customWidth="1"/>
    <col min="11012" max="11012" width="9.28515625" style="2" customWidth="1"/>
    <col min="11013" max="11014" width="8.7109375" style="2" customWidth="1"/>
    <col min="11015" max="11015" width="11" style="2" customWidth="1"/>
    <col min="11016" max="11016" width="10" style="2" bestFit="1" customWidth="1"/>
    <col min="11017" max="11018" width="8.7109375" style="2" customWidth="1"/>
    <col min="11019" max="11019" width="7.7109375" style="2" customWidth="1"/>
    <col min="11020" max="11020" width="7.42578125" style="2" customWidth="1"/>
    <col min="11021" max="11022" width="8.7109375" style="2" customWidth="1"/>
    <col min="11023" max="11023" width="7.5703125" style="2" customWidth="1"/>
    <col min="11024" max="11024" width="42.140625" style="2" customWidth="1"/>
    <col min="11025" max="11264" width="9.140625" style="2"/>
    <col min="11265" max="11265" width="10.85546875" style="2" customWidth="1"/>
    <col min="11266" max="11266" width="28" style="2" customWidth="1"/>
    <col min="11267" max="11267" width="11.7109375" style="2" customWidth="1"/>
    <col min="11268" max="11268" width="9.28515625" style="2" customWidth="1"/>
    <col min="11269" max="11270" width="8.7109375" style="2" customWidth="1"/>
    <col min="11271" max="11271" width="11" style="2" customWidth="1"/>
    <col min="11272" max="11272" width="10" style="2" bestFit="1" customWidth="1"/>
    <col min="11273" max="11274" width="8.7109375" style="2" customWidth="1"/>
    <col min="11275" max="11275" width="7.7109375" style="2" customWidth="1"/>
    <col min="11276" max="11276" width="7.42578125" style="2" customWidth="1"/>
    <col min="11277" max="11278" width="8.7109375" style="2" customWidth="1"/>
    <col min="11279" max="11279" width="7.5703125" style="2" customWidth="1"/>
    <col min="11280" max="11280" width="42.140625" style="2" customWidth="1"/>
    <col min="11281" max="11520" width="9.140625" style="2"/>
    <col min="11521" max="11521" width="10.85546875" style="2" customWidth="1"/>
    <col min="11522" max="11522" width="28" style="2" customWidth="1"/>
    <col min="11523" max="11523" width="11.7109375" style="2" customWidth="1"/>
    <col min="11524" max="11524" width="9.28515625" style="2" customWidth="1"/>
    <col min="11525" max="11526" width="8.7109375" style="2" customWidth="1"/>
    <col min="11527" max="11527" width="11" style="2" customWidth="1"/>
    <col min="11528" max="11528" width="10" style="2" bestFit="1" customWidth="1"/>
    <col min="11529" max="11530" width="8.7109375" style="2" customWidth="1"/>
    <col min="11531" max="11531" width="7.7109375" style="2" customWidth="1"/>
    <col min="11532" max="11532" width="7.42578125" style="2" customWidth="1"/>
    <col min="11533" max="11534" width="8.7109375" style="2" customWidth="1"/>
    <col min="11535" max="11535" width="7.5703125" style="2" customWidth="1"/>
    <col min="11536" max="11536" width="42.140625" style="2" customWidth="1"/>
    <col min="11537" max="11776" width="9.140625" style="2"/>
    <col min="11777" max="11777" width="10.85546875" style="2" customWidth="1"/>
    <col min="11778" max="11778" width="28" style="2" customWidth="1"/>
    <col min="11779" max="11779" width="11.7109375" style="2" customWidth="1"/>
    <col min="11780" max="11780" width="9.28515625" style="2" customWidth="1"/>
    <col min="11781" max="11782" width="8.7109375" style="2" customWidth="1"/>
    <col min="11783" max="11783" width="11" style="2" customWidth="1"/>
    <col min="11784" max="11784" width="10" style="2" bestFit="1" customWidth="1"/>
    <col min="11785" max="11786" width="8.7109375" style="2" customWidth="1"/>
    <col min="11787" max="11787" width="7.7109375" style="2" customWidth="1"/>
    <col min="11788" max="11788" width="7.42578125" style="2" customWidth="1"/>
    <col min="11789" max="11790" width="8.7109375" style="2" customWidth="1"/>
    <col min="11791" max="11791" width="7.5703125" style="2" customWidth="1"/>
    <col min="11792" max="11792" width="42.140625" style="2" customWidth="1"/>
    <col min="11793" max="12032" width="9.140625" style="2"/>
    <col min="12033" max="12033" width="10.85546875" style="2" customWidth="1"/>
    <col min="12034" max="12034" width="28" style="2" customWidth="1"/>
    <col min="12035" max="12035" width="11.7109375" style="2" customWidth="1"/>
    <col min="12036" max="12036" width="9.28515625" style="2" customWidth="1"/>
    <col min="12037" max="12038" width="8.7109375" style="2" customWidth="1"/>
    <col min="12039" max="12039" width="11" style="2" customWidth="1"/>
    <col min="12040" max="12040" width="10" style="2" bestFit="1" customWidth="1"/>
    <col min="12041" max="12042" width="8.7109375" style="2" customWidth="1"/>
    <col min="12043" max="12043" width="7.7109375" style="2" customWidth="1"/>
    <col min="12044" max="12044" width="7.42578125" style="2" customWidth="1"/>
    <col min="12045" max="12046" width="8.7109375" style="2" customWidth="1"/>
    <col min="12047" max="12047" width="7.5703125" style="2" customWidth="1"/>
    <col min="12048" max="12048" width="42.140625" style="2" customWidth="1"/>
    <col min="12049" max="12288" width="9.140625" style="2"/>
    <col min="12289" max="12289" width="10.85546875" style="2" customWidth="1"/>
    <col min="12290" max="12290" width="28" style="2" customWidth="1"/>
    <col min="12291" max="12291" width="11.7109375" style="2" customWidth="1"/>
    <col min="12292" max="12292" width="9.28515625" style="2" customWidth="1"/>
    <col min="12293" max="12294" width="8.7109375" style="2" customWidth="1"/>
    <col min="12295" max="12295" width="11" style="2" customWidth="1"/>
    <col min="12296" max="12296" width="10" style="2" bestFit="1" customWidth="1"/>
    <col min="12297" max="12298" width="8.7109375" style="2" customWidth="1"/>
    <col min="12299" max="12299" width="7.7109375" style="2" customWidth="1"/>
    <col min="12300" max="12300" width="7.42578125" style="2" customWidth="1"/>
    <col min="12301" max="12302" width="8.7109375" style="2" customWidth="1"/>
    <col min="12303" max="12303" width="7.5703125" style="2" customWidth="1"/>
    <col min="12304" max="12304" width="42.140625" style="2" customWidth="1"/>
    <col min="12305" max="12544" width="9.140625" style="2"/>
    <col min="12545" max="12545" width="10.85546875" style="2" customWidth="1"/>
    <col min="12546" max="12546" width="28" style="2" customWidth="1"/>
    <col min="12547" max="12547" width="11.7109375" style="2" customWidth="1"/>
    <col min="12548" max="12548" width="9.28515625" style="2" customWidth="1"/>
    <col min="12549" max="12550" width="8.7109375" style="2" customWidth="1"/>
    <col min="12551" max="12551" width="11" style="2" customWidth="1"/>
    <col min="12552" max="12552" width="10" style="2" bestFit="1" customWidth="1"/>
    <col min="12553" max="12554" width="8.7109375" style="2" customWidth="1"/>
    <col min="12555" max="12555" width="7.7109375" style="2" customWidth="1"/>
    <col min="12556" max="12556" width="7.42578125" style="2" customWidth="1"/>
    <col min="12557" max="12558" width="8.7109375" style="2" customWidth="1"/>
    <col min="12559" max="12559" width="7.5703125" style="2" customWidth="1"/>
    <col min="12560" max="12560" width="42.140625" style="2" customWidth="1"/>
    <col min="12561" max="12800" width="9.140625" style="2"/>
    <col min="12801" max="12801" width="10.85546875" style="2" customWidth="1"/>
    <col min="12802" max="12802" width="28" style="2" customWidth="1"/>
    <col min="12803" max="12803" width="11.7109375" style="2" customWidth="1"/>
    <col min="12804" max="12804" width="9.28515625" style="2" customWidth="1"/>
    <col min="12805" max="12806" width="8.7109375" style="2" customWidth="1"/>
    <col min="12807" max="12807" width="11" style="2" customWidth="1"/>
    <col min="12808" max="12808" width="10" style="2" bestFit="1" customWidth="1"/>
    <col min="12809" max="12810" width="8.7109375" style="2" customWidth="1"/>
    <col min="12811" max="12811" width="7.7109375" style="2" customWidth="1"/>
    <col min="12812" max="12812" width="7.42578125" style="2" customWidth="1"/>
    <col min="12813" max="12814" width="8.7109375" style="2" customWidth="1"/>
    <col min="12815" max="12815" width="7.5703125" style="2" customWidth="1"/>
    <col min="12816" max="12816" width="42.140625" style="2" customWidth="1"/>
    <col min="12817" max="13056" width="9.140625" style="2"/>
    <col min="13057" max="13057" width="10.85546875" style="2" customWidth="1"/>
    <col min="13058" max="13058" width="28" style="2" customWidth="1"/>
    <col min="13059" max="13059" width="11.7109375" style="2" customWidth="1"/>
    <col min="13060" max="13060" width="9.28515625" style="2" customWidth="1"/>
    <col min="13061" max="13062" width="8.7109375" style="2" customWidth="1"/>
    <col min="13063" max="13063" width="11" style="2" customWidth="1"/>
    <col min="13064" max="13064" width="10" style="2" bestFit="1" customWidth="1"/>
    <col min="13065" max="13066" width="8.7109375" style="2" customWidth="1"/>
    <col min="13067" max="13067" width="7.7109375" style="2" customWidth="1"/>
    <col min="13068" max="13068" width="7.42578125" style="2" customWidth="1"/>
    <col min="13069" max="13070" width="8.7109375" style="2" customWidth="1"/>
    <col min="13071" max="13071" width="7.5703125" style="2" customWidth="1"/>
    <col min="13072" max="13072" width="42.140625" style="2" customWidth="1"/>
    <col min="13073" max="13312" width="9.140625" style="2"/>
    <col min="13313" max="13313" width="10.85546875" style="2" customWidth="1"/>
    <col min="13314" max="13314" width="28" style="2" customWidth="1"/>
    <col min="13315" max="13315" width="11.7109375" style="2" customWidth="1"/>
    <col min="13316" max="13316" width="9.28515625" style="2" customWidth="1"/>
    <col min="13317" max="13318" width="8.7109375" style="2" customWidth="1"/>
    <col min="13319" max="13319" width="11" style="2" customWidth="1"/>
    <col min="13320" max="13320" width="10" style="2" bestFit="1" customWidth="1"/>
    <col min="13321" max="13322" width="8.7109375" style="2" customWidth="1"/>
    <col min="13323" max="13323" width="7.7109375" style="2" customWidth="1"/>
    <col min="13324" max="13324" width="7.42578125" style="2" customWidth="1"/>
    <col min="13325" max="13326" width="8.7109375" style="2" customWidth="1"/>
    <col min="13327" max="13327" width="7.5703125" style="2" customWidth="1"/>
    <col min="13328" max="13328" width="42.140625" style="2" customWidth="1"/>
    <col min="13329" max="13568" width="9.140625" style="2"/>
    <col min="13569" max="13569" width="10.85546875" style="2" customWidth="1"/>
    <col min="13570" max="13570" width="28" style="2" customWidth="1"/>
    <col min="13571" max="13571" width="11.7109375" style="2" customWidth="1"/>
    <col min="13572" max="13572" width="9.28515625" style="2" customWidth="1"/>
    <col min="13573" max="13574" width="8.7109375" style="2" customWidth="1"/>
    <col min="13575" max="13575" width="11" style="2" customWidth="1"/>
    <col min="13576" max="13576" width="10" style="2" bestFit="1" customWidth="1"/>
    <col min="13577" max="13578" width="8.7109375" style="2" customWidth="1"/>
    <col min="13579" max="13579" width="7.7109375" style="2" customWidth="1"/>
    <col min="13580" max="13580" width="7.42578125" style="2" customWidth="1"/>
    <col min="13581" max="13582" width="8.7109375" style="2" customWidth="1"/>
    <col min="13583" max="13583" width="7.5703125" style="2" customWidth="1"/>
    <col min="13584" max="13584" width="42.140625" style="2" customWidth="1"/>
    <col min="13585" max="13824" width="9.140625" style="2"/>
    <col min="13825" max="13825" width="10.85546875" style="2" customWidth="1"/>
    <col min="13826" max="13826" width="28" style="2" customWidth="1"/>
    <col min="13827" max="13827" width="11.7109375" style="2" customWidth="1"/>
    <col min="13828" max="13828" width="9.28515625" style="2" customWidth="1"/>
    <col min="13829" max="13830" width="8.7109375" style="2" customWidth="1"/>
    <col min="13831" max="13831" width="11" style="2" customWidth="1"/>
    <col min="13832" max="13832" width="10" style="2" bestFit="1" customWidth="1"/>
    <col min="13833" max="13834" width="8.7109375" style="2" customWidth="1"/>
    <col min="13835" max="13835" width="7.7109375" style="2" customWidth="1"/>
    <col min="13836" max="13836" width="7.42578125" style="2" customWidth="1"/>
    <col min="13837" max="13838" width="8.7109375" style="2" customWidth="1"/>
    <col min="13839" max="13839" width="7.5703125" style="2" customWidth="1"/>
    <col min="13840" max="13840" width="42.140625" style="2" customWidth="1"/>
    <col min="13841" max="14080" width="9.140625" style="2"/>
    <col min="14081" max="14081" width="10.85546875" style="2" customWidth="1"/>
    <col min="14082" max="14082" width="28" style="2" customWidth="1"/>
    <col min="14083" max="14083" width="11.7109375" style="2" customWidth="1"/>
    <col min="14084" max="14084" width="9.28515625" style="2" customWidth="1"/>
    <col min="14085" max="14086" width="8.7109375" style="2" customWidth="1"/>
    <col min="14087" max="14087" width="11" style="2" customWidth="1"/>
    <col min="14088" max="14088" width="10" style="2" bestFit="1" customWidth="1"/>
    <col min="14089" max="14090" width="8.7109375" style="2" customWidth="1"/>
    <col min="14091" max="14091" width="7.7109375" style="2" customWidth="1"/>
    <col min="14092" max="14092" width="7.42578125" style="2" customWidth="1"/>
    <col min="14093" max="14094" width="8.7109375" style="2" customWidth="1"/>
    <col min="14095" max="14095" width="7.5703125" style="2" customWidth="1"/>
    <col min="14096" max="14096" width="42.140625" style="2" customWidth="1"/>
    <col min="14097" max="14336" width="9.140625" style="2"/>
    <col min="14337" max="14337" width="10.85546875" style="2" customWidth="1"/>
    <col min="14338" max="14338" width="28" style="2" customWidth="1"/>
    <col min="14339" max="14339" width="11.7109375" style="2" customWidth="1"/>
    <col min="14340" max="14340" width="9.28515625" style="2" customWidth="1"/>
    <col min="14341" max="14342" width="8.7109375" style="2" customWidth="1"/>
    <col min="14343" max="14343" width="11" style="2" customWidth="1"/>
    <col min="14344" max="14344" width="10" style="2" bestFit="1" customWidth="1"/>
    <col min="14345" max="14346" width="8.7109375" style="2" customWidth="1"/>
    <col min="14347" max="14347" width="7.7109375" style="2" customWidth="1"/>
    <col min="14348" max="14348" width="7.42578125" style="2" customWidth="1"/>
    <col min="14349" max="14350" width="8.7109375" style="2" customWidth="1"/>
    <col min="14351" max="14351" width="7.5703125" style="2" customWidth="1"/>
    <col min="14352" max="14352" width="42.140625" style="2" customWidth="1"/>
    <col min="14353" max="14592" width="9.140625" style="2"/>
    <col min="14593" max="14593" width="10.85546875" style="2" customWidth="1"/>
    <col min="14594" max="14594" width="28" style="2" customWidth="1"/>
    <col min="14595" max="14595" width="11.7109375" style="2" customWidth="1"/>
    <col min="14596" max="14596" width="9.28515625" style="2" customWidth="1"/>
    <col min="14597" max="14598" width="8.7109375" style="2" customWidth="1"/>
    <col min="14599" max="14599" width="11" style="2" customWidth="1"/>
    <col min="14600" max="14600" width="10" style="2" bestFit="1" customWidth="1"/>
    <col min="14601" max="14602" width="8.7109375" style="2" customWidth="1"/>
    <col min="14603" max="14603" width="7.7109375" style="2" customWidth="1"/>
    <col min="14604" max="14604" width="7.42578125" style="2" customWidth="1"/>
    <col min="14605" max="14606" width="8.7109375" style="2" customWidth="1"/>
    <col min="14607" max="14607" width="7.5703125" style="2" customWidth="1"/>
    <col min="14608" max="14608" width="42.140625" style="2" customWidth="1"/>
    <col min="14609" max="14848" width="9.140625" style="2"/>
    <col min="14849" max="14849" width="10.85546875" style="2" customWidth="1"/>
    <col min="14850" max="14850" width="28" style="2" customWidth="1"/>
    <col min="14851" max="14851" width="11.7109375" style="2" customWidth="1"/>
    <col min="14852" max="14852" width="9.28515625" style="2" customWidth="1"/>
    <col min="14853" max="14854" width="8.7109375" style="2" customWidth="1"/>
    <col min="14855" max="14855" width="11" style="2" customWidth="1"/>
    <col min="14856" max="14856" width="10" style="2" bestFit="1" customWidth="1"/>
    <col min="14857" max="14858" width="8.7109375" style="2" customWidth="1"/>
    <col min="14859" max="14859" width="7.7109375" style="2" customWidth="1"/>
    <col min="14860" max="14860" width="7.42578125" style="2" customWidth="1"/>
    <col min="14861" max="14862" width="8.7109375" style="2" customWidth="1"/>
    <col min="14863" max="14863" width="7.5703125" style="2" customWidth="1"/>
    <col min="14864" max="14864" width="42.140625" style="2" customWidth="1"/>
    <col min="14865" max="15104" width="9.140625" style="2"/>
    <col min="15105" max="15105" width="10.85546875" style="2" customWidth="1"/>
    <col min="15106" max="15106" width="28" style="2" customWidth="1"/>
    <col min="15107" max="15107" width="11.7109375" style="2" customWidth="1"/>
    <col min="15108" max="15108" width="9.28515625" style="2" customWidth="1"/>
    <col min="15109" max="15110" width="8.7109375" style="2" customWidth="1"/>
    <col min="15111" max="15111" width="11" style="2" customWidth="1"/>
    <col min="15112" max="15112" width="10" style="2" bestFit="1" customWidth="1"/>
    <col min="15113" max="15114" width="8.7109375" style="2" customWidth="1"/>
    <col min="15115" max="15115" width="7.7109375" style="2" customWidth="1"/>
    <col min="15116" max="15116" width="7.42578125" style="2" customWidth="1"/>
    <col min="15117" max="15118" width="8.7109375" style="2" customWidth="1"/>
    <col min="15119" max="15119" width="7.5703125" style="2" customWidth="1"/>
    <col min="15120" max="15120" width="42.140625" style="2" customWidth="1"/>
    <col min="15121" max="15360" width="9.140625" style="2"/>
    <col min="15361" max="15361" width="10.85546875" style="2" customWidth="1"/>
    <col min="15362" max="15362" width="28" style="2" customWidth="1"/>
    <col min="15363" max="15363" width="11.7109375" style="2" customWidth="1"/>
    <col min="15364" max="15364" width="9.28515625" style="2" customWidth="1"/>
    <col min="15365" max="15366" width="8.7109375" style="2" customWidth="1"/>
    <col min="15367" max="15367" width="11" style="2" customWidth="1"/>
    <col min="15368" max="15368" width="10" style="2" bestFit="1" customWidth="1"/>
    <col min="15369" max="15370" width="8.7109375" style="2" customWidth="1"/>
    <col min="15371" max="15371" width="7.7109375" style="2" customWidth="1"/>
    <col min="15372" max="15372" width="7.42578125" style="2" customWidth="1"/>
    <col min="15373" max="15374" width="8.7109375" style="2" customWidth="1"/>
    <col min="15375" max="15375" width="7.5703125" style="2" customWidth="1"/>
    <col min="15376" max="15376" width="42.140625" style="2" customWidth="1"/>
    <col min="15377" max="15616" width="9.140625" style="2"/>
    <col min="15617" max="15617" width="10.85546875" style="2" customWidth="1"/>
    <col min="15618" max="15618" width="28" style="2" customWidth="1"/>
    <col min="15619" max="15619" width="11.7109375" style="2" customWidth="1"/>
    <col min="15620" max="15620" width="9.28515625" style="2" customWidth="1"/>
    <col min="15621" max="15622" width="8.7109375" style="2" customWidth="1"/>
    <col min="15623" max="15623" width="11" style="2" customWidth="1"/>
    <col min="15624" max="15624" width="10" style="2" bestFit="1" customWidth="1"/>
    <col min="15625" max="15626" width="8.7109375" style="2" customWidth="1"/>
    <col min="15627" max="15627" width="7.7109375" style="2" customWidth="1"/>
    <col min="15628" max="15628" width="7.42578125" style="2" customWidth="1"/>
    <col min="15629" max="15630" width="8.7109375" style="2" customWidth="1"/>
    <col min="15631" max="15631" width="7.5703125" style="2" customWidth="1"/>
    <col min="15632" max="15632" width="42.140625" style="2" customWidth="1"/>
    <col min="15633" max="15872" width="9.140625" style="2"/>
    <col min="15873" max="15873" width="10.85546875" style="2" customWidth="1"/>
    <col min="15874" max="15874" width="28" style="2" customWidth="1"/>
    <col min="15875" max="15875" width="11.7109375" style="2" customWidth="1"/>
    <col min="15876" max="15876" width="9.28515625" style="2" customWidth="1"/>
    <col min="15877" max="15878" width="8.7109375" style="2" customWidth="1"/>
    <col min="15879" max="15879" width="11" style="2" customWidth="1"/>
    <col min="15880" max="15880" width="10" style="2" bestFit="1" customWidth="1"/>
    <col min="15881" max="15882" width="8.7109375" style="2" customWidth="1"/>
    <col min="15883" max="15883" width="7.7109375" style="2" customWidth="1"/>
    <col min="15884" max="15884" width="7.42578125" style="2" customWidth="1"/>
    <col min="15885" max="15886" width="8.7109375" style="2" customWidth="1"/>
    <col min="15887" max="15887" width="7.5703125" style="2" customWidth="1"/>
    <col min="15888" max="15888" width="42.140625" style="2" customWidth="1"/>
    <col min="15889" max="16128" width="9.140625" style="2"/>
    <col min="16129" max="16129" width="10.85546875" style="2" customWidth="1"/>
    <col min="16130" max="16130" width="28" style="2" customWidth="1"/>
    <col min="16131" max="16131" width="11.7109375" style="2" customWidth="1"/>
    <col min="16132" max="16132" width="9.28515625" style="2" customWidth="1"/>
    <col min="16133" max="16134" width="8.7109375" style="2" customWidth="1"/>
    <col min="16135" max="16135" width="11" style="2" customWidth="1"/>
    <col min="16136" max="16136" width="10" style="2" bestFit="1" customWidth="1"/>
    <col min="16137" max="16138" width="8.7109375" style="2" customWidth="1"/>
    <col min="16139" max="16139" width="7.7109375" style="2" customWidth="1"/>
    <col min="16140" max="16140" width="7.42578125" style="2" customWidth="1"/>
    <col min="16141" max="16142" width="8.7109375" style="2" customWidth="1"/>
    <col min="16143" max="16143" width="7.5703125" style="2" customWidth="1"/>
    <col min="16144" max="16144" width="42.140625" style="2" customWidth="1"/>
    <col min="16145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A2" s="694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6"/>
      <c r="Q2" s="3"/>
    </row>
    <row r="3" spans="1:17" ht="18" customHeight="1" x14ac:dyDescent="0.25">
      <c r="A3" s="697" t="s">
        <v>0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9"/>
      <c r="Q3" s="3"/>
    </row>
    <row r="4" spans="1:17" x14ac:dyDescent="0.25">
      <c r="A4" s="4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8"/>
      <c r="Q4" s="3"/>
    </row>
    <row r="5" spans="1:17" ht="15" customHeight="1" x14ac:dyDescent="0.25">
      <c r="A5" s="9" t="s">
        <v>1</v>
      </c>
      <c r="B5" s="10"/>
      <c r="C5" s="755" t="s">
        <v>587</v>
      </c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6"/>
      <c r="Q5" s="3"/>
    </row>
    <row r="6" spans="1:17" ht="15" customHeight="1" x14ac:dyDescent="0.25">
      <c r="A6" s="9" t="s">
        <v>3</v>
      </c>
      <c r="B6" s="10"/>
      <c r="C6" s="757">
        <v>90000051665</v>
      </c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8"/>
      <c r="Q6" s="3"/>
    </row>
    <row r="7" spans="1:17" ht="12.75" customHeight="1" x14ac:dyDescent="0.25">
      <c r="A7" s="4" t="s">
        <v>5</v>
      </c>
      <c r="B7" s="5"/>
      <c r="C7" s="692" t="s">
        <v>588</v>
      </c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3"/>
      <c r="Q7" s="3"/>
    </row>
    <row r="8" spans="1:17" ht="12.75" customHeight="1" x14ac:dyDescent="0.25">
      <c r="A8" s="4" t="s">
        <v>7</v>
      </c>
      <c r="B8" s="5"/>
      <c r="C8" s="692" t="s">
        <v>589</v>
      </c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3"/>
      <c r="Q8" s="3"/>
    </row>
    <row r="9" spans="1:17" ht="24" customHeight="1" x14ac:dyDescent="0.25">
      <c r="A9" s="4" t="s">
        <v>9</v>
      </c>
      <c r="B9" s="5"/>
      <c r="C9" s="700" t="s">
        <v>590</v>
      </c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1"/>
      <c r="Q9" s="3"/>
    </row>
    <row r="10" spans="1:17" ht="12.75" customHeight="1" x14ac:dyDescent="0.25">
      <c r="A10" s="11" t="s">
        <v>11</v>
      </c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3"/>
    </row>
    <row r="11" spans="1:17" ht="12.75" customHeight="1" x14ac:dyDescent="0.25">
      <c r="A11" s="4"/>
      <c r="B11" s="5" t="s">
        <v>12</v>
      </c>
      <c r="C11" s="692" t="s">
        <v>591</v>
      </c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3"/>
      <c r="Q11" s="3"/>
    </row>
    <row r="12" spans="1:17" ht="12.75" customHeight="1" x14ac:dyDescent="0.25">
      <c r="A12" s="4"/>
      <c r="B12" s="5" t="s">
        <v>14</v>
      </c>
      <c r="C12" s="692" t="s">
        <v>592</v>
      </c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3"/>
      <c r="Q12" s="3"/>
    </row>
    <row r="13" spans="1:17" ht="12.75" customHeight="1" x14ac:dyDescent="0.25">
      <c r="A13" s="4"/>
      <c r="B13" s="5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3"/>
    </row>
    <row r="14" spans="1:17" ht="12.75" customHeight="1" x14ac:dyDescent="0.25">
      <c r="A14" s="4"/>
      <c r="B14" s="5" t="s">
        <v>16</v>
      </c>
      <c r="C14" s="692" t="s">
        <v>593</v>
      </c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3"/>
      <c r="Q14" s="3"/>
    </row>
    <row r="15" spans="1:17" ht="12.75" customHeight="1" x14ac:dyDescent="0.25">
      <c r="A15" s="4"/>
      <c r="B15" s="5" t="s">
        <v>17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3"/>
    </row>
    <row r="16" spans="1:17" ht="12.75" customHeight="1" x14ac:dyDescent="0.25">
      <c r="A16" s="14"/>
      <c r="B16" s="15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60"/>
      <c r="Q16" s="3"/>
    </row>
    <row r="17" spans="1:20" s="17" customFormat="1" ht="12.75" customHeight="1" x14ac:dyDescent="0.25">
      <c r="A17" s="708" t="s">
        <v>18</v>
      </c>
      <c r="B17" s="711" t="s">
        <v>19</v>
      </c>
      <c r="C17" s="714" t="s">
        <v>20</v>
      </c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6"/>
      <c r="P17" s="711" t="s">
        <v>21</v>
      </c>
    </row>
    <row r="18" spans="1:20" s="17" customFormat="1" ht="12.75" customHeight="1" x14ac:dyDescent="0.25">
      <c r="A18" s="709"/>
      <c r="B18" s="712"/>
      <c r="C18" s="717" t="s">
        <v>22</v>
      </c>
      <c r="D18" s="719" t="s">
        <v>23</v>
      </c>
      <c r="E18" s="721" t="s">
        <v>24</v>
      </c>
      <c r="F18" s="723" t="s">
        <v>25</v>
      </c>
      <c r="G18" s="719" t="s">
        <v>26</v>
      </c>
      <c r="H18" s="721" t="s">
        <v>27</v>
      </c>
      <c r="I18" s="723" t="s">
        <v>28</v>
      </c>
      <c r="J18" s="719" t="s">
        <v>29</v>
      </c>
      <c r="K18" s="721" t="s">
        <v>30</v>
      </c>
      <c r="L18" s="723" t="s">
        <v>31</v>
      </c>
      <c r="M18" s="719" t="s">
        <v>32</v>
      </c>
      <c r="N18" s="721" t="s">
        <v>33</v>
      </c>
      <c r="O18" s="723" t="s">
        <v>34</v>
      </c>
      <c r="P18" s="712"/>
    </row>
    <row r="19" spans="1:20" s="18" customFormat="1" ht="78.75" customHeight="1" thickBot="1" x14ac:dyDescent="0.3">
      <c r="A19" s="710"/>
      <c r="B19" s="713"/>
      <c r="C19" s="718"/>
      <c r="D19" s="720"/>
      <c r="E19" s="722"/>
      <c r="F19" s="724"/>
      <c r="G19" s="720"/>
      <c r="H19" s="722"/>
      <c r="I19" s="724"/>
      <c r="J19" s="720"/>
      <c r="K19" s="722"/>
      <c r="L19" s="724"/>
      <c r="M19" s="720"/>
      <c r="N19" s="722"/>
      <c r="O19" s="724"/>
      <c r="P19" s="713"/>
    </row>
    <row r="20" spans="1:20" s="18" customFormat="1" ht="9.75" customHeight="1" thickTop="1" x14ac:dyDescent="0.25">
      <c r="A20" s="19" t="s">
        <v>35</v>
      </c>
      <c r="B20" s="19">
        <v>2</v>
      </c>
      <c r="C20" s="19">
        <v>3</v>
      </c>
      <c r="D20" s="20">
        <v>4</v>
      </c>
      <c r="E20" s="21">
        <v>5</v>
      </c>
      <c r="F20" s="22">
        <v>6</v>
      </c>
      <c r="G20" s="20">
        <v>7</v>
      </c>
      <c r="H20" s="23">
        <v>8</v>
      </c>
      <c r="I20" s="24">
        <v>9</v>
      </c>
      <c r="J20" s="20">
        <v>10</v>
      </c>
      <c r="K20" s="25">
        <v>11</v>
      </c>
      <c r="L20" s="24">
        <v>12</v>
      </c>
      <c r="M20" s="25">
        <v>13</v>
      </c>
      <c r="N20" s="21">
        <v>14</v>
      </c>
      <c r="O20" s="24">
        <v>15</v>
      </c>
      <c r="P20" s="24">
        <v>16</v>
      </c>
    </row>
    <row r="21" spans="1:20" s="34" customFormat="1" x14ac:dyDescent="0.25">
      <c r="A21" s="26"/>
      <c r="B21" s="27" t="s">
        <v>36</v>
      </c>
      <c r="C21" s="28"/>
      <c r="D21" s="29"/>
      <c r="E21" s="30"/>
      <c r="F21" s="31"/>
      <c r="G21" s="29"/>
      <c r="H21" s="32"/>
      <c r="I21" s="33"/>
      <c r="J21" s="29"/>
      <c r="L21" s="33"/>
      <c r="N21" s="30"/>
      <c r="O21" s="33"/>
      <c r="P21" s="35"/>
    </row>
    <row r="22" spans="1:20" s="34" customFormat="1" ht="32.25" customHeight="1" thickBot="1" x14ac:dyDescent="0.3">
      <c r="A22" s="36"/>
      <c r="B22" s="37" t="s">
        <v>37</v>
      </c>
      <c r="C22" s="38">
        <f>F22+I22+L22+O22</f>
        <v>649661</v>
      </c>
      <c r="D22" s="39">
        <f>SUM(D23,D26,D27,D43,D44)</f>
        <v>435917</v>
      </c>
      <c r="E22" s="40">
        <f>SUM(E23,E26,E27,E43,E44)</f>
        <v>0</v>
      </c>
      <c r="F22" s="41">
        <f t="shared" ref="F22:F27" si="0">D22+E22</f>
        <v>435917</v>
      </c>
      <c r="G22" s="39">
        <f>SUM(G23,G26,G44)</f>
        <v>194801</v>
      </c>
      <c r="H22" s="42">
        <f>SUM(H23,H26,H44)</f>
        <v>0</v>
      </c>
      <c r="I22" s="43">
        <f>G22+H22</f>
        <v>194801</v>
      </c>
      <c r="J22" s="39">
        <f>SUM(J23,J28,J44)</f>
        <v>18943</v>
      </c>
      <c r="K22" s="42">
        <f>SUM(K23,K28,K44)</f>
        <v>0</v>
      </c>
      <c r="L22" s="43">
        <f>J22+K22</f>
        <v>18943</v>
      </c>
      <c r="M22" s="44">
        <f>SUM(M23,M46)</f>
        <v>0</v>
      </c>
      <c r="N22" s="40">
        <f>SUM(N23,N46)</f>
        <v>0</v>
      </c>
      <c r="O22" s="43">
        <f>M22+N22</f>
        <v>0</v>
      </c>
      <c r="P22" s="45"/>
      <c r="R22" s="46"/>
      <c r="S22" s="46"/>
      <c r="T22" s="46"/>
    </row>
    <row r="23" spans="1:20" ht="21.75" customHeight="1" thickTop="1" x14ac:dyDescent="0.25">
      <c r="A23" s="47"/>
      <c r="B23" s="48" t="s">
        <v>38</v>
      </c>
      <c r="C23" s="49">
        <f>F23+I23+L23+O23</f>
        <v>1043</v>
      </c>
      <c r="D23" s="50">
        <f>SUM(D24:D25)</f>
        <v>0</v>
      </c>
      <c r="E23" s="51">
        <f>SUM(E24:E25)</f>
        <v>0</v>
      </c>
      <c r="F23" s="52">
        <f t="shared" si="0"/>
        <v>0</v>
      </c>
      <c r="G23" s="50">
        <f>SUM(G24:G25)</f>
        <v>0</v>
      </c>
      <c r="H23" s="53">
        <f>SUM(H24:H25)</f>
        <v>0</v>
      </c>
      <c r="I23" s="54">
        <f>G23+H23</f>
        <v>0</v>
      </c>
      <c r="J23" s="50">
        <f>SUM(J24:J25)</f>
        <v>1043</v>
      </c>
      <c r="K23" s="53">
        <f>SUM(K24:K25)</f>
        <v>0</v>
      </c>
      <c r="L23" s="54">
        <f>J23+K23</f>
        <v>1043</v>
      </c>
      <c r="M23" s="55">
        <f>SUM(M24:M25)</f>
        <v>0</v>
      </c>
      <c r="N23" s="51">
        <f>SUM(N24:N25)</f>
        <v>0</v>
      </c>
      <c r="O23" s="54">
        <f>M23+N23</f>
        <v>0</v>
      </c>
      <c r="P23" s="56"/>
      <c r="R23" s="46"/>
      <c r="S23" s="46"/>
      <c r="T23" s="46"/>
    </row>
    <row r="24" spans="1:20" x14ac:dyDescent="0.25">
      <c r="A24" s="57"/>
      <c r="B24" s="58" t="s">
        <v>39</v>
      </c>
      <c r="C24" s="59">
        <f>F24+I24+L24+O24</f>
        <v>0</v>
      </c>
      <c r="D24" s="60"/>
      <c r="E24" s="61"/>
      <c r="F24" s="62">
        <f t="shared" si="0"/>
        <v>0</v>
      </c>
      <c r="G24" s="60"/>
      <c r="H24" s="63"/>
      <c r="I24" s="64">
        <f>G24+H24</f>
        <v>0</v>
      </c>
      <c r="J24" s="60"/>
      <c r="K24" s="63"/>
      <c r="L24" s="64">
        <f>J24+K24</f>
        <v>0</v>
      </c>
      <c r="M24" s="65"/>
      <c r="N24" s="61"/>
      <c r="O24" s="64">
        <f>M24+N24</f>
        <v>0</v>
      </c>
      <c r="P24" s="66"/>
      <c r="R24" s="46"/>
      <c r="S24" s="46"/>
      <c r="T24" s="46"/>
    </row>
    <row r="25" spans="1:20" x14ac:dyDescent="0.25">
      <c r="A25" s="67"/>
      <c r="B25" s="68" t="s">
        <v>40</v>
      </c>
      <c r="C25" s="69">
        <f>F25+I25+L25+O25</f>
        <v>1043</v>
      </c>
      <c r="D25" s="70"/>
      <c r="E25" s="71"/>
      <c r="F25" s="72">
        <f t="shared" si="0"/>
        <v>0</v>
      </c>
      <c r="G25" s="70"/>
      <c r="H25" s="73"/>
      <c r="I25" s="74">
        <f>G25+H25</f>
        <v>0</v>
      </c>
      <c r="J25" s="70">
        <v>1043</v>
      </c>
      <c r="K25" s="73"/>
      <c r="L25" s="74">
        <f>J25+K25</f>
        <v>1043</v>
      </c>
      <c r="M25" s="75"/>
      <c r="N25" s="71"/>
      <c r="O25" s="74">
        <f>M25+N25</f>
        <v>0</v>
      </c>
      <c r="P25" s="76"/>
      <c r="R25" s="46"/>
      <c r="S25" s="46"/>
      <c r="T25" s="46"/>
    </row>
    <row r="26" spans="1:20" s="34" customFormat="1" ht="33.75" customHeight="1" thickBot="1" x14ac:dyDescent="0.3">
      <c r="A26" s="77">
        <v>19300</v>
      </c>
      <c r="B26" s="77" t="s">
        <v>41</v>
      </c>
      <c r="C26" s="78">
        <f>SUM(F26,I26)</f>
        <v>630718</v>
      </c>
      <c r="D26" s="79">
        <v>435917</v>
      </c>
      <c r="E26" s="80"/>
      <c r="F26" s="81">
        <f t="shared" si="0"/>
        <v>435917</v>
      </c>
      <c r="G26" s="79">
        <v>194801</v>
      </c>
      <c r="H26" s="82"/>
      <c r="I26" s="83">
        <f>G26+H26</f>
        <v>194801</v>
      </c>
      <c r="J26" s="84" t="s">
        <v>42</v>
      </c>
      <c r="K26" s="85" t="s">
        <v>42</v>
      </c>
      <c r="L26" s="86" t="s">
        <v>42</v>
      </c>
      <c r="M26" s="87" t="s">
        <v>42</v>
      </c>
      <c r="N26" s="88" t="s">
        <v>42</v>
      </c>
      <c r="O26" s="86" t="s">
        <v>42</v>
      </c>
      <c r="P26" s="89"/>
      <c r="R26" s="46"/>
      <c r="S26" s="46"/>
      <c r="T26" s="46"/>
    </row>
    <row r="27" spans="1:20" s="34" customFormat="1" ht="36.75" customHeight="1" thickTop="1" x14ac:dyDescent="0.25">
      <c r="A27" s="90"/>
      <c r="B27" s="90" t="s">
        <v>43</v>
      </c>
      <c r="C27" s="91">
        <f>F27</f>
        <v>0</v>
      </c>
      <c r="D27" s="92"/>
      <c r="E27" s="93"/>
      <c r="F27" s="94">
        <f t="shared" si="0"/>
        <v>0</v>
      </c>
      <c r="G27" s="95" t="s">
        <v>42</v>
      </c>
      <c r="H27" s="96" t="s">
        <v>42</v>
      </c>
      <c r="I27" s="97" t="s">
        <v>42</v>
      </c>
      <c r="J27" s="95" t="s">
        <v>42</v>
      </c>
      <c r="K27" s="96" t="s">
        <v>42</v>
      </c>
      <c r="L27" s="97" t="s">
        <v>42</v>
      </c>
      <c r="M27" s="98" t="s">
        <v>42</v>
      </c>
      <c r="N27" s="99" t="s">
        <v>42</v>
      </c>
      <c r="O27" s="97" t="s">
        <v>42</v>
      </c>
      <c r="P27" s="100"/>
      <c r="R27" s="46"/>
      <c r="S27" s="46"/>
      <c r="T27" s="46"/>
    </row>
    <row r="28" spans="1:20" s="34" customFormat="1" ht="36" x14ac:dyDescent="0.25">
      <c r="A28" s="90">
        <v>21300</v>
      </c>
      <c r="B28" s="90" t="s">
        <v>44</v>
      </c>
      <c r="C28" s="91">
        <f t="shared" ref="C28:C42" si="1">L28</f>
        <v>17900</v>
      </c>
      <c r="D28" s="95" t="s">
        <v>42</v>
      </c>
      <c r="E28" s="99" t="s">
        <v>42</v>
      </c>
      <c r="F28" s="101" t="s">
        <v>42</v>
      </c>
      <c r="G28" s="95" t="s">
        <v>42</v>
      </c>
      <c r="H28" s="96" t="s">
        <v>42</v>
      </c>
      <c r="I28" s="97" t="s">
        <v>42</v>
      </c>
      <c r="J28" s="102">
        <f>SUM(J29,J33,J35,J38)</f>
        <v>17900</v>
      </c>
      <c r="K28" s="103">
        <f>SUM(K29,K33,K35,K38)</f>
        <v>0</v>
      </c>
      <c r="L28" s="104">
        <f t="shared" ref="L28:L42" si="2">J28+K28</f>
        <v>17900</v>
      </c>
      <c r="M28" s="98" t="s">
        <v>42</v>
      </c>
      <c r="N28" s="99" t="s">
        <v>42</v>
      </c>
      <c r="O28" s="97" t="s">
        <v>42</v>
      </c>
      <c r="P28" s="100"/>
      <c r="R28" s="46"/>
      <c r="S28" s="46"/>
      <c r="T28" s="46"/>
    </row>
    <row r="29" spans="1:20" s="34" customFormat="1" ht="24" x14ac:dyDescent="0.25">
      <c r="A29" s="105">
        <v>21350</v>
      </c>
      <c r="B29" s="90" t="s">
        <v>45</v>
      </c>
      <c r="C29" s="91">
        <f t="shared" si="1"/>
        <v>14400</v>
      </c>
      <c r="D29" s="95" t="s">
        <v>42</v>
      </c>
      <c r="E29" s="99" t="s">
        <v>42</v>
      </c>
      <c r="F29" s="101" t="s">
        <v>42</v>
      </c>
      <c r="G29" s="95" t="s">
        <v>42</v>
      </c>
      <c r="H29" s="96" t="s">
        <v>42</v>
      </c>
      <c r="I29" s="97" t="s">
        <v>42</v>
      </c>
      <c r="J29" s="102">
        <f>SUM(J30:J32)</f>
        <v>14400</v>
      </c>
      <c r="K29" s="103">
        <f>SUM(K30:K32)</f>
        <v>0</v>
      </c>
      <c r="L29" s="104">
        <f t="shared" si="2"/>
        <v>14400</v>
      </c>
      <c r="M29" s="98" t="s">
        <v>42</v>
      </c>
      <c r="N29" s="99" t="s">
        <v>42</v>
      </c>
      <c r="O29" s="97" t="s">
        <v>42</v>
      </c>
      <c r="P29" s="100"/>
      <c r="R29" s="46"/>
      <c r="S29" s="46"/>
      <c r="T29" s="46"/>
    </row>
    <row r="30" spans="1:20" x14ac:dyDescent="0.25">
      <c r="A30" s="57">
        <v>21351</v>
      </c>
      <c r="B30" s="106" t="s">
        <v>46</v>
      </c>
      <c r="C30" s="107">
        <f t="shared" si="1"/>
        <v>0</v>
      </c>
      <c r="D30" s="108" t="s">
        <v>42</v>
      </c>
      <c r="E30" s="109" t="s">
        <v>42</v>
      </c>
      <c r="F30" s="110" t="s">
        <v>42</v>
      </c>
      <c r="G30" s="108" t="s">
        <v>42</v>
      </c>
      <c r="H30" s="111" t="s">
        <v>42</v>
      </c>
      <c r="I30" s="112" t="s">
        <v>42</v>
      </c>
      <c r="J30" s="113"/>
      <c r="K30" s="114"/>
      <c r="L30" s="115">
        <f t="shared" si="2"/>
        <v>0</v>
      </c>
      <c r="M30" s="116" t="s">
        <v>42</v>
      </c>
      <c r="N30" s="109" t="s">
        <v>42</v>
      </c>
      <c r="O30" s="112" t="s">
        <v>42</v>
      </c>
      <c r="P30" s="66"/>
      <c r="R30" s="46"/>
      <c r="S30" s="46"/>
      <c r="T30" s="46"/>
    </row>
    <row r="31" spans="1:20" x14ac:dyDescent="0.25">
      <c r="A31" s="67">
        <v>21352</v>
      </c>
      <c r="B31" s="117" t="s">
        <v>47</v>
      </c>
      <c r="C31" s="118">
        <f t="shared" si="1"/>
        <v>14400</v>
      </c>
      <c r="D31" s="119" t="s">
        <v>42</v>
      </c>
      <c r="E31" s="120" t="s">
        <v>42</v>
      </c>
      <c r="F31" s="121" t="s">
        <v>42</v>
      </c>
      <c r="G31" s="119" t="s">
        <v>42</v>
      </c>
      <c r="H31" s="122" t="s">
        <v>42</v>
      </c>
      <c r="I31" s="123" t="s">
        <v>42</v>
      </c>
      <c r="J31" s="124">
        <v>14400</v>
      </c>
      <c r="K31" s="125"/>
      <c r="L31" s="126">
        <f t="shared" si="2"/>
        <v>14400</v>
      </c>
      <c r="M31" s="127" t="s">
        <v>42</v>
      </c>
      <c r="N31" s="120" t="s">
        <v>42</v>
      </c>
      <c r="O31" s="123" t="s">
        <v>42</v>
      </c>
      <c r="P31" s="76"/>
      <c r="R31" s="46"/>
      <c r="S31" s="46"/>
      <c r="T31" s="46"/>
    </row>
    <row r="32" spans="1:20" ht="24" x14ac:dyDescent="0.25">
      <c r="A32" s="67">
        <v>21359</v>
      </c>
      <c r="B32" s="117" t="s">
        <v>48</v>
      </c>
      <c r="C32" s="118">
        <f t="shared" si="1"/>
        <v>0</v>
      </c>
      <c r="D32" s="119" t="s">
        <v>42</v>
      </c>
      <c r="E32" s="120" t="s">
        <v>42</v>
      </c>
      <c r="F32" s="121" t="s">
        <v>42</v>
      </c>
      <c r="G32" s="119" t="s">
        <v>42</v>
      </c>
      <c r="H32" s="122" t="s">
        <v>42</v>
      </c>
      <c r="I32" s="123" t="s">
        <v>42</v>
      </c>
      <c r="J32" s="124"/>
      <c r="K32" s="125"/>
      <c r="L32" s="126">
        <f t="shared" si="2"/>
        <v>0</v>
      </c>
      <c r="M32" s="127" t="s">
        <v>42</v>
      </c>
      <c r="N32" s="120" t="s">
        <v>42</v>
      </c>
      <c r="O32" s="123" t="s">
        <v>42</v>
      </c>
      <c r="P32" s="76"/>
      <c r="R32" s="46"/>
      <c r="S32" s="46"/>
      <c r="T32" s="46"/>
    </row>
    <row r="33" spans="1:20" s="34" customFormat="1" ht="36" x14ac:dyDescent="0.25">
      <c r="A33" s="105">
        <v>21370</v>
      </c>
      <c r="B33" s="90" t="s">
        <v>49</v>
      </c>
      <c r="C33" s="91">
        <f t="shared" si="1"/>
        <v>0</v>
      </c>
      <c r="D33" s="95" t="s">
        <v>42</v>
      </c>
      <c r="E33" s="99" t="s">
        <v>42</v>
      </c>
      <c r="F33" s="101" t="s">
        <v>42</v>
      </c>
      <c r="G33" s="95" t="s">
        <v>42</v>
      </c>
      <c r="H33" s="96" t="s">
        <v>42</v>
      </c>
      <c r="I33" s="97" t="s">
        <v>42</v>
      </c>
      <c r="J33" s="102">
        <f>SUM(J34)</f>
        <v>0</v>
      </c>
      <c r="K33" s="103">
        <f>SUM(K34)</f>
        <v>0</v>
      </c>
      <c r="L33" s="104">
        <f t="shared" si="2"/>
        <v>0</v>
      </c>
      <c r="M33" s="98" t="s">
        <v>42</v>
      </c>
      <c r="N33" s="99" t="s">
        <v>42</v>
      </c>
      <c r="O33" s="97" t="s">
        <v>42</v>
      </c>
      <c r="P33" s="100"/>
      <c r="R33" s="46"/>
      <c r="S33" s="46"/>
      <c r="T33" s="46"/>
    </row>
    <row r="34" spans="1:20" ht="36" x14ac:dyDescent="0.25">
      <c r="A34" s="128">
        <v>21379</v>
      </c>
      <c r="B34" s="129" t="s">
        <v>50</v>
      </c>
      <c r="C34" s="130">
        <f t="shared" si="1"/>
        <v>0</v>
      </c>
      <c r="D34" s="131" t="s">
        <v>42</v>
      </c>
      <c r="E34" s="132" t="s">
        <v>42</v>
      </c>
      <c r="F34" s="133" t="s">
        <v>42</v>
      </c>
      <c r="G34" s="131" t="s">
        <v>42</v>
      </c>
      <c r="H34" s="134" t="s">
        <v>42</v>
      </c>
      <c r="I34" s="135" t="s">
        <v>42</v>
      </c>
      <c r="J34" s="136"/>
      <c r="K34" s="137"/>
      <c r="L34" s="138">
        <f t="shared" si="2"/>
        <v>0</v>
      </c>
      <c r="M34" s="139" t="s">
        <v>42</v>
      </c>
      <c r="N34" s="132" t="s">
        <v>42</v>
      </c>
      <c r="O34" s="135" t="s">
        <v>42</v>
      </c>
      <c r="P34" s="140"/>
      <c r="R34" s="46"/>
      <c r="S34" s="46"/>
      <c r="T34" s="46"/>
    </row>
    <row r="35" spans="1:20" s="34" customFormat="1" x14ac:dyDescent="0.25">
      <c r="A35" s="105">
        <v>21380</v>
      </c>
      <c r="B35" s="90" t="s">
        <v>51</v>
      </c>
      <c r="C35" s="91">
        <f t="shared" si="1"/>
        <v>0</v>
      </c>
      <c r="D35" s="95" t="s">
        <v>42</v>
      </c>
      <c r="E35" s="99" t="s">
        <v>42</v>
      </c>
      <c r="F35" s="101" t="s">
        <v>42</v>
      </c>
      <c r="G35" s="95" t="s">
        <v>42</v>
      </c>
      <c r="H35" s="96" t="s">
        <v>42</v>
      </c>
      <c r="I35" s="97" t="s">
        <v>42</v>
      </c>
      <c r="J35" s="102">
        <f>SUM(J36:J37)</f>
        <v>0</v>
      </c>
      <c r="K35" s="103">
        <f>SUM(K36:K37)</f>
        <v>0</v>
      </c>
      <c r="L35" s="104">
        <f t="shared" si="2"/>
        <v>0</v>
      </c>
      <c r="M35" s="98" t="s">
        <v>42</v>
      </c>
      <c r="N35" s="99" t="s">
        <v>42</v>
      </c>
      <c r="O35" s="97" t="s">
        <v>42</v>
      </c>
      <c r="P35" s="100"/>
      <c r="R35" s="46"/>
      <c r="S35" s="46"/>
      <c r="T35" s="46"/>
    </row>
    <row r="36" spans="1:20" x14ac:dyDescent="0.25">
      <c r="A36" s="58">
        <v>21381</v>
      </c>
      <c r="B36" s="106" t="s">
        <v>52</v>
      </c>
      <c r="C36" s="107">
        <f t="shared" si="1"/>
        <v>0</v>
      </c>
      <c r="D36" s="108" t="s">
        <v>42</v>
      </c>
      <c r="E36" s="109" t="s">
        <v>42</v>
      </c>
      <c r="F36" s="110" t="s">
        <v>42</v>
      </c>
      <c r="G36" s="108" t="s">
        <v>42</v>
      </c>
      <c r="H36" s="111" t="s">
        <v>42</v>
      </c>
      <c r="I36" s="112" t="s">
        <v>42</v>
      </c>
      <c r="J36" s="113"/>
      <c r="K36" s="114"/>
      <c r="L36" s="115">
        <f t="shared" si="2"/>
        <v>0</v>
      </c>
      <c r="M36" s="116" t="s">
        <v>42</v>
      </c>
      <c r="N36" s="109" t="s">
        <v>42</v>
      </c>
      <c r="O36" s="112" t="s">
        <v>42</v>
      </c>
      <c r="P36" s="66"/>
      <c r="R36" s="46"/>
      <c r="S36" s="46"/>
      <c r="T36" s="46"/>
    </row>
    <row r="37" spans="1:20" ht="24" x14ac:dyDescent="0.25">
      <c r="A37" s="68">
        <v>21383</v>
      </c>
      <c r="B37" s="117" t="s">
        <v>53</v>
      </c>
      <c r="C37" s="118">
        <f t="shared" si="1"/>
        <v>0</v>
      </c>
      <c r="D37" s="119" t="s">
        <v>42</v>
      </c>
      <c r="E37" s="120" t="s">
        <v>42</v>
      </c>
      <c r="F37" s="121" t="s">
        <v>42</v>
      </c>
      <c r="G37" s="119" t="s">
        <v>42</v>
      </c>
      <c r="H37" s="122" t="s">
        <v>42</v>
      </c>
      <c r="I37" s="123" t="s">
        <v>42</v>
      </c>
      <c r="J37" s="124"/>
      <c r="K37" s="125"/>
      <c r="L37" s="126">
        <f t="shared" si="2"/>
        <v>0</v>
      </c>
      <c r="M37" s="127" t="s">
        <v>42</v>
      </c>
      <c r="N37" s="120" t="s">
        <v>42</v>
      </c>
      <c r="O37" s="123" t="s">
        <v>42</v>
      </c>
      <c r="P37" s="76"/>
      <c r="R37" s="46"/>
      <c r="S37" s="46"/>
      <c r="T37" s="46"/>
    </row>
    <row r="38" spans="1:20" s="34" customFormat="1" ht="24" x14ac:dyDescent="0.25">
      <c r="A38" s="105">
        <v>21390</v>
      </c>
      <c r="B38" s="90" t="s">
        <v>54</v>
      </c>
      <c r="C38" s="91">
        <f t="shared" si="1"/>
        <v>3500</v>
      </c>
      <c r="D38" s="95" t="s">
        <v>42</v>
      </c>
      <c r="E38" s="99" t="s">
        <v>42</v>
      </c>
      <c r="F38" s="101" t="s">
        <v>42</v>
      </c>
      <c r="G38" s="95" t="s">
        <v>42</v>
      </c>
      <c r="H38" s="96" t="s">
        <v>42</v>
      </c>
      <c r="I38" s="97" t="s">
        <v>42</v>
      </c>
      <c r="J38" s="102">
        <f>SUM(J39:J42)</f>
        <v>3500</v>
      </c>
      <c r="K38" s="103">
        <f>SUM(K39:K42)</f>
        <v>0</v>
      </c>
      <c r="L38" s="104">
        <f t="shared" si="2"/>
        <v>3500</v>
      </c>
      <c r="M38" s="98" t="s">
        <v>42</v>
      </c>
      <c r="N38" s="99" t="s">
        <v>42</v>
      </c>
      <c r="O38" s="97" t="s">
        <v>42</v>
      </c>
      <c r="P38" s="100"/>
      <c r="R38" s="46"/>
      <c r="S38" s="46"/>
      <c r="T38" s="46"/>
    </row>
    <row r="39" spans="1:20" ht="24" x14ac:dyDescent="0.25">
      <c r="A39" s="58">
        <v>21391</v>
      </c>
      <c r="B39" s="106" t="s">
        <v>55</v>
      </c>
      <c r="C39" s="107">
        <f t="shared" si="1"/>
        <v>0</v>
      </c>
      <c r="D39" s="108" t="s">
        <v>42</v>
      </c>
      <c r="E39" s="109" t="s">
        <v>42</v>
      </c>
      <c r="F39" s="110" t="s">
        <v>42</v>
      </c>
      <c r="G39" s="108" t="s">
        <v>42</v>
      </c>
      <c r="H39" s="111" t="s">
        <v>42</v>
      </c>
      <c r="I39" s="112" t="s">
        <v>42</v>
      </c>
      <c r="J39" s="113"/>
      <c r="K39" s="114"/>
      <c r="L39" s="115">
        <f t="shared" si="2"/>
        <v>0</v>
      </c>
      <c r="M39" s="116" t="s">
        <v>42</v>
      </c>
      <c r="N39" s="109" t="s">
        <v>42</v>
      </c>
      <c r="O39" s="112" t="s">
        <v>42</v>
      </c>
      <c r="P39" s="66"/>
      <c r="R39" s="46"/>
      <c r="S39" s="46"/>
      <c r="T39" s="46"/>
    </row>
    <row r="40" spans="1:20" x14ac:dyDescent="0.25">
      <c r="A40" s="68">
        <v>21393</v>
      </c>
      <c r="B40" s="117" t="s">
        <v>56</v>
      </c>
      <c r="C40" s="118">
        <f t="shared" si="1"/>
        <v>0</v>
      </c>
      <c r="D40" s="119" t="s">
        <v>42</v>
      </c>
      <c r="E40" s="120" t="s">
        <v>42</v>
      </c>
      <c r="F40" s="121" t="s">
        <v>42</v>
      </c>
      <c r="G40" s="119" t="s">
        <v>42</v>
      </c>
      <c r="H40" s="122" t="s">
        <v>42</v>
      </c>
      <c r="I40" s="123" t="s">
        <v>42</v>
      </c>
      <c r="J40" s="124"/>
      <c r="K40" s="125"/>
      <c r="L40" s="126">
        <f t="shared" si="2"/>
        <v>0</v>
      </c>
      <c r="M40" s="127" t="s">
        <v>42</v>
      </c>
      <c r="N40" s="120" t="s">
        <v>42</v>
      </c>
      <c r="O40" s="123" t="s">
        <v>42</v>
      </c>
      <c r="P40" s="76"/>
      <c r="R40" s="46"/>
      <c r="S40" s="46"/>
      <c r="T40" s="46"/>
    </row>
    <row r="41" spans="1:20" x14ac:dyDescent="0.25">
      <c r="A41" s="68">
        <v>21395</v>
      </c>
      <c r="B41" s="117" t="s">
        <v>57</v>
      </c>
      <c r="C41" s="118">
        <f t="shared" si="1"/>
        <v>0</v>
      </c>
      <c r="D41" s="119" t="s">
        <v>42</v>
      </c>
      <c r="E41" s="120" t="s">
        <v>42</v>
      </c>
      <c r="F41" s="121" t="s">
        <v>42</v>
      </c>
      <c r="G41" s="119" t="s">
        <v>42</v>
      </c>
      <c r="H41" s="122" t="s">
        <v>42</v>
      </c>
      <c r="I41" s="123" t="s">
        <v>42</v>
      </c>
      <c r="J41" s="124"/>
      <c r="K41" s="125"/>
      <c r="L41" s="126">
        <f t="shared" si="2"/>
        <v>0</v>
      </c>
      <c r="M41" s="127" t="s">
        <v>42</v>
      </c>
      <c r="N41" s="120" t="s">
        <v>42</v>
      </c>
      <c r="O41" s="123" t="s">
        <v>42</v>
      </c>
      <c r="P41" s="76"/>
      <c r="R41" s="46"/>
      <c r="S41" s="46"/>
      <c r="T41" s="46"/>
    </row>
    <row r="42" spans="1:20" ht="24" x14ac:dyDescent="0.25">
      <c r="A42" s="68">
        <v>21399</v>
      </c>
      <c r="B42" s="117" t="s">
        <v>58</v>
      </c>
      <c r="C42" s="118">
        <f t="shared" si="1"/>
        <v>3500</v>
      </c>
      <c r="D42" s="119" t="s">
        <v>42</v>
      </c>
      <c r="E42" s="120" t="s">
        <v>42</v>
      </c>
      <c r="F42" s="121" t="s">
        <v>42</v>
      </c>
      <c r="G42" s="119" t="s">
        <v>42</v>
      </c>
      <c r="H42" s="122" t="s">
        <v>42</v>
      </c>
      <c r="I42" s="123" t="s">
        <v>42</v>
      </c>
      <c r="J42" s="124">
        <v>3500</v>
      </c>
      <c r="K42" s="125"/>
      <c r="L42" s="126">
        <f t="shared" si="2"/>
        <v>3500</v>
      </c>
      <c r="M42" s="127" t="s">
        <v>42</v>
      </c>
      <c r="N42" s="120" t="s">
        <v>42</v>
      </c>
      <c r="O42" s="123" t="s">
        <v>42</v>
      </c>
      <c r="P42" s="76"/>
      <c r="R42" s="46"/>
      <c r="S42" s="46"/>
      <c r="T42" s="46"/>
    </row>
    <row r="43" spans="1:20" s="34" customFormat="1" ht="36.75" customHeight="1" x14ac:dyDescent="0.25">
      <c r="A43" s="105">
        <v>21420</v>
      </c>
      <c r="B43" s="90" t="s">
        <v>59</v>
      </c>
      <c r="C43" s="141">
        <f>F43</f>
        <v>0</v>
      </c>
      <c r="D43" s="142"/>
      <c r="E43" s="143"/>
      <c r="F43" s="94">
        <f>D43+E43</f>
        <v>0</v>
      </c>
      <c r="G43" s="95" t="s">
        <v>42</v>
      </c>
      <c r="H43" s="96" t="s">
        <v>42</v>
      </c>
      <c r="I43" s="97" t="s">
        <v>42</v>
      </c>
      <c r="J43" s="95" t="s">
        <v>42</v>
      </c>
      <c r="K43" s="96" t="s">
        <v>42</v>
      </c>
      <c r="L43" s="97" t="s">
        <v>42</v>
      </c>
      <c r="M43" s="98" t="s">
        <v>42</v>
      </c>
      <c r="N43" s="99" t="s">
        <v>42</v>
      </c>
      <c r="O43" s="97" t="s">
        <v>42</v>
      </c>
      <c r="P43" s="100"/>
      <c r="R43" s="46"/>
      <c r="S43" s="46"/>
      <c r="T43" s="46"/>
    </row>
    <row r="44" spans="1:20" s="34" customFormat="1" ht="24" x14ac:dyDescent="0.25">
      <c r="A44" s="144">
        <v>21490</v>
      </c>
      <c r="B44" s="145" t="s">
        <v>60</v>
      </c>
      <c r="C44" s="141">
        <f>F44+I44+L44</f>
        <v>0</v>
      </c>
      <c r="D44" s="146">
        <f>D45</f>
        <v>0</v>
      </c>
      <c r="E44" s="147">
        <f>E45</f>
        <v>0</v>
      </c>
      <c r="F44" s="148">
        <f>D44+E44</f>
        <v>0</v>
      </c>
      <c r="G44" s="146">
        <f>G45</f>
        <v>0</v>
      </c>
      <c r="H44" s="149">
        <f>H45</f>
        <v>0</v>
      </c>
      <c r="I44" s="150">
        <f>G44+H44</f>
        <v>0</v>
      </c>
      <c r="J44" s="146">
        <f>J45</f>
        <v>0</v>
      </c>
      <c r="K44" s="149">
        <f>K45</f>
        <v>0</v>
      </c>
      <c r="L44" s="150">
        <f>J44+K44</f>
        <v>0</v>
      </c>
      <c r="M44" s="98" t="s">
        <v>42</v>
      </c>
      <c r="N44" s="99" t="s">
        <v>42</v>
      </c>
      <c r="O44" s="97" t="s">
        <v>42</v>
      </c>
      <c r="P44" s="100"/>
      <c r="R44" s="46"/>
      <c r="S44" s="46"/>
      <c r="T44" s="46"/>
    </row>
    <row r="45" spans="1:20" s="34" customFormat="1" ht="24" x14ac:dyDescent="0.25">
      <c r="A45" s="68">
        <v>21499</v>
      </c>
      <c r="B45" s="117" t="s">
        <v>61</v>
      </c>
      <c r="C45" s="151">
        <f>F45+I45+L45</f>
        <v>0</v>
      </c>
      <c r="D45" s="60"/>
      <c r="E45" s="61"/>
      <c r="F45" s="62">
        <f>D45+E45</f>
        <v>0</v>
      </c>
      <c r="G45" s="152"/>
      <c r="H45" s="63"/>
      <c r="I45" s="64">
        <f>G45+H45</f>
        <v>0</v>
      </c>
      <c r="J45" s="60"/>
      <c r="K45" s="63"/>
      <c r="L45" s="64">
        <f>J45+K45</f>
        <v>0</v>
      </c>
      <c r="M45" s="139" t="s">
        <v>42</v>
      </c>
      <c r="N45" s="132" t="s">
        <v>42</v>
      </c>
      <c r="O45" s="135" t="s">
        <v>42</v>
      </c>
      <c r="P45" s="140"/>
      <c r="R45" s="46"/>
      <c r="S45" s="46"/>
      <c r="T45" s="46"/>
    </row>
    <row r="46" spans="1:20" ht="24" x14ac:dyDescent="0.25">
      <c r="A46" s="153">
        <v>23000</v>
      </c>
      <c r="B46" s="154" t="s">
        <v>62</v>
      </c>
      <c r="C46" s="141">
        <f>O46</f>
        <v>0</v>
      </c>
      <c r="D46" s="155" t="s">
        <v>42</v>
      </c>
      <c r="E46" s="156" t="s">
        <v>42</v>
      </c>
      <c r="F46" s="157" t="s">
        <v>42</v>
      </c>
      <c r="G46" s="155" t="s">
        <v>42</v>
      </c>
      <c r="H46" s="158" t="s">
        <v>42</v>
      </c>
      <c r="I46" s="159" t="s">
        <v>42</v>
      </c>
      <c r="J46" s="155" t="s">
        <v>42</v>
      </c>
      <c r="K46" s="158" t="s">
        <v>42</v>
      </c>
      <c r="L46" s="159" t="s">
        <v>42</v>
      </c>
      <c r="M46" s="160">
        <f>SUM(M47:M48)</f>
        <v>0</v>
      </c>
      <c r="N46" s="161">
        <f>SUM(N47:N48)</f>
        <v>0</v>
      </c>
      <c r="O46" s="162">
        <f>M46+N46</f>
        <v>0</v>
      </c>
      <c r="P46" s="100"/>
      <c r="R46" s="46"/>
      <c r="S46" s="46"/>
      <c r="T46" s="46"/>
    </row>
    <row r="47" spans="1:20" ht="24" x14ac:dyDescent="0.25">
      <c r="A47" s="163">
        <v>23410</v>
      </c>
      <c r="B47" s="164" t="s">
        <v>63</v>
      </c>
      <c r="C47" s="165">
        <f>O47</f>
        <v>0</v>
      </c>
      <c r="D47" s="166" t="s">
        <v>42</v>
      </c>
      <c r="E47" s="167" t="s">
        <v>42</v>
      </c>
      <c r="F47" s="168" t="s">
        <v>42</v>
      </c>
      <c r="G47" s="166" t="s">
        <v>42</v>
      </c>
      <c r="H47" s="169" t="s">
        <v>42</v>
      </c>
      <c r="I47" s="170" t="s">
        <v>42</v>
      </c>
      <c r="J47" s="166" t="s">
        <v>42</v>
      </c>
      <c r="K47" s="169" t="s">
        <v>42</v>
      </c>
      <c r="L47" s="170" t="s">
        <v>42</v>
      </c>
      <c r="M47" s="171"/>
      <c r="N47" s="172"/>
      <c r="O47" s="173">
        <f>M47+N47</f>
        <v>0</v>
      </c>
      <c r="P47" s="174"/>
      <c r="R47" s="46"/>
      <c r="S47" s="46"/>
      <c r="T47" s="46"/>
    </row>
    <row r="48" spans="1:20" ht="24" x14ac:dyDescent="0.25">
      <c r="A48" s="163">
        <v>23510</v>
      </c>
      <c r="B48" s="164" t="s">
        <v>64</v>
      </c>
      <c r="C48" s="165">
        <f>O48</f>
        <v>0</v>
      </c>
      <c r="D48" s="166" t="s">
        <v>42</v>
      </c>
      <c r="E48" s="167" t="s">
        <v>42</v>
      </c>
      <c r="F48" s="168" t="s">
        <v>42</v>
      </c>
      <c r="G48" s="166" t="s">
        <v>42</v>
      </c>
      <c r="H48" s="169" t="s">
        <v>42</v>
      </c>
      <c r="I48" s="170" t="s">
        <v>42</v>
      </c>
      <c r="J48" s="166" t="s">
        <v>42</v>
      </c>
      <c r="K48" s="169" t="s">
        <v>42</v>
      </c>
      <c r="L48" s="170" t="s">
        <v>42</v>
      </c>
      <c r="M48" s="171"/>
      <c r="N48" s="172"/>
      <c r="O48" s="173">
        <f>M48+N48</f>
        <v>0</v>
      </c>
      <c r="P48" s="174"/>
      <c r="R48" s="46"/>
      <c r="S48" s="46"/>
      <c r="T48" s="46"/>
    </row>
    <row r="49" spans="1:20" x14ac:dyDescent="0.25">
      <c r="A49" s="175"/>
      <c r="B49" s="164"/>
      <c r="C49" s="176"/>
      <c r="D49" s="166"/>
      <c r="E49" s="167"/>
      <c r="F49" s="177"/>
      <c r="G49" s="166"/>
      <c r="H49" s="169"/>
      <c r="I49" s="170"/>
      <c r="J49" s="178"/>
      <c r="K49" s="179"/>
      <c r="L49" s="180"/>
      <c r="M49" s="181"/>
      <c r="N49" s="182"/>
      <c r="O49" s="180"/>
      <c r="P49" s="174"/>
      <c r="R49" s="46"/>
      <c r="S49" s="46"/>
      <c r="T49" s="46"/>
    </row>
    <row r="50" spans="1:20" s="34" customFormat="1" x14ac:dyDescent="0.25">
      <c r="A50" s="183"/>
      <c r="B50" s="184" t="s">
        <v>65</v>
      </c>
      <c r="C50" s="185"/>
      <c r="D50" s="186"/>
      <c r="E50" s="187"/>
      <c r="F50" s="188"/>
      <c r="G50" s="186"/>
      <c r="H50" s="189"/>
      <c r="I50" s="190"/>
      <c r="J50" s="186"/>
      <c r="K50" s="189"/>
      <c r="L50" s="190"/>
      <c r="M50" s="191"/>
      <c r="N50" s="187"/>
      <c r="O50" s="190"/>
      <c r="P50" s="192"/>
      <c r="R50" s="46"/>
      <c r="S50" s="46"/>
      <c r="T50" s="46"/>
    </row>
    <row r="51" spans="1:20" s="34" customFormat="1" ht="12.75" thickBot="1" x14ac:dyDescent="0.3">
      <c r="A51" s="193"/>
      <c r="B51" s="36" t="s">
        <v>66</v>
      </c>
      <c r="C51" s="194">
        <f t="shared" ref="C51:C114" si="3">F51+I51+L51+O51</f>
        <v>649661</v>
      </c>
      <c r="D51" s="195">
        <f>SUM(D52,D283)</f>
        <v>435917</v>
      </c>
      <c r="E51" s="196">
        <f>SUM(E52,E283)</f>
        <v>0</v>
      </c>
      <c r="F51" s="197">
        <f t="shared" ref="F51:F115" si="4">D51+E51</f>
        <v>435917</v>
      </c>
      <c r="G51" s="195">
        <f>SUM(G52,G283)</f>
        <v>194801</v>
      </c>
      <c r="H51" s="198">
        <f>SUM(H52,H283)</f>
        <v>0</v>
      </c>
      <c r="I51" s="199">
        <f t="shared" ref="I51:I115" si="5">G51+H51</f>
        <v>194801</v>
      </c>
      <c r="J51" s="195">
        <f>SUM(J52,J283)</f>
        <v>18943</v>
      </c>
      <c r="K51" s="198">
        <f>SUM(K52,K283)</f>
        <v>0</v>
      </c>
      <c r="L51" s="199">
        <f t="shared" ref="L51:L115" si="6">J51+K51</f>
        <v>18943</v>
      </c>
      <c r="M51" s="200">
        <f>SUM(M52,M283)</f>
        <v>0</v>
      </c>
      <c r="N51" s="196">
        <f>SUM(N52,N283)</f>
        <v>0</v>
      </c>
      <c r="O51" s="199">
        <f t="shared" ref="O51:O115" si="7">M51+N51</f>
        <v>0</v>
      </c>
      <c r="P51" s="45"/>
      <c r="R51" s="46"/>
      <c r="S51" s="46"/>
      <c r="T51" s="46"/>
    </row>
    <row r="52" spans="1:20" s="34" customFormat="1" ht="36.75" thickTop="1" x14ac:dyDescent="0.25">
      <c r="A52" s="201"/>
      <c r="B52" s="202" t="s">
        <v>67</v>
      </c>
      <c r="C52" s="203">
        <f t="shared" si="3"/>
        <v>649661</v>
      </c>
      <c r="D52" s="204">
        <f>SUM(D53,D195)</f>
        <v>435917</v>
      </c>
      <c r="E52" s="205">
        <f>SUM(E53,E195)</f>
        <v>0</v>
      </c>
      <c r="F52" s="206">
        <f t="shared" si="4"/>
        <v>435917</v>
      </c>
      <c r="G52" s="204">
        <f>SUM(G53,G195)</f>
        <v>194801</v>
      </c>
      <c r="H52" s="207">
        <f>SUM(H53,H195)</f>
        <v>0</v>
      </c>
      <c r="I52" s="208">
        <f t="shared" si="5"/>
        <v>194801</v>
      </c>
      <c r="J52" s="204">
        <f>SUM(J53,J195)</f>
        <v>18943</v>
      </c>
      <c r="K52" s="207">
        <f>SUM(K53,K195)</f>
        <v>0</v>
      </c>
      <c r="L52" s="208">
        <f t="shared" si="6"/>
        <v>18943</v>
      </c>
      <c r="M52" s="209">
        <f>SUM(M53,M195)</f>
        <v>0</v>
      </c>
      <c r="N52" s="205">
        <f>SUM(N53,N195)</f>
        <v>0</v>
      </c>
      <c r="O52" s="208">
        <f t="shared" si="7"/>
        <v>0</v>
      </c>
      <c r="P52" s="210"/>
      <c r="R52" s="46"/>
      <c r="S52" s="46"/>
      <c r="T52" s="46"/>
    </row>
    <row r="53" spans="1:20" s="34" customFormat="1" ht="24" x14ac:dyDescent="0.25">
      <c r="A53" s="28"/>
      <c r="B53" s="26" t="s">
        <v>68</v>
      </c>
      <c r="C53" s="211">
        <f t="shared" si="3"/>
        <v>621181</v>
      </c>
      <c r="D53" s="212">
        <f>SUM(D54,D76,D174,D188)</f>
        <v>410506</v>
      </c>
      <c r="E53" s="213">
        <f>SUM(E54,E76,E174,E188)</f>
        <v>0</v>
      </c>
      <c r="F53" s="214">
        <f t="shared" si="4"/>
        <v>410506</v>
      </c>
      <c r="G53" s="212">
        <f>SUM(G54,G76,G174,G188)</f>
        <v>191732</v>
      </c>
      <c r="H53" s="215">
        <f>SUM(H54,H76,H174,H188)</f>
        <v>0</v>
      </c>
      <c r="I53" s="216">
        <f t="shared" si="5"/>
        <v>191732</v>
      </c>
      <c r="J53" s="212">
        <f>SUM(J54,J76,J174,J188)</f>
        <v>18943</v>
      </c>
      <c r="K53" s="215">
        <f>SUM(K54,K76,K174,K188)</f>
        <v>0</v>
      </c>
      <c r="L53" s="216">
        <f t="shared" si="6"/>
        <v>18943</v>
      </c>
      <c r="M53" s="46">
        <f>SUM(M54,M76,M174,M188)</f>
        <v>0</v>
      </c>
      <c r="N53" s="213">
        <f>SUM(N54,N76,N174,N188)</f>
        <v>0</v>
      </c>
      <c r="O53" s="216">
        <f t="shared" si="7"/>
        <v>0</v>
      </c>
      <c r="P53" s="217"/>
      <c r="R53" s="46"/>
      <c r="S53" s="46"/>
      <c r="T53" s="46"/>
    </row>
    <row r="54" spans="1:20" s="34" customFormat="1" x14ac:dyDescent="0.25">
      <c r="A54" s="218">
        <v>1000</v>
      </c>
      <c r="B54" s="218" t="s">
        <v>69</v>
      </c>
      <c r="C54" s="219">
        <f t="shared" si="3"/>
        <v>449592</v>
      </c>
      <c r="D54" s="220">
        <f>SUM(D55,D68)</f>
        <v>258510</v>
      </c>
      <c r="E54" s="221">
        <f>SUM(E55,E68)</f>
        <v>0</v>
      </c>
      <c r="F54" s="222">
        <f t="shared" si="4"/>
        <v>258510</v>
      </c>
      <c r="G54" s="220">
        <f>SUM(G55,G68)</f>
        <v>191082</v>
      </c>
      <c r="H54" s="223">
        <f>SUM(H55,H68)</f>
        <v>0</v>
      </c>
      <c r="I54" s="224">
        <f t="shared" si="5"/>
        <v>191082</v>
      </c>
      <c r="J54" s="220">
        <f>SUM(J55,J68)</f>
        <v>0</v>
      </c>
      <c r="K54" s="223">
        <f>SUM(K55,K68)</f>
        <v>0</v>
      </c>
      <c r="L54" s="224">
        <f t="shared" si="6"/>
        <v>0</v>
      </c>
      <c r="M54" s="225">
        <f>SUM(M55,M68)</f>
        <v>0</v>
      </c>
      <c r="N54" s="221">
        <f>SUM(N55,N68)</f>
        <v>0</v>
      </c>
      <c r="O54" s="224">
        <f t="shared" si="7"/>
        <v>0</v>
      </c>
      <c r="P54" s="226"/>
      <c r="R54" s="46"/>
      <c r="S54" s="46"/>
      <c r="T54" s="46"/>
    </row>
    <row r="55" spans="1:20" x14ac:dyDescent="0.25">
      <c r="A55" s="90">
        <v>1100</v>
      </c>
      <c r="B55" s="227" t="s">
        <v>70</v>
      </c>
      <c r="C55" s="91">
        <f t="shared" si="3"/>
        <v>344630</v>
      </c>
      <c r="D55" s="102">
        <f>SUM(D56,D59,D67)</f>
        <v>190860</v>
      </c>
      <c r="E55" s="228">
        <f>SUM(E56,E59,E67)</f>
        <v>0</v>
      </c>
      <c r="F55" s="229">
        <f t="shared" si="4"/>
        <v>190860</v>
      </c>
      <c r="G55" s="102">
        <f>SUM(G56,G59,G67)</f>
        <v>153770</v>
      </c>
      <c r="H55" s="103">
        <f>SUM(H56,H59,H67)</f>
        <v>0</v>
      </c>
      <c r="I55" s="104">
        <f t="shared" si="5"/>
        <v>153770</v>
      </c>
      <c r="J55" s="102">
        <f>SUM(J56,J59,J67)</f>
        <v>0</v>
      </c>
      <c r="K55" s="103">
        <f>SUM(K56,K59,K67)</f>
        <v>0</v>
      </c>
      <c r="L55" s="104">
        <f t="shared" si="6"/>
        <v>0</v>
      </c>
      <c r="M55" s="230">
        <f>SUM(M56,M59,M67)</f>
        <v>0</v>
      </c>
      <c r="N55" s="231">
        <f>SUM(N56,N59,N67)</f>
        <v>0</v>
      </c>
      <c r="O55" s="232">
        <f t="shared" si="7"/>
        <v>0</v>
      </c>
      <c r="P55" s="233"/>
      <c r="R55" s="46"/>
      <c r="S55" s="46"/>
      <c r="T55" s="46"/>
    </row>
    <row r="56" spans="1:20" x14ac:dyDescent="0.25">
      <c r="A56" s="234">
        <v>1110</v>
      </c>
      <c r="B56" s="164" t="s">
        <v>71</v>
      </c>
      <c r="C56" s="176">
        <f t="shared" si="3"/>
        <v>320967</v>
      </c>
      <c r="D56" s="235">
        <f>SUM(D57:D58)</f>
        <v>171673</v>
      </c>
      <c r="E56" s="236">
        <f>SUM(E57:E58)</f>
        <v>0</v>
      </c>
      <c r="F56" s="237">
        <f t="shared" si="4"/>
        <v>171673</v>
      </c>
      <c r="G56" s="235">
        <f>SUM(G57:G58)</f>
        <v>149294</v>
      </c>
      <c r="H56" s="238">
        <f>SUM(H57:H58)</f>
        <v>0</v>
      </c>
      <c r="I56" s="239">
        <f t="shared" si="5"/>
        <v>149294</v>
      </c>
      <c r="J56" s="235">
        <f>SUM(J57:J58)</f>
        <v>0</v>
      </c>
      <c r="K56" s="238">
        <f>SUM(K57:K58)</f>
        <v>0</v>
      </c>
      <c r="L56" s="239">
        <f t="shared" si="6"/>
        <v>0</v>
      </c>
      <c r="M56" s="240">
        <f>SUM(M57:M58)</f>
        <v>0</v>
      </c>
      <c r="N56" s="236">
        <f>SUM(N57:N58)</f>
        <v>0</v>
      </c>
      <c r="O56" s="239">
        <f t="shared" si="7"/>
        <v>0</v>
      </c>
      <c r="P56" s="174"/>
      <c r="R56" s="46"/>
      <c r="S56" s="46"/>
      <c r="T56" s="46"/>
    </row>
    <row r="57" spans="1:20" x14ac:dyDescent="0.25">
      <c r="A57" s="58">
        <v>1111</v>
      </c>
      <c r="B57" s="106" t="s">
        <v>72</v>
      </c>
      <c r="C57" s="107">
        <f t="shared" si="3"/>
        <v>0</v>
      </c>
      <c r="D57" s="113"/>
      <c r="E57" s="241"/>
      <c r="F57" s="242">
        <f t="shared" si="4"/>
        <v>0</v>
      </c>
      <c r="G57" s="113"/>
      <c r="H57" s="114"/>
      <c r="I57" s="115">
        <f t="shared" si="5"/>
        <v>0</v>
      </c>
      <c r="J57" s="113"/>
      <c r="K57" s="114"/>
      <c r="L57" s="115">
        <f t="shared" si="6"/>
        <v>0</v>
      </c>
      <c r="M57" s="243"/>
      <c r="N57" s="241"/>
      <c r="O57" s="115">
        <f t="shared" si="7"/>
        <v>0</v>
      </c>
      <c r="P57" s="66"/>
      <c r="R57" s="46"/>
      <c r="S57" s="46"/>
      <c r="T57" s="46"/>
    </row>
    <row r="58" spans="1:20" ht="24" customHeight="1" x14ac:dyDescent="0.25">
      <c r="A58" s="68">
        <v>1119</v>
      </c>
      <c r="B58" s="117" t="s">
        <v>73</v>
      </c>
      <c r="C58" s="118">
        <f t="shared" si="3"/>
        <v>320967</v>
      </c>
      <c r="D58" s="124">
        <v>171673</v>
      </c>
      <c r="E58" s="244"/>
      <c r="F58" s="245">
        <f t="shared" si="4"/>
        <v>171673</v>
      </c>
      <c r="G58" s="124">
        <v>149294</v>
      </c>
      <c r="H58" s="125"/>
      <c r="I58" s="126">
        <f t="shared" si="5"/>
        <v>149294</v>
      </c>
      <c r="J58" s="124"/>
      <c r="K58" s="125"/>
      <c r="L58" s="126">
        <f t="shared" si="6"/>
        <v>0</v>
      </c>
      <c r="M58" s="246"/>
      <c r="N58" s="244"/>
      <c r="O58" s="126">
        <f t="shared" si="7"/>
        <v>0</v>
      </c>
      <c r="P58" s="76"/>
      <c r="R58" s="46"/>
      <c r="S58" s="46"/>
      <c r="T58" s="46"/>
    </row>
    <row r="59" spans="1:20" ht="23.25" customHeight="1" x14ac:dyDescent="0.25">
      <c r="A59" s="247">
        <v>1140</v>
      </c>
      <c r="B59" s="117" t="s">
        <v>74</v>
      </c>
      <c r="C59" s="118">
        <f t="shared" si="3"/>
        <v>23663</v>
      </c>
      <c r="D59" s="248">
        <f>SUM(D60:D66)</f>
        <v>19187</v>
      </c>
      <c r="E59" s="249">
        <f>SUM(E60:E66)</f>
        <v>0</v>
      </c>
      <c r="F59" s="250">
        <f>D59+E59</f>
        <v>19187</v>
      </c>
      <c r="G59" s="248">
        <f>SUM(G60:G66)</f>
        <v>4476</v>
      </c>
      <c r="H59" s="251">
        <f>SUM(H60:H66)</f>
        <v>0</v>
      </c>
      <c r="I59" s="252">
        <f t="shared" si="5"/>
        <v>4476</v>
      </c>
      <c r="J59" s="248">
        <f>SUM(J60:J66)</f>
        <v>0</v>
      </c>
      <c r="K59" s="251">
        <f>SUM(K60:K66)</f>
        <v>0</v>
      </c>
      <c r="L59" s="252">
        <f t="shared" si="6"/>
        <v>0</v>
      </c>
      <c r="M59" s="253">
        <f>SUM(M60:M66)</f>
        <v>0</v>
      </c>
      <c r="N59" s="249">
        <f>SUM(N60:N66)</f>
        <v>0</v>
      </c>
      <c r="O59" s="252">
        <f t="shared" si="7"/>
        <v>0</v>
      </c>
      <c r="P59" s="76"/>
      <c r="R59" s="46"/>
      <c r="S59" s="46"/>
      <c r="T59" s="46"/>
    </row>
    <row r="60" spans="1:20" x14ac:dyDescent="0.25">
      <c r="A60" s="68">
        <v>1141</v>
      </c>
      <c r="B60" s="117" t="s">
        <v>75</v>
      </c>
      <c r="C60" s="118">
        <f t="shared" si="3"/>
        <v>3154</v>
      </c>
      <c r="D60" s="124">
        <v>3154</v>
      </c>
      <c r="E60" s="244"/>
      <c r="F60" s="245">
        <f t="shared" si="4"/>
        <v>3154</v>
      </c>
      <c r="G60" s="124"/>
      <c r="H60" s="125"/>
      <c r="I60" s="126">
        <f t="shared" si="5"/>
        <v>0</v>
      </c>
      <c r="J60" s="124"/>
      <c r="K60" s="125"/>
      <c r="L60" s="126">
        <f t="shared" si="6"/>
        <v>0</v>
      </c>
      <c r="M60" s="246"/>
      <c r="N60" s="244"/>
      <c r="O60" s="126">
        <f t="shared" si="7"/>
        <v>0</v>
      </c>
      <c r="P60" s="76"/>
      <c r="R60" s="46"/>
      <c r="S60" s="46"/>
      <c r="T60" s="46"/>
    </row>
    <row r="61" spans="1:20" ht="24.75" customHeight="1" x14ac:dyDescent="0.25">
      <c r="A61" s="68">
        <v>1142</v>
      </c>
      <c r="B61" s="117" t="s">
        <v>76</v>
      </c>
      <c r="C61" s="118">
        <f t="shared" si="3"/>
        <v>778</v>
      </c>
      <c r="D61" s="124">
        <v>778</v>
      </c>
      <c r="E61" s="244"/>
      <c r="F61" s="245">
        <f t="shared" si="4"/>
        <v>778</v>
      </c>
      <c r="G61" s="124"/>
      <c r="H61" s="125"/>
      <c r="I61" s="126">
        <f t="shared" si="5"/>
        <v>0</v>
      </c>
      <c r="J61" s="124"/>
      <c r="K61" s="125"/>
      <c r="L61" s="126">
        <f t="shared" si="6"/>
        <v>0</v>
      </c>
      <c r="M61" s="246"/>
      <c r="N61" s="244"/>
      <c r="O61" s="126">
        <f t="shared" si="7"/>
        <v>0</v>
      </c>
      <c r="P61" s="76"/>
      <c r="R61" s="46"/>
      <c r="S61" s="46"/>
      <c r="T61" s="46"/>
    </row>
    <row r="62" spans="1:20" ht="24" x14ac:dyDescent="0.25">
      <c r="A62" s="68">
        <v>1145</v>
      </c>
      <c r="B62" s="117" t="s">
        <v>77</v>
      </c>
      <c r="C62" s="118">
        <f t="shared" si="3"/>
        <v>0</v>
      </c>
      <c r="D62" s="124"/>
      <c r="E62" s="244"/>
      <c r="F62" s="245">
        <f t="shared" si="4"/>
        <v>0</v>
      </c>
      <c r="G62" s="124"/>
      <c r="H62" s="125"/>
      <c r="I62" s="126">
        <f t="shared" si="5"/>
        <v>0</v>
      </c>
      <c r="J62" s="124"/>
      <c r="K62" s="125"/>
      <c r="L62" s="126">
        <f t="shared" si="6"/>
        <v>0</v>
      </c>
      <c r="M62" s="246"/>
      <c r="N62" s="244"/>
      <c r="O62" s="126">
        <f t="shared" si="7"/>
        <v>0</v>
      </c>
      <c r="P62" s="76"/>
      <c r="R62" s="46"/>
      <c r="S62" s="46"/>
      <c r="T62" s="46"/>
    </row>
    <row r="63" spans="1:20" ht="27.75" customHeight="1" x14ac:dyDescent="0.25">
      <c r="A63" s="68">
        <v>1146</v>
      </c>
      <c r="B63" s="117" t="s">
        <v>78</v>
      </c>
      <c r="C63" s="118">
        <f t="shared" si="3"/>
        <v>0</v>
      </c>
      <c r="D63" s="124"/>
      <c r="E63" s="244"/>
      <c r="F63" s="245">
        <f t="shared" si="4"/>
        <v>0</v>
      </c>
      <c r="G63" s="124"/>
      <c r="H63" s="125"/>
      <c r="I63" s="126">
        <f t="shared" si="5"/>
        <v>0</v>
      </c>
      <c r="J63" s="124"/>
      <c r="K63" s="125"/>
      <c r="L63" s="126">
        <f t="shared" si="6"/>
        <v>0</v>
      </c>
      <c r="M63" s="246"/>
      <c r="N63" s="244"/>
      <c r="O63" s="126">
        <f t="shared" si="7"/>
        <v>0</v>
      </c>
      <c r="P63" s="76"/>
      <c r="R63" s="46"/>
      <c r="S63" s="46"/>
      <c r="T63" s="46"/>
    </row>
    <row r="64" spans="1:20" x14ac:dyDescent="0.25">
      <c r="A64" s="68">
        <v>1147</v>
      </c>
      <c r="B64" s="117" t="s">
        <v>79</v>
      </c>
      <c r="C64" s="118">
        <f t="shared" si="3"/>
        <v>2762</v>
      </c>
      <c r="D64" s="124">
        <v>2762</v>
      </c>
      <c r="E64" s="244"/>
      <c r="F64" s="245">
        <f t="shared" si="4"/>
        <v>2762</v>
      </c>
      <c r="G64" s="124"/>
      <c r="H64" s="125"/>
      <c r="I64" s="126">
        <f t="shared" si="5"/>
        <v>0</v>
      </c>
      <c r="J64" s="124"/>
      <c r="K64" s="125"/>
      <c r="L64" s="126">
        <f t="shared" si="6"/>
        <v>0</v>
      </c>
      <c r="M64" s="246"/>
      <c r="N64" s="244"/>
      <c r="O64" s="126">
        <f t="shared" si="7"/>
        <v>0</v>
      </c>
      <c r="P64" s="76"/>
      <c r="R64" s="46"/>
      <c r="S64" s="46"/>
      <c r="T64" s="46"/>
    </row>
    <row r="65" spans="1:20" x14ac:dyDescent="0.25">
      <c r="A65" s="68">
        <v>1148</v>
      </c>
      <c r="B65" s="117" t="s">
        <v>80</v>
      </c>
      <c r="C65" s="118">
        <f t="shared" si="3"/>
        <v>12037</v>
      </c>
      <c r="D65" s="124">
        <v>12037</v>
      </c>
      <c r="E65" s="244"/>
      <c r="F65" s="245">
        <f t="shared" si="4"/>
        <v>12037</v>
      </c>
      <c r="G65" s="124"/>
      <c r="H65" s="125"/>
      <c r="I65" s="126">
        <f t="shared" si="5"/>
        <v>0</v>
      </c>
      <c r="J65" s="124"/>
      <c r="K65" s="125"/>
      <c r="L65" s="126">
        <f t="shared" si="6"/>
        <v>0</v>
      </c>
      <c r="M65" s="246"/>
      <c r="N65" s="244"/>
      <c r="O65" s="126">
        <f t="shared" si="7"/>
        <v>0</v>
      </c>
      <c r="P65" s="76"/>
      <c r="R65" s="46"/>
      <c r="S65" s="46"/>
      <c r="T65" s="46"/>
    </row>
    <row r="66" spans="1:20" ht="37.5" customHeight="1" x14ac:dyDescent="0.25">
      <c r="A66" s="68">
        <v>1149</v>
      </c>
      <c r="B66" s="117" t="s">
        <v>81</v>
      </c>
      <c r="C66" s="118">
        <f t="shared" si="3"/>
        <v>4932</v>
      </c>
      <c r="D66" s="124">
        <v>456</v>
      </c>
      <c r="E66" s="244"/>
      <c r="F66" s="245">
        <f t="shared" si="4"/>
        <v>456</v>
      </c>
      <c r="G66" s="124">
        <v>4476</v>
      </c>
      <c r="H66" s="125"/>
      <c r="I66" s="126">
        <f t="shared" si="5"/>
        <v>4476</v>
      </c>
      <c r="J66" s="124"/>
      <c r="K66" s="125"/>
      <c r="L66" s="126">
        <f t="shared" si="6"/>
        <v>0</v>
      </c>
      <c r="M66" s="246"/>
      <c r="N66" s="244"/>
      <c r="O66" s="126">
        <f t="shared" si="7"/>
        <v>0</v>
      </c>
      <c r="P66" s="76"/>
      <c r="R66" s="46"/>
      <c r="S66" s="46"/>
      <c r="T66" s="46"/>
    </row>
    <row r="67" spans="1:20" ht="36" x14ac:dyDescent="0.25">
      <c r="A67" s="234">
        <v>1150</v>
      </c>
      <c r="B67" s="164" t="s">
        <v>82</v>
      </c>
      <c r="C67" s="118">
        <f t="shared" si="3"/>
        <v>0</v>
      </c>
      <c r="D67" s="254"/>
      <c r="E67" s="255"/>
      <c r="F67" s="256">
        <f t="shared" si="4"/>
        <v>0</v>
      </c>
      <c r="G67" s="254"/>
      <c r="H67" s="257"/>
      <c r="I67" s="258">
        <f t="shared" si="5"/>
        <v>0</v>
      </c>
      <c r="J67" s="254"/>
      <c r="K67" s="257"/>
      <c r="L67" s="258">
        <f t="shared" si="6"/>
        <v>0</v>
      </c>
      <c r="M67" s="259"/>
      <c r="N67" s="255"/>
      <c r="O67" s="258">
        <f t="shared" si="7"/>
        <v>0</v>
      </c>
      <c r="P67" s="174"/>
      <c r="R67" s="46"/>
      <c r="S67" s="46"/>
      <c r="T67" s="46"/>
    </row>
    <row r="68" spans="1:20" ht="36" x14ac:dyDescent="0.25">
      <c r="A68" s="90">
        <v>1200</v>
      </c>
      <c r="B68" s="227" t="s">
        <v>83</v>
      </c>
      <c r="C68" s="91">
        <f t="shared" si="3"/>
        <v>104962</v>
      </c>
      <c r="D68" s="102">
        <f>SUM(D69:D70)</f>
        <v>67650</v>
      </c>
      <c r="E68" s="228">
        <f>SUM(E69:E70)</f>
        <v>0</v>
      </c>
      <c r="F68" s="229">
        <f>D68+E68</f>
        <v>67650</v>
      </c>
      <c r="G68" s="102">
        <f>SUM(G69:G70)</f>
        <v>37312</v>
      </c>
      <c r="H68" s="103">
        <f>SUM(H69:H70)</f>
        <v>0</v>
      </c>
      <c r="I68" s="104">
        <f t="shared" si="5"/>
        <v>37312</v>
      </c>
      <c r="J68" s="102">
        <f>SUM(J69:J70)</f>
        <v>0</v>
      </c>
      <c r="K68" s="103">
        <f>SUM(K69:K70)</f>
        <v>0</v>
      </c>
      <c r="L68" s="104">
        <f t="shared" si="6"/>
        <v>0</v>
      </c>
      <c r="M68" s="260">
        <f>SUM(M69:M70)</f>
        <v>0</v>
      </c>
      <c r="N68" s="228">
        <f>SUM(N69:N70)</f>
        <v>0</v>
      </c>
      <c r="O68" s="104">
        <f t="shared" si="7"/>
        <v>0</v>
      </c>
      <c r="P68" s="100"/>
      <c r="R68" s="46"/>
      <c r="S68" s="46"/>
      <c r="T68" s="46"/>
    </row>
    <row r="69" spans="1:20" ht="24" x14ac:dyDescent="0.25">
      <c r="A69" s="441">
        <v>1210</v>
      </c>
      <c r="B69" s="106" t="s">
        <v>84</v>
      </c>
      <c r="C69" s="107">
        <f>F69+I69+L69+O69</f>
        <v>84054</v>
      </c>
      <c r="D69" s="113">
        <v>47582</v>
      </c>
      <c r="E69" s="241"/>
      <c r="F69" s="242">
        <f t="shared" si="4"/>
        <v>47582</v>
      </c>
      <c r="G69" s="113">
        <v>36472</v>
      </c>
      <c r="H69" s="114"/>
      <c r="I69" s="115">
        <f t="shared" si="5"/>
        <v>36472</v>
      </c>
      <c r="J69" s="113"/>
      <c r="K69" s="114"/>
      <c r="L69" s="115">
        <f t="shared" si="6"/>
        <v>0</v>
      </c>
      <c r="M69" s="243"/>
      <c r="N69" s="241"/>
      <c r="O69" s="115">
        <f t="shared" si="7"/>
        <v>0</v>
      </c>
      <c r="P69" s="66"/>
      <c r="R69" s="46"/>
      <c r="S69" s="46"/>
      <c r="T69" s="46"/>
    </row>
    <row r="70" spans="1:20" ht="24" x14ac:dyDescent="0.25">
      <c r="A70" s="247">
        <v>1220</v>
      </c>
      <c r="B70" s="117" t="s">
        <v>85</v>
      </c>
      <c r="C70" s="118">
        <f t="shared" si="3"/>
        <v>20908</v>
      </c>
      <c r="D70" s="248">
        <f>SUM(D71:D75)</f>
        <v>20068</v>
      </c>
      <c r="E70" s="249">
        <f>SUM(E71:E75)</f>
        <v>0</v>
      </c>
      <c r="F70" s="250">
        <f t="shared" si="4"/>
        <v>20068</v>
      </c>
      <c r="G70" s="248">
        <f>SUM(G71:G75)</f>
        <v>840</v>
      </c>
      <c r="H70" s="251">
        <f>SUM(H71:H75)</f>
        <v>0</v>
      </c>
      <c r="I70" s="252">
        <f t="shared" si="5"/>
        <v>840</v>
      </c>
      <c r="J70" s="248">
        <f>SUM(J71:J75)</f>
        <v>0</v>
      </c>
      <c r="K70" s="251">
        <f>SUM(K71:K75)</f>
        <v>0</v>
      </c>
      <c r="L70" s="252">
        <f t="shared" si="6"/>
        <v>0</v>
      </c>
      <c r="M70" s="253">
        <f>SUM(M71:M75)</f>
        <v>0</v>
      </c>
      <c r="N70" s="249">
        <f>SUM(N71:N75)</f>
        <v>0</v>
      </c>
      <c r="O70" s="252">
        <f t="shared" si="7"/>
        <v>0</v>
      </c>
      <c r="P70" s="76"/>
      <c r="R70" s="46"/>
      <c r="S70" s="46"/>
      <c r="T70" s="46"/>
    </row>
    <row r="71" spans="1:20" ht="60" x14ac:dyDescent="0.25">
      <c r="A71" s="68">
        <v>1221</v>
      </c>
      <c r="B71" s="117" t="s">
        <v>86</v>
      </c>
      <c r="C71" s="118">
        <f t="shared" si="3"/>
        <v>11456</v>
      </c>
      <c r="D71" s="124">
        <v>10830</v>
      </c>
      <c r="E71" s="244">
        <v>-214</v>
      </c>
      <c r="F71" s="245">
        <f t="shared" si="4"/>
        <v>10616</v>
      </c>
      <c r="G71" s="124">
        <v>840</v>
      </c>
      <c r="H71" s="125"/>
      <c r="I71" s="126">
        <f t="shared" si="5"/>
        <v>840</v>
      </c>
      <c r="J71" s="124"/>
      <c r="K71" s="125"/>
      <c r="L71" s="126">
        <f t="shared" si="6"/>
        <v>0</v>
      </c>
      <c r="M71" s="246"/>
      <c r="N71" s="244"/>
      <c r="O71" s="126">
        <f t="shared" si="7"/>
        <v>0</v>
      </c>
      <c r="P71" s="76" t="s">
        <v>594</v>
      </c>
      <c r="R71" s="46"/>
      <c r="S71" s="46"/>
      <c r="T71" s="46"/>
    </row>
    <row r="72" spans="1:20" x14ac:dyDescent="0.25">
      <c r="A72" s="68">
        <v>1223</v>
      </c>
      <c r="B72" s="117" t="s">
        <v>87</v>
      </c>
      <c r="C72" s="118">
        <f t="shared" si="3"/>
        <v>0</v>
      </c>
      <c r="D72" s="124"/>
      <c r="E72" s="244"/>
      <c r="F72" s="245">
        <f t="shared" si="4"/>
        <v>0</v>
      </c>
      <c r="G72" s="124"/>
      <c r="H72" s="125"/>
      <c r="I72" s="126">
        <f t="shared" si="5"/>
        <v>0</v>
      </c>
      <c r="J72" s="124"/>
      <c r="K72" s="125"/>
      <c r="L72" s="126">
        <f t="shared" si="6"/>
        <v>0</v>
      </c>
      <c r="M72" s="246"/>
      <c r="N72" s="244"/>
      <c r="O72" s="126">
        <f t="shared" si="7"/>
        <v>0</v>
      </c>
      <c r="P72" s="76"/>
      <c r="R72" s="46"/>
      <c r="S72" s="46"/>
      <c r="T72" s="46"/>
    </row>
    <row r="73" spans="1:20" x14ac:dyDescent="0.25">
      <c r="A73" s="68">
        <v>1225</v>
      </c>
      <c r="B73" s="117" t="s">
        <v>88</v>
      </c>
      <c r="C73" s="118">
        <f t="shared" si="3"/>
        <v>0</v>
      </c>
      <c r="D73" s="124"/>
      <c r="E73" s="244"/>
      <c r="F73" s="245">
        <f t="shared" si="4"/>
        <v>0</v>
      </c>
      <c r="G73" s="124"/>
      <c r="H73" s="125"/>
      <c r="I73" s="126">
        <f t="shared" si="5"/>
        <v>0</v>
      </c>
      <c r="J73" s="124"/>
      <c r="K73" s="125"/>
      <c r="L73" s="126">
        <f t="shared" si="6"/>
        <v>0</v>
      </c>
      <c r="M73" s="246"/>
      <c r="N73" s="244"/>
      <c r="O73" s="126">
        <f t="shared" si="7"/>
        <v>0</v>
      </c>
      <c r="P73" s="76"/>
      <c r="R73" s="46"/>
      <c r="S73" s="46"/>
      <c r="T73" s="46"/>
    </row>
    <row r="74" spans="1:20" ht="36" x14ac:dyDescent="0.25">
      <c r="A74" s="68">
        <v>1227</v>
      </c>
      <c r="B74" s="117" t="s">
        <v>89</v>
      </c>
      <c r="C74" s="118">
        <f t="shared" si="3"/>
        <v>9178</v>
      </c>
      <c r="D74" s="124">
        <v>9178</v>
      </c>
      <c r="E74" s="244"/>
      <c r="F74" s="245">
        <f t="shared" si="4"/>
        <v>9178</v>
      </c>
      <c r="G74" s="124"/>
      <c r="H74" s="125"/>
      <c r="I74" s="126">
        <f t="shared" si="5"/>
        <v>0</v>
      </c>
      <c r="J74" s="124"/>
      <c r="K74" s="125"/>
      <c r="L74" s="126">
        <f t="shared" si="6"/>
        <v>0</v>
      </c>
      <c r="M74" s="246"/>
      <c r="N74" s="244"/>
      <c r="O74" s="126">
        <f t="shared" si="7"/>
        <v>0</v>
      </c>
      <c r="P74" s="76"/>
      <c r="R74" s="46"/>
      <c r="S74" s="46"/>
      <c r="T74" s="46"/>
    </row>
    <row r="75" spans="1:20" ht="60" x14ac:dyDescent="0.25">
      <c r="A75" s="68">
        <v>1228</v>
      </c>
      <c r="B75" s="117" t="s">
        <v>90</v>
      </c>
      <c r="C75" s="118">
        <f t="shared" si="3"/>
        <v>274</v>
      </c>
      <c r="D75" s="124">
        <v>60</v>
      </c>
      <c r="E75" s="244">
        <v>214</v>
      </c>
      <c r="F75" s="245">
        <f t="shared" si="4"/>
        <v>274</v>
      </c>
      <c r="G75" s="124"/>
      <c r="H75" s="125"/>
      <c r="I75" s="126">
        <f t="shared" si="5"/>
        <v>0</v>
      </c>
      <c r="J75" s="124"/>
      <c r="K75" s="125"/>
      <c r="L75" s="126">
        <f t="shared" si="6"/>
        <v>0</v>
      </c>
      <c r="M75" s="246"/>
      <c r="N75" s="244"/>
      <c r="O75" s="126">
        <f t="shared" si="7"/>
        <v>0</v>
      </c>
      <c r="P75" s="76" t="s">
        <v>595</v>
      </c>
      <c r="R75" s="46"/>
      <c r="S75" s="46"/>
      <c r="T75" s="46"/>
    </row>
    <row r="76" spans="1:20" ht="15" customHeight="1" x14ac:dyDescent="0.25">
      <c r="A76" s="218">
        <v>2000</v>
      </c>
      <c r="B76" s="218" t="s">
        <v>91</v>
      </c>
      <c r="C76" s="219">
        <f t="shared" si="3"/>
        <v>171589</v>
      </c>
      <c r="D76" s="220">
        <f>SUM(D77,D84,D131,D165,D166,D173)</f>
        <v>151996</v>
      </c>
      <c r="E76" s="221">
        <f>SUM(E77,E84,E131,E165,E166,E173)</f>
        <v>0</v>
      </c>
      <c r="F76" s="222">
        <f t="shared" si="4"/>
        <v>151996</v>
      </c>
      <c r="G76" s="220">
        <f>SUM(G77,G84,G131,G165,G166,G173)</f>
        <v>650</v>
      </c>
      <c r="H76" s="223">
        <f>SUM(H77,H84,H131,H165,H166,H173)</f>
        <v>0</v>
      </c>
      <c r="I76" s="224">
        <f t="shared" si="5"/>
        <v>650</v>
      </c>
      <c r="J76" s="220">
        <f>SUM(J77,J84,J131,J165,J166,J173)</f>
        <v>18943</v>
      </c>
      <c r="K76" s="223">
        <f>SUM(K77,K84,K131,K165,K166,K173)</f>
        <v>0</v>
      </c>
      <c r="L76" s="224">
        <f t="shared" si="6"/>
        <v>18943</v>
      </c>
      <c r="M76" s="225">
        <f>SUM(M77,M84,M131,M165,M166,M173)</f>
        <v>0</v>
      </c>
      <c r="N76" s="221">
        <f>SUM(N77,N84,N131,N165,N166,N173)</f>
        <v>0</v>
      </c>
      <c r="O76" s="224">
        <f t="shared" si="7"/>
        <v>0</v>
      </c>
      <c r="P76" s="226"/>
      <c r="R76" s="46"/>
      <c r="S76" s="46"/>
      <c r="T76" s="46"/>
    </row>
    <row r="77" spans="1:20" ht="36" customHeight="1" x14ac:dyDescent="0.25">
      <c r="A77" s="90">
        <v>2100</v>
      </c>
      <c r="B77" s="227" t="s">
        <v>92</v>
      </c>
      <c r="C77" s="91">
        <f t="shared" si="3"/>
        <v>0</v>
      </c>
      <c r="D77" s="102">
        <f>SUM(D78,D81)</f>
        <v>0</v>
      </c>
      <c r="E77" s="228">
        <f>SUM(E78,E81)</f>
        <v>0</v>
      </c>
      <c r="F77" s="229">
        <f t="shared" si="4"/>
        <v>0</v>
      </c>
      <c r="G77" s="102">
        <f>SUM(G78,G81)</f>
        <v>0</v>
      </c>
      <c r="H77" s="103">
        <f>SUM(H78,H81)</f>
        <v>0</v>
      </c>
      <c r="I77" s="104">
        <f t="shared" si="5"/>
        <v>0</v>
      </c>
      <c r="J77" s="102">
        <f>SUM(J78,J81)</f>
        <v>0</v>
      </c>
      <c r="K77" s="103">
        <f>SUM(K78,K81)</f>
        <v>0</v>
      </c>
      <c r="L77" s="104">
        <f t="shared" si="6"/>
        <v>0</v>
      </c>
      <c r="M77" s="260">
        <f>SUM(M78,M81)</f>
        <v>0</v>
      </c>
      <c r="N77" s="228">
        <f>SUM(N78,N81)</f>
        <v>0</v>
      </c>
      <c r="O77" s="104">
        <f t="shared" si="7"/>
        <v>0</v>
      </c>
      <c r="P77" s="100"/>
      <c r="R77" s="46"/>
      <c r="S77" s="46"/>
      <c r="T77" s="46"/>
    </row>
    <row r="78" spans="1:20" ht="35.25" customHeight="1" x14ac:dyDescent="0.25">
      <c r="A78" s="441">
        <v>2110</v>
      </c>
      <c r="B78" s="106" t="s">
        <v>93</v>
      </c>
      <c r="C78" s="107">
        <f t="shared" si="3"/>
        <v>0</v>
      </c>
      <c r="D78" s="262">
        <f>SUM(D79:D80)</f>
        <v>0</v>
      </c>
      <c r="E78" s="263">
        <f>SUM(E79:E80)</f>
        <v>0</v>
      </c>
      <c r="F78" s="264">
        <f t="shared" si="4"/>
        <v>0</v>
      </c>
      <c r="G78" s="262">
        <f>SUM(G79:G80)</f>
        <v>0</v>
      </c>
      <c r="H78" s="265">
        <f>SUM(H79:H80)</f>
        <v>0</v>
      </c>
      <c r="I78" s="266">
        <f t="shared" si="5"/>
        <v>0</v>
      </c>
      <c r="J78" s="262">
        <f>SUM(J79:J80)</f>
        <v>0</v>
      </c>
      <c r="K78" s="265">
        <f>SUM(K79:K80)</f>
        <v>0</v>
      </c>
      <c r="L78" s="266">
        <f t="shared" si="6"/>
        <v>0</v>
      </c>
      <c r="M78" s="267">
        <f>SUM(M79:M80)</f>
        <v>0</v>
      </c>
      <c r="N78" s="263">
        <f>SUM(N79:N80)</f>
        <v>0</v>
      </c>
      <c r="O78" s="266">
        <f t="shared" si="7"/>
        <v>0</v>
      </c>
      <c r="P78" s="66"/>
      <c r="R78" s="46"/>
      <c r="S78" s="46"/>
      <c r="T78" s="46"/>
    </row>
    <row r="79" spans="1:20" x14ac:dyDescent="0.25">
      <c r="A79" s="68">
        <v>2111</v>
      </c>
      <c r="B79" s="117" t="s">
        <v>94</v>
      </c>
      <c r="C79" s="118">
        <f t="shared" si="3"/>
        <v>0</v>
      </c>
      <c r="D79" s="124"/>
      <c r="E79" s="244"/>
      <c r="F79" s="245">
        <f t="shared" si="4"/>
        <v>0</v>
      </c>
      <c r="G79" s="124"/>
      <c r="H79" s="125"/>
      <c r="I79" s="126">
        <f t="shared" si="5"/>
        <v>0</v>
      </c>
      <c r="J79" s="124"/>
      <c r="K79" s="125"/>
      <c r="L79" s="126">
        <f t="shared" si="6"/>
        <v>0</v>
      </c>
      <c r="M79" s="246"/>
      <c r="N79" s="244"/>
      <c r="O79" s="126">
        <f t="shared" si="7"/>
        <v>0</v>
      </c>
      <c r="P79" s="76"/>
      <c r="R79" s="46"/>
      <c r="S79" s="46"/>
      <c r="T79" s="46"/>
    </row>
    <row r="80" spans="1:20" ht="24" x14ac:dyDescent="0.25">
      <c r="A80" s="68">
        <v>2112</v>
      </c>
      <c r="B80" s="117" t="s">
        <v>95</v>
      </c>
      <c r="C80" s="118">
        <f t="shared" si="3"/>
        <v>0</v>
      </c>
      <c r="D80" s="124"/>
      <c r="E80" s="244"/>
      <c r="F80" s="245">
        <f t="shared" si="4"/>
        <v>0</v>
      </c>
      <c r="G80" s="124"/>
      <c r="H80" s="125"/>
      <c r="I80" s="126">
        <f t="shared" si="5"/>
        <v>0</v>
      </c>
      <c r="J80" s="124"/>
      <c r="K80" s="125"/>
      <c r="L80" s="126">
        <f t="shared" si="6"/>
        <v>0</v>
      </c>
      <c r="M80" s="246"/>
      <c r="N80" s="244"/>
      <c r="O80" s="126">
        <f t="shared" si="7"/>
        <v>0</v>
      </c>
      <c r="P80" s="76"/>
      <c r="R80" s="46"/>
      <c r="S80" s="46"/>
      <c r="T80" s="46"/>
    </row>
    <row r="81" spans="1:20" ht="33" customHeight="1" x14ac:dyDescent="0.25">
      <c r="A81" s="247">
        <v>2120</v>
      </c>
      <c r="B81" s="117" t="s">
        <v>96</v>
      </c>
      <c r="C81" s="118">
        <f t="shared" si="3"/>
        <v>0</v>
      </c>
      <c r="D81" s="248">
        <f>SUM(D82:D83)</f>
        <v>0</v>
      </c>
      <c r="E81" s="249">
        <f>SUM(E82:E83)</f>
        <v>0</v>
      </c>
      <c r="F81" s="250">
        <f t="shared" si="4"/>
        <v>0</v>
      </c>
      <c r="G81" s="248">
        <f>SUM(G82:G83)</f>
        <v>0</v>
      </c>
      <c r="H81" s="251">
        <f>SUM(H82:H83)</f>
        <v>0</v>
      </c>
      <c r="I81" s="252">
        <f t="shared" si="5"/>
        <v>0</v>
      </c>
      <c r="J81" s="248">
        <f>SUM(J82:J83)</f>
        <v>0</v>
      </c>
      <c r="K81" s="251">
        <f>SUM(K82:K83)</f>
        <v>0</v>
      </c>
      <c r="L81" s="252">
        <f t="shared" si="6"/>
        <v>0</v>
      </c>
      <c r="M81" s="253">
        <f>SUM(M82:M83)</f>
        <v>0</v>
      </c>
      <c r="N81" s="249">
        <f>SUM(N82:N83)</f>
        <v>0</v>
      </c>
      <c r="O81" s="252">
        <f t="shared" si="7"/>
        <v>0</v>
      </c>
      <c r="P81" s="76"/>
      <c r="R81" s="46"/>
      <c r="S81" s="46"/>
      <c r="T81" s="46"/>
    </row>
    <row r="82" spans="1:20" x14ac:dyDescent="0.25">
      <c r="A82" s="68">
        <v>2121</v>
      </c>
      <c r="B82" s="117" t="s">
        <v>94</v>
      </c>
      <c r="C82" s="118">
        <f t="shared" si="3"/>
        <v>0</v>
      </c>
      <c r="D82" s="124"/>
      <c r="E82" s="244"/>
      <c r="F82" s="245">
        <f t="shared" si="4"/>
        <v>0</v>
      </c>
      <c r="G82" s="124"/>
      <c r="H82" s="125"/>
      <c r="I82" s="126">
        <f t="shared" si="5"/>
        <v>0</v>
      </c>
      <c r="J82" s="124"/>
      <c r="K82" s="125"/>
      <c r="L82" s="126">
        <f t="shared" si="6"/>
        <v>0</v>
      </c>
      <c r="M82" s="246"/>
      <c r="N82" s="244"/>
      <c r="O82" s="126">
        <f t="shared" si="7"/>
        <v>0</v>
      </c>
      <c r="P82" s="76"/>
      <c r="R82" s="46"/>
      <c r="S82" s="46"/>
      <c r="T82" s="46"/>
    </row>
    <row r="83" spans="1:20" ht="24" x14ac:dyDescent="0.25">
      <c r="A83" s="68">
        <v>2122</v>
      </c>
      <c r="B83" s="117" t="s">
        <v>95</v>
      </c>
      <c r="C83" s="118">
        <f t="shared" si="3"/>
        <v>0</v>
      </c>
      <c r="D83" s="124"/>
      <c r="E83" s="244"/>
      <c r="F83" s="245">
        <f t="shared" si="4"/>
        <v>0</v>
      </c>
      <c r="G83" s="124"/>
      <c r="H83" s="125"/>
      <c r="I83" s="126">
        <f t="shared" si="5"/>
        <v>0</v>
      </c>
      <c r="J83" s="124"/>
      <c r="K83" s="125"/>
      <c r="L83" s="126">
        <f t="shared" si="6"/>
        <v>0</v>
      </c>
      <c r="M83" s="246"/>
      <c r="N83" s="244"/>
      <c r="O83" s="126">
        <f t="shared" si="7"/>
        <v>0</v>
      </c>
      <c r="P83" s="76"/>
      <c r="R83" s="46"/>
      <c r="S83" s="46"/>
      <c r="T83" s="46"/>
    </row>
    <row r="84" spans="1:20" x14ac:dyDescent="0.25">
      <c r="A84" s="90">
        <v>2200</v>
      </c>
      <c r="B84" s="227" t="s">
        <v>97</v>
      </c>
      <c r="C84" s="268">
        <f t="shared" si="3"/>
        <v>130256</v>
      </c>
      <c r="D84" s="102">
        <f>SUM(D85,D90,D96,D104,D113,D117,D123,D129)</f>
        <v>130256</v>
      </c>
      <c r="E84" s="228">
        <f>SUM(E85,E90,E96,E104,E113,E117,E123,E129)</f>
        <v>0</v>
      </c>
      <c r="F84" s="229">
        <f t="shared" si="4"/>
        <v>130256</v>
      </c>
      <c r="G84" s="102">
        <f>SUM(G85,G90,G96,G104,G113,G117,G123,G129)</f>
        <v>0</v>
      </c>
      <c r="H84" s="103">
        <f>SUM(H85,H90,H96,H104,H113,H117,H123,H129)</f>
        <v>0</v>
      </c>
      <c r="I84" s="104">
        <f t="shared" si="5"/>
        <v>0</v>
      </c>
      <c r="J84" s="102">
        <f>SUM(J85,J90,J96,J104,J113,J117,J123,J129)</f>
        <v>0</v>
      </c>
      <c r="K84" s="103">
        <f>SUM(K85,K90,K96,K104,K113,K117,K123,K129)</f>
        <v>0</v>
      </c>
      <c r="L84" s="104">
        <f t="shared" si="6"/>
        <v>0</v>
      </c>
      <c r="M84" s="269">
        <f>SUM(M85,M90,M96,M104,M113,M117,M123,M129)</f>
        <v>0</v>
      </c>
      <c r="N84" s="270">
        <f>SUM(N85,N90,N96,N104,N113,N117,N123,N129)</f>
        <v>0</v>
      </c>
      <c r="O84" s="271">
        <f t="shared" si="7"/>
        <v>0</v>
      </c>
      <c r="P84" s="272"/>
      <c r="R84" s="46"/>
      <c r="S84" s="46"/>
      <c r="T84" s="46"/>
    </row>
    <row r="85" spans="1:20" ht="24" x14ac:dyDescent="0.25">
      <c r="A85" s="234">
        <v>2210</v>
      </c>
      <c r="B85" s="164" t="s">
        <v>98</v>
      </c>
      <c r="C85" s="176">
        <f t="shared" si="3"/>
        <v>3798</v>
      </c>
      <c r="D85" s="235">
        <f>SUM(D86:D89)</f>
        <v>3798</v>
      </c>
      <c r="E85" s="236">
        <f>SUM(E86:E89)</f>
        <v>0</v>
      </c>
      <c r="F85" s="237">
        <f t="shared" si="4"/>
        <v>3798</v>
      </c>
      <c r="G85" s="235">
        <f>SUM(G86:G89)</f>
        <v>0</v>
      </c>
      <c r="H85" s="238">
        <f>SUM(H86:H89)</f>
        <v>0</v>
      </c>
      <c r="I85" s="239">
        <f t="shared" si="5"/>
        <v>0</v>
      </c>
      <c r="J85" s="235">
        <f>SUM(J86:J89)</f>
        <v>0</v>
      </c>
      <c r="K85" s="238">
        <f>SUM(K86:K89)</f>
        <v>0</v>
      </c>
      <c r="L85" s="239">
        <f t="shared" si="6"/>
        <v>0</v>
      </c>
      <c r="M85" s="240">
        <f>SUM(M86:M89)</f>
        <v>0</v>
      </c>
      <c r="N85" s="236">
        <f>SUM(N86:N89)</f>
        <v>0</v>
      </c>
      <c r="O85" s="239">
        <f t="shared" si="7"/>
        <v>0</v>
      </c>
      <c r="P85" s="174"/>
      <c r="R85" s="46"/>
      <c r="S85" s="46"/>
      <c r="T85" s="46"/>
    </row>
    <row r="86" spans="1:20" ht="24" x14ac:dyDescent="0.25">
      <c r="A86" s="58">
        <v>2211</v>
      </c>
      <c r="B86" s="106" t="s">
        <v>99</v>
      </c>
      <c r="C86" s="118">
        <f t="shared" si="3"/>
        <v>0</v>
      </c>
      <c r="D86" s="113"/>
      <c r="E86" s="241"/>
      <c r="F86" s="242">
        <f t="shared" si="4"/>
        <v>0</v>
      </c>
      <c r="G86" s="113"/>
      <c r="H86" s="114"/>
      <c r="I86" s="115">
        <f t="shared" si="5"/>
        <v>0</v>
      </c>
      <c r="J86" s="113"/>
      <c r="K86" s="114"/>
      <c r="L86" s="115">
        <f t="shared" si="6"/>
        <v>0</v>
      </c>
      <c r="M86" s="243"/>
      <c r="N86" s="241"/>
      <c r="O86" s="115">
        <f t="shared" si="7"/>
        <v>0</v>
      </c>
      <c r="P86" s="66"/>
      <c r="R86" s="46"/>
      <c r="S86" s="46"/>
      <c r="T86" s="46"/>
    </row>
    <row r="87" spans="1:20" ht="36" x14ac:dyDescent="0.25">
      <c r="A87" s="68">
        <v>2212</v>
      </c>
      <c r="B87" s="117" t="s">
        <v>100</v>
      </c>
      <c r="C87" s="118">
        <f t="shared" si="3"/>
        <v>3107</v>
      </c>
      <c r="D87" s="124">
        <v>3107</v>
      </c>
      <c r="E87" s="244"/>
      <c r="F87" s="245">
        <f t="shared" si="4"/>
        <v>3107</v>
      </c>
      <c r="G87" s="124"/>
      <c r="H87" s="125"/>
      <c r="I87" s="126">
        <f t="shared" si="5"/>
        <v>0</v>
      </c>
      <c r="J87" s="124"/>
      <c r="K87" s="125"/>
      <c r="L87" s="126">
        <f t="shared" si="6"/>
        <v>0</v>
      </c>
      <c r="M87" s="246"/>
      <c r="N87" s="244"/>
      <c r="O87" s="126">
        <f t="shared" si="7"/>
        <v>0</v>
      </c>
      <c r="P87" s="76"/>
      <c r="R87" s="46"/>
      <c r="S87" s="46"/>
      <c r="T87" s="46"/>
    </row>
    <row r="88" spans="1:20" ht="24" x14ac:dyDescent="0.25">
      <c r="A88" s="68">
        <v>2214</v>
      </c>
      <c r="B88" s="117" t="s">
        <v>101</v>
      </c>
      <c r="C88" s="118">
        <f t="shared" si="3"/>
        <v>621</v>
      </c>
      <c r="D88" s="124">
        <v>621</v>
      </c>
      <c r="E88" s="244"/>
      <c r="F88" s="245">
        <f t="shared" si="4"/>
        <v>621</v>
      </c>
      <c r="G88" s="124"/>
      <c r="H88" s="125"/>
      <c r="I88" s="126">
        <f t="shared" si="5"/>
        <v>0</v>
      </c>
      <c r="J88" s="124"/>
      <c r="K88" s="125"/>
      <c r="L88" s="126">
        <f t="shared" si="6"/>
        <v>0</v>
      </c>
      <c r="M88" s="246"/>
      <c r="N88" s="244"/>
      <c r="O88" s="126">
        <f t="shared" si="7"/>
        <v>0</v>
      </c>
      <c r="P88" s="76"/>
      <c r="R88" s="46"/>
      <c r="S88" s="46"/>
      <c r="T88" s="46"/>
    </row>
    <row r="89" spans="1:20" x14ac:dyDescent="0.25">
      <c r="A89" s="68">
        <v>2219</v>
      </c>
      <c r="B89" s="117" t="s">
        <v>102</v>
      </c>
      <c r="C89" s="118">
        <f t="shared" si="3"/>
        <v>70</v>
      </c>
      <c r="D89" s="124">
        <v>70</v>
      </c>
      <c r="E89" s="244"/>
      <c r="F89" s="245">
        <f t="shared" si="4"/>
        <v>70</v>
      </c>
      <c r="G89" s="124"/>
      <c r="H89" s="125"/>
      <c r="I89" s="126">
        <f t="shared" si="5"/>
        <v>0</v>
      </c>
      <c r="J89" s="124"/>
      <c r="K89" s="125"/>
      <c r="L89" s="126">
        <f t="shared" si="6"/>
        <v>0</v>
      </c>
      <c r="M89" s="246"/>
      <c r="N89" s="244"/>
      <c r="O89" s="126">
        <f t="shared" si="7"/>
        <v>0</v>
      </c>
      <c r="P89" s="76"/>
      <c r="R89" s="46"/>
      <c r="S89" s="46"/>
      <c r="T89" s="46"/>
    </row>
    <row r="90" spans="1:20" ht="24" x14ac:dyDescent="0.25">
      <c r="A90" s="247">
        <v>2220</v>
      </c>
      <c r="B90" s="117" t="s">
        <v>103</v>
      </c>
      <c r="C90" s="118">
        <f t="shared" si="3"/>
        <v>58198</v>
      </c>
      <c r="D90" s="248">
        <f>SUM(D91:D95)</f>
        <v>58198</v>
      </c>
      <c r="E90" s="249">
        <f>SUM(E91:E95)</f>
        <v>0</v>
      </c>
      <c r="F90" s="250">
        <f t="shared" si="4"/>
        <v>58198</v>
      </c>
      <c r="G90" s="248">
        <f>SUM(G91:G95)</f>
        <v>0</v>
      </c>
      <c r="H90" s="251">
        <f>SUM(H91:H95)</f>
        <v>0</v>
      </c>
      <c r="I90" s="252">
        <f t="shared" si="5"/>
        <v>0</v>
      </c>
      <c r="J90" s="248">
        <f>SUM(J91:J95)</f>
        <v>0</v>
      </c>
      <c r="K90" s="251">
        <f>SUM(K91:K95)</f>
        <v>0</v>
      </c>
      <c r="L90" s="252">
        <f t="shared" si="6"/>
        <v>0</v>
      </c>
      <c r="M90" s="253">
        <f>SUM(M91:M95)</f>
        <v>0</v>
      </c>
      <c r="N90" s="249">
        <f>SUM(N91:N95)</f>
        <v>0</v>
      </c>
      <c r="O90" s="252">
        <f t="shared" si="7"/>
        <v>0</v>
      </c>
      <c r="P90" s="76"/>
      <c r="R90" s="46"/>
      <c r="S90" s="46"/>
      <c r="T90" s="46"/>
    </row>
    <row r="91" spans="1:20" x14ac:dyDescent="0.25">
      <c r="A91" s="68">
        <v>2221</v>
      </c>
      <c r="B91" s="117" t="s">
        <v>104</v>
      </c>
      <c r="C91" s="118">
        <f t="shared" si="3"/>
        <v>18814</v>
      </c>
      <c r="D91" s="124">
        <v>18814</v>
      </c>
      <c r="E91" s="244"/>
      <c r="F91" s="245">
        <f t="shared" si="4"/>
        <v>18814</v>
      </c>
      <c r="G91" s="124"/>
      <c r="H91" s="125"/>
      <c r="I91" s="126">
        <f t="shared" si="5"/>
        <v>0</v>
      </c>
      <c r="J91" s="124"/>
      <c r="K91" s="125"/>
      <c r="L91" s="126">
        <f t="shared" si="6"/>
        <v>0</v>
      </c>
      <c r="M91" s="246"/>
      <c r="N91" s="244"/>
      <c r="O91" s="126">
        <f t="shared" si="7"/>
        <v>0</v>
      </c>
      <c r="P91" s="76"/>
      <c r="R91" s="46"/>
      <c r="S91" s="46"/>
      <c r="T91" s="46"/>
    </row>
    <row r="92" spans="1:20" x14ac:dyDescent="0.25">
      <c r="A92" s="68">
        <v>2222</v>
      </c>
      <c r="B92" s="117" t="s">
        <v>105</v>
      </c>
      <c r="C92" s="118">
        <f t="shared" si="3"/>
        <v>4063</v>
      </c>
      <c r="D92" s="124">
        <v>4063</v>
      </c>
      <c r="E92" s="244"/>
      <c r="F92" s="245">
        <f t="shared" si="4"/>
        <v>4063</v>
      </c>
      <c r="G92" s="124"/>
      <c r="H92" s="125"/>
      <c r="I92" s="126">
        <f t="shared" si="5"/>
        <v>0</v>
      </c>
      <c r="J92" s="124"/>
      <c r="K92" s="125"/>
      <c r="L92" s="126">
        <f t="shared" si="6"/>
        <v>0</v>
      </c>
      <c r="M92" s="246"/>
      <c r="N92" s="244"/>
      <c r="O92" s="126">
        <f t="shared" si="7"/>
        <v>0</v>
      </c>
      <c r="P92" s="76"/>
      <c r="R92" s="46"/>
      <c r="S92" s="46"/>
      <c r="T92" s="46"/>
    </row>
    <row r="93" spans="1:20" x14ac:dyDescent="0.25">
      <c r="A93" s="68">
        <v>2223</v>
      </c>
      <c r="B93" s="117" t="s">
        <v>106</v>
      </c>
      <c r="C93" s="118">
        <f t="shared" si="3"/>
        <v>34413</v>
      </c>
      <c r="D93" s="124">
        <v>34413</v>
      </c>
      <c r="E93" s="244"/>
      <c r="F93" s="245">
        <f t="shared" si="4"/>
        <v>34413</v>
      </c>
      <c r="G93" s="124"/>
      <c r="H93" s="125"/>
      <c r="I93" s="126">
        <f t="shared" si="5"/>
        <v>0</v>
      </c>
      <c r="J93" s="124"/>
      <c r="K93" s="125"/>
      <c r="L93" s="126">
        <f t="shared" si="6"/>
        <v>0</v>
      </c>
      <c r="M93" s="246"/>
      <c r="N93" s="244"/>
      <c r="O93" s="126">
        <f t="shared" si="7"/>
        <v>0</v>
      </c>
      <c r="P93" s="76"/>
      <c r="R93" s="46"/>
      <c r="S93" s="46"/>
      <c r="T93" s="46"/>
    </row>
    <row r="94" spans="1:20" ht="47.25" customHeight="1" x14ac:dyDescent="0.25">
      <c r="A94" s="68">
        <v>2224</v>
      </c>
      <c r="B94" s="117" t="s">
        <v>107</v>
      </c>
      <c r="C94" s="118">
        <f t="shared" si="3"/>
        <v>908</v>
      </c>
      <c r="D94" s="124">
        <v>908</v>
      </c>
      <c r="E94" s="244"/>
      <c r="F94" s="245">
        <f t="shared" si="4"/>
        <v>908</v>
      </c>
      <c r="G94" s="124"/>
      <c r="H94" s="125"/>
      <c r="I94" s="126">
        <f t="shared" si="5"/>
        <v>0</v>
      </c>
      <c r="J94" s="124"/>
      <c r="K94" s="125"/>
      <c r="L94" s="126">
        <f t="shared" si="6"/>
        <v>0</v>
      </c>
      <c r="M94" s="246"/>
      <c r="N94" s="244"/>
      <c r="O94" s="126">
        <f t="shared" si="7"/>
        <v>0</v>
      </c>
      <c r="P94" s="76"/>
      <c r="R94" s="46"/>
      <c r="S94" s="46"/>
      <c r="T94" s="46"/>
    </row>
    <row r="95" spans="1:20" ht="24.75" customHeight="1" x14ac:dyDescent="0.25">
      <c r="A95" s="68">
        <v>2229</v>
      </c>
      <c r="B95" s="117" t="s">
        <v>108</v>
      </c>
      <c r="C95" s="118">
        <f t="shared" si="3"/>
        <v>0</v>
      </c>
      <c r="D95" s="124"/>
      <c r="E95" s="244"/>
      <c r="F95" s="245">
        <f t="shared" si="4"/>
        <v>0</v>
      </c>
      <c r="G95" s="124"/>
      <c r="H95" s="125"/>
      <c r="I95" s="126">
        <f t="shared" si="5"/>
        <v>0</v>
      </c>
      <c r="J95" s="124"/>
      <c r="K95" s="125"/>
      <c r="L95" s="126">
        <f t="shared" si="6"/>
        <v>0</v>
      </c>
      <c r="M95" s="246"/>
      <c r="N95" s="244"/>
      <c r="O95" s="126">
        <f t="shared" si="7"/>
        <v>0</v>
      </c>
      <c r="P95" s="76"/>
      <c r="R95" s="46"/>
      <c r="S95" s="46"/>
      <c r="T95" s="46"/>
    </row>
    <row r="96" spans="1:20" ht="36" x14ac:dyDescent="0.25">
      <c r="A96" s="247">
        <v>2230</v>
      </c>
      <c r="B96" s="117" t="s">
        <v>109</v>
      </c>
      <c r="C96" s="118">
        <f t="shared" si="3"/>
        <v>859</v>
      </c>
      <c r="D96" s="248">
        <f>SUM(D97:D103)</f>
        <v>859</v>
      </c>
      <c r="E96" s="249">
        <f>SUM(E97:E103)</f>
        <v>0</v>
      </c>
      <c r="F96" s="250">
        <f t="shared" si="4"/>
        <v>859</v>
      </c>
      <c r="G96" s="248">
        <f>SUM(G97:G103)</f>
        <v>0</v>
      </c>
      <c r="H96" s="251">
        <f>SUM(H97:H103)</f>
        <v>0</v>
      </c>
      <c r="I96" s="252">
        <f t="shared" si="5"/>
        <v>0</v>
      </c>
      <c r="J96" s="248">
        <f>SUM(J97:J103)</f>
        <v>0</v>
      </c>
      <c r="K96" s="251">
        <f>SUM(K97:K103)</f>
        <v>0</v>
      </c>
      <c r="L96" s="252">
        <f t="shared" si="6"/>
        <v>0</v>
      </c>
      <c r="M96" s="253">
        <f>SUM(M97:M103)</f>
        <v>0</v>
      </c>
      <c r="N96" s="249">
        <f>SUM(N97:N103)</f>
        <v>0</v>
      </c>
      <c r="O96" s="252">
        <f t="shared" si="7"/>
        <v>0</v>
      </c>
      <c r="P96" s="76"/>
      <c r="R96" s="46"/>
      <c r="S96" s="46"/>
      <c r="T96" s="46"/>
    </row>
    <row r="97" spans="1:20" ht="24" x14ac:dyDescent="0.25">
      <c r="A97" s="68">
        <v>2231</v>
      </c>
      <c r="B97" s="117" t="s">
        <v>110</v>
      </c>
      <c r="C97" s="118">
        <f t="shared" si="3"/>
        <v>0</v>
      </c>
      <c r="D97" s="124"/>
      <c r="E97" s="244"/>
      <c r="F97" s="245">
        <f t="shared" si="4"/>
        <v>0</v>
      </c>
      <c r="G97" s="124"/>
      <c r="H97" s="125"/>
      <c r="I97" s="126">
        <f t="shared" si="5"/>
        <v>0</v>
      </c>
      <c r="J97" s="124"/>
      <c r="K97" s="125"/>
      <c r="L97" s="126">
        <f t="shared" si="6"/>
        <v>0</v>
      </c>
      <c r="M97" s="246"/>
      <c r="N97" s="244"/>
      <c r="O97" s="126">
        <f t="shared" si="7"/>
        <v>0</v>
      </c>
      <c r="P97" s="76"/>
      <c r="R97" s="46"/>
      <c r="S97" s="46"/>
      <c r="T97" s="46"/>
    </row>
    <row r="98" spans="1:20" ht="36" x14ac:dyDescent="0.25">
      <c r="A98" s="68">
        <v>2232</v>
      </c>
      <c r="B98" s="117" t="s">
        <v>111</v>
      </c>
      <c r="C98" s="118">
        <f t="shared" si="3"/>
        <v>0</v>
      </c>
      <c r="D98" s="124"/>
      <c r="E98" s="244"/>
      <c r="F98" s="245">
        <f t="shared" si="4"/>
        <v>0</v>
      </c>
      <c r="G98" s="124"/>
      <c r="H98" s="125"/>
      <c r="I98" s="126">
        <f t="shared" si="5"/>
        <v>0</v>
      </c>
      <c r="J98" s="124"/>
      <c r="K98" s="125"/>
      <c r="L98" s="126">
        <f t="shared" si="6"/>
        <v>0</v>
      </c>
      <c r="M98" s="246"/>
      <c r="N98" s="244"/>
      <c r="O98" s="126">
        <f t="shared" si="7"/>
        <v>0</v>
      </c>
      <c r="P98" s="76"/>
      <c r="R98" s="46"/>
      <c r="S98" s="46"/>
      <c r="T98" s="46"/>
    </row>
    <row r="99" spans="1:20" ht="24" x14ac:dyDescent="0.25">
      <c r="A99" s="58">
        <v>2233</v>
      </c>
      <c r="B99" s="106" t="s">
        <v>112</v>
      </c>
      <c r="C99" s="118">
        <f t="shared" si="3"/>
        <v>0</v>
      </c>
      <c r="D99" s="113"/>
      <c r="E99" s="241"/>
      <c r="F99" s="242">
        <f t="shared" si="4"/>
        <v>0</v>
      </c>
      <c r="G99" s="113"/>
      <c r="H99" s="114"/>
      <c r="I99" s="115">
        <f t="shared" si="5"/>
        <v>0</v>
      </c>
      <c r="J99" s="113"/>
      <c r="K99" s="114"/>
      <c r="L99" s="115">
        <f t="shared" si="6"/>
        <v>0</v>
      </c>
      <c r="M99" s="243"/>
      <c r="N99" s="241"/>
      <c r="O99" s="115">
        <f t="shared" si="7"/>
        <v>0</v>
      </c>
      <c r="P99" s="66"/>
      <c r="R99" s="46"/>
      <c r="S99" s="46"/>
      <c r="T99" s="46"/>
    </row>
    <row r="100" spans="1:20" ht="36" x14ac:dyDescent="0.25">
      <c r="A100" s="68">
        <v>2234</v>
      </c>
      <c r="B100" s="117" t="s">
        <v>113</v>
      </c>
      <c r="C100" s="118">
        <f t="shared" si="3"/>
        <v>54</v>
      </c>
      <c r="D100" s="124">
        <v>54</v>
      </c>
      <c r="E100" s="244"/>
      <c r="F100" s="245">
        <f t="shared" si="4"/>
        <v>54</v>
      </c>
      <c r="G100" s="124"/>
      <c r="H100" s="125"/>
      <c r="I100" s="126">
        <f t="shared" si="5"/>
        <v>0</v>
      </c>
      <c r="J100" s="124"/>
      <c r="K100" s="125"/>
      <c r="L100" s="126">
        <f t="shared" si="6"/>
        <v>0</v>
      </c>
      <c r="M100" s="246"/>
      <c r="N100" s="244"/>
      <c r="O100" s="126">
        <f t="shared" si="7"/>
        <v>0</v>
      </c>
      <c r="P100" s="76"/>
      <c r="R100" s="46"/>
      <c r="S100" s="46"/>
      <c r="T100" s="46"/>
    </row>
    <row r="101" spans="1:20" ht="24" x14ac:dyDescent="0.25">
      <c r="A101" s="68">
        <v>2235</v>
      </c>
      <c r="B101" s="117" t="s">
        <v>114</v>
      </c>
      <c r="C101" s="118">
        <f t="shared" si="3"/>
        <v>0</v>
      </c>
      <c r="D101" s="124"/>
      <c r="E101" s="244"/>
      <c r="F101" s="245">
        <f t="shared" si="4"/>
        <v>0</v>
      </c>
      <c r="G101" s="124"/>
      <c r="H101" s="125"/>
      <c r="I101" s="126">
        <f t="shared" si="5"/>
        <v>0</v>
      </c>
      <c r="J101" s="124"/>
      <c r="K101" s="125"/>
      <c r="L101" s="126">
        <f t="shared" si="6"/>
        <v>0</v>
      </c>
      <c r="M101" s="246"/>
      <c r="N101" s="244"/>
      <c r="O101" s="126">
        <f t="shared" si="7"/>
        <v>0</v>
      </c>
      <c r="P101" s="76"/>
      <c r="R101" s="46"/>
      <c r="S101" s="46"/>
      <c r="T101" s="46"/>
    </row>
    <row r="102" spans="1:20" x14ac:dyDescent="0.25">
      <c r="A102" s="68">
        <v>2236</v>
      </c>
      <c r="B102" s="117" t="s">
        <v>115</v>
      </c>
      <c r="C102" s="118">
        <f t="shared" si="3"/>
        <v>0</v>
      </c>
      <c r="D102" s="124"/>
      <c r="E102" s="244"/>
      <c r="F102" s="245">
        <f t="shared" si="4"/>
        <v>0</v>
      </c>
      <c r="G102" s="124"/>
      <c r="H102" s="125"/>
      <c r="I102" s="126">
        <f t="shared" si="5"/>
        <v>0</v>
      </c>
      <c r="J102" s="124"/>
      <c r="K102" s="125"/>
      <c r="L102" s="126">
        <f t="shared" si="6"/>
        <v>0</v>
      </c>
      <c r="M102" s="246"/>
      <c r="N102" s="244"/>
      <c r="O102" s="126">
        <f t="shared" si="7"/>
        <v>0</v>
      </c>
      <c r="P102" s="76"/>
      <c r="R102" s="46"/>
      <c r="S102" s="46"/>
      <c r="T102" s="46"/>
    </row>
    <row r="103" spans="1:20" ht="24" x14ac:dyDescent="0.25">
      <c r="A103" s="68">
        <v>2239</v>
      </c>
      <c r="B103" s="117" t="s">
        <v>116</v>
      </c>
      <c r="C103" s="118">
        <f t="shared" si="3"/>
        <v>805</v>
      </c>
      <c r="D103" s="124">
        <v>805</v>
      </c>
      <c r="E103" s="244"/>
      <c r="F103" s="245">
        <f t="shared" si="4"/>
        <v>805</v>
      </c>
      <c r="G103" s="124"/>
      <c r="H103" s="125"/>
      <c r="I103" s="126">
        <f t="shared" si="5"/>
        <v>0</v>
      </c>
      <c r="J103" s="124"/>
      <c r="K103" s="125"/>
      <c r="L103" s="126">
        <f t="shared" si="6"/>
        <v>0</v>
      </c>
      <c r="M103" s="246"/>
      <c r="N103" s="244"/>
      <c r="O103" s="126">
        <f t="shared" si="7"/>
        <v>0</v>
      </c>
      <c r="P103" s="76"/>
      <c r="R103" s="46"/>
      <c r="S103" s="46"/>
      <c r="T103" s="46"/>
    </row>
    <row r="104" spans="1:20" ht="36" x14ac:dyDescent="0.25">
      <c r="A104" s="247">
        <v>2240</v>
      </c>
      <c r="B104" s="117" t="s">
        <v>117</v>
      </c>
      <c r="C104" s="118">
        <f t="shared" si="3"/>
        <v>7206</v>
      </c>
      <c r="D104" s="248">
        <f>SUM(D105:D112)</f>
        <v>7206</v>
      </c>
      <c r="E104" s="249">
        <f>SUM(E105:E112)</f>
        <v>0</v>
      </c>
      <c r="F104" s="250">
        <f t="shared" si="4"/>
        <v>7206</v>
      </c>
      <c r="G104" s="248">
        <f>SUM(G105:G112)</f>
        <v>0</v>
      </c>
      <c r="H104" s="251">
        <f>SUM(H105:H112)</f>
        <v>0</v>
      </c>
      <c r="I104" s="252">
        <f t="shared" si="5"/>
        <v>0</v>
      </c>
      <c r="J104" s="248">
        <f>SUM(J105:J112)</f>
        <v>0</v>
      </c>
      <c r="K104" s="251">
        <f>SUM(K105:K112)</f>
        <v>0</v>
      </c>
      <c r="L104" s="252">
        <f t="shared" si="6"/>
        <v>0</v>
      </c>
      <c r="M104" s="253">
        <f>SUM(M105:M112)</f>
        <v>0</v>
      </c>
      <c r="N104" s="249">
        <f>SUM(N105:N112)</f>
        <v>0</v>
      </c>
      <c r="O104" s="252">
        <f t="shared" si="7"/>
        <v>0</v>
      </c>
      <c r="P104" s="76"/>
      <c r="R104" s="46"/>
      <c r="S104" s="46"/>
      <c r="T104" s="46"/>
    </row>
    <row r="105" spans="1:20" x14ac:dyDescent="0.25">
      <c r="A105" s="68">
        <v>2241</v>
      </c>
      <c r="B105" s="117" t="s">
        <v>118</v>
      </c>
      <c r="C105" s="118">
        <f t="shared" si="3"/>
        <v>0</v>
      </c>
      <c r="D105" s="124"/>
      <c r="E105" s="244"/>
      <c r="F105" s="245">
        <f t="shared" si="4"/>
        <v>0</v>
      </c>
      <c r="G105" s="124"/>
      <c r="H105" s="125"/>
      <c r="I105" s="126">
        <f t="shared" si="5"/>
        <v>0</v>
      </c>
      <c r="J105" s="124"/>
      <c r="K105" s="125"/>
      <c r="L105" s="126">
        <f t="shared" si="6"/>
        <v>0</v>
      </c>
      <c r="M105" s="246"/>
      <c r="N105" s="244"/>
      <c r="O105" s="126">
        <f t="shared" si="7"/>
        <v>0</v>
      </c>
      <c r="P105" s="76"/>
      <c r="R105" s="46"/>
      <c r="S105" s="46"/>
      <c r="T105" s="46"/>
    </row>
    <row r="106" spans="1:20" ht="24" x14ac:dyDescent="0.25">
      <c r="A106" s="68">
        <v>2242</v>
      </c>
      <c r="B106" s="117" t="s">
        <v>119</v>
      </c>
      <c r="C106" s="118">
        <f t="shared" si="3"/>
        <v>0</v>
      </c>
      <c r="D106" s="124"/>
      <c r="E106" s="244"/>
      <c r="F106" s="245">
        <f t="shared" si="4"/>
        <v>0</v>
      </c>
      <c r="G106" s="124"/>
      <c r="H106" s="125"/>
      <c r="I106" s="126">
        <f t="shared" si="5"/>
        <v>0</v>
      </c>
      <c r="J106" s="124"/>
      <c r="K106" s="125"/>
      <c r="L106" s="126">
        <f t="shared" si="6"/>
        <v>0</v>
      </c>
      <c r="M106" s="246"/>
      <c r="N106" s="244"/>
      <c r="O106" s="126">
        <f t="shared" si="7"/>
        <v>0</v>
      </c>
      <c r="P106" s="76"/>
      <c r="R106" s="46"/>
      <c r="S106" s="46"/>
      <c r="T106" s="46"/>
    </row>
    <row r="107" spans="1:20" ht="24" x14ac:dyDescent="0.25">
      <c r="A107" s="68">
        <v>2243</v>
      </c>
      <c r="B107" s="117" t="s">
        <v>120</v>
      </c>
      <c r="C107" s="118">
        <f t="shared" si="3"/>
        <v>3215</v>
      </c>
      <c r="D107" s="124">
        <v>3215</v>
      </c>
      <c r="E107" s="244"/>
      <c r="F107" s="245">
        <f t="shared" si="4"/>
        <v>3215</v>
      </c>
      <c r="G107" s="124"/>
      <c r="H107" s="125"/>
      <c r="I107" s="126">
        <f t="shared" si="5"/>
        <v>0</v>
      </c>
      <c r="J107" s="124"/>
      <c r="K107" s="125"/>
      <c r="L107" s="126">
        <f t="shared" si="6"/>
        <v>0</v>
      </c>
      <c r="M107" s="246"/>
      <c r="N107" s="244"/>
      <c r="O107" s="126">
        <f t="shared" si="7"/>
        <v>0</v>
      </c>
      <c r="P107" s="76"/>
      <c r="R107" s="46"/>
      <c r="S107" s="46"/>
      <c r="T107" s="46"/>
    </row>
    <row r="108" spans="1:20" x14ac:dyDescent="0.25">
      <c r="A108" s="68">
        <v>2244</v>
      </c>
      <c r="B108" s="117" t="s">
        <v>121</v>
      </c>
      <c r="C108" s="118">
        <f t="shared" si="3"/>
        <v>3991</v>
      </c>
      <c r="D108" s="124">
        <v>3991</v>
      </c>
      <c r="E108" s="244"/>
      <c r="F108" s="245">
        <f t="shared" si="4"/>
        <v>3991</v>
      </c>
      <c r="G108" s="124"/>
      <c r="H108" s="125"/>
      <c r="I108" s="126">
        <f t="shared" si="5"/>
        <v>0</v>
      </c>
      <c r="J108" s="124"/>
      <c r="K108" s="125"/>
      <c r="L108" s="126">
        <f t="shared" si="6"/>
        <v>0</v>
      </c>
      <c r="M108" s="246"/>
      <c r="N108" s="244"/>
      <c r="O108" s="126">
        <f t="shared" si="7"/>
        <v>0</v>
      </c>
      <c r="P108" s="76"/>
      <c r="R108" s="46"/>
      <c r="S108" s="46"/>
      <c r="T108" s="46"/>
    </row>
    <row r="109" spans="1:20" ht="24" x14ac:dyDescent="0.25">
      <c r="A109" s="68">
        <v>2246</v>
      </c>
      <c r="B109" s="117" t="s">
        <v>122</v>
      </c>
      <c r="C109" s="118">
        <f t="shared" si="3"/>
        <v>0</v>
      </c>
      <c r="D109" s="124"/>
      <c r="E109" s="244"/>
      <c r="F109" s="245">
        <f t="shared" si="4"/>
        <v>0</v>
      </c>
      <c r="G109" s="124"/>
      <c r="H109" s="125"/>
      <c r="I109" s="126">
        <f t="shared" si="5"/>
        <v>0</v>
      </c>
      <c r="J109" s="124"/>
      <c r="K109" s="125"/>
      <c r="L109" s="126">
        <f t="shared" si="6"/>
        <v>0</v>
      </c>
      <c r="M109" s="246"/>
      <c r="N109" s="244"/>
      <c r="O109" s="126">
        <f t="shared" si="7"/>
        <v>0</v>
      </c>
      <c r="P109" s="76"/>
      <c r="R109" s="46"/>
      <c r="S109" s="46"/>
      <c r="T109" s="46"/>
    </row>
    <row r="110" spans="1:20" x14ac:dyDescent="0.25">
      <c r="A110" s="68">
        <v>2247</v>
      </c>
      <c r="B110" s="117" t="s">
        <v>123</v>
      </c>
      <c r="C110" s="118">
        <f t="shared" si="3"/>
        <v>0</v>
      </c>
      <c r="D110" s="124"/>
      <c r="E110" s="244"/>
      <c r="F110" s="245">
        <f t="shared" si="4"/>
        <v>0</v>
      </c>
      <c r="G110" s="124"/>
      <c r="H110" s="125"/>
      <c r="I110" s="126">
        <f t="shared" si="5"/>
        <v>0</v>
      </c>
      <c r="J110" s="124"/>
      <c r="K110" s="125"/>
      <c r="L110" s="126">
        <f t="shared" si="6"/>
        <v>0</v>
      </c>
      <c r="M110" s="246"/>
      <c r="N110" s="244"/>
      <c r="O110" s="126">
        <f t="shared" si="7"/>
        <v>0</v>
      </c>
      <c r="P110" s="76"/>
      <c r="R110" s="46"/>
      <c r="S110" s="46"/>
      <c r="T110" s="46"/>
    </row>
    <row r="111" spans="1:20" ht="24" x14ac:dyDescent="0.25">
      <c r="A111" s="68">
        <v>2248</v>
      </c>
      <c r="B111" s="117" t="s">
        <v>124</v>
      </c>
      <c r="C111" s="118">
        <f t="shared" si="3"/>
        <v>0</v>
      </c>
      <c r="D111" s="124"/>
      <c r="E111" s="244"/>
      <c r="F111" s="245">
        <f t="shared" si="4"/>
        <v>0</v>
      </c>
      <c r="G111" s="124"/>
      <c r="H111" s="125"/>
      <c r="I111" s="126">
        <f t="shared" si="5"/>
        <v>0</v>
      </c>
      <c r="J111" s="124"/>
      <c r="K111" s="125"/>
      <c r="L111" s="126">
        <f t="shared" si="6"/>
        <v>0</v>
      </c>
      <c r="M111" s="246"/>
      <c r="N111" s="244"/>
      <c r="O111" s="126">
        <f t="shared" si="7"/>
        <v>0</v>
      </c>
      <c r="P111" s="76"/>
      <c r="R111" s="46"/>
      <c r="S111" s="46"/>
      <c r="T111" s="46"/>
    </row>
    <row r="112" spans="1:20" ht="24" x14ac:dyDescent="0.25">
      <c r="A112" s="68">
        <v>2249</v>
      </c>
      <c r="B112" s="117" t="s">
        <v>125</v>
      </c>
      <c r="C112" s="118">
        <f t="shared" si="3"/>
        <v>0</v>
      </c>
      <c r="D112" s="124"/>
      <c r="E112" s="244"/>
      <c r="F112" s="245">
        <f t="shared" si="4"/>
        <v>0</v>
      </c>
      <c r="G112" s="124"/>
      <c r="H112" s="125"/>
      <c r="I112" s="126">
        <f t="shared" si="5"/>
        <v>0</v>
      </c>
      <c r="J112" s="124"/>
      <c r="K112" s="125"/>
      <c r="L112" s="126">
        <f t="shared" si="6"/>
        <v>0</v>
      </c>
      <c r="M112" s="246"/>
      <c r="N112" s="244"/>
      <c r="O112" s="126">
        <f t="shared" si="7"/>
        <v>0</v>
      </c>
      <c r="P112" s="76"/>
      <c r="R112" s="46"/>
      <c r="S112" s="46"/>
      <c r="T112" s="46"/>
    </row>
    <row r="113" spans="1:20" x14ac:dyDescent="0.25">
      <c r="A113" s="247">
        <v>2250</v>
      </c>
      <c r="B113" s="117" t="s">
        <v>126</v>
      </c>
      <c r="C113" s="118">
        <f t="shared" si="3"/>
        <v>912</v>
      </c>
      <c r="D113" s="248">
        <f>SUM(D114:D116)</f>
        <v>912</v>
      </c>
      <c r="E113" s="249">
        <f>SUM(E114:E116)</f>
        <v>0</v>
      </c>
      <c r="F113" s="250">
        <f t="shared" si="4"/>
        <v>912</v>
      </c>
      <c r="G113" s="248">
        <f>SUM(G114:G116)</f>
        <v>0</v>
      </c>
      <c r="H113" s="251">
        <f>SUM(H114:H116)</f>
        <v>0</v>
      </c>
      <c r="I113" s="252">
        <f t="shared" si="5"/>
        <v>0</v>
      </c>
      <c r="J113" s="248">
        <f>SUM(J114:J116)</f>
        <v>0</v>
      </c>
      <c r="K113" s="251">
        <f>SUM(K114:K116)</f>
        <v>0</v>
      </c>
      <c r="L113" s="252">
        <f t="shared" si="6"/>
        <v>0</v>
      </c>
      <c r="M113" s="253">
        <f>SUM(M114:M116)</f>
        <v>0</v>
      </c>
      <c r="N113" s="249">
        <f>SUM(N114:N116)</f>
        <v>0</v>
      </c>
      <c r="O113" s="252">
        <f t="shared" si="7"/>
        <v>0</v>
      </c>
      <c r="P113" s="76"/>
      <c r="R113" s="46"/>
      <c r="S113" s="46"/>
      <c r="T113" s="46"/>
    </row>
    <row r="114" spans="1:20" x14ac:dyDescent="0.25">
      <c r="A114" s="68">
        <v>2251</v>
      </c>
      <c r="B114" s="117" t="s">
        <v>127</v>
      </c>
      <c r="C114" s="118">
        <f t="shared" si="3"/>
        <v>348</v>
      </c>
      <c r="D114" s="124">
        <v>348</v>
      </c>
      <c r="E114" s="244"/>
      <c r="F114" s="245">
        <f t="shared" si="4"/>
        <v>348</v>
      </c>
      <c r="G114" s="124"/>
      <c r="H114" s="125"/>
      <c r="I114" s="126">
        <f t="shared" si="5"/>
        <v>0</v>
      </c>
      <c r="J114" s="124"/>
      <c r="K114" s="125"/>
      <c r="L114" s="126">
        <f t="shared" si="6"/>
        <v>0</v>
      </c>
      <c r="M114" s="246"/>
      <c r="N114" s="244"/>
      <c r="O114" s="126">
        <f t="shared" si="7"/>
        <v>0</v>
      </c>
      <c r="P114" s="76"/>
      <c r="R114" s="46"/>
      <c r="S114" s="46"/>
      <c r="T114" s="46"/>
    </row>
    <row r="115" spans="1:20" ht="24" x14ac:dyDescent="0.25">
      <c r="A115" s="68">
        <v>2252</v>
      </c>
      <c r="B115" s="117" t="s">
        <v>128</v>
      </c>
      <c r="C115" s="118">
        <f t="shared" ref="C115:C179" si="8">F115+I115+L115+O115</f>
        <v>0</v>
      </c>
      <c r="D115" s="124"/>
      <c r="E115" s="244"/>
      <c r="F115" s="245">
        <f t="shared" si="4"/>
        <v>0</v>
      </c>
      <c r="G115" s="124"/>
      <c r="H115" s="125"/>
      <c r="I115" s="126">
        <f t="shared" si="5"/>
        <v>0</v>
      </c>
      <c r="J115" s="124"/>
      <c r="K115" s="125"/>
      <c r="L115" s="126">
        <f t="shared" si="6"/>
        <v>0</v>
      </c>
      <c r="M115" s="246"/>
      <c r="N115" s="244"/>
      <c r="O115" s="126">
        <f t="shared" si="7"/>
        <v>0</v>
      </c>
      <c r="P115" s="76"/>
      <c r="R115" s="46"/>
      <c r="S115" s="46"/>
      <c r="T115" s="46"/>
    </row>
    <row r="116" spans="1:20" ht="24" x14ac:dyDescent="0.25">
      <c r="A116" s="68">
        <v>2259</v>
      </c>
      <c r="B116" s="117" t="s">
        <v>129</v>
      </c>
      <c r="C116" s="118">
        <f t="shared" si="8"/>
        <v>564</v>
      </c>
      <c r="D116" s="124">
        <v>564</v>
      </c>
      <c r="E116" s="244"/>
      <c r="F116" s="245">
        <f t="shared" ref="F116:F180" si="9">D116+E116</f>
        <v>564</v>
      </c>
      <c r="G116" s="124"/>
      <c r="H116" s="125"/>
      <c r="I116" s="126">
        <f t="shared" ref="I116:I180" si="10">G116+H116</f>
        <v>0</v>
      </c>
      <c r="J116" s="124"/>
      <c r="K116" s="125"/>
      <c r="L116" s="126">
        <f t="shared" ref="L116:L180" si="11">J116+K116</f>
        <v>0</v>
      </c>
      <c r="M116" s="246"/>
      <c r="N116" s="244"/>
      <c r="O116" s="126">
        <f t="shared" ref="O116:O180" si="12">M116+N116</f>
        <v>0</v>
      </c>
      <c r="P116" s="76"/>
      <c r="R116" s="46"/>
      <c r="S116" s="46"/>
      <c r="T116" s="46"/>
    </row>
    <row r="117" spans="1:20" x14ac:dyDescent="0.25">
      <c r="A117" s="247">
        <v>2260</v>
      </c>
      <c r="B117" s="117" t="s">
        <v>130</v>
      </c>
      <c r="C117" s="118">
        <f t="shared" si="8"/>
        <v>59216</v>
      </c>
      <c r="D117" s="248">
        <f>SUM(D118:D122)</f>
        <v>59216</v>
      </c>
      <c r="E117" s="249">
        <f>SUM(E118:E122)</f>
        <v>0</v>
      </c>
      <c r="F117" s="250">
        <f t="shared" si="9"/>
        <v>59216</v>
      </c>
      <c r="G117" s="248">
        <f>SUM(G118:G122)</f>
        <v>0</v>
      </c>
      <c r="H117" s="251">
        <f>SUM(H118:H122)</f>
        <v>0</v>
      </c>
      <c r="I117" s="252">
        <f t="shared" si="10"/>
        <v>0</v>
      </c>
      <c r="J117" s="248">
        <f>SUM(J118:J122)</f>
        <v>0</v>
      </c>
      <c r="K117" s="251">
        <f>SUM(K118:K122)</f>
        <v>0</v>
      </c>
      <c r="L117" s="252">
        <f t="shared" si="11"/>
        <v>0</v>
      </c>
      <c r="M117" s="253">
        <f>SUM(M118:M122)</f>
        <v>0</v>
      </c>
      <c r="N117" s="249">
        <f>SUM(N118:N122)</f>
        <v>0</v>
      </c>
      <c r="O117" s="252">
        <f t="shared" si="12"/>
        <v>0</v>
      </c>
      <c r="P117" s="76"/>
      <c r="R117" s="46"/>
      <c r="S117" s="46"/>
      <c r="T117" s="46"/>
    </row>
    <row r="118" spans="1:20" x14ac:dyDescent="0.25">
      <c r="A118" s="68">
        <v>2261</v>
      </c>
      <c r="B118" s="117" t="s">
        <v>131</v>
      </c>
      <c r="C118" s="118">
        <f t="shared" si="8"/>
        <v>59083</v>
      </c>
      <c r="D118" s="124">
        <v>59083</v>
      </c>
      <c r="E118" s="244"/>
      <c r="F118" s="245">
        <f t="shared" si="9"/>
        <v>59083</v>
      </c>
      <c r="G118" s="124"/>
      <c r="H118" s="125"/>
      <c r="I118" s="126">
        <f t="shared" si="10"/>
        <v>0</v>
      </c>
      <c r="J118" s="124"/>
      <c r="K118" s="125"/>
      <c r="L118" s="126">
        <f t="shared" si="11"/>
        <v>0</v>
      </c>
      <c r="M118" s="246"/>
      <c r="N118" s="244"/>
      <c r="O118" s="126">
        <f t="shared" si="12"/>
        <v>0</v>
      </c>
      <c r="P118" s="76"/>
      <c r="R118" s="46"/>
      <c r="S118" s="46"/>
      <c r="T118" s="46"/>
    </row>
    <row r="119" spans="1:20" x14ac:dyDescent="0.25">
      <c r="A119" s="68">
        <v>2262</v>
      </c>
      <c r="B119" s="117" t="s">
        <v>132</v>
      </c>
      <c r="C119" s="118">
        <f t="shared" si="8"/>
        <v>86</v>
      </c>
      <c r="D119" s="124">
        <v>86</v>
      </c>
      <c r="E119" s="244"/>
      <c r="F119" s="245">
        <f t="shared" si="9"/>
        <v>86</v>
      </c>
      <c r="G119" s="124"/>
      <c r="H119" s="125"/>
      <c r="I119" s="126">
        <f t="shared" si="10"/>
        <v>0</v>
      </c>
      <c r="J119" s="124"/>
      <c r="K119" s="125"/>
      <c r="L119" s="126">
        <f t="shared" si="11"/>
        <v>0</v>
      </c>
      <c r="M119" s="246"/>
      <c r="N119" s="244"/>
      <c r="O119" s="126">
        <f t="shared" si="12"/>
        <v>0</v>
      </c>
      <c r="P119" s="76"/>
      <c r="R119" s="46"/>
      <c r="S119" s="46"/>
      <c r="T119" s="46"/>
    </row>
    <row r="120" spans="1:20" x14ac:dyDescent="0.25">
      <c r="A120" s="68">
        <v>2263</v>
      </c>
      <c r="B120" s="117" t="s">
        <v>133</v>
      </c>
      <c r="C120" s="118">
        <f t="shared" si="8"/>
        <v>0</v>
      </c>
      <c r="D120" s="124"/>
      <c r="E120" s="244"/>
      <c r="F120" s="245">
        <f t="shared" si="9"/>
        <v>0</v>
      </c>
      <c r="G120" s="124"/>
      <c r="H120" s="125"/>
      <c r="I120" s="126">
        <f t="shared" si="10"/>
        <v>0</v>
      </c>
      <c r="J120" s="124"/>
      <c r="K120" s="125"/>
      <c r="L120" s="126">
        <f t="shared" si="11"/>
        <v>0</v>
      </c>
      <c r="M120" s="246"/>
      <c r="N120" s="244"/>
      <c r="O120" s="126">
        <f t="shared" si="12"/>
        <v>0</v>
      </c>
      <c r="P120" s="76"/>
      <c r="R120" s="46"/>
      <c r="S120" s="46"/>
      <c r="T120" s="46"/>
    </row>
    <row r="121" spans="1:20" ht="24" x14ac:dyDescent="0.25">
      <c r="A121" s="68">
        <v>2264</v>
      </c>
      <c r="B121" s="117" t="s">
        <v>134</v>
      </c>
      <c r="C121" s="118">
        <f t="shared" si="8"/>
        <v>0</v>
      </c>
      <c r="D121" s="124"/>
      <c r="E121" s="244"/>
      <c r="F121" s="245">
        <f t="shared" si="9"/>
        <v>0</v>
      </c>
      <c r="G121" s="124"/>
      <c r="H121" s="125"/>
      <c r="I121" s="126">
        <f t="shared" si="10"/>
        <v>0</v>
      </c>
      <c r="J121" s="124"/>
      <c r="K121" s="125"/>
      <c r="L121" s="126">
        <f t="shared" si="11"/>
        <v>0</v>
      </c>
      <c r="M121" s="246"/>
      <c r="N121" s="244"/>
      <c r="O121" s="126">
        <f t="shared" si="12"/>
        <v>0</v>
      </c>
      <c r="P121" s="76"/>
      <c r="R121" s="46"/>
      <c r="S121" s="46"/>
      <c r="T121" s="46"/>
    </row>
    <row r="122" spans="1:20" x14ac:dyDescent="0.25">
      <c r="A122" s="68">
        <v>2269</v>
      </c>
      <c r="B122" s="117" t="s">
        <v>135</v>
      </c>
      <c r="C122" s="118">
        <f t="shared" si="8"/>
        <v>47</v>
      </c>
      <c r="D122" s="124">
        <v>47</v>
      </c>
      <c r="E122" s="244"/>
      <c r="F122" s="245">
        <f t="shared" si="9"/>
        <v>47</v>
      </c>
      <c r="G122" s="124"/>
      <c r="H122" s="125"/>
      <c r="I122" s="126">
        <f t="shared" si="10"/>
        <v>0</v>
      </c>
      <c r="J122" s="124"/>
      <c r="K122" s="125"/>
      <c r="L122" s="126">
        <f t="shared" si="11"/>
        <v>0</v>
      </c>
      <c r="M122" s="246"/>
      <c r="N122" s="244"/>
      <c r="O122" s="126">
        <f t="shared" si="12"/>
        <v>0</v>
      </c>
      <c r="P122" s="76"/>
      <c r="R122" s="46"/>
      <c r="S122" s="46"/>
      <c r="T122" s="46"/>
    </row>
    <row r="123" spans="1:20" x14ac:dyDescent="0.25">
      <c r="A123" s="247">
        <v>2270</v>
      </c>
      <c r="B123" s="117" t="s">
        <v>136</v>
      </c>
      <c r="C123" s="118">
        <f t="shared" si="8"/>
        <v>67</v>
      </c>
      <c r="D123" s="248">
        <f>SUM(D124:D128)</f>
        <v>67</v>
      </c>
      <c r="E123" s="249">
        <f>SUM(E124:E128)</f>
        <v>0</v>
      </c>
      <c r="F123" s="250">
        <f t="shared" si="9"/>
        <v>67</v>
      </c>
      <c r="G123" s="248">
        <f>SUM(G124:G128)</f>
        <v>0</v>
      </c>
      <c r="H123" s="251">
        <f>SUM(H124:H128)</f>
        <v>0</v>
      </c>
      <c r="I123" s="252">
        <f t="shared" si="10"/>
        <v>0</v>
      </c>
      <c r="J123" s="248">
        <f>SUM(J124:J128)</f>
        <v>0</v>
      </c>
      <c r="K123" s="251">
        <f>SUM(K124:K128)</f>
        <v>0</v>
      </c>
      <c r="L123" s="252">
        <f t="shared" si="11"/>
        <v>0</v>
      </c>
      <c r="M123" s="253">
        <f>SUM(M124:M128)</f>
        <v>0</v>
      </c>
      <c r="N123" s="249">
        <f>SUM(N124:N128)</f>
        <v>0</v>
      </c>
      <c r="O123" s="252">
        <f t="shared" si="12"/>
        <v>0</v>
      </c>
      <c r="P123" s="76"/>
      <c r="R123" s="46"/>
      <c r="S123" s="46"/>
      <c r="T123" s="46"/>
    </row>
    <row r="124" spans="1:20" x14ac:dyDescent="0.25">
      <c r="A124" s="68">
        <v>2272</v>
      </c>
      <c r="B124" s="2" t="s">
        <v>137</v>
      </c>
      <c r="C124" s="118">
        <f t="shared" si="8"/>
        <v>0</v>
      </c>
      <c r="D124" s="124"/>
      <c r="E124" s="244"/>
      <c r="F124" s="245">
        <f t="shared" si="9"/>
        <v>0</v>
      </c>
      <c r="G124" s="124"/>
      <c r="H124" s="125"/>
      <c r="I124" s="126">
        <f t="shared" si="10"/>
        <v>0</v>
      </c>
      <c r="J124" s="124"/>
      <c r="K124" s="125"/>
      <c r="L124" s="126">
        <f t="shared" si="11"/>
        <v>0</v>
      </c>
      <c r="M124" s="246"/>
      <c r="N124" s="244"/>
      <c r="O124" s="126">
        <f t="shared" si="12"/>
        <v>0</v>
      </c>
      <c r="P124" s="76"/>
      <c r="R124" s="46"/>
      <c r="S124" s="46"/>
      <c r="T124" s="46"/>
    </row>
    <row r="125" spans="1:20" ht="24" x14ac:dyDescent="0.25">
      <c r="A125" s="68">
        <v>2275</v>
      </c>
      <c r="B125" s="117" t="s">
        <v>138</v>
      </c>
      <c r="C125" s="118">
        <f t="shared" si="8"/>
        <v>0</v>
      </c>
      <c r="D125" s="124"/>
      <c r="E125" s="244"/>
      <c r="F125" s="245">
        <f t="shared" si="9"/>
        <v>0</v>
      </c>
      <c r="G125" s="124"/>
      <c r="H125" s="125"/>
      <c r="I125" s="126">
        <f t="shared" si="10"/>
        <v>0</v>
      </c>
      <c r="J125" s="124"/>
      <c r="K125" s="125"/>
      <c r="L125" s="126">
        <f t="shared" si="11"/>
        <v>0</v>
      </c>
      <c r="M125" s="246"/>
      <c r="N125" s="244"/>
      <c r="O125" s="126">
        <f t="shared" si="12"/>
        <v>0</v>
      </c>
      <c r="P125" s="76"/>
      <c r="R125" s="46"/>
      <c r="S125" s="46"/>
      <c r="T125" s="46"/>
    </row>
    <row r="126" spans="1:20" ht="36" x14ac:dyDescent="0.25">
      <c r="A126" s="68">
        <v>2276</v>
      </c>
      <c r="B126" s="117" t="s">
        <v>139</v>
      </c>
      <c r="C126" s="118">
        <f t="shared" si="8"/>
        <v>0</v>
      </c>
      <c r="D126" s="124"/>
      <c r="E126" s="244"/>
      <c r="F126" s="245">
        <f t="shared" si="9"/>
        <v>0</v>
      </c>
      <c r="G126" s="124"/>
      <c r="H126" s="125"/>
      <c r="I126" s="126">
        <f t="shared" si="10"/>
        <v>0</v>
      </c>
      <c r="J126" s="124"/>
      <c r="K126" s="125"/>
      <c r="L126" s="126">
        <f t="shared" si="11"/>
        <v>0</v>
      </c>
      <c r="M126" s="246"/>
      <c r="N126" s="244"/>
      <c r="O126" s="126">
        <f t="shared" si="12"/>
        <v>0</v>
      </c>
      <c r="P126" s="76"/>
      <c r="R126" s="46"/>
      <c r="S126" s="46"/>
      <c r="T126" s="46"/>
    </row>
    <row r="127" spans="1:20" ht="24" customHeight="1" x14ac:dyDescent="0.25">
      <c r="A127" s="68">
        <v>2278</v>
      </c>
      <c r="B127" s="117" t="s">
        <v>140</v>
      </c>
      <c r="C127" s="118">
        <f t="shared" si="8"/>
        <v>0</v>
      </c>
      <c r="D127" s="124"/>
      <c r="E127" s="244"/>
      <c r="F127" s="245">
        <f t="shared" si="9"/>
        <v>0</v>
      </c>
      <c r="G127" s="124"/>
      <c r="H127" s="125"/>
      <c r="I127" s="126">
        <f t="shared" si="10"/>
        <v>0</v>
      </c>
      <c r="J127" s="124"/>
      <c r="K127" s="125"/>
      <c r="L127" s="126">
        <f t="shared" si="11"/>
        <v>0</v>
      </c>
      <c r="M127" s="246"/>
      <c r="N127" s="244"/>
      <c r="O127" s="126">
        <f t="shared" si="12"/>
        <v>0</v>
      </c>
      <c r="P127" s="76"/>
      <c r="R127" s="46"/>
      <c r="S127" s="46"/>
      <c r="T127" s="46"/>
    </row>
    <row r="128" spans="1:20" ht="24" x14ac:dyDescent="0.25">
      <c r="A128" s="68">
        <v>2279</v>
      </c>
      <c r="B128" s="117" t="s">
        <v>141</v>
      </c>
      <c r="C128" s="118">
        <f t="shared" si="8"/>
        <v>67</v>
      </c>
      <c r="D128" s="124">
        <v>67</v>
      </c>
      <c r="E128" s="244"/>
      <c r="F128" s="245">
        <f t="shared" si="9"/>
        <v>67</v>
      </c>
      <c r="G128" s="124"/>
      <c r="H128" s="125"/>
      <c r="I128" s="126">
        <f t="shared" si="10"/>
        <v>0</v>
      </c>
      <c r="J128" s="124"/>
      <c r="K128" s="125"/>
      <c r="L128" s="126">
        <f t="shared" si="11"/>
        <v>0</v>
      </c>
      <c r="M128" s="246"/>
      <c r="N128" s="244"/>
      <c r="O128" s="126">
        <f t="shared" si="12"/>
        <v>0</v>
      </c>
      <c r="P128" s="76"/>
      <c r="R128" s="46"/>
      <c r="S128" s="46"/>
      <c r="T128" s="46"/>
    </row>
    <row r="129" spans="1:20" ht="24" x14ac:dyDescent="0.25">
      <c r="A129" s="441">
        <v>2280</v>
      </c>
      <c r="B129" s="106" t="s">
        <v>142</v>
      </c>
      <c r="C129" s="118">
        <f t="shared" si="8"/>
        <v>0</v>
      </c>
      <c r="D129" s="262">
        <f t="shared" ref="D129:N129" si="13">SUM(D130)</f>
        <v>0</v>
      </c>
      <c r="E129" s="263">
        <f t="shared" si="13"/>
        <v>0</v>
      </c>
      <c r="F129" s="264">
        <f t="shared" si="9"/>
        <v>0</v>
      </c>
      <c r="G129" s="262">
        <f t="shared" si="13"/>
        <v>0</v>
      </c>
      <c r="H129" s="265">
        <f t="shared" si="13"/>
        <v>0</v>
      </c>
      <c r="I129" s="266">
        <f t="shared" si="10"/>
        <v>0</v>
      </c>
      <c r="J129" s="262">
        <f t="shared" si="13"/>
        <v>0</v>
      </c>
      <c r="K129" s="265">
        <f t="shared" si="13"/>
        <v>0</v>
      </c>
      <c r="L129" s="266">
        <f t="shared" si="11"/>
        <v>0</v>
      </c>
      <c r="M129" s="253">
        <f t="shared" si="13"/>
        <v>0</v>
      </c>
      <c r="N129" s="249">
        <f t="shared" si="13"/>
        <v>0</v>
      </c>
      <c r="O129" s="252">
        <f t="shared" si="12"/>
        <v>0</v>
      </c>
      <c r="P129" s="76"/>
      <c r="R129" s="46"/>
      <c r="S129" s="46"/>
      <c r="T129" s="46"/>
    </row>
    <row r="130" spans="1:20" ht="24" x14ac:dyDescent="0.25">
      <c r="A130" s="68">
        <v>2283</v>
      </c>
      <c r="B130" s="117" t="s">
        <v>143</v>
      </c>
      <c r="C130" s="118">
        <f t="shared" si="8"/>
        <v>0</v>
      </c>
      <c r="D130" s="124"/>
      <c r="E130" s="244"/>
      <c r="F130" s="245">
        <f t="shared" si="9"/>
        <v>0</v>
      </c>
      <c r="G130" s="124"/>
      <c r="H130" s="125"/>
      <c r="I130" s="126">
        <f t="shared" si="10"/>
        <v>0</v>
      </c>
      <c r="J130" s="124"/>
      <c r="K130" s="125"/>
      <c r="L130" s="126">
        <f t="shared" si="11"/>
        <v>0</v>
      </c>
      <c r="M130" s="246"/>
      <c r="N130" s="244"/>
      <c r="O130" s="126">
        <f t="shared" si="12"/>
        <v>0</v>
      </c>
      <c r="P130" s="76"/>
      <c r="R130" s="46"/>
      <c r="S130" s="46"/>
      <c r="T130" s="46"/>
    </row>
    <row r="131" spans="1:20" ht="38.25" customHeight="1" x14ac:dyDescent="0.25">
      <c r="A131" s="90">
        <v>2300</v>
      </c>
      <c r="B131" s="227" t="s">
        <v>144</v>
      </c>
      <c r="C131" s="91">
        <f t="shared" si="8"/>
        <v>41201</v>
      </c>
      <c r="D131" s="102">
        <f>SUM(D132,D137,D141,D142,D145,D152,D160,D161,D164)</f>
        <v>21608</v>
      </c>
      <c r="E131" s="228">
        <f>SUM(E132,E137,E141,E142,E145,E152,E160,E161,E164)</f>
        <v>0</v>
      </c>
      <c r="F131" s="229">
        <f t="shared" si="9"/>
        <v>21608</v>
      </c>
      <c r="G131" s="102">
        <f>SUM(G132,G137,G141,G142,G145,G152,G160,G161,G164)</f>
        <v>650</v>
      </c>
      <c r="H131" s="103">
        <f>SUM(H132,H137,H141,H142,H145,H152,H160,H161,H164)</f>
        <v>0</v>
      </c>
      <c r="I131" s="104">
        <f t="shared" si="10"/>
        <v>650</v>
      </c>
      <c r="J131" s="102">
        <f>SUM(J132,J137,J141,J142,J145,J152,J160,J161,J164)</f>
        <v>18943</v>
      </c>
      <c r="K131" s="103">
        <f>SUM(K132,K137,K141,K142,K145,K152,K160,K161,K164)</f>
        <v>0</v>
      </c>
      <c r="L131" s="104">
        <f t="shared" si="11"/>
        <v>18943</v>
      </c>
      <c r="M131" s="260">
        <f>SUM(M132,M137,M141,M142,M145,M152,M160,M161,M164)</f>
        <v>0</v>
      </c>
      <c r="N131" s="228">
        <f>SUM(N132,N137,N141,N142,N145,N152,N160,N161,N164)</f>
        <v>0</v>
      </c>
      <c r="O131" s="104">
        <f t="shared" si="12"/>
        <v>0</v>
      </c>
      <c r="P131" s="100"/>
      <c r="R131" s="46"/>
      <c r="S131" s="46"/>
      <c r="T131" s="46"/>
    </row>
    <row r="132" spans="1:20" ht="24" x14ac:dyDescent="0.25">
      <c r="A132" s="441">
        <v>2310</v>
      </c>
      <c r="B132" s="106" t="s">
        <v>145</v>
      </c>
      <c r="C132" s="107">
        <f t="shared" si="8"/>
        <v>5381</v>
      </c>
      <c r="D132" s="273">
        <f>SUM(D133:D136)</f>
        <v>5381</v>
      </c>
      <c r="E132" s="265">
        <f>SUM(E133:E136)</f>
        <v>0</v>
      </c>
      <c r="F132" s="264">
        <f t="shared" si="9"/>
        <v>5381</v>
      </c>
      <c r="G132" s="262">
        <f>SUM(G133:G136)</f>
        <v>0</v>
      </c>
      <c r="H132" s="265">
        <f>SUM(H133:H136)</f>
        <v>0</v>
      </c>
      <c r="I132" s="266">
        <f t="shared" si="10"/>
        <v>0</v>
      </c>
      <c r="J132" s="262">
        <f>SUM(J133:J136)</f>
        <v>0</v>
      </c>
      <c r="K132" s="265">
        <f>SUM(K133:K136)</f>
        <v>0</v>
      </c>
      <c r="L132" s="266">
        <f t="shared" si="11"/>
        <v>0</v>
      </c>
      <c r="M132" s="267">
        <f>SUM(M133:M136)</f>
        <v>0</v>
      </c>
      <c r="N132" s="263">
        <f>SUM(N133:N136)</f>
        <v>0</v>
      </c>
      <c r="O132" s="266">
        <f t="shared" si="12"/>
        <v>0</v>
      </c>
      <c r="P132" s="66"/>
      <c r="R132" s="46"/>
      <c r="S132" s="46"/>
      <c r="T132" s="46"/>
    </row>
    <row r="133" spans="1:20" x14ac:dyDescent="0.25">
      <c r="A133" s="68">
        <v>2311</v>
      </c>
      <c r="B133" s="117" t="s">
        <v>146</v>
      </c>
      <c r="C133" s="118">
        <f t="shared" si="8"/>
        <v>2562</v>
      </c>
      <c r="D133" s="124">
        <v>2562</v>
      </c>
      <c r="E133" s="244"/>
      <c r="F133" s="245">
        <f t="shared" si="9"/>
        <v>2562</v>
      </c>
      <c r="G133" s="124"/>
      <c r="H133" s="125"/>
      <c r="I133" s="126">
        <f t="shared" si="10"/>
        <v>0</v>
      </c>
      <c r="J133" s="124"/>
      <c r="K133" s="125"/>
      <c r="L133" s="126">
        <f t="shared" si="11"/>
        <v>0</v>
      </c>
      <c r="M133" s="246"/>
      <c r="N133" s="244"/>
      <c r="O133" s="126">
        <f t="shared" si="12"/>
        <v>0</v>
      </c>
      <c r="P133" s="76"/>
      <c r="R133" s="46"/>
      <c r="S133" s="46"/>
      <c r="T133" s="46"/>
    </row>
    <row r="134" spans="1:20" x14ac:dyDescent="0.25">
      <c r="A134" s="68">
        <v>2312</v>
      </c>
      <c r="B134" s="117" t="s">
        <v>147</v>
      </c>
      <c r="C134" s="118">
        <f t="shared" si="8"/>
        <v>2656</v>
      </c>
      <c r="D134" s="124">
        <v>2656</v>
      </c>
      <c r="E134" s="244"/>
      <c r="F134" s="245">
        <f t="shared" si="9"/>
        <v>2656</v>
      </c>
      <c r="G134" s="124"/>
      <c r="H134" s="125"/>
      <c r="I134" s="126">
        <f t="shared" si="10"/>
        <v>0</v>
      </c>
      <c r="J134" s="124"/>
      <c r="K134" s="125"/>
      <c r="L134" s="126">
        <f t="shared" si="11"/>
        <v>0</v>
      </c>
      <c r="M134" s="246"/>
      <c r="N134" s="244"/>
      <c r="O134" s="126">
        <f t="shared" si="12"/>
        <v>0</v>
      </c>
      <c r="P134" s="174"/>
      <c r="R134" s="46"/>
      <c r="S134" s="46"/>
      <c r="T134" s="46"/>
    </row>
    <row r="135" spans="1:20" x14ac:dyDescent="0.25">
      <c r="A135" s="68">
        <v>2313</v>
      </c>
      <c r="B135" s="117" t="s">
        <v>148</v>
      </c>
      <c r="C135" s="118">
        <f t="shared" si="8"/>
        <v>163</v>
      </c>
      <c r="D135" s="124">
        <v>163</v>
      </c>
      <c r="E135" s="244"/>
      <c r="F135" s="245">
        <f t="shared" si="9"/>
        <v>163</v>
      </c>
      <c r="G135" s="124"/>
      <c r="H135" s="125"/>
      <c r="I135" s="126">
        <f t="shared" si="10"/>
        <v>0</v>
      </c>
      <c r="J135" s="124"/>
      <c r="K135" s="125"/>
      <c r="L135" s="126">
        <f t="shared" si="11"/>
        <v>0</v>
      </c>
      <c r="M135" s="246"/>
      <c r="N135" s="244"/>
      <c r="O135" s="126">
        <f t="shared" si="12"/>
        <v>0</v>
      </c>
      <c r="P135" s="76"/>
      <c r="R135" s="46"/>
      <c r="S135" s="46"/>
      <c r="T135" s="46"/>
    </row>
    <row r="136" spans="1:20" ht="36" x14ac:dyDescent="0.25">
      <c r="A136" s="68">
        <v>2314</v>
      </c>
      <c r="B136" s="117" t="s">
        <v>149</v>
      </c>
      <c r="C136" s="118">
        <f t="shared" si="8"/>
        <v>0</v>
      </c>
      <c r="D136" s="124"/>
      <c r="E136" s="244"/>
      <c r="F136" s="245">
        <f t="shared" si="9"/>
        <v>0</v>
      </c>
      <c r="G136" s="124"/>
      <c r="H136" s="125"/>
      <c r="I136" s="126">
        <f t="shared" si="10"/>
        <v>0</v>
      </c>
      <c r="J136" s="124"/>
      <c r="K136" s="125"/>
      <c r="L136" s="126">
        <f t="shared" si="11"/>
        <v>0</v>
      </c>
      <c r="M136" s="246"/>
      <c r="N136" s="244"/>
      <c r="O136" s="126">
        <f t="shared" si="12"/>
        <v>0</v>
      </c>
      <c r="P136" s="76"/>
      <c r="R136" s="46"/>
      <c r="S136" s="46"/>
      <c r="T136" s="46"/>
    </row>
    <row r="137" spans="1:20" x14ac:dyDescent="0.25">
      <c r="A137" s="247">
        <v>2320</v>
      </c>
      <c r="B137" s="117" t="s">
        <v>150</v>
      </c>
      <c r="C137" s="118">
        <f t="shared" si="8"/>
        <v>4472</v>
      </c>
      <c r="D137" s="248">
        <f>SUM(D138:D140)</f>
        <v>3672</v>
      </c>
      <c r="E137" s="249">
        <f>SUM(E138:E140)</f>
        <v>0</v>
      </c>
      <c r="F137" s="250">
        <f t="shared" si="9"/>
        <v>3672</v>
      </c>
      <c r="G137" s="248">
        <f>SUM(G138:G140)</f>
        <v>0</v>
      </c>
      <c r="H137" s="251">
        <f>SUM(H138:H140)</f>
        <v>0</v>
      </c>
      <c r="I137" s="252">
        <f t="shared" si="10"/>
        <v>0</v>
      </c>
      <c r="J137" s="248">
        <f>SUM(J138:J140)</f>
        <v>800</v>
      </c>
      <c r="K137" s="251">
        <f>SUM(K138:K140)</f>
        <v>0</v>
      </c>
      <c r="L137" s="252">
        <f t="shared" si="11"/>
        <v>800</v>
      </c>
      <c r="M137" s="253">
        <f>SUM(M138:M140)</f>
        <v>0</v>
      </c>
      <c r="N137" s="249">
        <f>SUM(N138:N140)</f>
        <v>0</v>
      </c>
      <c r="O137" s="252">
        <f t="shared" si="12"/>
        <v>0</v>
      </c>
      <c r="P137" s="76"/>
      <c r="R137" s="46"/>
      <c r="S137" s="46"/>
      <c r="T137" s="46"/>
    </row>
    <row r="138" spans="1:20" x14ac:dyDescent="0.25">
      <c r="A138" s="68">
        <v>2321</v>
      </c>
      <c r="B138" s="117" t="s">
        <v>151</v>
      </c>
      <c r="C138" s="118">
        <f t="shared" si="8"/>
        <v>3380</v>
      </c>
      <c r="D138" s="124">
        <v>3380</v>
      </c>
      <c r="E138" s="244"/>
      <c r="F138" s="245">
        <f t="shared" si="9"/>
        <v>3380</v>
      </c>
      <c r="G138" s="124"/>
      <c r="H138" s="125"/>
      <c r="I138" s="126">
        <f t="shared" si="10"/>
        <v>0</v>
      </c>
      <c r="J138" s="124"/>
      <c r="K138" s="125"/>
      <c r="L138" s="126">
        <f t="shared" si="11"/>
        <v>0</v>
      </c>
      <c r="M138" s="246"/>
      <c r="N138" s="244"/>
      <c r="O138" s="126">
        <f t="shared" si="12"/>
        <v>0</v>
      </c>
      <c r="P138" s="76"/>
      <c r="R138" s="46"/>
      <c r="S138" s="46"/>
      <c r="T138" s="46"/>
    </row>
    <row r="139" spans="1:20" x14ac:dyDescent="0.25">
      <c r="A139" s="68">
        <v>2322</v>
      </c>
      <c r="B139" s="117" t="s">
        <v>152</v>
      </c>
      <c r="C139" s="118">
        <f t="shared" si="8"/>
        <v>1092</v>
      </c>
      <c r="D139" s="124">
        <v>292</v>
      </c>
      <c r="E139" s="244"/>
      <c r="F139" s="245">
        <f t="shared" si="9"/>
        <v>292</v>
      </c>
      <c r="G139" s="124"/>
      <c r="H139" s="125"/>
      <c r="I139" s="126">
        <f t="shared" si="10"/>
        <v>0</v>
      </c>
      <c r="J139" s="124">
        <v>800</v>
      </c>
      <c r="K139" s="125"/>
      <c r="L139" s="126">
        <f t="shared" si="11"/>
        <v>800</v>
      </c>
      <c r="M139" s="246"/>
      <c r="N139" s="244"/>
      <c r="O139" s="126">
        <f t="shared" si="12"/>
        <v>0</v>
      </c>
      <c r="P139" s="76"/>
      <c r="R139" s="46"/>
      <c r="S139" s="46"/>
      <c r="T139" s="46"/>
    </row>
    <row r="140" spans="1:20" ht="10.5" customHeight="1" x14ac:dyDescent="0.25">
      <c r="A140" s="68">
        <v>2329</v>
      </c>
      <c r="B140" s="117" t="s">
        <v>153</v>
      </c>
      <c r="C140" s="118">
        <f t="shared" si="8"/>
        <v>0</v>
      </c>
      <c r="D140" s="124"/>
      <c r="E140" s="244"/>
      <c r="F140" s="245">
        <f t="shared" si="9"/>
        <v>0</v>
      </c>
      <c r="G140" s="124"/>
      <c r="H140" s="125"/>
      <c r="I140" s="126">
        <f t="shared" si="10"/>
        <v>0</v>
      </c>
      <c r="J140" s="124"/>
      <c r="K140" s="125"/>
      <c r="L140" s="126">
        <f t="shared" si="11"/>
        <v>0</v>
      </c>
      <c r="M140" s="246"/>
      <c r="N140" s="244"/>
      <c r="O140" s="126">
        <f t="shared" si="12"/>
        <v>0</v>
      </c>
      <c r="P140" s="76"/>
      <c r="R140" s="46"/>
      <c r="S140" s="46"/>
      <c r="T140" s="46"/>
    </row>
    <row r="141" spans="1:20" x14ac:dyDescent="0.25">
      <c r="A141" s="247">
        <v>2330</v>
      </c>
      <c r="B141" s="117" t="s">
        <v>154</v>
      </c>
      <c r="C141" s="118">
        <f t="shared" si="8"/>
        <v>0</v>
      </c>
      <c r="D141" s="124"/>
      <c r="E141" s="244"/>
      <c r="F141" s="245">
        <f t="shared" si="9"/>
        <v>0</v>
      </c>
      <c r="G141" s="124"/>
      <c r="H141" s="125"/>
      <c r="I141" s="126">
        <f t="shared" si="10"/>
        <v>0</v>
      </c>
      <c r="J141" s="124"/>
      <c r="K141" s="125"/>
      <c r="L141" s="126">
        <f t="shared" si="11"/>
        <v>0</v>
      </c>
      <c r="M141" s="246"/>
      <c r="N141" s="244"/>
      <c r="O141" s="126">
        <f t="shared" si="12"/>
        <v>0</v>
      </c>
      <c r="P141" s="76"/>
      <c r="R141" s="46"/>
      <c r="S141" s="46"/>
      <c r="T141" s="46"/>
    </row>
    <row r="142" spans="1:20" ht="48" x14ac:dyDescent="0.25">
      <c r="A142" s="247">
        <v>2340</v>
      </c>
      <c r="B142" s="117" t="s">
        <v>155</v>
      </c>
      <c r="C142" s="118">
        <f t="shared" si="8"/>
        <v>285</v>
      </c>
      <c r="D142" s="248">
        <f>SUM(D143:D144)</f>
        <v>285</v>
      </c>
      <c r="E142" s="249">
        <f>SUM(E143:E144)</f>
        <v>0</v>
      </c>
      <c r="F142" s="250">
        <f t="shared" si="9"/>
        <v>285</v>
      </c>
      <c r="G142" s="248">
        <f>SUM(G143:G144)</f>
        <v>0</v>
      </c>
      <c r="H142" s="251">
        <f>SUM(H143:H144)</f>
        <v>0</v>
      </c>
      <c r="I142" s="252">
        <f t="shared" si="10"/>
        <v>0</v>
      </c>
      <c r="J142" s="248">
        <f>SUM(J143:J144)</f>
        <v>0</v>
      </c>
      <c r="K142" s="251">
        <f>SUM(K143:K144)</f>
        <v>0</v>
      </c>
      <c r="L142" s="252">
        <f t="shared" si="11"/>
        <v>0</v>
      </c>
      <c r="M142" s="253">
        <f>SUM(M143:M144)</f>
        <v>0</v>
      </c>
      <c r="N142" s="249">
        <f>SUM(N143:N144)</f>
        <v>0</v>
      </c>
      <c r="O142" s="252">
        <f t="shared" si="12"/>
        <v>0</v>
      </c>
      <c r="P142" s="76"/>
      <c r="R142" s="46"/>
      <c r="S142" s="46"/>
      <c r="T142" s="46"/>
    </row>
    <row r="143" spans="1:20" x14ac:dyDescent="0.25">
      <c r="A143" s="68">
        <v>2341</v>
      </c>
      <c r="B143" s="117" t="s">
        <v>156</v>
      </c>
      <c r="C143" s="118">
        <f t="shared" si="8"/>
        <v>285</v>
      </c>
      <c r="D143" s="124">
        <v>285</v>
      </c>
      <c r="E143" s="244"/>
      <c r="F143" s="245">
        <f t="shared" si="9"/>
        <v>285</v>
      </c>
      <c r="G143" s="124"/>
      <c r="H143" s="125"/>
      <c r="I143" s="126">
        <f t="shared" si="10"/>
        <v>0</v>
      </c>
      <c r="J143" s="124"/>
      <c r="K143" s="125"/>
      <c r="L143" s="126">
        <f t="shared" si="11"/>
        <v>0</v>
      </c>
      <c r="M143" s="246"/>
      <c r="N143" s="244"/>
      <c r="O143" s="126">
        <f t="shared" si="12"/>
        <v>0</v>
      </c>
      <c r="P143" s="76"/>
      <c r="R143" s="46"/>
      <c r="S143" s="46"/>
      <c r="T143" s="46"/>
    </row>
    <row r="144" spans="1:20" ht="24" x14ac:dyDescent="0.25">
      <c r="A144" s="68">
        <v>2344</v>
      </c>
      <c r="B144" s="117" t="s">
        <v>157</v>
      </c>
      <c r="C144" s="118">
        <f t="shared" si="8"/>
        <v>0</v>
      </c>
      <c r="D144" s="124"/>
      <c r="E144" s="244"/>
      <c r="F144" s="245">
        <f t="shared" si="9"/>
        <v>0</v>
      </c>
      <c r="G144" s="124"/>
      <c r="H144" s="125"/>
      <c r="I144" s="126">
        <f t="shared" si="10"/>
        <v>0</v>
      </c>
      <c r="J144" s="124"/>
      <c r="K144" s="125"/>
      <c r="L144" s="126">
        <f t="shared" si="11"/>
        <v>0</v>
      </c>
      <c r="M144" s="246"/>
      <c r="N144" s="244"/>
      <c r="O144" s="126">
        <f t="shared" si="12"/>
        <v>0</v>
      </c>
      <c r="P144" s="76"/>
      <c r="R144" s="46"/>
      <c r="S144" s="46"/>
      <c r="T144" s="46"/>
    </row>
    <row r="145" spans="1:20" ht="24" x14ac:dyDescent="0.25">
      <c r="A145" s="234">
        <v>2350</v>
      </c>
      <c r="B145" s="164" t="s">
        <v>158</v>
      </c>
      <c r="C145" s="118">
        <f t="shared" si="8"/>
        <v>5212</v>
      </c>
      <c r="D145" s="235">
        <f>SUM(D146:D151)</f>
        <v>5212</v>
      </c>
      <c r="E145" s="236">
        <f>SUM(E146:E151)</f>
        <v>0</v>
      </c>
      <c r="F145" s="237">
        <f t="shared" si="9"/>
        <v>5212</v>
      </c>
      <c r="G145" s="235">
        <f>SUM(G146:G151)</f>
        <v>0</v>
      </c>
      <c r="H145" s="238">
        <f>SUM(H146:H151)</f>
        <v>0</v>
      </c>
      <c r="I145" s="239">
        <f t="shared" si="10"/>
        <v>0</v>
      </c>
      <c r="J145" s="235">
        <f>SUM(J146:J151)</f>
        <v>0</v>
      </c>
      <c r="K145" s="238">
        <f>SUM(K146:K151)</f>
        <v>0</v>
      </c>
      <c r="L145" s="239">
        <f t="shared" si="11"/>
        <v>0</v>
      </c>
      <c r="M145" s="240">
        <f>SUM(M146:M151)</f>
        <v>0</v>
      </c>
      <c r="N145" s="236">
        <f>SUM(N146:N151)</f>
        <v>0</v>
      </c>
      <c r="O145" s="239">
        <f t="shared" si="12"/>
        <v>0</v>
      </c>
      <c r="P145" s="174"/>
      <c r="R145" s="46"/>
      <c r="S145" s="46"/>
      <c r="T145" s="46"/>
    </row>
    <row r="146" spans="1:20" x14ac:dyDescent="0.25">
      <c r="A146" s="58">
        <v>2351</v>
      </c>
      <c r="B146" s="106" t="s">
        <v>159</v>
      </c>
      <c r="C146" s="118">
        <f t="shared" si="8"/>
        <v>1499</v>
      </c>
      <c r="D146" s="113">
        <v>1499</v>
      </c>
      <c r="E146" s="241"/>
      <c r="F146" s="242">
        <f t="shared" si="9"/>
        <v>1499</v>
      </c>
      <c r="G146" s="113"/>
      <c r="H146" s="114"/>
      <c r="I146" s="115">
        <f t="shared" si="10"/>
        <v>0</v>
      </c>
      <c r="J146" s="113"/>
      <c r="K146" s="114"/>
      <c r="L146" s="115">
        <f t="shared" si="11"/>
        <v>0</v>
      </c>
      <c r="M146" s="243"/>
      <c r="N146" s="241"/>
      <c r="O146" s="115">
        <f t="shared" si="12"/>
        <v>0</v>
      </c>
      <c r="P146" s="66"/>
      <c r="R146" s="46"/>
      <c r="S146" s="46"/>
      <c r="T146" s="46"/>
    </row>
    <row r="147" spans="1:20" x14ac:dyDescent="0.25">
      <c r="A147" s="68">
        <v>2352</v>
      </c>
      <c r="B147" s="117" t="s">
        <v>160</v>
      </c>
      <c r="C147" s="118">
        <f t="shared" si="8"/>
        <v>2993</v>
      </c>
      <c r="D147" s="124">
        <v>2993</v>
      </c>
      <c r="E147" s="244"/>
      <c r="F147" s="245">
        <f t="shared" si="9"/>
        <v>2993</v>
      </c>
      <c r="G147" s="124"/>
      <c r="H147" s="125"/>
      <c r="I147" s="126">
        <f t="shared" si="10"/>
        <v>0</v>
      </c>
      <c r="J147" s="124"/>
      <c r="K147" s="125"/>
      <c r="L147" s="126">
        <f t="shared" si="11"/>
        <v>0</v>
      </c>
      <c r="M147" s="246"/>
      <c r="N147" s="244"/>
      <c r="O147" s="126">
        <f t="shared" si="12"/>
        <v>0</v>
      </c>
      <c r="P147" s="76"/>
      <c r="R147" s="46"/>
      <c r="S147" s="46"/>
      <c r="T147" s="46"/>
    </row>
    <row r="148" spans="1:20" ht="24" x14ac:dyDescent="0.25">
      <c r="A148" s="68">
        <v>2353</v>
      </c>
      <c r="B148" s="117" t="s">
        <v>161</v>
      </c>
      <c r="C148" s="118">
        <f t="shared" si="8"/>
        <v>0</v>
      </c>
      <c r="D148" s="124"/>
      <c r="E148" s="244"/>
      <c r="F148" s="245">
        <f t="shared" si="9"/>
        <v>0</v>
      </c>
      <c r="G148" s="124"/>
      <c r="H148" s="125"/>
      <c r="I148" s="126">
        <f t="shared" si="10"/>
        <v>0</v>
      </c>
      <c r="J148" s="124"/>
      <c r="K148" s="125"/>
      <c r="L148" s="126">
        <f t="shared" si="11"/>
        <v>0</v>
      </c>
      <c r="M148" s="246"/>
      <c r="N148" s="244"/>
      <c r="O148" s="126">
        <f t="shared" si="12"/>
        <v>0</v>
      </c>
      <c r="P148" s="76"/>
      <c r="R148" s="46"/>
      <c r="S148" s="46"/>
      <c r="T148" s="46"/>
    </row>
    <row r="149" spans="1:20" ht="24" x14ac:dyDescent="0.25">
      <c r="A149" s="68">
        <v>2354</v>
      </c>
      <c r="B149" s="117" t="s">
        <v>162</v>
      </c>
      <c r="C149" s="118">
        <f t="shared" si="8"/>
        <v>0</v>
      </c>
      <c r="D149" s="124"/>
      <c r="E149" s="244"/>
      <c r="F149" s="245">
        <f t="shared" si="9"/>
        <v>0</v>
      </c>
      <c r="G149" s="124"/>
      <c r="H149" s="125"/>
      <c r="I149" s="126">
        <f t="shared" si="10"/>
        <v>0</v>
      </c>
      <c r="J149" s="124"/>
      <c r="K149" s="125"/>
      <c r="L149" s="126">
        <f t="shared" si="11"/>
        <v>0</v>
      </c>
      <c r="M149" s="246"/>
      <c r="N149" s="244"/>
      <c r="O149" s="126">
        <f t="shared" si="12"/>
        <v>0</v>
      </c>
      <c r="P149" s="76"/>
      <c r="R149" s="46"/>
      <c r="S149" s="46"/>
      <c r="T149" s="46"/>
    </row>
    <row r="150" spans="1:20" ht="24" x14ac:dyDescent="0.25">
      <c r="A150" s="68">
        <v>2355</v>
      </c>
      <c r="B150" s="117" t="s">
        <v>163</v>
      </c>
      <c r="C150" s="118">
        <f t="shared" si="8"/>
        <v>720</v>
      </c>
      <c r="D150" s="124">
        <v>720</v>
      </c>
      <c r="E150" s="244"/>
      <c r="F150" s="245">
        <f t="shared" si="9"/>
        <v>720</v>
      </c>
      <c r="G150" s="124"/>
      <c r="H150" s="125"/>
      <c r="I150" s="126">
        <f t="shared" si="10"/>
        <v>0</v>
      </c>
      <c r="J150" s="124"/>
      <c r="K150" s="125"/>
      <c r="L150" s="126">
        <f t="shared" si="11"/>
        <v>0</v>
      </c>
      <c r="M150" s="246"/>
      <c r="N150" s="244"/>
      <c r="O150" s="126">
        <f t="shared" si="12"/>
        <v>0</v>
      </c>
      <c r="P150" s="76"/>
      <c r="R150" s="46"/>
      <c r="S150" s="46"/>
      <c r="T150" s="46"/>
    </row>
    <row r="151" spans="1:20" ht="24" x14ac:dyDescent="0.25">
      <c r="A151" s="68">
        <v>2359</v>
      </c>
      <c r="B151" s="117" t="s">
        <v>164</v>
      </c>
      <c r="C151" s="118">
        <f t="shared" si="8"/>
        <v>0</v>
      </c>
      <c r="D151" s="124"/>
      <c r="E151" s="244"/>
      <c r="F151" s="245">
        <f t="shared" si="9"/>
        <v>0</v>
      </c>
      <c r="G151" s="124"/>
      <c r="H151" s="125"/>
      <c r="I151" s="126">
        <f t="shared" si="10"/>
        <v>0</v>
      </c>
      <c r="J151" s="124"/>
      <c r="K151" s="125"/>
      <c r="L151" s="126">
        <f t="shared" si="11"/>
        <v>0</v>
      </c>
      <c r="M151" s="246"/>
      <c r="N151" s="244"/>
      <c r="O151" s="126">
        <f t="shared" si="12"/>
        <v>0</v>
      </c>
      <c r="P151" s="76"/>
      <c r="R151" s="46"/>
      <c r="S151" s="46"/>
      <c r="T151" s="46"/>
    </row>
    <row r="152" spans="1:20" ht="24.75" customHeight="1" x14ac:dyDescent="0.25">
      <c r="A152" s="247">
        <v>2360</v>
      </c>
      <c r="B152" s="117" t="s">
        <v>165</v>
      </c>
      <c r="C152" s="118">
        <f t="shared" si="8"/>
        <v>18997</v>
      </c>
      <c r="D152" s="248">
        <f>SUM(D153:D159)</f>
        <v>854</v>
      </c>
      <c r="E152" s="249">
        <f>SUM(E153:E159)</f>
        <v>0</v>
      </c>
      <c r="F152" s="250">
        <f t="shared" si="9"/>
        <v>854</v>
      </c>
      <c r="G152" s="248">
        <f>SUM(G153:G159)</f>
        <v>0</v>
      </c>
      <c r="H152" s="251">
        <f>SUM(H153:H159)</f>
        <v>0</v>
      </c>
      <c r="I152" s="252">
        <f t="shared" si="10"/>
        <v>0</v>
      </c>
      <c r="J152" s="248">
        <f>SUM(J153:J159)</f>
        <v>18143</v>
      </c>
      <c r="K152" s="251">
        <f>SUM(K153:K159)</f>
        <v>0</v>
      </c>
      <c r="L152" s="252">
        <f t="shared" si="11"/>
        <v>18143</v>
      </c>
      <c r="M152" s="253">
        <f>SUM(M153:M159)</f>
        <v>0</v>
      </c>
      <c r="N152" s="249">
        <f>SUM(N153:N159)</f>
        <v>0</v>
      </c>
      <c r="O152" s="252">
        <f t="shared" si="12"/>
        <v>0</v>
      </c>
      <c r="P152" s="76"/>
      <c r="R152" s="46"/>
      <c r="S152" s="46"/>
      <c r="T152" s="46"/>
    </row>
    <row r="153" spans="1:20" x14ac:dyDescent="0.25">
      <c r="A153" s="67">
        <v>2361</v>
      </c>
      <c r="B153" s="117" t="s">
        <v>166</v>
      </c>
      <c r="C153" s="118">
        <f t="shared" si="8"/>
        <v>427</v>
      </c>
      <c r="D153" s="124">
        <v>427</v>
      </c>
      <c r="E153" s="244"/>
      <c r="F153" s="245">
        <f t="shared" si="9"/>
        <v>427</v>
      </c>
      <c r="G153" s="124"/>
      <c r="H153" s="125"/>
      <c r="I153" s="126">
        <f t="shared" si="10"/>
        <v>0</v>
      </c>
      <c r="J153" s="124"/>
      <c r="K153" s="125"/>
      <c r="L153" s="126">
        <f t="shared" si="11"/>
        <v>0</v>
      </c>
      <c r="M153" s="246"/>
      <c r="N153" s="244"/>
      <c r="O153" s="126">
        <f t="shared" si="12"/>
        <v>0</v>
      </c>
      <c r="P153" s="76"/>
      <c r="R153" s="46"/>
      <c r="S153" s="46"/>
      <c r="T153" s="46"/>
    </row>
    <row r="154" spans="1:20" ht="24" x14ac:dyDescent="0.25">
      <c r="A154" s="67">
        <v>2362</v>
      </c>
      <c r="B154" s="117" t="s">
        <v>167</v>
      </c>
      <c r="C154" s="118">
        <f t="shared" si="8"/>
        <v>427</v>
      </c>
      <c r="D154" s="124">
        <v>427</v>
      </c>
      <c r="E154" s="244"/>
      <c r="F154" s="245">
        <f t="shared" si="9"/>
        <v>427</v>
      </c>
      <c r="G154" s="124"/>
      <c r="H154" s="125"/>
      <c r="I154" s="126">
        <f t="shared" si="10"/>
        <v>0</v>
      </c>
      <c r="J154" s="124"/>
      <c r="K154" s="125"/>
      <c r="L154" s="126">
        <f t="shared" si="11"/>
        <v>0</v>
      </c>
      <c r="M154" s="246"/>
      <c r="N154" s="244"/>
      <c r="O154" s="126">
        <f t="shared" si="12"/>
        <v>0</v>
      </c>
      <c r="P154" s="76"/>
      <c r="R154" s="46"/>
      <c r="S154" s="46"/>
      <c r="T154" s="46"/>
    </row>
    <row r="155" spans="1:20" x14ac:dyDescent="0.25">
      <c r="A155" s="67">
        <v>2363</v>
      </c>
      <c r="B155" s="117" t="s">
        <v>168</v>
      </c>
      <c r="C155" s="118">
        <f t="shared" si="8"/>
        <v>18143</v>
      </c>
      <c r="D155" s="124"/>
      <c r="E155" s="244"/>
      <c r="F155" s="245">
        <f t="shared" si="9"/>
        <v>0</v>
      </c>
      <c r="G155" s="124"/>
      <c r="H155" s="125"/>
      <c r="I155" s="126">
        <f t="shared" si="10"/>
        <v>0</v>
      </c>
      <c r="J155" s="124">
        <v>18143</v>
      </c>
      <c r="K155" s="125"/>
      <c r="L155" s="126">
        <f t="shared" si="11"/>
        <v>18143</v>
      </c>
      <c r="M155" s="246"/>
      <c r="N155" s="244"/>
      <c r="O155" s="126">
        <f t="shared" si="12"/>
        <v>0</v>
      </c>
      <c r="P155" s="76"/>
      <c r="R155" s="46"/>
      <c r="S155" s="46"/>
      <c r="T155" s="46"/>
    </row>
    <row r="156" spans="1:20" x14ac:dyDescent="0.25">
      <c r="A156" s="67">
        <v>2364</v>
      </c>
      <c r="B156" s="117" t="s">
        <v>169</v>
      </c>
      <c r="C156" s="118">
        <f t="shared" si="8"/>
        <v>0</v>
      </c>
      <c r="D156" s="124"/>
      <c r="E156" s="244"/>
      <c r="F156" s="245">
        <f t="shared" si="9"/>
        <v>0</v>
      </c>
      <c r="G156" s="124"/>
      <c r="H156" s="125"/>
      <c r="I156" s="126">
        <f t="shared" si="10"/>
        <v>0</v>
      </c>
      <c r="J156" s="124"/>
      <c r="K156" s="125"/>
      <c r="L156" s="126">
        <f t="shared" si="11"/>
        <v>0</v>
      </c>
      <c r="M156" s="246"/>
      <c r="N156" s="244"/>
      <c r="O156" s="126">
        <f t="shared" si="12"/>
        <v>0</v>
      </c>
      <c r="P156" s="76"/>
      <c r="R156" s="46"/>
      <c r="S156" s="46"/>
      <c r="T156" s="46"/>
    </row>
    <row r="157" spans="1:20" ht="12.75" customHeight="1" x14ac:dyDescent="0.25">
      <c r="A157" s="67">
        <v>2365</v>
      </c>
      <c r="B157" s="117" t="s">
        <v>170</v>
      </c>
      <c r="C157" s="118">
        <f t="shared" si="8"/>
        <v>0</v>
      </c>
      <c r="D157" s="124"/>
      <c r="E157" s="244"/>
      <c r="F157" s="245">
        <f t="shared" si="9"/>
        <v>0</v>
      </c>
      <c r="G157" s="124"/>
      <c r="H157" s="125"/>
      <c r="I157" s="126">
        <f t="shared" si="10"/>
        <v>0</v>
      </c>
      <c r="J157" s="124"/>
      <c r="K157" s="125"/>
      <c r="L157" s="126">
        <f t="shared" si="11"/>
        <v>0</v>
      </c>
      <c r="M157" s="246"/>
      <c r="N157" s="244"/>
      <c r="O157" s="126">
        <f t="shared" si="12"/>
        <v>0</v>
      </c>
      <c r="P157" s="76"/>
      <c r="R157" s="46"/>
      <c r="S157" s="46"/>
      <c r="T157" s="46"/>
    </row>
    <row r="158" spans="1:20" ht="42.75" customHeight="1" x14ac:dyDescent="0.25">
      <c r="A158" s="67">
        <v>2366</v>
      </c>
      <c r="B158" s="117" t="s">
        <v>171</v>
      </c>
      <c r="C158" s="118">
        <f t="shared" si="8"/>
        <v>0</v>
      </c>
      <c r="D158" s="124"/>
      <c r="E158" s="244"/>
      <c r="F158" s="245">
        <f t="shared" si="9"/>
        <v>0</v>
      </c>
      <c r="G158" s="124"/>
      <c r="H158" s="125"/>
      <c r="I158" s="126">
        <f t="shared" si="10"/>
        <v>0</v>
      </c>
      <c r="J158" s="124"/>
      <c r="K158" s="125"/>
      <c r="L158" s="126">
        <f t="shared" si="11"/>
        <v>0</v>
      </c>
      <c r="M158" s="246"/>
      <c r="N158" s="244"/>
      <c r="O158" s="126">
        <f t="shared" si="12"/>
        <v>0</v>
      </c>
      <c r="P158" s="76"/>
      <c r="R158" s="46"/>
      <c r="S158" s="46"/>
      <c r="T158" s="46"/>
    </row>
    <row r="159" spans="1:20" ht="48" x14ac:dyDescent="0.25">
      <c r="A159" s="67">
        <v>2369</v>
      </c>
      <c r="B159" s="117" t="s">
        <v>172</v>
      </c>
      <c r="C159" s="118">
        <f t="shared" si="8"/>
        <v>0</v>
      </c>
      <c r="D159" s="124"/>
      <c r="E159" s="244"/>
      <c r="F159" s="245">
        <f t="shared" si="9"/>
        <v>0</v>
      </c>
      <c r="G159" s="124"/>
      <c r="H159" s="125"/>
      <c r="I159" s="126">
        <f t="shared" si="10"/>
        <v>0</v>
      </c>
      <c r="J159" s="124"/>
      <c r="K159" s="125"/>
      <c r="L159" s="126">
        <f t="shared" si="11"/>
        <v>0</v>
      </c>
      <c r="M159" s="246"/>
      <c r="N159" s="244"/>
      <c r="O159" s="126">
        <f t="shared" si="12"/>
        <v>0</v>
      </c>
      <c r="P159" s="76"/>
      <c r="R159" s="46"/>
      <c r="S159" s="46"/>
      <c r="T159" s="46"/>
    </row>
    <row r="160" spans="1:20" x14ac:dyDescent="0.25">
      <c r="A160" s="234">
        <v>2370</v>
      </c>
      <c r="B160" s="164" t="s">
        <v>173</v>
      </c>
      <c r="C160" s="118">
        <f t="shared" si="8"/>
        <v>6854</v>
      </c>
      <c r="D160" s="254">
        <v>6204</v>
      </c>
      <c r="E160" s="255"/>
      <c r="F160" s="256">
        <f t="shared" si="9"/>
        <v>6204</v>
      </c>
      <c r="G160" s="254">
        <v>650</v>
      </c>
      <c r="H160" s="257"/>
      <c r="I160" s="258">
        <f t="shared" si="10"/>
        <v>650</v>
      </c>
      <c r="J160" s="254"/>
      <c r="K160" s="257"/>
      <c r="L160" s="258">
        <f t="shared" si="11"/>
        <v>0</v>
      </c>
      <c r="M160" s="259"/>
      <c r="N160" s="255"/>
      <c r="O160" s="258">
        <f t="shared" si="12"/>
        <v>0</v>
      </c>
      <c r="P160" s="174"/>
      <c r="R160" s="46"/>
      <c r="S160" s="46"/>
      <c r="T160" s="46"/>
    </row>
    <row r="161" spans="1:20" x14ac:dyDescent="0.25">
      <c r="A161" s="234">
        <v>2380</v>
      </c>
      <c r="B161" s="164" t="s">
        <v>174</v>
      </c>
      <c r="C161" s="118">
        <f t="shared" si="8"/>
        <v>0</v>
      </c>
      <c r="D161" s="235">
        <f>SUM(D162:D163)</f>
        <v>0</v>
      </c>
      <c r="E161" s="236">
        <f>SUM(E162:E163)</f>
        <v>0</v>
      </c>
      <c r="F161" s="237">
        <f t="shared" si="9"/>
        <v>0</v>
      </c>
      <c r="G161" s="235">
        <f>SUM(G162:G163)</f>
        <v>0</v>
      </c>
      <c r="H161" s="238">
        <f>SUM(H162:H163)</f>
        <v>0</v>
      </c>
      <c r="I161" s="239">
        <f t="shared" si="10"/>
        <v>0</v>
      </c>
      <c r="J161" s="235">
        <f>SUM(J162:J163)</f>
        <v>0</v>
      </c>
      <c r="K161" s="238">
        <f>SUM(K162:K163)</f>
        <v>0</v>
      </c>
      <c r="L161" s="239">
        <f t="shared" si="11"/>
        <v>0</v>
      </c>
      <c r="M161" s="240">
        <f>SUM(M162:M163)</f>
        <v>0</v>
      </c>
      <c r="N161" s="236">
        <f>SUM(N162:N163)</f>
        <v>0</v>
      </c>
      <c r="O161" s="239">
        <f t="shared" si="12"/>
        <v>0</v>
      </c>
      <c r="P161" s="174"/>
      <c r="R161" s="46"/>
      <c r="S161" s="46"/>
      <c r="T161" s="46"/>
    </row>
    <row r="162" spans="1:20" x14ac:dyDescent="0.25">
      <c r="A162" s="57">
        <v>2381</v>
      </c>
      <c r="B162" s="106" t="s">
        <v>175</v>
      </c>
      <c r="C162" s="118">
        <f t="shared" si="8"/>
        <v>0</v>
      </c>
      <c r="D162" s="113"/>
      <c r="E162" s="241"/>
      <c r="F162" s="242">
        <f t="shared" si="9"/>
        <v>0</v>
      </c>
      <c r="G162" s="113"/>
      <c r="H162" s="114"/>
      <c r="I162" s="115">
        <f t="shared" si="10"/>
        <v>0</v>
      </c>
      <c r="J162" s="113"/>
      <c r="K162" s="114"/>
      <c r="L162" s="115">
        <f t="shared" si="11"/>
        <v>0</v>
      </c>
      <c r="M162" s="243"/>
      <c r="N162" s="241"/>
      <c r="O162" s="115">
        <f t="shared" si="12"/>
        <v>0</v>
      </c>
      <c r="P162" s="66"/>
      <c r="R162" s="46"/>
      <c r="S162" s="46"/>
      <c r="T162" s="46"/>
    </row>
    <row r="163" spans="1:20" ht="24" x14ac:dyDescent="0.25">
      <c r="A163" s="67">
        <v>2389</v>
      </c>
      <c r="B163" s="117" t="s">
        <v>176</v>
      </c>
      <c r="C163" s="118">
        <f t="shared" si="8"/>
        <v>0</v>
      </c>
      <c r="D163" s="124"/>
      <c r="E163" s="244"/>
      <c r="F163" s="245">
        <f t="shared" si="9"/>
        <v>0</v>
      </c>
      <c r="G163" s="124"/>
      <c r="H163" s="125"/>
      <c r="I163" s="126">
        <f t="shared" si="10"/>
        <v>0</v>
      </c>
      <c r="J163" s="124"/>
      <c r="K163" s="125"/>
      <c r="L163" s="126">
        <f t="shared" si="11"/>
        <v>0</v>
      </c>
      <c r="M163" s="246"/>
      <c r="N163" s="244"/>
      <c r="O163" s="126">
        <f t="shared" si="12"/>
        <v>0</v>
      </c>
      <c r="P163" s="76"/>
      <c r="R163" s="46"/>
      <c r="S163" s="46"/>
      <c r="T163" s="46"/>
    </row>
    <row r="164" spans="1:20" x14ac:dyDescent="0.25">
      <c r="A164" s="234">
        <v>2390</v>
      </c>
      <c r="B164" s="164" t="s">
        <v>177</v>
      </c>
      <c r="C164" s="118">
        <f t="shared" si="8"/>
        <v>0</v>
      </c>
      <c r="D164" s="254"/>
      <c r="E164" s="255"/>
      <c r="F164" s="256">
        <f t="shared" si="9"/>
        <v>0</v>
      </c>
      <c r="G164" s="254"/>
      <c r="H164" s="257"/>
      <c r="I164" s="258">
        <f t="shared" si="10"/>
        <v>0</v>
      </c>
      <c r="J164" s="254"/>
      <c r="K164" s="257"/>
      <c r="L164" s="258">
        <f t="shared" si="11"/>
        <v>0</v>
      </c>
      <c r="M164" s="259"/>
      <c r="N164" s="255"/>
      <c r="O164" s="258">
        <f t="shared" si="12"/>
        <v>0</v>
      </c>
      <c r="P164" s="174"/>
      <c r="R164" s="46"/>
      <c r="S164" s="46"/>
      <c r="T164" s="46"/>
    </row>
    <row r="165" spans="1:20" x14ac:dyDescent="0.25">
      <c r="A165" s="90">
        <v>2400</v>
      </c>
      <c r="B165" s="227" t="s">
        <v>178</v>
      </c>
      <c r="C165" s="91">
        <f t="shared" si="8"/>
        <v>132</v>
      </c>
      <c r="D165" s="274">
        <v>132</v>
      </c>
      <c r="E165" s="275"/>
      <c r="F165" s="276">
        <f t="shared" si="9"/>
        <v>132</v>
      </c>
      <c r="G165" s="274"/>
      <c r="H165" s="277"/>
      <c r="I165" s="278">
        <f t="shared" si="10"/>
        <v>0</v>
      </c>
      <c r="J165" s="274"/>
      <c r="K165" s="277"/>
      <c r="L165" s="278">
        <f t="shared" si="11"/>
        <v>0</v>
      </c>
      <c r="M165" s="279"/>
      <c r="N165" s="275"/>
      <c r="O165" s="278">
        <f t="shared" si="12"/>
        <v>0</v>
      </c>
      <c r="P165" s="100"/>
      <c r="R165" s="46"/>
      <c r="S165" s="46"/>
      <c r="T165" s="46"/>
    </row>
    <row r="166" spans="1:20" ht="24" x14ac:dyDescent="0.25">
      <c r="A166" s="90">
        <v>2500</v>
      </c>
      <c r="B166" s="227" t="s">
        <v>179</v>
      </c>
      <c r="C166" s="91">
        <f t="shared" si="8"/>
        <v>0</v>
      </c>
      <c r="D166" s="102">
        <f>SUM(D167,D172)</f>
        <v>0</v>
      </c>
      <c r="E166" s="228">
        <f>SUM(E167,E172)</f>
        <v>0</v>
      </c>
      <c r="F166" s="229">
        <f t="shared" si="9"/>
        <v>0</v>
      </c>
      <c r="G166" s="102">
        <f>SUM(G167,G172)</f>
        <v>0</v>
      </c>
      <c r="H166" s="103">
        <f>SUM(H167,H172)</f>
        <v>0</v>
      </c>
      <c r="I166" s="104">
        <f t="shared" si="10"/>
        <v>0</v>
      </c>
      <c r="J166" s="102">
        <f>SUM(J167,J172)</f>
        <v>0</v>
      </c>
      <c r="K166" s="103">
        <f>SUM(K167,K172)</f>
        <v>0</v>
      </c>
      <c r="L166" s="104">
        <f t="shared" si="11"/>
        <v>0</v>
      </c>
      <c r="M166" s="230">
        <f>SUM(M167,M172)</f>
        <v>0</v>
      </c>
      <c r="N166" s="231">
        <f>SUM(N167,N172)</f>
        <v>0</v>
      </c>
      <c r="O166" s="232">
        <f t="shared" si="12"/>
        <v>0</v>
      </c>
      <c r="P166" s="233"/>
      <c r="R166" s="46"/>
      <c r="S166" s="46"/>
      <c r="T166" s="46"/>
    </row>
    <row r="167" spans="1:20" ht="16.5" customHeight="1" x14ac:dyDescent="0.25">
      <c r="A167" s="441">
        <v>2510</v>
      </c>
      <c r="B167" s="106" t="s">
        <v>180</v>
      </c>
      <c r="C167" s="107">
        <f t="shared" si="8"/>
        <v>0</v>
      </c>
      <c r="D167" s="262">
        <f>SUM(D168:D171)</f>
        <v>0</v>
      </c>
      <c r="E167" s="263">
        <f>SUM(E168:E171)</f>
        <v>0</v>
      </c>
      <c r="F167" s="264">
        <f t="shared" si="9"/>
        <v>0</v>
      </c>
      <c r="G167" s="262">
        <f>SUM(G168:G171)</f>
        <v>0</v>
      </c>
      <c r="H167" s="265">
        <f>SUM(H168:H171)</f>
        <v>0</v>
      </c>
      <c r="I167" s="266">
        <f t="shared" si="10"/>
        <v>0</v>
      </c>
      <c r="J167" s="262">
        <f>SUM(J168:J171)</f>
        <v>0</v>
      </c>
      <c r="K167" s="265">
        <f>SUM(K168:K171)</f>
        <v>0</v>
      </c>
      <c r="L167" s="266">
        <f t="shared" si="11"/>
        <v>0</v>
      </c>
      <c r="M167" s="280">
        <f>SUM(M168:M171)</f>
        <v>0</v>
      </c>
      <c r="N167" s="281">
        <f>SUM(N168:N171)</f>
        <v>0</v>
      </c>
      <c r="O167" s="282">
        <f t="shared" si="12"/>
        <v>0</v>
      </c>
      <c r="P167" s="140"/>
      <c r="R167" s="46"/>
      <c r="S167" s="46"/>
      <c r="T167" s="46"/>
    </row>
    <row r="168" spans="1:20" ht="24" x14ac:dyDescent="0.25">
      <c r="A168" s="68">
        <v>2512</v>
      </c>
      <c r="B168" s="117" t="s">
        <v>181</v>
      </c>
      <c r="C168" s="118">
        <f t="shared" si="8"/>
        <v>0</v>
      </c>
      <c r="D168" s="124"/>
      <c r="E168" s="244"/>
      <c r="F168" s="245">
        <f t="shared" si="9"/>
        <v>0</v>
      </c>
      <c r="G168" s="124"/>
      <c r="H168" s="125"/>
      <c r="I168" s="126">
        <f t="shared" si="10"/>
        <v>0</v>
      </c>
      <c r="J168" s="124"/>
      <c r="K168" s="125"/>
      <c r="L168" s="126">
        <f t="shared" si="11"/>
        <v>0</v>
      </c>
      <c r="M168" s="246"/>
      <c r="N168" s="244"/>
      <c r="O168" s="126">
        <f t="shared" si="12"/>
        <v>0</v>
      </c>
      <c r="P168" s="76"/>
      <c r="R168" s="46"/>
      <c r="S168" s="46"/>
      <c r="T168" s="46"/>
    </row>
    <row r="169" spans="1:20" ht="36" x14ac:dyDescent="0.25">
      <c r="A169" s="68">
        <v>2513</v>
      </c>
      <c r="B169" s="117" t="s">
        <v>182</v>
      </c>
      <c r="C169" s="118">
        <f t="shared" si="8"/>
        <v>0</v>
      </c>
      <c r="D169" s="124"/>
      <c r="E169" s="244"/>
      <c r="F169" s="245">
        <f t="shared" si="9"/>
        <v>0</v>
      </c>
      <c r="G169" s="124"/>
      <c r="H169" s="125"/>
      <c r="I169" s="126">
        <f t="shared" si="10"/>
        <v>0</v>
      </c>
      <c r="J169" s="124"/>
      <c r="K169" s="125"/>
      <c r="L169" s="126">
        <f t="shared" si="11"/>
        <v>0</v>
      </c>
      <c r="M169" s="246"/>
      <c r="N169" s="244"/>
      <c r="O169" s="126">
        <f t="shared" si="12"/>
        <v>0</v>
      </c>
      <c r="P169" s="76"/>
      <c r="R169" s="46"/>
      <c r="S169" s="46"/>
      <c r="T169" s="46"/>
    </row>
    <row r="170" spans="1:20" ht="24" x14ac:dyDescent="0.25">
      <c r="A170" s="68">
        <v>2515</v>
      </c>
      <c r="B170" s="117" t="s">
        <v>183</v>
      </c>
      <c r="C170" s="118">
        <f t="shared" si="8"/>
        <v>0</v>
      </c>
      <c r="D170" s="124"/>
      <c r="E170" s="244"/>
      <c r="F170" s="245">
        <f t="shared" si="9"/>
        <v>0</v>
      </c>
      <c r="G170" s="124"/>
      <c r="H170" s="125"/>
      <c r="I170" s="126">
        <f t="shared" si="10"/>
        <v>0</v>
      </c>
      <c r="J170" s="124"/>
      <c r="K170" s="125"/>
      <c r="L170" s="126">
        <f t="shared" si="11"/>
        <v>0</v>
      </c>
      <c r="M170" s="246"/>
      <c r="N170" s="244"/>
      <c r="O170" s="126">
        <f t="shared" si="12"/>
        <v>0</v>
      </c>
      <c r="P170" s="76"/>
      <c r="R170" s="46"/>
      <c r="S170" s="46"/>
      <c r="T170" s="46"/>
    </row>
    <row r="171" spans="1:20" ht="24" x14ac:dyDescent="0.25">
      <c r="A171" s="68">
        <v>2519</v>
      </c>
      <c r="B171" s="117" t="s">
        <v>184</v>
      </c>
      <c r="C171" s="118">
        <f t="shared" si="8"/>
        <v>0</v>
      </c>
      <c r="D171" s="124"/>
      <c r="E171" s="244"/>
      <c r="F171" s="245">
        <f t="shared" si="9"/>
        <v>0</v>
      </c>
      <c r="G171" s="124"/>
      <c r="H171" s="125"/>
      <c r="I171" s="126">
        <f t="shared" si="10"/>
        <v>0</v>
      </c>
      <c r="J171" s="124"/>
      <c r="K171" s="125"/>
      <c r="L171" s="126">
        <f t="shared" si="11"/>
        <v>0</v>
      </c>
      <c r="M171" s="246"/>
      <c r="N171" s="244"/>
      <c r="O171" s="126">
        <f t="shared" si="12"/>
        <v>0</v>
      </c>
      <c r="P171" s="76"/>
      <c r="R171" s="46"/>
      <c r="S171" s="46"/>
      <c r="T171" s="46"/>
    </row>
    <row r="172" spans="1:20" ht="24" x14ac:dyDescent="0.25">
      <c r="A172" s="247">
        <v>2520</v>
      </c>
      <c r="B172" s="117" t="s">
        <v>185</v>
      </c>
      <c r="C172" s="118">
        <f t="shared" si="8"/>
        <v>0</v>
      </c>
      <c r="D172" s="124"/>
      <c r="E172" s="244"/>
      <c r="F172" s="245">
        <f t="shared" si="9"/>
        <v>0</v>
      </c>
      <c r="G172" s="124"/>
      <c r="H172" s="125"/>
      <c r="I172" s="126">
        <f t="shared" si="10"/>
        <v>0</v>
      </c>
      <c r="J172" s="124"/>
      <c r="K172" s="125"/>
      <c r="L172" s="126">
        <f t="shared" si="11"/>
        <v>0</v>
      </c>
      <c r="M172" s="246"/>
      <c r="N172" s="244"/>
      <c r="O172" s="126">
        <f t="shared" si="12"/>
        <v>0</v>
      </c>
      <c r="P172" s="76"/>
      <c r="R172" s="46"/>
      <c r="S172" s="46"/>
      <c r="T172" s="46"/>
    </row>
    <row r="173" spans="1:20" s="283" customFormat="1" ht="48" x14ac:dyDescent="0.25">
      <c r="A173" s="27">
        <v>2800</v>
      </c>
      <c r="B173" s="106" t="s">
        <v>186</v>
      </c>
      <c r="C173" s="107">
        <f t="shared" si="8"/>
        <v>0</v>
      </c>
      <c r="D173" s="60"/>
      <c r="E173" s="61"/>
      <c r="F173" s="62">
        <f t="shared" si="9"/>
        <v>0</v>
      </c>
      <c r="G173" s="60"/>
      <c r="H173" s="63"/>
      <c r="I173" s="64">
        <f t="shared" si="10"/>
        <v>0</v>
      </c>
      <c r="J173" s="60"/>
      <c r="K173" s="63"/>
      <c r="L173" s="64">
        <f t="shared" si="11"/>
        <v>0</v>
      </c>
      <c r="M173" s="65"/>
      <c r="N173" s="61"/>
      <c r="O173" s="64">
        <f t="shared" si="12"/>
        <v>0</v>
      </c>
      <c r="P173" s="66"/>
      <c r="R173" s="46"/>
      <c r="S173" s="46"/>
      <c r="T173" s="46"/>
    </row>
    <row r="174" spans="1:20" x14ac:dyDescent="0.25">
      <c r="A174" s="218">
        <v>3000</v>
      </c>
      <c r="B174" s="218" t="s">
        <v>187</v>
      </c>
      <c r="C174" s="219">
        <f t="shared" si="8"/>
        <v>0</v>
      </c>
      <c r="D174" s="220">
        <f>SUM(D175,D185)</f>
        <v>0</v>
      </c>
      <c r="E174" s="221">
        <f>SUM(E175,E185)</f>
        <v>0</v>
      </c>
      <c r="F174" s="222">
        <f t="shared" si="9"/>
        <v>0</v>
      </c>
      <c r="G174" s="220">
        <f>SUM(G175,G185)</f>
        <v>0</v>
      </c>
      <c r="H174" s="223">
        <f>SUM(H175,H185)</f>
        <v>0</v>
      </c>
      <c r="I174" s="224">
        <f t="shared" si="10"/>
        <v>0</v>
      </c>
      <c r="J174" s="220">
        <f>SUM(J175,J185)</f>
        <v>0</v>
      </c>
      <c r="K174" s="223">
        <f>SUM(K175,K185)</f>
        <v>0</v>
      </c>
      <c r="L174" s="224">
        <f t="shared" si="11"/>
        <v>0</v>
      </c>
      <c r="M174" s="225">
        <f>SUM(M175,M185)</f>
        <v>0</v>
      </c>
      <c r="N174" s="221">
        <f>SUM(N175,N185)</f>
        <v>0</v>
      </c>
      <c r="O174" s="224">
        <f t="shared" si="12"/>
        <v>0</v>
      </c>
      <c r="P174" s="226"/>
      <c r="R174" s="46"/>
      <c r="S174" s="46"/>
      <c r="T174" s="46"/>
    </row>
    <row r="175" spans="1:20" ht="24" x14ac:dyDescent="0.25">
      <c r="A175" s="90">
        <v>3200</v>
      </c>
      <c r="B175" s="284" t="s">
        <v>188</v>
      </c>
      <c r="C175" s="91">
        <f t="shared" si="8"/>
        <v>0</v>
      </c>
      <c r="D175" s="102">
        <f>SUM(D176,D180)</f>
        <v>0</v>
      </c>
      <c r="E175" s="228">
        <f>SUM(E176,E180)</f>
        <v>0</v>
      </c>
      <c r="F175" s="229">
        <f t="shared" si="9"/>
        <v>0</v>
      </c>
      <c r="G175" s="102">
        <f>SUM(G176,G180)</f>
        <v>0</v>
      </c>
      <c r="H175" s="103">
        <f>SUM(H176,H180)</f>
        <v>0</v>
      </c>
      <c r="I175" s="104">
        <f t="shared" si="10"/>
        <v>0</v>
      </c>
      <c r="J175" s="102">
        <f>SUM(J176,J180)</f>
        <v>0</v>
      </c>
      <c r="K175" s="103">
        <f>SUM(K176,K180)</f>
        <v>0</v>
      </c>
      <c r="L175" s="104">
        <f t="shared" si="11"/>
        <v>0</v>
      </c>
      <c r="M175" s="230">
        <f>SUM(M176,M180)</f>
        <v>0</v>
      </c>
      <c r="N175" s="231">
        <f>SUM(N176,N180)</f>
        <v>0</v>
      </c>
      <c r="O175" s="232">
        <f t="shared" si="12"/>
        <v>0</v>
      </c>
      <c r="P175" s="233"/>
      <c r="R175" s="46"/>
      <c r="S175" s="46"/>
      <c r="T175" s="46"/>
    </row>
    <row r="176" spans="1:20" ht="50.25" customHeight="1" x14ac:dyDescent="0.25">
      <c r="A176" s="441">
        <v>3260</v>
      </c>
      <c r="B176" s="106" t="s">
        <v>189</v>
      </c>
      <c r="C176" s="107">
        <f t="shared" si="8"/>
        <v>0</v>
      </c>
      <c r="D176" s="262">
        <f>SUM(D177:D179)</f>
        <v>0</v>
      </c>
      <c r="E176" s="263">
        <f>SUM(E177:E179)</f>
        <v>0</v>
      </c>
      <c r="F176" s="264">
        <f t="shared" si="9"/>
        <v>0</v>
      </c>
      <c r="G176" s="262">
        <f>SUM(G177:G179)</f>
        <v>0</v>
      </c>
      <c r="H176" s="265">
        <f>SUM(H177:H179)</f>
        <v>0</v>
      </c>
      <c r="I176" s="266">
        <f t="shared" si="10"/>
        <v>0</v>
      </c>
      <c r="J176" s="262">
        <f>SUM(J177:J179)</f>
        <v>0</v>
      </c>
      <c r="K176" s="265">
        <f>SUM(K177:K179)</f>
        <v>0</v>
      </c>
      <c r="L176" s="266">
        <f t="shared" si="11"/>
        <v>0</v>
      </c>
      <c r="M176" s="267">
        <f>SUM(M177:M179)</f>
        <v>0</v>
      </c>
      <c r="N176" s="263">
        <f>SUM(N177:N179)</f>
        <v>0</v>
      </c>
      <c r="O176" s="266">
        <f t="shared" si="12"/>
        <v>0</v>
      </c>
      <c r="P176" s="66"/>
      <c r="R176" s="46"/>
      <c r="S176" s="46"/>
      <c r="T176" s="46"/>
    </row>
    <row r="177" spans="1:20" ht="24" x14ac:dyDescent="0.25">
      <c r="A177" s="68">
        <v>3261</v>
      </c>
      <c r="B177" s="117" t="s">
        <v>190</v>
      </c>
      <c r="C177" s="118">
        <f t="shared" si="8"/>
        <v>0</v>
      </c>
      <c r="D177" s="124"/>
      <c r="E177" s="244"/>
      <c r="F177" s="245">
        <f t="shared" si="9"/>
        <v>0</v>
      </c>
      <c r="G177" s="124"/>
      <c r="H177" s="125"/>
      <c r="I177" s="126">
        <f t="shared" si="10"/>
        <v>0</v>
      </c>
      <c r="J177" s="124"/>
      <c r="K177" s="125"/>
      <c r="L177" s="126">
        <f t="shared" si="11"/>
        <v>0</v>
      </c>
      <c r="M177" s="246"/>
      <c r="N177" s="244"/>
      <c r="O177" s="126">
        <f t="shared" si="12"/>
        <v>0</v>
      </c>
      <c r="P177" s="76"/>
      <c r="R177" s="46"/>
      <c r="S177" s="46"/>
      <c r="T177" s="46"/>
    </row>
    <row r="178" spans="1:20" ht="36" x14ac:dyDescent="0.25">
      <c r="A178" s="68">
        <v>3262</v>
      </c>
      <c r="B178" s="117" t="s">
        <v>191</v>
      </c>
      <c r="C178" s="118">
        <f t="shared" si="8"/>
        <v>0</v>
      </c>
      <c r="D178" s="124"/>
      <c r="E178" s="244"/>
      <c r="F178" s="245">
        <f t="shared" si="9"/>
        <v>0</v>
      </c>
      <c r="G178" s="124"/>
      <c r="H178" s="125"/>
      <c r="I178" s="126">
        <f t="shared" si="10"/>
        <v>0</v>
      </c>
      <c r="J178" s="124"/>
      <c r="K178" s="125"/>
      <c r="L178" s="126">
        <f t="shared" si="11"/>
        <v>0</v>
      </c>
      <c r="M178" s="246"/>
      <c r="N178" s="244"/>
      <c r="O178" s="126">
        <f t="shared" si="12"/>
        <v>0</v>
      </c>
      <c r="P178" s="76"/>
      <c r="R178" s="46"/>
      <c r="S178" s="46"/>
      <c r="T178" s="46"/>
    </row>
    <row r="179" spans="1:20" ht="24" x14ac:dyDescent="0.25">
      <c r="A179" s="68">
        <v>3263</v>
      </c>
      <c r="B179" s="117" t="s">
        <v>192</v>
      </c>
      <c r="C179" s="118">
        <f t="shared" si="8"/>
        <v>0</v>
      </c>
      <c r="D179" s="124"/>
      <c r="E179" s="244"/>
      <c r="F179" s="245">
        <f t="shared" si="9"/>
        <v>0</v>
      </c>
      <c r="G179" s="124"/>
      <c r="H179" s="125"/>
      <c r="I179" s="126">
        <f t="shared" si="10"/>
        <v>0</v>
      </c>
      <c r="J179" s="124"/>
      <c r="K179" s="125"/>
      <c r="L179" s="126">
        <f t="shared" si="11"/>
        <v>0</v>
      </c>
      <c r="M179" s="246"/>
      <c r="N179" s="244"/>
      <c r="O179" s="126">
        <f t="shared" si="12"/>
        <v>0</v>
      </c>
      <c r="P179" s="76"/>
      <c r="R179" s="46"/>
      <c r="S179" s="46"/>
      <c r="T179" s="46"/>
    </row>
    <row r="180" spans="1:20" ht="84" x14ac:dyDescent="0.25">
      <c r="A180" s="441">
        <v>3290</v>
      </c>
      <c r="B180" s="106" t="s">
        <v>193</v>
      </c>
      <c r="C180" s="118">
        <f t="shared" ref="C180:C256" si="14">F180+I180+L180+O180</f>
        <v>0</v>
      </c>
      <c r="D180" s="262">
        <f>SUM(D181:D184)</f>
        <v>0</v>
      </c>
      <c r="E180" s="263">
        <f>SUM(E181:E184)</f>
        <v>0</v>
      </c>
      <c r="F180" s="264">
        <f t="shared" si="9"/>
        <v>0</v>
      </c>
      <c r="G180" s="262">
        <f>SUM(G181:G184)</f>
        <v>0</v>
      </c>
      <c r="H180" s="265">
        <f>SUM(H181:H184)</f>
        <v>0</v>
      </c>
      <c r="I180" s="266">
        <f t="shared" si="10"/>
        <v>0</v>
      </c>
      <c r="J180" s="262">
        <f>SUM(J181:J184)</f>
        <v>0</v>
      </c>
      <c r="K180" s="265">
        <f>SUM(K181:K184)</f>
        <v>0</v>
      </c>
      <c r="L180" s="266">
        <f t="shared" si="11"/>
        <v>0</v>
      </c>
      <c r="M180" s="285">
        <f>SUM(M181:M184)</f>
        <v>0</v>
      </c>
      <c r="N180" s="286">
        <f>SUM(N181:N184)</f>
        <v>0</v>
      </c>
      <c r="O180" s="287">
        <f t="shared" si="12"/>
        <v>0</v>
      </c>
      <c r="P180" s="288"/>
      <c r="R180" s="46"/>
      <c r="S180" s="46"/>
      <c r="T180" s="46"/>
    </row>
    <row r="181" spans="1:20" ht="72" x14ac:dyDescent="0.25">
      <c r="A181" s="68">
        <v>3291</v>
      </c>
      <c r="B181" s="117" t="s">
        <v>194</v>
      </c>
      <c r="C181" s="118">
        <f t="shared" si="14"/>
        <v>0</v>
      </c>
      <c r="D181" s="124"/>
      <c r="E181" s="244"/>
      <c r="F181" s="245">
        <f t="shared" ref="F181:F244" si="15">D181+E181</f>
        <v>0</v>
      </c>
      <c r="G181" s="124"/>
      <c r="H181" s="125"/>
      <c r="I181" s="126">
        <f t="shared" ref="I181:I244" si="16">G181+H181</f>
        <v>0</v>
      </c>
      <c r="J181" s="124"/>
      <c r="K181" s="125"/>
      <c r="L181" s="126">
        <f t="shared" ref="L181:L244" si="17">J181+K181</f>
        <v>0</v>
      </c>
      <c r="M181" s="246"/>
      <c r="N181" s="244"/>
      <c r="O181" s="126">
        <f t="shared" ref="O181:O244" si="18">M181+N181</f>
        <v>0</v>
      </c>
      <c r="P181" s="76"/>
      <c r="R181" s="46"/>
      <c r="S181" s="46"/>
      <c r="T181" s="46"/>
    </row>
    <row r="182" spans="1:20" ht="72" x14ac:dyDescent="0.25">
      <c r="A182" s="68">
        <v>3292</v>
      </c>
      <c r="B182" s="117" t="s">
        <v>195</v>
      </c>
      <c r="C182" s="118">
        <f t="shared" si="14"/>
        <v>0</v>
      </c>
      <c r="D182" s="124"/>
      <c r="E182" s="244"/>
      <c r="F182" s="245">
        <f t="shared" si="15"/>
        <v>0</v>
      </c>
      <c r="G182" s="124"/>
      <c r="H182" s="125"/>
      <c r="I182" s="126">
        <f t="shared" si="16"/>
        <v>0</v>
      </c>
      <c r="J182" s="124"/>
      <c r="K182" s="125"/>
      <c r="L182" s="126">
        <f t="shared" si="17"/>
        <v>0</v>
      </c>
      <c r="M182" s="246"/>
      <c r="N182" s="244"/>
      <c r="O182" s="126">
        <f t="shared" si="18"/>
        <v>0</v>
      </c>
      <c r="P182" s="76"/>
      <c r="R182" s="46"/>
      <c r="S182" s="46"/>
      <c r="T182" s="46"/>
    </row>
    <row r="183" spans="1:20" ht="72" x14ac:dyDescent="0.25">
      <c r="A183" s="68">
        <v>3293</v>
      </c>
      <c r="B183" s="117" t="s">
        <v>196</v>
      </c>
      <c r="C183" s="118">
        <f t="shared" si="14"/>
        <v>0</v>
      </c>
      <c r="D183" s="124"/>
      <c r="E183" s="244"/>
      <c r="F183" s="245">
        <f t="shared" si="15"/>
        <v>0</v>
      </c>
      <c r="G183" s="124"/>
      <c r="H183" s="125"/>
      <c r="I183" s="126">
        <f t="shared" si="16"/>
        <v>0</v>
      </c>
      <c r="J183" s="124"/>
      <c r="K183" s="125"/>
      <c r="L183" s="126">
        <f t="shared" si="17"/>
        <v>0</v>
      </c>
      <c r="M183" s="246"/>
      <c r="N183" s="244"/>
      <c r="O183" s="126">
        <f t="shared" si="18"/>
        <v>0</v>
      </c>
      <c r="P183" s="76"/>
      <c r="R183" s="46"/>
      <c r="S183" s="46"/>
      <c r="T183" s="46"/>
    </row>
    <row r="184" spans="1:20" ht="60" x14ac:dyDescent="0.25">
      <c r="A184" s="289">
        <v>3294</v>
      </c>
      <c r="B184" s="117" t="s">
        <v>197</v>
      </c>
      <c r="C184" s="290">
        <f t="shared" si="14"/>
        <v>0</v>
      </c>
      <c r="D184" s="291"/>
      <c r="E184" s="292"/>
      <c r="F184" s="293">
        <f t="shared" si="15"/>
        <v>0</v>
      </c>
      <c r="G184" s="291"/>
      <c r="H184" s="294"/>
      <c r="I184" s="295">
        <f t="shared" si="16"/>
        <v>0</v>
      </c>
      <c r="J184" s="291"/>
      <c r="K184" s="294"/>
      <c r="L184" s="295">
        <f t="shared" si="17"/>
        <v>0</v>
      </c>
      <c r="M184" s="296"/>
      <c r="N184" s="292"/>
      <c r="O184" s="295">
        <f t="shared" si="18"/>
        <v>0</v>
      </c>
      <c r="P184" s="288"/>
      <c r="R184" s="46"/>
      <c r="S184" s="46"/>
      <c r="T184" s="46"/>
    </row>
    <row r="185" spans="1:20" ht="48" x14ac:dyDescent="0.25">
      <c r="A185" s="145">
        <v>3300</v>
      </c>
      <c r="B185" s="284" t="s">
        <v>198</v>
      </c>
      <c r="C185" s="297">
        <f t="shared" si="14"/>
        <v>0</v>
      </c>
      <c r="D185" s="298">
        <f>SUM(D186:D187)</f>
        <v>0</v>
      </c>
      <c r="E185" s="231">
        <f>SUM(E186:E187)</f>
        <v>0</v>
      </c>
      <c r="F185" s="299">
        <f t="shared" si="15"/>
        <v>0</v>
      </c>
      <c r="G185" s="298">
        <f>SUM(G186:G187)</f>
        <v>0</v>
      </c>
      <c r="H185" s="300">
        <f>SUM(H186:H187)</f>
        <v>0</v>
      </c>
      <c r="I185" s="232">
        <f t="shared" si="16"/>
        <v>0</v>
      </c>
      <c r="J185" s="298">
        <f>SUM(J186:J187)</f>
        <v>0</v>
      </c>
      <c r="K185" s="300">
        <f>SUM(K186:K187)</f>
        <v>0</v>
      </c>
      <c r="L185" s="232">
        <f t="shared" si="17"/>
        <v>0</v>
      </c>
      <c r="M185" s="230">
        <f>SUM(M186:M187)</f>
        <v>0</v>
      </c>
      <c r="N185" s="231">
        <f>SUM(N186:N187)</f>
        <v>0</v>
      </c>
      <c r="O185" s="232">
        <f t="shared" si="18"/>
        <v>0</v>
      </c>
      <c r="P185" s="233"/>
      <c r="R185" s="46"/>
      <c r="S185" s="46"/>
      <c r="T185" s="46"/>
    </row>
    <row r="186" spans="1:20" ht="48" x14ac:dyDescent="0.25">
      <c r="A186" s="163">
        <v>3310</v>
      </c>
      <c r="B186" s="164" t="s">
        <v>199</v>
      </c>
      <c r="C186" s="176">
        <f t="shared" si="14"/>
        <v>0</v>
      </c>
      <c r="D186" s="254"/>
      <c r="E186" s="255"/>
      <c r="F186" s="256">
        <f t="shared" si="15"/>
        <v>0</v>
      </c>
      <c r="G186" s="254"/>
      <c r="H186" s="257"/>
      <c r="I186" s="258">
        <f t="shared" si="16"/>
        <v>0</v>
      </c>
      <c r="J186" s="254"/>
      <c r="K186" s="257"/>
      <c r="L186" s="258">
        <f t="shared" si="17"/>
        <v>0</v>
      </c>
      <c r="M186" s="259"/>
      <c r="N186" s="255"/>
      <c r="O186" s="258">
        <f t="shared" si="18"/>
        <v>0</v>
      </c>
      <c r="P186" s="174"/>
      <c r="R186" s="46"/>
      <c r="S186" s="46"/>
      <c r="T186" s="46"/>
    </row>
    <row r="187" spans="1:20" ht="58.5" customHeight="1" x14ac:dyDescent="0.25">
      <c r="A187" s="58">
        <v>3320</v>
      </c>
      <c r="B187" s="106" t="s">
        <v>200</v>
      </c>
      <c r="C187" s="107">
        <f t="shared" si="14"/>
        <v>0</v>
      </c>
      <c r="D187" s="113"/>
      <c r="E187" s="241"/>
      <c r="F187" s="242">
        <f t="shared" si="15"/>
        <v>0</v>
      </c>
      <c r="G187" s="113"/>
      <c r="H187" s="114"/>
      <c r="I187" s="115">
        <f t="shared" si="16"/>
        <v>0</v>
      </c>
      <c r="J187" s="113"/>
      <c r="K187" s="114"/>
      <c r="L187" s="115">
        <f t="shared" si="17"/>
        <v>0</v>
      </c>
      <c r="M187" s="243"/>
      <c r="N187" s="241"/>
      <c r="O187" s="115">
        <f t="shared" si="18"/>
        <v>0</v>
      </c>
      <c r="P187" s="66"/>
      <c r="R187" s="46"/>
      <c r="S187" s="46"/>
      <c r="T187" s="46"/>
    </row>
    <row r="188" spans="1:20" x14ac:dyDescent="0.25">
      <c r="A188" s="301">
        <v>4000</v>
      </c>
      <c r="B188" s="218" t="s">
        <v>201</v>
      </c>
      <c r="C188" s="219">
        <f t="shared" si="14"/>
        <v>0</v>
      </c>
      <c r="D188" s="220">
        <f>SUM(D189,D192)</f>
        <v>0</v>
      </c>
      <c r="E188" s="221">
        <f>SUM(E189,E192)</f>
        <v>0</v>
      </c>
      <c r="F188" s="222">
        <f t="shared" si="15"/>
        <v>0</v>
      </c>
      <c r="G188" s="220">
        <f>SUM(G189,G192)</f>
        <v>0</v>
      </c>
      <c r="H188" s="223">
        <f>SUM(H189,H192)</f>
        <v>0</v>
      </c>
      <c r="I188" s="224">
        <f t="shared" si="16"/>
        <v>0</v>
      </c>
      <c r="J188" s="220">
        <f>SUM(J189,J192)</f>
        <v>0</v>
      </c>
      <c r="K188" s="223">
        <f>SUM(K189,K192)</f>
        <v>0</v>
      </c>
      <c r="L188" s="224">
        <f t="shared" si="17"/>
        <v>0</v>
      </c>
      <c r="M188" s="225">
        <f>SUM(M189,M192)</f>
        <v>0</v>
      </c>
      <c r="N188" s="221">
        <f>SUM(N189,N192)</f>
        <v>0</v>
      </c>
      <c r="O188" s="224">
        <f t="shared" si="18"/>
        <v>0</v>
      </c>
      <c r="P188" s="226"/>
      <c r="R188" s="46"/>
      <c r="S188" s="46"/>
      <c r="T188" s="46"/>
    </row>
    <row r="189" spans="1:20" ht="24" x14ac:dyDescent="0.25">
      <c r="A189" s="302">
        <v>4200</v>
      </c>
      <c r="B189" s="227" t="s">
        <v>202</v>
      </c>
      <c r="C189" s="91">
        <f t="shared" si="14"/>
        <v>0</v>
      </c>
      <c r="D189" s="102">
        <f>SUM(D190,D191)</f>
        <v>0</v>
      </c>
      <c r="E189" s="228">
        <f>SUM(E190,E191)</f>
        <v>0</v>
      </c>
      <c r="F189" s="229">
        <f t="shared" si="15"/>
        <v>0</v>
      </c>
      <c r="G189" s="102">
        <f>SUM(G190,G191)</f>
        <v>0</v>
      </c>
      <c r="H189" s="103">
        <f>SUM(H190,H191)</f>
        <v>0</v>
      </c>
      <c r="I189" s="104">
        <f t="shared" si="16"/>
        <v>0</v>
      </c>
      <c r="J189" s="102">
        <f>SUM(J190,J191)</f>
        <v>0</v>
      </c>
      <c r="K189" s="103">
        <f>SUM(K190,K191)</f>
        <v>0</v>
      </c>
      <c r="L189" s="104">
        <f t="shared" si="17"/>
        <v>0</v>
      </c>
      <c r="M189" s="260">
        <f>SUM(M190,M191)</f>
        <v>0</v>
      </c>
      <c r="N189" s="228">
        <f>SUM(N190,N191)</f>
        <v>0</v>
      </c>
      <c r="O189" s="104">
        <f t="shared" si="18"/>
        <v>0</v>
      </c>
      <c r="P189" s="100"/>
      <c r="R189" s="46"/>
      <c r="S189" s="46"/>
      <c r="T189" s="46"/>
    </row>
    <row r="190" spans="1:20" ht="36" x14ac:dyDescent="0.25">
      <c r="A190" s="441">
        <v>4240</v>
      </c>
      <c r="B190" s="106" t="s">
        <v>203</v>
      </c>
      <c r="C190" s="107">
        <f t="shared" si="14"/>
        <v>0</v>
      </c>
      <c r="D190" s="113"/>
      <c r="E190" s="241"/>
      <c r="F190" s="242">
        <f t="shared" si="15"/>
        <v>0</v>
      </c>
      <c r="G190" s="113"/>
      <c r="H190" s="114"/>
      <c r="I190" s="115">
        <f t="shared" si="16"/>
        <v>0</v>
      </c>
      <c r="J190" s="113"/>
      <c r="K190" s="114"/>
      <c r="L190" s="115">
        <f t="shared" si="17"/>
        <v>0</v>
      </c>
      <c r="M190" s="243"/>
      <c r="N190" s="241"/>
      <c r="O190" s="115">
        <f t="shared" si="18"/>
        <v>0</v>
      </c>
      <c r="P190" s="66"/>
      <c r="R190" s="46"/>
      <c r="S190" s="46"/>
      <c r="T190" s="46"/>
    </row>
    <row r="191" spans="1:20" ht="24" x14ac:dyDescent="0.25">
      <c r="A191" s="247">
        <v>4250</v>
      </c>
      <c r="B191" s="117" t="s">
        <v>204</v>
      </c>
      <c r="C191" s="118">
        <f t="shared" si="14"/>
        <v>0</v>
      </c>
      <c r="D191" s="124"/>
      <c r="E191" s="244"/>
      <c r="F191" s="245">
        <f t="shared" si="15"/>
        <v>0</v>
      </c>
      <c r="G191" s="124"/>
      <c r="H191" s="125"/>
      <c r="I191" s="126">
        <f t="shared" si="16"/>
        <v>0</v>
      </c>
      <c r="J191" s="124"/>
      <c r="K191" s="125"/>
      <c r="L191" s="126">
        <f t="shared" si="17"/>
        <v>0</v>
      </c>
      <c r="M191" s="246"/>
      <c r="N191" s="244"/>
      <c r="O191" s="126">
        <f t="shared" si="18"/>
        <v>0</v>
      </c>
      <c r="P191" s="76"/>
      <c r="R191" s="46"/>
      <c r="S191" s="46"/>
      <c r="T191" s="46"/>
    </row>
    <row r="192" spans="1:20" x14ac:dyDescent="0.25">
      <c r="A192" s="90">
        <v>4300</v>
      </c>
      <c r="B192" s="227" t="s">
        <v>205</v>
      </c>
      <c r="C192" s="91">
        <f t="shared" si="14"/>
        <v>0</v>
      </c>
      <c r="D192" s="102">
        <f>SUM(D193)</f>
        <v>0</v>
      </c>
      <c r="E192" s="228">
        <f>SUM(E193)</f>
        <v>0</v>
      </c>
      <c r="F192" s="229">
        <f t="shared" si="15"/>
        <v>0</v>
      </c>
      <c r="G192" s="102">
        <f>SUM(G193)</f>
        <v>0</v>
      </c>
      <c r="H192" s="103">
        <f>SUM(H193)</f>
        <v>0</v>
      </c>
      <c r="I192" s="104">
        <f t="shared" si="16"/>
        <v>0</v>
      </c>
      <c r="J192" s="102">
        <f>SUM(J193)</f>
        <v>0</v>
      </c>
      <c r="K192" s="103">
        <f>SUM(K193)</f>
        <v>0</v>
      </c>
      <c r="L192" s="104">
        <f t="shared" si="17"/>
        <v>0</v>
      </c>
      <c r="M192" s="260">
        <f>SUM(M193)</f>
        <v>0</v>
      </c>
      <c r="N192" s="228">
        <f>SUM(N193)</f>
        <v>0</v>
      </c>
      <c r="O192" s="104">
        <f t="shared" si="18"/>
        <v>0</v>
      </c>
      <c r="P192" s="100"/>
      <c r="R192" s="46"/>
      <c r="S192" s="46"/>
      <c r="T192" s="46"/>
    </row>
    <row r="193" spans="1:20" ht="24" x14ac:dyDescent="0.25">
      <c r="A193" s="441">
        <v>4310</v>
      </c>
      <c r="B193" s="106" t="s">
        <v>206</v>
      </c>
      <c r="C193" s="107">
        <f t="shared" si="14"/>
        <v>0</v>
      </c>
      <c r="D193" s="262">
        <f>SUM(D194:D194)</f>
        <v>0</v>
      </c>
      <c r="E193" s="263">
        <f>SUM(E194:E194)</f>
        <v>0</v>
      </c>
      <c r="F193" s="264">
        <f t="shared" si="15"/>
        <v>0</v>
      </c>
      <c r="G193" s="262">
        <f>SUM(G194:G194)</f>
        <v>0</v>
      </c>
      <c r="H193" s="265">
        <f>SUM(H194:H194)</f>
        <v>0</v>
      </c>
      <c r="I193" s="266">
        <f t="shared" si="16"/>
        <v>0</v>
      </c>
      <c r="J193" s="262">
        <f>SUM(J194:J194)</f>
        <v>0</v>
      </c>
      <c r="K193" s="265">
        <f>SUM(K194:K194)</f>
        <v>0</v>
      </c>
      <c r="L193" s="266">
        <f t="shared" si="17"/>
        <v>0</v>
      </c>
      <c r="M193" s="267">
        <f>SUM(M194:M194)</f>
        <v>0</v>
      </c>
      <c r="N193" s="263">
        <f>SUM(N194:N194)</f>
        <v>0</v>
      </c>
      <c r="O193" s="266">
        <f t="shared" si="18"/>
        <v>0</v>
      </c>
      <c r="P193" s="66"/>
      <c r="R193" s="46"/>
      <c r="S193" s="46"/>
      <c r="T193" s="46"/>
    </row>
    <row r="194" spans="1:20" ht="36" x14ac:dyDescent="0.25">
      <c r="A194" s="68">
        <v>4311</v>
      </c>
      <c r="B194" s="117" t="s">
        <v>207</v>
      </c>
      <c r="C194" s="118">
        <f t="shared" si="14"/>
        <v>0</v>
      </c>
      <c r="D194" s="124"/>
      <c r="E194" s="244"/>
      <c r="F194" s="245">
        <f t="shared" si="15"/>
        <v>0</v>
      </c>
      <c r="G194" s="124"/>
      <c r="H194" s="125"/>
      <c r="I194" s="126">
        <f t="shared" si="16"/>
        <v>0</v>
      </c>
      <c r="J194" s="124"/>
      <c r="K194" s="125"/>
      <c r="L194" s="126">
        <f t="shared" si="17"/>
        <v>0</v>
      </c>
      <c r="M194" s="246"/>
      <c r="N194" s="244"/>
      <c r="O194" s="126">
        <f t="shared" si="18"/>
        <v>0</v>
      </c>
      <c r="P194" s="76"/>
      <c r="R194" s="46"/>
      <c r="S194" s="46"/>
      <c r="T194" s="46"/>
    </row>
    <row r="195" spans="1:20" s="34" customFormat="1" ht="24" x14ac:dyDescent="0.25">
      <c r="A195" s="303"/>
      <c r="B195" s="27" t="s">
        <v>208</v>
      </c>
      <c r="C195" s="211">
        <f t="shared" si="14"/>
        <v>28480</v>
      </c>
      <c r="D195" s="212">
        <f>SUM(D196,D231,D269)</f>
        <v>25411</v>
      </c>
      <c r="E195" s="213">
        <f>SUM(E196,E231,E269)</f>
        <v>0</v>
      </c>
      <c r="F195" s="214">
        <f t="shared" si="15"/>
        <v>25411</v>
      </c>
      <c r="G195" s="212">
        <f>SUM(G196,G231,G269)</f>
        <v>3069</v>
      </c>
      <c r="H195" s="215">
        <f>SUM(H196,H231,H269)</f>
        <v>0</v>
      </c>
      <c r="I195" s="216">
        <f t="shared" si="16"/>
        <v>3069</v>
      </c>
      <c r="J195" s="212">
        <f>SUM(J196,J231,J269)</f>
        <v>0</v>
      </c>
      <c r="K195" s="215">
        <f>SUM(K196,K231,K269)</f>
        <v>0</v>
      </c>
      <c r="L195" s="216">
        <f t="shared" si="17"/>
        <v>0</v>
      </c>
      <c r="M195" s="304">
        <f>SUM(M196,M231,M269)</f>
        <v>0</v>
      </c>
      <c r="N195" s="305">
        <f>SUM(N196,N231,N269)</f>
        <v>0</v>
      </c>
      <c r="O195" s="306">
        <f t="shared" si="18"/>
        <v>0</v>
      </c>
      <c r="P195" s="307"/>
      <c r="R195" s="46"/>
      <c r="S195" s="46"/>
      <c r="T195" s="46"/>
    </row>
    <row r="196" spans="1:20" x14ac:dyDescent="0.25">
      <c r="A196" s="218">
        <v>5000</v>
      </c>
      <c r="B196" s="218" t="s">
        <v>209</v>
      </c>
      <c r="C196" s="219">
        <f>F196+I196+L196+O196</f>
        <v>28480</v>
      </c>
      <c r="D196" s="220">
        <f>D197+D205</f>
        <v>25411</v>
      </c>
      <c r="E196" s="221">
        <f>E197+E205</f>
        <v>0</v>
      </c>
      <c r="F196" s="222">
        <f t="shared" si="15"/>
        <v>25411</v>
      </c>
      <c r="G196" s="220">
        <f>G197+G205</f>
        <v>3069</v>
      </c>
      <c r="H196" s="223">
        <f>H197+H205</f>
        <v>0</v>
      </c>
      <c r="I196" s="224">
        <f t="shared" si="16"/>
        <v>3069</v>
      </c>
      <c r="J196" s="220">
        <f>J197+J205</f>
        <v>0</v>
      </c>
      <c r="K196" s="223">
        <f>K197+K205</f>
        <v>0</v>
      </c>
      <c r="L196" s="224">
        <f t="shared" si="17"/>
        <v>0</v>
      </c>
      <c r="M196" s="225">
        <f>M197+M205</f>
        <v>0</v>
      </c>
      <c r="N196" s="221">
        <f>N197+N205</f>
        <v>0</v>
      </c>
      <c r="O196" s="224">
        <f t="shared" si="18"/>
        <v>0</v>
      </c>
      <c r="P196" s="226"/>
      <c r="R196" s="46"/>
      <c r="S196" s="46"/>
      <c r="T196" s="46"/>
    </row>
    <row r="197" spans="1:20" x14ac:dyDescent="0.25">
      <c r="A197" s="90">
        <v>5100</v>
      </c>
      <c r="B197" s="227" t="s">
        <v>210</v>
      </c>
      <c r="C197" s="91">
        <f t="shared" si="14"/>
        <v>2210</v>
      </c>
      <c r="D197" s="102">
        <f>D198+D199+D202+D203+D204</f>
        <v>2210</v>
      </c>
      <c r="E197" s="228">
        <f>E198+E199+E202+E203+E204</f>
        <v>0</v>
      </c>
      <c r="F197" s="229">
        <f t="shared" si="15"/>
        <v>2210</v>
      </c>
      <c r="G197" s="102">
        <f>G198+G199+G202+G203+G204</f>
        <v>0</v>
      </c>
      <c r="H197" s="103">
        <f>H198+H199+H202+H203+H204</f>
        <v>0</v>
      </c>
      <c r="I197" s="104">
        <f t="shared" si="16"/>
        <v>0</v>
      </c>
      <c r="J197" s="102">
        <f>J198+J199+J202+J203+J204</f>
        <v>0</v>
      </c>
      <c r="K197" s="103">
        <f>K198+K199+K202+K203+K204</f>
        <v>0</v>
      </c>
      <c r="L197" s="104">
        <f t="shared" si="17"/>
        <v>0</v>
      </c>
      <c r="M197" s="260">
        <f>M198+M199+M202+M203+M204</f>
        <v>0</v>
      </c>
      <c r="N197" s="228">
        <f>N198+N199+N202+N203+N204</f>
        <v>0</v>
      </c>
      <c r="O197" s="104">
        <f t="shared" si="18"/>
        <v>0</v>
      </c>
      <c r="P197" s="100"/>
      <c r="R197" s="46"/>
      <c r="S197" s="46"/>
      <c r="T197" s="46"/>
    </row>
    <row r="198" spans="1:20" x14ac:dyDescent="0.25">
      <c r="A198" s="441">
        <v>5110</v>
      </c>
      <c r="B198" s="106" t="s">
        <v>211</v>
      </c>
      <c r="C198" s="107">
        <f t="shared" si="14"/>
        <v>0</v>
      </c>
      <c r="D198" s="113"/>
      <c r="E198" s="241"/>
      <c r="F198" s="242">
        <f t="shared" si="15"/>
        <v>0</v>
      </c>
      <c r="G198" s="113"/>
      <c r="H198" s="114"/>
      <c r="I198" s="115">
        <f t="shared" si="16"/>
        <v>0</v>
      </c>
      <c r="J198" s="113"/>
      <c r="K198" s="114"/>
      <c r="L198" s="115">
        <f t="shared" si="17"/>
        <v>0</v>
      </c>
      <c r="M198" s="243"/>
      <c r="N198" s="241"/>
      <c r="O198" s="115">
        <f t="shared" si="18"/>
        <v>0</v>
      </c>
      <c r="P198" s="66"/>
      <c r="R198" s="46"/>
      <c r="S198" s="46"/>
      <c r="T198" s="46"/>
    </row>
    <row r="199" spans="1:20" ht="24" x14ac:dyDescent="0.25">
      <c r="A199" s="247">
        <v>5120</v>
      </c>
      <c r="B199" s="117" t="s">
        <v>212</v>
      </c>
      <c r="C199" s="118">
        <f t="shared" si="14"/>
        <v>2210</v>
      </c>
      <c r="D199" s="248">
        <f>D200+D201</f>
        <v>2210</v>
      </c>
      <c r="E199" s="249">
        <f>E200+E201</f>
        <v>0</v>
      </c>
      <c r="F199" s="250">
        <f t="shared" si="15"/>
        <v>2210</v>
      </c>
      <c r="G199" s="248">
        <f>G200+G201</f>
        <v>0</v>
      </c>
      <c r="H199" s="251">
        <f>H200+H201</f>
        <v>0</v>
      </c>
      <c r="I199" s="252">
        <f t="shared" si="16"/>
        <v>0</v>
      </c>
      <c r="J199" s="248">
        <f>J200+J201</f>
        <v>0</v>
      </c>
      <c r="K199" s="251">
        <f>K200+K201</f>
        <v>0</v>
      </c>
      <c r="L199" s="252">
        <f t="shared" si="17"/>
        <v>0</v>
      </c>
      <c r="M199" s="253">
        <f>M200+M201</f>
        <v>0</v>
      </c>
      <c r="N199" s="249">
        <f>N200+N201</f>
        <v>0</v>
      </c>
      <c r="O199" s="252">
        <f t="shared" si="18"/>
        <v>0</v>
      </c>
      <c r="P199" s="76"/>
      <c r="R199" s="46"/>
      <c r="S199" s="46"/>
      <c r="T199" s="46"/>
    </row>
    <row r="200" spans="1:20" x14ac:dyDescent="0.25">
      <c r="A200" s="68">
        <v>5121</v>
      </c>
      <c r="B200" s="117" t="s">
        <v>213</v>
      </c>
      <c r="C200" s="118">
        <f t="shared" si="14"/>
        <v>2210</v>
      </c>
      <c r="D200" s="124">
        <v>2210</v>
      </c>
      <c r="E200" s="244"/>
      <c r="F200" s="245">
        <f t="shared" si="15"/>
        <v>2210</v>
      </c>
      <c r="G200" s="124"/>
      <c r="H200" s="125"/>
      <c r="I200" s="126">
        <f t="shared" si="16"/>
        <v>0</v>
      </c>
      <c r="J200" s="124"/>
      <c r="K200" s="125"/>
      <c r="L200" s="126">
        <f t="shared" si="17"/>
        <v>0</v>
      </c>
      <c r="M200" s="246"/>
      <c r="N200" s="244"/>
      <c r="O200" s="126">
        <f t="shared" si="18"/>
        <v>0</v>
      </c>
      <c r="P200" s="76"/>
      <c r="R200" s="46"/>
      <c r="S200" s="46"/>
      <c r="T200" s="46"/>
    </row>
    <row r="201" spans="1:20" ht="35.25" customHeight="1" x14ac:dyDescent="0.25">
      <c r="A201" s="68">
        <v>5129</v>
      </c>
      <c r="B201" s="117" t="s">
        <v>214</v>
      </c>
      <c r="C201" s="118">
        <f t="shared" si="14"/>
        <v>0</v>
      </c>
      <c r="D201" s="124"/>
      <c r="E201" s="244"/>
      <c r="F201" s="245">
        <f t="shared" si="15"/>
        <v>0</v>
      </c>
      <c r="G201" s="124"/>
      <c r="H201" s="125"/>
      <c r="I201" s="126">
        <f t="shared" si="16"/>
        <v>0</v>
      </c>
      <c r="J201" s="124"/>
      <c r="K201" s="125"/>
      <c r="L201" s="126">
        <f t="shared" si="17"/>
        <v>0</v>
      </c>
      <c r="M201" s="246"/>
      <c r="N201" s="244"/>
      <c r="O201" s="126">
        <f t="shared" si="18"/>
        <v>0</v>
      </c>
      <c r="P201" s="76"/>
      <c r="R201" s="46"/>
      <c r="S201" s="46"/>
      <c r="T201" s="46"/>
    </row>
    <row r="202" spans="1:20" x14ac:dyDescent="0.25">
      <c r="A202" s="247">
        <v>5130</v>
      </c>
      <c r="B202" s="117" t="s">
        <v>215</v>
      </c>
      <c r="C202" s="118">
        <f t="shared" si="14"/>
        <v>0</v>
      </c>
      <c r="D202" s="124"/>
      <c r="E202" s="244"/>
      <c r="F202" s="245">
        <f t="shared" si="15"/>
        <v>0</v>
      </c>
      <c r="G202" s="124"/>
      <c r="H202" s="125"/>
      <c r="I202" s="126">
        <f t="shared" si="16"/>
        <v>0</v>
      </c>
      <c r="J202" s="124"/>
      <c r="K202" s="125"/>
      <c r="L202" s="126">
        <f t="shared" si="17"/>
        <v>0</v>
      </c>
      <c r="M202" s="246"/>
      <c r="N202" s="244"/>
      <c r="O202" s="126">
        <f t="shared" si="18"/>
        <v>0</v>
      </c>
      <c r="P202" s="76"/>
      <c r="R202" s="46"/>
      <c r="S202" s="46"/>
      <c r="T202" s="46"/>
    </row>
    <row r="203" spans="1:20" x14ac:dyDescent="0.25">
      <c r="A203" s="247">
        <v>5140</v>
      </c>
      <c r="B203" s="117" t="s">
        <v>216</v>
      </c>
      <c r="C203" s="118">
        <f t="shared" si="14"/>
        <v>0</v>
      </c>
      <c r="D203" s="124"/>
      <c r="E203" s="244"/>
      <c r="F203" s="245">
        <f t="shared" si="15"/>
        <v>0</v>
      </c>
      <c r="G203" s="124"/>
      <c r="H203" s="125"/>
      <c r="I203" s="126">
        <f t="shared" si="16"/>
        <v>0</v>
      </c>
      <c r="J203" s="124"/>
      <c r="K203" s="125"/>
      <c r="L203" s="126">
        <f t="shared" si="17"/>
        <v>0</v>
      </c>
      <c r="M203" s="246"/>
      <c r="N203" s="244"/>
      <c r="O203" s="126">
        <f t="shared" si="18"/>
        <v>0</v>
      </c>
      <c r="P203" s="76"/>
      <c r="R203" s="46"/>
      <c r="S203" s="46"/>
      <c r="T203" s="46"/>
    </row>
    <row r="204" spans="1:20" ht="24" x14ac:dyDescent="0.25">
      <c r="A204" s="247">
        <v>5170</v>
      </c>
      <c r="B204" s="117" t="s">
        <v>217</v>
      </c>
      <c r="C204" s="118">
        <f t="shared" si="14"/>
        <v>0</v>
      </c>
      <c r="D204" s="124"/>
      <c r="E204" s="244"/>
      <c r="F204" s="245">
        <f t="shared" si="15"/>
        <v>0</v>
      </c>
      <c r="G204" s="124"/>
      <c r="H204" s="125"/>
      <c r="I204" s="126">
        <f t="shared" si="16"/>
        <v>0</v>
      </c>
      <c r="J204" s="124"/>
      <c r="K204" s="125"/>
      <c r="L204" s="126">
        <f t="shared" si="17"/>
        <v>0</v>
      </c>
      <c r="M204" s="246"/>
      <c r="N204" s="244"/>
      <c r="O204" s="126">
        <f t="shared" si="18"/>
        <v>0</v>
      </c>
      <c r="P204" s="76"/>
      <c r="R204" s="46"/>
      <c r="S204" s="46"/>
      <c r="T204" s="46"/>
    </row>
    <row r="205" spans="1:20" x14ac:dyDescent="0.25">
      <c r="A205" s="90">
        <v>5200</v>
      </c>
      <c r="B205" s="227" t="s">
        <v>218</v>
      </c>
      <c r="C205" s="91">
        <f t="shared" si="14"/>
        <v>26270</v>
      </c>
      <c r="D205" s="102">
        <f>D206+D216+D217+D226+D227+D228+D230</f>
        <v>23201</v>
      </c>
      <c r="E205" s="228">
        <f>E206+E216+E217+E226+E227+E228+E230</f>
        <v>0</v>
      </c>
      <c r="F205" s="229">
        <f t="shared" si="15"/>
        <v>23201</v>
      </c>
      <c r="G205" s="102">
        <f>G206+G216+G217+G226+G227+G228+G230</f>
        <v>3069</v>
      </c>
      <c r="H205" s="103">
        <f>H206+H216+H217+H226+H227+H228+H230</f>
        <v>0</v>
      </c>
      <c r="I205" s="104">
        <f t="shared" si="16"/>
        <v>3069</v>
      </c>
      <c r="J205" s="102">
        <f>J206+J216+J217+J226+J227+J228+J230</f>
        <v>0</v>
      </c>
      <c r="K205" s="103">
        <f>K206+K216+K217+K226+K227+K228+K230</f>
        <v>0</v>
      </c>
      <c r="L205" s="104">
        <f t="shared" si="17"/>
        <v>0</v>
      </c>
      <c r="M205" s="260">
        <f>M206+M216+M217+M226+M227+M228+M230</f>
        <v>0</v>
      </c>
      <c r="N205" s="228">
        <f>N206+N216+N217+N226+N227+N228+N230</f>
        <v>0</v>
      </c>
      <c r="O205" s="104">
        <f t="shared" si="18"/>
        <v>0</v>
      </c>
      <c r="P205" s="100"/>
      <c r="R205" s="46"/>
      <c r="S205" s="46"/>
      <c r="T205" s="46"/>
    </row>
    <row r="206" spans="1:20" x14ac:dyDescent="0.25">
      <c r="A206" s="234">
        <v>5210</v>
      </c>
      <c r="B206" s="164" t="s">
        <v>219</v>
      </c>
      <c r="C206" s="176">
        <f t="shared" si="14"/>
        <v>0</v>
      </c>
      <c r="D206" s="235">
        <f>SUM(D207:D215)</f>
        <v>0</v>
      </c>
      <c r="E206" s="236">
        <f>SUM(E207:E215)</f>
        <v>0</v>
      </c>
      <c r="F206" s="237">
        <f t="shared" si="15"/>
        <v>0</v>
      </c>
      <c r="G206" s="235">
        <f>SUM(G207:G215)</f>
        <v>0</v>
      </c>
      <c r="H206" s="238">
        <f>SUM(H207:H215)</f>
        <v>0</v>
      </c>
      <c r="I206" s="239">
        <f t="shared" si="16"/>
        <v>0</v>
      </c>
      <c r="J206" s="235">
        <f>SUM(J207:J215)</f>
        <v>0</v>
      </c>
      <c r="K206" s="238">
        <f>SUM(K207:K215)</f>
        <v>0</v>
      </c>
      <c r="L206" s="239">
        <f t="shared" si="17"/>
        <v>0</v>
      </c>
      <c r="M206" s="240">
        <f>SUM(M207:M215)</f>
        <v>0</v>
      </c>
      <c r="N206" s="236">
        <f>SUM(N207:N215)</f>
        <v>0</v>
      </c>
      <c r="O206" s="239">
        <f t="shared" si="18"/>
        <v>0</v>
      </c>
      <c r="P206" s="174"/>
      <c r="R206" s="46"/>
      <c r="S206" s="46"/>
      <c r="T206" s="46"/>
    </row>
    <row r="207" spans="1:20" x14ac:dyDescent="0.25">
      <c r="A207" s="58">
        <v>5211</v>
      </c>
      <c r="B207" s="106" t="s">
        <v>220</v>
      </c>
      <c r="C207" s="118">
        <f t="shared" si="14"/>
        <v>0</v>
      </c>
      <c r="D207" s="113"/>
      <c r="E207" s="241"/>
      <c r="F207" s="242">
        <f t="shared" si="15"/>
        <v>0</v>
      </c>
      <c r="G207" s="113"/>
      <c r="H207" s="114"/>
      <c r="I207" s="115">
        <f t="shared" si="16"/>
        <v>0</v>
      </c>
      <c r="J207" s="113"/>
      <c r="K207" s="114"/>
      <c r="L207" s="115">
        <f t="shared" si="17"/>
        <v>0</v>
      </c>
      <c r="M207" s="243"/>
      <c r="N207" s="241"/>
      <c r="O207" s="115">
        <f t="shared" si="18"/>
        <v>0</v>
      </c>
      <c r="P207" s="66"/>
      <c r="R207" s="46"/>
      <c r="S207" s="46"/>
      <c r="T207" s="46"/>
    </row>
    <row r="208" spans="1:20" x14ac:dyDescent="0.25">
      <c r="A208" s="68">
        <v>5212</v>
      </c>
      <c r="B208" s="117" t="s">
        <v>221</v>
      </c>
      <c r="C208" s="118">
        <f t="shared" si="14"/>
        <v>0</v>
      </c>
      <c r="D208" s="124"/>
      <c r="E208" s="244"/>
      <c r="F208" s="245">
        <f t="shared" si="15"/>
        <v>0</v>
      </c>
      <c r="G208" s="124"/>
      <c r="H208" s="125"/>
      <c r="I208" s="126">
        <f t="shared" si="16"/>
        <v>0</v>
      </c>
      <c r="J208" s="124"/>
      <c r="K208" s="125"/>
      <c r="L208" s="126">
        <f t="shared" si="17"/>
        <v>0</v>
      </c>
      <c r="M208" s="246"/>
      <c r="N208" s="244"/>
      <c r="O208" s="126">
        <f t="shared" si="18"/>
        <v>0</v>
      </c>
      <c r="P208" s="76"/>
      <c r="R208" s="46"/>
      <c r="S208" s="46"/>
      <c r="T208" s="46"/>
    </row>
    <row r="209" spans="1:20" x14ac:dyDescent="0.25">
      <c r="A209" s="68">
        <v>5213</v>
      </c>
      <c r="B209" s="117" t="s">
        <v>222</v>
      </c>
      <c r="C209" s="118">
        <f t="shared" si="14"/>
        <v>0</v>
      </c>
      <c r="D209" s="124"/>
      <c r="E209" s="244"/>
      <c r="F209" s="245">
        <f t="shared" si="15"/>
        <v>0</v>
      </c>
      <c r="G209" s="124"/>
      <c r="H209" s="125"/>
      <c r="I209" s="126">
        <f t="shared" si="16"/>
        <v>0</v>
      </c>
      <c r="J209" s="124"/>
      <c r="K209" s="125"/>
      <c r="L209" s="126">
        <f t="shared" si="17"/>
        <v>0</v>
      </c>
      <c r="M209" s="246"/>
      <c r="N209" s="244"/>
      <c r="O209" s="126">
        <f t="shared" si="18"/>
        <v>0</v>
      </c>
      <c r="P209" s="76"/>
      <c r="R209" s="46"/>
      <c r="S209" s="46"/>
      <c r="T209" s="46"/>
    </row>
    <row r="210" spans="1:20" x14ac:dyDescent="0.25">
      <c r="A210" s="68">
        <v>5214</v>
      </c>
      <c r="B210" s="117" t="s">
        <v>223</v>
      </c>
      <c r="C210" s="118">
        <f t="shared" si="14"/>
        <v>0</v>
      </c>
      <c r="D210" s="124"/>
      <c r="E210" s="244"/>
      <c r="F210" s="245">
        <f t="shared" si="15"/>
        <v>0</v>
      </c>
      <c r="G210" s="124"/>
      <c r="H210" s="125"/>
      <c r="I210" s="126">
        <f t="shared" si="16"/>
        <v>0</v>
      </c>
      <c r="J210" s="124"/>
      <c r="K210" s="125"/>
      <c r="L210" s="126">
        <f t="shared" si="17"/>
        <v>0</v>
      </c>
      <c r="M210" s="246"/>
      <c r="N210" s="244"/>
      <c r="O210" s="126">
        <f t="shared" si="18"/>
        <v>0</v>
      </c>
      <c r="P210" s="76"/>
      <c r="R210" s="46"/>
      <c r="S210" s="46"/>
      <c r="T210" s="46"/>
    </row>
    <row r="211" spans="1:20" x14ac:dyDescent="0.25">
      <c r="A211" s="68">
        <v>5215</v>
      </c>
      <c r="B211" s="117" t="s">
        <v>224</v>
      </c>
      <c r="C211" s="118">
        <f t="shared" si="14"/>
        <v>0</v>
      </c>
      <c r="D211" s="124"/>
      <c r="E211" s="244"/>
      <c r="F211" s="245">
        <f t="shared" si="15"/>
        <v>0</v>
      </c>
      <c r="G211" s="124"/>
      <c r="H211" s="125"/>
      <c r="I211" s="126">
        <f t="shared" si="16"/>
        <v>0</v>
      </c>
      <c r="J211" s="124"/>
      <c r="K211" s="125"/>
      <c r="L211" s="126">
        <f t="shared" si="17"/>
        <v>0</v>
      </c>
      <c r="M211" s="246"/>
      <c r="N211" s="244"/>
      <c r="O211" s="126">
        <f t="shared" si="18"/>
        <v>0</v>
      </c>
      <c r="P211" s="76"/>
      <c r="R211" s="46"/>
      <c r="S211" s="46"/>
      <c r="T211" s="46"/>
    </row>
    <row r="212" spans="1:20" ht="24" x14ac:dyDescent="0.25">
      <c r="A212" s="68">
        <v>5216</v>
      </c>
      <c r="B212" s="117" t="s">
        <v>225</v>
      </c>
      <c r="C212" s="118">
        <f t="shared" si="14"/>
        <v>0</v>
      </c>
      <c r="D212" s="124"/>
      <c r="E212" s="244"/>
      <c r="F212" s="245">
        <f t="shared" si="15"/>
        <v>0</v>
      </c>
      <c r="G212" s="124"/>
      <c r="H212" s="125"/>
      <c r="I212" s="126">
        <f t="shared" si="16"/>
        <v>0</v>
      </c>
      <c r="J212" s="124"/>
      <c r="K212" s="125"/>
      <c r="L212" s="126">
        <f t="shared" si="17"/>
        <v>0</v>
      </c>
      <c r="M212" s="246"/>
      <c r="N212" s="244"/>
      <c r="O212" s="126">
        <f t="shared" si="18"/>
        <v>0</v>
      </c>
      <c r="P212" s="76"/>
      <c r="R212" s="46"/>
      <c r="S212" s="46"/>
      <c r="T212" s="46"/>
    </row>
    <row r="213" spans="1:20" x14ac:dyDescent="0.25">
      <c r="A213" s="68">
        <v>5217</v>
      </c>
      <c r="B213" s="117" t="s">
        <v>226</v>
      </c>
      <c r="C213" s="118">
        <f t="shared" si="14"/>
        <v>0</v>
      </c>
      <c r="D213" s="124"/>
      <c r="E213" s="244"/>
      <c r="F213" s="245">
        <f t="shared" si="15"/>
        <v>0</v>
      </c>
      <c r="G213" s="124"/>
      <c r="H213" s="125"/>
      <c r="I213" s="126">
        <f t="shared" si="16"/>
        <v>0</v>
      </c>
      <c r="J213" s="124"/>
      <c r="K213" s="125"/>
      <c r="L213" s="126">
        <f t="shared" si="17"/>
        <v>0</v>
      </c>
      <c r="M213" s="246"/>
      <c r="N213" s="244"/>
      <c r="O213" s="126">
        <f t="shared" si="18"/>
        <v>0</v>
      </c>
      <c r="P213" s="76"/>
      <c r="R213" s="46"/>
      <c r="S213" s="46"/>
      <c r="T213" s="46"/>
    </row>
    <row r="214" spans="1:20" x14ac:dyDescent="0.25">
      <c r="A214" s="68">
        <v>5218</v>
      </c>
      <c r="B214" s="117" t="s">
        <v>227</v>
      </c>
      <c r="C214" s="118">
        <f t="shared" si="14"/>
        <v>0</v>
      </c>
      <c r="D214" s="124"/>
      <c r="E214" s="244"/>
      <c r="F214" s="245">
        <f t="shared" si="15"/>
        <v>0</v>
      </c>
      <c r="G214" s="124"/>
      <c r="H214" s="125"/>
      <c r="I214" s="126">
        <f t="shared" si="16"/>
        <v>0</v>
      </c>
      <c r="J214" s="124"/>
      <c r="K214" s="125"/>
      <c r="L214" s="126">
        <f t="shared" si="17"/>
        <v>0</v>
      </c>
      <c r="M214" s="246"/>
      <c r="N214" s="244"/>
      <c r="O214" s="126">
        <f t="shared" si="18"/>
        <v>0</v>
      </c>
      <c r="P214" s="76"/>
      <c r="R214" s="46"/>
      <c r="S214" s="46"/>
      <c r="T214" s="46"/>
    </row>
    <row r="215" spans="1:20" x14ac:dyDescent="0.25">
      <c r="A215" s="68">
        <v>5219</v>
      </c>
      <c r="B215" s="117" t="s">
        <v>228</v>
      </c>
      <c r="C215" s="118">
        <f t="shared" si="14"/>
        <v>0</v>
      </c>
      <c r="D215" s="124"/>
      <c r="E215" s="244"/>
      <c r="F215" s="245">
        <f t="shared" si="15"/>
        <v>0</v>
      </c>
      <c r="G215" s="124"/>
      <c r="H215" s="125"/>
      <c r="I215" s="126">
        <f t="shared" si="16"/>
        <v>0</v>
      </c>
      <c r="J215" s="124"/>
      <c r="K215" s="125"/>
      <c r="L215" s="126">
        <f t="shared" si="17"/>
        <v>0</v>
      </c>
      <c r="M215" s="246"/>
      <c r="N215" s="244"/>
      <c r="O215" s="126">
        <f t="shared" si="18"/>
        <v>0</v>
      </c>
      <c r="P215" s="76"/>
      <c r="R215" s="46"/>
      <c r="S215" s="46"/>
      <c r="T215" s="46"/>
    </row>
    <row r="216" spans="1:20" ht="13.5" customHeight="1" x14ac:dyDescent="0.25">
      <c r="A216" s="247">
        <v>5220</v>
      </c>
      <c r="B216" s="117" t="s">
        <v>229</v>
      </c>
      <c r="C216" s="118">
        <f t="shared" si="14"/>
        <v>0</v>
      </c>
      <c r="D216" s="124"/>
      <c r="E216" s="244"/>
      <c r="F216" s="245">
        <f t="shared" si="15"/>
        <v>0</v>
      </c>
      <c r="G216" s="124"/>
      <c r="H216" s="125"/>
      <c r="I216" s="126">
        <f t="shared" si="16"/>
        <v>0</v>
      </c>
      <c r="J216" s="124"/>
      <c r="K216" s="125"/>
      <c r="L216" s="126">
        <f t="shared" si="17"/>
        <v>0</v>
      </c>
      <c r="M216" s="246"/>
      <c r="N216" s="244"/>
      <c r="O216" s="126">
        <f t="shared" si="18"/>
        <v>0</v>
      </c>
      <c r="P216" s="76"/>
      <c r="R216" s="46"/>
      <c r="S216" s="46"/>
      <c r="T216" s="46"/>
    </row>
    <row r="217" spans="1:20" x14ac:dyDescent="0.25">
      <c r="A217" s="247">
        <v>5230</v>
      </c>
      <c r="B217" s="117" t="s">
        <v>230</v>
      </c>
      <c r="C217" s="118">
        <f t="shared" si="14"/>
        <v>26270</v>
      </c>
      <c r="D217" s="248">
        <f>SUM(D218:D225)</f>
        <v>23201</v>
      </c>
      <c r="E217" s="249">
        <f>SUM(E218:E225)</f>
        <v>0</v>
      </c>
      <c r="F217" s="250">
        <f t="shared" si="15"/>
        <v>23201</v>
      </c>
      <c r="G217" s="248">
        <f>SUM(G218:G225)</f>
        <v>3069</v>
      </c>
      <c r="H217" s="251">
        <f>SUM(H218:H225)</f>
        <v>0</v>
      </c>
      <c r="I217" s="252">
        <f t="shared" si="16"/>
        <v>3069</v>
      </c>
      <c r="J217" s="248">
        <f>SUM(J218:J225)</f>
        <v>0</v>
      </c>
      <c r="K217" s="251">
        <f>SUM(K218:K225)</f>
        <v>0</v>
      </c>
      <c r="L217" s="252">
        <f t="shared" si="17"/>
        <v>0</v>
      </c>
      <c r="M217" s="253">
        <f>SUM(M218:M225)</f>
        <v>0</v>
      </c>
      <c r="N217" s="249">
        <f>SUM(N218:N225)</f>
        <v>0</v>
      </c>
      <c r="O217" s="252">
        <f t="shared" si="18"/>
        <v>0</v>
      </c>
      <c r="P217" s="76"/>
      <c r="R217" s="46"/>
      <c r="S217" s="46"/>
      <c r="T217" s="46"/>
    </row>
    <row r="218" spans="1:20" x14ac:dyDescent="0.25">
      <c r="A218" s="68">
        <v>5231</v>
      </c>
      <c r="B218" s="117" t="s">
        <v>231</v>
      </c>
      <c r="C218" s="118">
        <f t="shared" si="14"/>
        <v>0</v>
      </c>
      <c r="D218" s="124"/>
      <c r="E218" s="244"/>
      <c r="F218" s="245">
        <f t="shared" si="15"/>
        <v>0</v>
      </c>
      <c r="G218" s="124"/>
      <c r="H218" s="125"/>
      <c r="I218" s="126">
        <f t="shared" si="16"/>
        <v>0</v>
      </c>
      <c r="J218" s="124"/>
      <c r="K218" s="125"/>
      <c r="L218" s="126">
        <f t="shared" si="17"/>
        <v>0</v>
      </c>
      <c r="M218" s="246"/>
      <c r="N218" s="244"/>
      <c r="O218" s="126">
        <f t="shared" si="18"/>
        <v>0</v>
      </c>
      <c r="P218" s="76"/>
      <c r="R218" s="46"/>
      <c r="S218" s="46"/>
      <c r="T218" s="46"/>
    </row>
    <row r="219" spans="1:20" x14ac:dyDescent="0.25">
      <c r="A219" s="68">
        <v>5232</v>
      </c>
      <c r="B219" s="117" t="s">
        <v>232</v>
      </c>
      <c r="C219" s="118">
        <f t="shared" si="14"/>
        <v>0</v>
      </c>
      <c r="D219" s="124"/>
      <c r="E219" s="244"/>
      <c r="F219" s="245">
        <f t="shared" si="15"/>
        <v>0</v>
      </c>
      <c r="G219" s="124"/>
      <c r="H219" s="125"/>
      <c r="I219" s="126">
        <f t="shared" si="16"/>
        <v>0</v>
      </c>
      <c r="J219" s="124"/>
      <c r="K219" s="125"/>
      <c r="L219" s="126">
        <f t="shared" si="17"/>
        <v>0</v>
      </c>
      <c r="M219" s="246"/>
      <c r="N219" s="244"/>
      <c r="O219" s="126">
        <f t="shared" si="18"/>
        <v>0</v>
      </c>
      <c r="P219" s="76"/>
      <c r="R219" s="46"/>
      <c r="S219" s="46"/>
      <c r="T219" s="46"/>
    </row>
    <row r="220" spans="1:20" x14ac:dyDescent="0.25">
      <c r="A220" s="68">
        <v>5233</v>
      </c>
      <c r="B220" s="117" t="s">
        <v>233</v>
      </c>
      <c r="C220" s="118">
        <f t="shared" si="14"/>
        <v>4350</v>
      </c>
      <c r="D220" s="124">
        <v>1281</v>
      </c>
      <c r="E220" s="244"/>
      <c r="F220" s="245">
        <f t="shared" si="15"/>
        <v>1281</v>
      </c>
      <c r="G220" s="124">
        <v>3069</v>
      </c>
      <c r="H220" s="125"/>
      <c r="I220" s="126">
        <f t="shared" si="16"/>
        <v>3069</v>
      </c>
      <c r="J220" s="124"/>
      <c r="K220" s="125"/>
      <c r="L220" s="126">
        <f t="shared" si="17"/>
        <v>0</v>
      </c>
      <c r="M220" s="246"/>
      <c r="N220" s="244"/>
      <c r="O220" s="126">
        <f t="shared" si="18"/>
        <v>0</v>
      </c>
      <c r="P220" s="76"/>
      <c r="R220" s="46"/>
      <c r="S220" s="46"/>
      <c r="T220" s="46"/>
    </row>
    <row r="221" spans="1:20" ht="24" x14ac:dyDescent="0.25">
      <c r="A221" s="68">
        <v>5234</v>
      </c>
      <c r="B221" s="117" t="s">
        <v>234</v>
      </c>
      <c r="C221" s="118">
        <f t="shared" si="14"/>
        <v>0</v>
      </c>
      <c r="D221" s="124"/>
      <c r="E221" s="244"/>
      <c r="F221" s="245">
        <f t="shared" si="15"/>
        <v>0</v>
      </c>
      <c r="G221" s="124"/>
      <c r="H221" s="125"/>
      <c r="I221" s="126">
        <f t="shared" si="16"/>
        <v>0</v>
      </c>
      <c r="J221" s="124"/>
      <c r="K221" s="125"/>
      <c r="L221" s="126">
        <f t="shared" si="17"/>
        <v>0</v>
      </c>
      <c r="M221" s="246"/>
      <c r="N221" s="244"/>
      <c r="O221" s="126">
        <f t="shared" si="18"/>
        <v>0</v>
      </c>
      <c r="P221" s="76"/>
      <c r="R221" s="46"/>
      <c r="S221" s="46"/>
      <c r="T221" s="46"/>
    </row>
    <row r="222" spans="1:20" ht="14.25" customHeight="1" x14ac:dyDescent="0.25">
      <c r="A222" s="68">
        <v>5236</v>
      </c>
      <c r="B222" s="117" t="s">
        <v>235</v>
      </c>
      <c r="C222" s="118">
        <f t="shared" si="14"/>
        <v>0</v>
      </c>
      <c r="D222" s="124"/>
      <c r="E222" s="244"/>
      <c r="F222" s="245">
        <f t="shared" si="15"/>
        <v>0</v>
      </c>
      <c r="G222" s="124"/>
      <c r="H222" s="125"/>
      <c r="I222" s="126">
        <f t="shared" si="16"/>
        <v>0</v>
      </c>
      <c r="J222" s="124"/>
      <c r="K222" s="125"/>
      <c r="L222" s="126">
        <f t="shared" si="17"/>
        <v>0</v>
      </c>
      <c r="M222" s="246"/>
      <c r="N222" s="244"/>
      <c r="O222" s="126">
        <f t="shared" si="18"/>
        <v>0</v>
      </c>
      <c r="P222" s="76"/>
      <c r="R222" s="46"/>
      <c r="S222" s="46"/>
      <c r="T222" s="46"/>
    </row>
    <row r="223" spans="1:20" ht="14.25" customHeight="1" x14ac:dyDescent="0.25">
      <c r="A223" s="68">
        <v>5237</v>
      </c>
      <c r="B223" s="117" t="s">
        <v>236</v>
      </c>
      <c r="C223" s="118">
        <f t="shared" si="14"/>
        <v>0</v>
      </c>
      <c r="D223" s="124"/>
      <c r="E223" s="244"/>
      <c r="F223" s="245">
        <f t="shared" si="15"/>
        <v>0</v>
      </c>
      <c r="G223" s="124"/>
      <c r="H223" s="125"/>
      <c r="I223" s="126">
        <f t="shared" si="16"/>
        <v>0</v>
      </c>
      <c r="J223" s="124"/>
      <c r="K223" s="125"/>
      <c r="L223" s="126">
        <f t="shared" si="17"/>
        <v>0</v>
      </c>
      <c r="M223" s="246"/>
      <c r="N223" s="244"/>
      <c r="O223" s="126">
        <f t="shared" si="18"/>
        <v>0</v>
      </c>
      <c r="P223" s="76"/>
      <c r="R223" s="46"/>
      <c r="S223" s="46"/>
      <c r="T223" s="46"/>
    </row>
    <row r="224" spans="1:20" ht="24" x14ac:dyDescent="0.25">
      <c r="A224" s="68">
        <v>5238</v>
      </c>
      <c r="B224" s="117" t="s">
        <v>237</v>
      </c>
      <c r="C224" s="118">
        <f t="shared" si="14"/>
        <v>17064</v>
      </c>
      <c r="D224" s="124">
        <v>17064</v>
      </c>
      <c r="E224" s="244"/>
      <c r="F224" s="245">
        <f t="shared" si="15"/>
        <v>17064</v>
      </c>
      <c r="G224" s="124"/>
      <c r="H224" s="125"/>
      <c r="I224" s="126">
        <f t="shared" si="16"/>
        <v>0</v>
      </c>
      <c r="J224" s="124"/>
      <c r="K224" s="125"/>
      <c r="L224" s="126">
        <f t="shared" si="17"/>
        <v>0</v>
      </c>
      <c r="M224" s="246"/>
      <c r="N224" s="244"/>
      <c r="O224" s="126">
        <f t="shared" si="18"/>
        <v>0</v>
      </c>
      <c r="P224" s="76"/>
      <c r="R224" s="46"/>
      <c r="S224" s="46"/>
      <c r="T224" s="46"/>
    </row>
    <row r="225" spans="1:20" ht="24" x14ac:dyDescent="0.25">
      <c r="A225" s="68">
        <v>5239</v>
      </c>
      <c r="B225" s="117" t="s">
        <v>238</v>
      </c>
      <c r="C225" s="118">
        <f t="shared" si="14"/>
        <v>4856</v>
      </c>
      <c r="D225" s="124">
        <v>4856</v>
      </c>
      <c r="E225" s="244"/>
      <c r="F225" s="245">
        <f t="shared" si="15"/>
        <v>4856</v>
      </c>
      <c r="G225" s="124"/>
      <c r="H225" s="125"/>
      <c r="I225" s="126">
        <f t="shared" si="16"/>
        <v>0</v>
      </c>
      <c r="J225" s="124"/>
      <c r="K225" s="125"/>
      <c r="L225" s="126">
        <f t="shared" si="17"/>
        <v>0</v>
      </c>
      <c r="M225" s="246"/>
      <c r="N225" s="244"/>
      <c r="O225" s="126">
        <f t="shared" si="18"/>
        <v>0</v>
      </c>
      <c r="P225" s="76"/>
      <c r="R225" s="46"/>
      <c r="S225" s="46"/>
      <c r="T225" s="46"/>
    </row>
    <row r="226" spans="1:20" ht="24" x14ac:dyDescent="0.25">
      <c r="A226" s="247">
        <v>5240</v>
      </c>
      <c r="B226" s="117" t="s">
        <v>239</v>
      </c>
      <c r="C226" s="118">
        <f t="shared" si="14"/>
        <v>0</v>
      </c>
      <c r="D226" s="124"/>
      <c r="E226" s="244"/>
      <c r="F226" s="245">
        <f t="shared" si="15"/>
        <v>0</v>
      </c>
      <c r="G226" s="124"/>
      <c r="H226" s="125"/>
      <c r="I226" s="126">
        <f t="shared" si="16"/>
        <v>0</v>
      </c>
      <c r="J226" s="124"/>
      <c r="K226" s="125"/>
      <c r="L226" s="126">
        <f t="shared" si="17"/>
        <v>0</v>
      </c>
      <c r="M226" s="246"/>
      <c r="N226" s="244"/>
      <c r="O226" s="126">
        <f t="shared" si="18"/>
        <v>0</v>
      </c>
      <c r="P226" s="76"/>
      <c r="R226" s="46"/>
      <c r="S226" s="46"/>
      <c r="T226" s="46"/>
    </row>
    <row r="227" spans="1:20" ht="22.5" customHeight="1" x14ac:dyDescent="0.25">
      <c r="A227" s="247">
        <v>5250</v>
      </c>
      <c r="B227" s="117" t="s">
        <v>240</v>
      </c>
      <c r="C227" s="118">
        <f t="shared" si="14"/>
        <v>0</v>
      </c>
      <c r="D227" s="124"/>
      <c r="E227" s="244"/>
      <c r="F227" s="245">
        <f t="shared" si="15"/>
        <v>0</v>
      </c>
      <c r="G227" s="124"/>
      <c r="H227" s="125"/>
      <c r="I227" s="126">
        <f t="shared" si="16"/>
        <v>0</v>
      </c>
      <c r="J227" s="124"/>
      <c r="K227" s="125"/>
      <c r="L227" s="126">
        <f t="shared" si="17"/>
        <v>0</v>
      </c>
      <c r="M227" s="246"/>
      <c r="N227" s="244"/>
      <c r="O227" s="126">
        <f t="shared" si="18"/>
        <v>0</v>
      </c>
      <c r="P227" s="76"/>
      <c r="R227" s="46"/>
      <c r="S227" s="46"/>
      <c r="T227" s="46"/>
    </row>
    <row r="228" spans="1:20" x14ac:dyDescent="0.25">
      <c r="A228" s="247">
        <v>5260</v>
      </c>
      <c r="B228" s="117" t="s">
        <v>241</v>
      </c>
      <c r="C228" s="118">
        <f t="shared" si="14"/>
        <v>0</v>
      </c>
      <c r="D228" s="248">
        <f>SUM(D229)</f>
        <v>0</v>
      </c>
      <c r="E228" s="249">
        <f>SUM(E229)</f>
        <v>0</v>
      </c>
      <c r="F228" s="250">
        <f t="shared" si="15"/>
        <v>0</v>
      </c>
      <c r="G228" s="248">
        <f>SUM(G229)</f>
        <v>0</v>
      </c>
      <c r="H228" s="251">
        <f>SUM(H229)</f>
        <v>0</v>
      </c>
      <c r="I228" s="252">
        <f t="shared" si="16"/>
        <v>0</v>
      </c>
      <c r="J228" s="248">
        <f>SUM(J229)</f>
        <v>0</v>
      </c>
      <c r="K228" s="251">
        <f>SUM(K229)</f>
        <v>0</v>
      </c>
      <c r="L228" s="252">
        <f t="shared" si="17"/>
        <v>0</v>
      </c>
      <c r="M228" s="253">
        <f>SUM(M229)</f>
        <v>0</v>
      </c>
      <c r="N228" s="249">
        <f>SUM(N229)</f>
        <v>0</v>
      </c>
      <c r="O228" s="252">
        <f t="shared" si="18"/>
        <v>0</v>
      </c>
      <c r="P228" s="76"/>
      <c r="R228" s="46"/>
      <c r="S228" s="46"/>
      <c r="T228" s="46"/>
    </row>
    <row r="229" spans="1:20" ht="24" x14ac:dyDescent="0.25">
      <c r="A229" s="68">
        <v>5269</v>
      </c>
      <c r="B229" s="117" t="s">
        <v>242</v>
      </c>
      <c r="C229" s="118">
        <f t="shared" si="14"/>
        <v>0</v>
      </c>
      <c r="D229" s="124"/>
      <c r="E229" s="244"/>
      <c r="F229" s="245">
        <f t="shared" si="15"/>
        <v>0</v>
      </c>
      <c r="G229" s="124"/>
      <c r="H229" s="125"/>
      <c r="I229" s="126">
        <f t="shared" si="16"/>
        <v>0</v>
      </c>
      <c r="J229" s="124"/>
      <c r="K229" s="125"/>
      <c r="L229" s="126">
        <f t="shared" si="17"/>
        <v>0</v>
      </c>
      <c r="M229" s="246"/>
      <c r="N229" s="244"/>
      <c r="O229" s="126">
        <f t="shared" si="18"/>
        <v>0</v>
      </c>
      <c r="P229" s="76"/>
      <c r="R229" s="46"/>
      <c r="S229" s="46"/>
      <c r="T229" s="46"/>
    </row>
    <row r="230" spans="1:20" ht="24" x14ac:dyDescent="0.25">
      <c r="A230" s="234">
        <v>5270</v>
      </c>
      <c r="B230" s="164" t="s">
        <v>243</v>
      </c>
      <c r="C230" s="268">
        <f t="shared" si="14"/>
        <v>0</v>
      </c>
      <c r="D230" s="254"/>
      <c r="E230" s="255"/>
      <c r="F230" s="256">
        <f t="shared" si="15"/>
        <v>0</v>
      </c>
      <c r="G230" s="254"/>
      <c r="H230" s="257"/>
      <c r="I230" s="258">
        <f t="shared" si="16"/>
        <v>0</v>
      </c>
      <c r="J230" s="254"/>
      <c r="K230" s="257"/>
      <c r="L230" s="258">
        <f t="shared" si="17"/>
        <v>0</v>
      </c>
      <c r="M230" s="259"/>
      <c r="N230" s="255"/>
      <c r="O230" s="258">
        <f t="shared" si="18"/>
        <v>0</v>
      </c>
      <c r="P230" s="174"/>
      <c r="R230" s="46"/>
      <c r="S230" s="46"/>
      <c r="T230" s="46"/>
    </row>
    <row r="231" spans="1:20" x14ac:dyDescent="0.25">
      <c r="A231" s="218">
        <v>6000</v>
      </c>
      <c r="B231" s="218" t="s">
        <v>244</v>
      </c>
      <c r="C231" s="219">
        <f t="shared" si="14"/>
        <v>0</v>
      </c>
      <c r="D231" s="220">
        <f>D232+D252+D259</f>
        <v>0</v>
      </c>
      <c r="E231" s="221">
        <f>E232+E252+E259</f>
        <v>0</v>
      </c>
      <c r="F231" s="222">
        <f t="shared" si="15"/>
        <v>0</v>
      </c>
      <c r="G231" s="220">
        <f>G232+G252+G259</f>
        <v>0</v>
      </c>
      <c r="H231" s="223">
        <f>H232+H252+H259</f>
        <v>0</v>
      </c>
      <c r="I231" s="224">
        <f t="shared" si="16"/>
        <v>0</v>
      </c>
      <c r="J231" s="220">
        <f>J232+J252+J259</f>
        <v>0</v>
      </c>
      <c r="K231" s="223">
        <f>K232+K252+K259</f>
        <v>0</v>
      </c>
      <c r="L231" s="224">
        <f t="shared" si="17"/>
        <v>0</v>
      </c>
      <c r="M231" s="225">
        <f>M232+M252+M259</f>
        <v>0</v>
      </c>
      <c r="N231" s="221">
        <f>N232+N252+N259</f>
        <v>0</v>
      </c>
      <c r="O231" s="224">
        <f t="shared" si="18"/>
        <v>0</v>
      </c>
      <c r="P231" s="226"/>
      <c r="R231" s="46"/>
      <c r="S231" s="46"/>
      <c r="T231" s="46"/>
    </row>
    <row r="232" spans="1:20" ht="14.25" customHeight="1" x14ac:dyDescent="0.25">
      <c r="A232" s="145">
        <v>6200</v>
      </c>
      <c r="B232" s="284" t="s">
        <v>245</v>
      </c>
      <c r="C232" s="297">
        <f>F232+I232+L232+O232</f>
        <v>0</v>
      </c>
      <c r="D232" s="298">
        <f>SUM(D233,D234,D236,D239,D245,D246,D247)</f>
        <v>0</v>
      </c>
      <c r="E232" s="231">
        <f>SUM(E233,E234,E236,E239,E245,E246,E247)</f>
        <v>0</v>
      </c>
      <c r="F232" s="299">
        <f>D232+E232</f>
        <v>0</v>
      </c>
      <c r="G232" s="298">
        <f>SUM(G233,G234,G236,G239,G245,G246,G247)</f>
        <v>0</v>
      </c>
      <c r="H232" s="300">
        <f>SUM(H233,H234,H236,H239,H245,H246,H247)</f>
        <v>0</v>
      </c>
      <c r="I232" s="232">
        <f t="shared" si="16"/>
        <v>0</v>
      </c>
      <c r="J232" s="298">
        <f>SUM(J233,J234,J236,J239,J245,J246,J247)</f>
        <v>0</v>
      </c>
      <c r="K232" s="300">
        <f>SUM(K233,K234,K236,K239,K245,K246,K247)</f>
        <v>0</v>
      </c>
      <c r="L232" s="232">
        <f t="shared" si="17"/>
        <v>0</v>
      </c>
      <c r="M232" s="230">
        <f>SUM(M233,M234,M236,M239,M245,M246,M247)</f>
        <v>0</v>
      </c>
      <c r="N232" s="231">
        <f>SUM(N233,N234,N236,N239,N245,N246,N247)</f>
        <v>0</v>
      </c>
      <c r="O232" s="232">
        <f t="shared" si="18"/>
        <v>0</v>
      </c>
      <c r="P232" s="233"/>
      <c r="R232" s="46"/>
      <c r="S232" s="46"/>
      <c r="T232" s="46"/>
    </row>
    <row r="233" spans="1:20" ht="24" x14ac:dyDescent="0.25">
      <c r="A233" s="441">
        <v>6220</v>
      </c>
      <c r="B233" s="106" t="s">
        <v>246</v>
      </c>
      <c r="C233" s="264">
        <f t="shared" si="14"/>
        <v>0</v>
      </c>
      <c r="D233" s="113"/>
      <c r="E233" s="241"/>
      <c r="F233" s="242">
        <f t="shared" si="15"/>
        <v>0</v>
      </c>
      <c r="G233" s="113"/>
      <c r="H233" s="114"/>
      <c r="I233" s="115">
        <f t="shared" si="16"/>
        <v>0</v>
      </c>
      <c r="J233" s="113"/>
      <c r="K233" s="114"/>
      <c r="L233" s="115">
        <f t="shared" si="17"/>
        <v>0</v>
      </c>
      <c r="M233" s="243"/>
      <c r="N233" s="241"/>
      <c r="O233" s="115">
        <f t="shared" si="18"/>
        <v>0</v>
      </c>
      <c r="P233" s="66"/>
      <c r="R233" s="46"/>
      <c r="S233" s="46"/>
      <c r="T233" s="46"/>
    </row>
    <row r="234" spans="1:20" x14ac:dyDescent="0.25">
      <c r="A234" s="247">
        <v>6230</v>
      </c>
      <c r="B234" s="117" t="s">
        <v>247</v>
      </c>
      <c r="C234" s="250">
        <f t="shared" si="14"/>
        <v>0</v>
      </c>
      <c r="D234" s="124">
        <f>SUM(D235)</f>
        <v>0</v>
      </c>
      <c r="E234" s="125">
        <f>SUM(E235)</f>
        <v>0</v>
      </c>
      <c r="F234" s="250">
        <f t="shared" si="15"/>
        <v>0</v>
      </c>
      <c r="G234" s="124">
        <f>SUM(G235)</f>
        <v>0</v>
      </c>
      <c r="H234" s="125">
        <f>SUM(H235)</f>
        <v>0</v>
      </c>
      <c r="I234" s="252">
        <f t="shared" si="16"/>
        <v>0</v>
      </c>
      <c r="J234" s="124">
        <f>SUM(J235)</f>
        <v>0</v>
      </c>
      <c r="K234" s="125">
        <f>SUM(K235)</f>
        <v>0</v>
      </c>
      <c r="L234" s="252">
        <f t="shared" si="17"/>
        <v>0</v>
      </c>
      <c r="M234" s="124">
        <f>SUM(M235)</f>
        <v>0</v>
      </c>
      <c r="N234" s="125">
        <f>SUM(N235)</f>
        <v>0</v>
      </c>
      <c r="O234" s="252">
        <f t="shared" si="18"/>
        <v>0</v>
      </c>
      <c r="P234" s="76"/>
      <c r="R234" s="46"/>
      <c r="S234" s="46"/>
      <c r="T234" s="46"/>
    </row>
    <row r="235" spans="1:20" ht="24" x14ac:dyDescent="0.25">
      <c r="A235" s="68">
        <v>6239</v>
      </c>
      <c r="B235" s="106" t="s">
        <v>248</v>
      </c>
      <c r="C235" s="250">
        <f t="shared" si="14"/>
        <v>0</v>
      </c>
      <c r="D235" s="124"/>
      <c r="E235" s="244"/>
      <c r="F235" s="250">
        <f t="shared" si="15"/>
        <v>0</v>
      </c>
      <c r="G235" s="124"/>
      <c r="H235" s="125"/>
      <c r="I235" s="252">
        <f t="shared" si="16"/>
        <v>0</v>
      </c>
      <c r="J235" s="124"/>
      <c r="K235" s="125"/>
      <c r="L235" s="252">
        <f t="shared" si="17"/>
        <v>0</v>
      </c>
      <c r="M235" s="246"/>
      <c r="N235" s="244"/>
      <c r="O235" s="252">
        <f t="shared" si="18"/>
        <v>0</v>
      </c>
      <c r="P235" s="76"/>
      <c r="R235" s="46"/>
      <c r="S235" s="46"/>
      <c r="T235" s="46"/>
    </row>
    <row r="236" spans="1:20" ht="24" x14ac:dyDescent="0.25">
      <c r="A236" s="247">
        <v>6240</v>
      </c>
      <c r="B236" s="117" t="s">
        <v>249</v>
      </c>
      <c r="C236" s="250">
        <f t="shared" si="14"/>
        <v>0</v>
      </c>
      <c r="D236" s="248">
        <f>SUM(D237:D238)</f>
        <v>0</v>
      </c>
      <c r="E236" s="249">
        <f>SUM(E237:E238)</f>
        <v>0</v>
      </c>
      <c r="F236" s="250">
        <f t="shared" si="15"/>
        <v>0</v>
      </c>
      <c r="G236" s="248">
        <f>SUM(G237:G238)</f>
        <v>0</v>
      </c>
      <c r="H236" s="251">
        <f>SUM(H237:H238)</f>
        <v>0</v>
      </c>
      <c r="I236" s="252">
        <f t="shared" si="16"/>
        <v>0</v>
      </c>
      <c r="J236" s="248">
        <f>SUM(J237:J238)</f>
        <v>0</v>
      </c>
      <c r="K236" s="251">
        <f>SUM(K237:K238)</f>
        <v>0</v>
      </c>
      <c r="L236" s="252">
        <f t="shared" si="17"/>
        <v>0</v>
      </c>
      <c r="M236" s="253">
        <f>SUM(M237:M238)</f>
        <v>0</v>
      </c>
      <c r="N236" s="249">
        <f>SUM(N237:N238)</f>
        <v>0</v>
      </c>
      <c r="O236" s="252">
        <f t="shared" si="18"/>
        <v>0</v>
      </c>
      <c r="P236" s="76"/>
      <c r="R236" s="46"/>
      <c r="S236" s="46"/>
      <c r="T236" s="46"/>
    </row>
    <row r="237" spans="1:20" x14ac:dyDescent="0.25">
      <c r="A237" s="68">
        <v>6241</v>
      </c>
      <c r="B237" s="117" t="s">
        <v>250</v>
      </c>
      <c r="C237" s="250">
        <f t="shared" si="14"/>
        <v>0</v>
      </c>
      <c r="D237" s="124"/>
      <c r="E237" s="244"/>
      <c r="F237" s="245">
        <f t="shared" si="15"/>
        <v>0</v>
      </c>
      <c r="G237" s="124"/>
      <c r="H237" s="125"/>
      <c r="I237" s="126">
        <f t="shared" si="16"/>
        <v>0</v>
      </c>
      <c r="J237" s="124"/>
      <c r="K237" s="125"/>
      <c r="L237" s="126">
        <f t="shared" si="17"/>
        <v>0</v>
      </c>
      <c r="M237" s="246"/>
      <c r="N237" s="244"/>
      <c r="O237" s="126">
        <f t="shared" si="18"/>
        <v>0</v>
      </c>
      <c r="P237" s="76"/>
      <c r="R237" s="46"/>
      <c r="S237" s="46"/>
      <c r="T237" s="46"/>
    </row>
    <row r="238" spans="1:20" x14ac:dyDescent="0.25">
      <c r="A238" s="68">
        <v>6242</v>
      </c>
      <c r="B238" s="117" t="s">
        <v>251</v>
      </c>
      <c r="C238" s="250">
        <f t="shared" si="14"/>
        <v>0</v>
      </c>
      <c r="D238" s="124"/>
      <c r="E238" s="244"/>
      <c r="F238" s="245">
        <f t="shared" si="15"/>
        <v>0</v>
      </c>
      <c r="G238" s="124"/>
      <c r="H238" s="125"/>
      <c r="I238" s="126">
        <f t="shared" si="16"/>
        <v>0</v>
      </c>
      <c r="J238" s="124"/>
      <c r="K238" s="125"/>
      <c r="L238" s="126">
        <f t="shared" si="17"/>
        <v>0</v>
      </c>
      <c r="M238" s="246"/>
      <c r="N238" s="244"/>
      <c r="O238" s="126">
        <f t="shared" si="18"/>
        <v>0</v>
      </c>
      <c r="P238" s="76"/>
      <c r="R238" s="46"/>
      <c r="S238" s="46"/>
      <c r="T238" s="46"/>
    </row>
    <row r="239" spans="1:20" ht="25.5" customHeight="1" x14ac:dyDescent="0.25">
      <c r="A239" s="247">
        <v>6250</v>
      </c>
      <c r="B239" s="117" t="s">
        <v>252</v>
      </c>
      <c r="C239" s="250">
        <f t="shared" si="14"/>
        <v>0</v>
      </c>
      <c r="D239" s="248">
        <f>SUM(D240:D244)</f>
        <v>0</v>
      </c>
      <c r="E239" s="249">
        <f>SUM(E240:E244)</f>
        <v>0</v>
      </c>
      <c r="F239" s="250">
        <f t="shared" si="15"/>
        <v>0</v>
      </c>
      <c r="G239" s="248">
        <f>SUM(G240:G244)</f>
        <v>0</v>
      </c>
      <c r="H239" s="251">
        <f>SUM(H240:H244)</f>
        <v>0</v>
      </c>
      <c r="I239" s="252">
        <f t="shared" si="16"/>
        <v>0</v>
      </c>
      <c r="J239" s="248">
        <f>SUM(J240:J244)</f>
        <v>0</v>
      </c>
      <c r="K239" s="251">
        <f>SUM(K240:K244)</f>
        <v>0</v>
      </c>
      <c r="L239" s="252">
        <f t="shared" si="17"/>
        <v>0</v>
      </c>
      <c r="M239" s="253">
        <f>SUM(M240:M244)</f>
        <v>0</v>
      </c>
      <c r="N239" s="249">
        <f>SUM(N240:N244)</f>
        <v>0</v>
      </c>
      <c r="O239" s="252">
        <f t="shared" si="18"/>
        <v>0</v>
      </c>
      <c r="P239" s="76"/>
      <c r="R239" s="46"/>
      <c r="S239" s="46"/>
      <c r="T239" s="46"/>
    </row>
    <row r="240" spans="1:20" ht="14.25" customHeight="1" x14ac:dyDescent="0.25">
      <c r="A240" s="68">
        <v>6252</v>
      </c>
      <c r="B240" s="117" t="s">
        <v>253</v>
      </c>
      <c r="C240" s="250">
        <f t="shared" si="14"/>
        <v>0</v>
      </c>
      <c r="D240" s="124"/>
      <c r="E240" s="244"/>
      <c r="F240" s="245">
        <f t="shared" si="15"/>
        <v>0</v>
      </c>
      <c r="G240" s="124"/>
      <c r="H240" s="125"/>
      <c r="I240" s="126">
        <f t="shared" si="16"/>
        <v>0</v>
      </c>
      <c r="J240" s="124"/>
      <c r="K240" s="125"/>
      <c r="L240" s="126">
        <f t="shared" si="17"/>
        <v>0</v>
      </c>
      <c r="M240" s="246"/>
      <c r="N240" s="244"/>
      <c r="O240" s="126">
        <f t="shared" si="18"/>
        <v>0</v>
      </c>
      <c r="P240" s="76"/>
      <c r="R240" s="46"/>
      <c r="S240" s="46"/>
      <c r="T240" s="46"/>
    </row>
    <row r="241" spans="1:20" ht="14.25" customHeight="1" x14ac:dyDescent="0.25">
      <c r="A241" s="68">
        <v>6253</v>
      </c>
      <c r="B241" s="117" t="s">
        <v>254</v>
      </c>
      <c r="C241" s="250">
        <f t="shared" si="14"/>
        <v>0</v>
      </c>
      <c r="D241" s="124"/>
      <c r="E241" s="244"/>
      <c r="F241" s="245">
        <f t="shared" si="15"/>
        <v>0</v>
      </c>
      <c r="G241" s="124"/>
      <c r="H241" s="125"/>
      <c r="I241" s="126">
        <f t="shared" si="16"/>
        <v>0</v>
      </c>
      <c r="J241" s="124"/>
      <c r="K241" s="125"/>
      <c r="L241" s="126">
        <f t="shared" si="17"/>
        <v>0</v>
      </c>
      <c r="M241" s="246"/>
      <c r="N241" s="244"/>
      <c r="O241" s="126">
        <f t="shared" si="18"/>
        <v>0</v>
      </c>
      <c r="P241" s="76"/>
      <c r="R241" s="46"/>
      <c r="S241" s="46"/>
      <c r="T241" s="46"/>
    </row>
    <row r="242" spans="1:20" ht="24" x14ac:dyDescent="0.25">
      <c r="A242" s="68">
        <v>6254</v>
      </c>
      <c r="B242" s="117" t="s">
        <v>255</v>
      </c>
      <c r="C242" s="250">
        <f t="shared" si="14"/>
        <v>0</v>
      </c>
      <c r="D242" s="124"/>
      <c r="E242" s="244"/>
      <c r="F242" s="245">
        <f t="shared" si="15"/>
        <v>0</v>
      </c>
      <c r="G242" s="124"/>
      <c r="H242" s="125"/>
      <c r="I242" s="126">
        <f t="shared" si="16"/>
        <v>0</v>
      </c>
      <c r="J242" s="124"/>
      <c r="K242" s="125"/>
      <c r="L242" s="126">
        <f t="shared" si="17"/>
        <v>0</v>
      </c>
      <c r="M242" s="246"/>
      <c r="N242" s="244"/>
      <c r="O242" s="126">
        <f t="shared" si="18"/>
        <v>0</v>
      </c>
      <c r="P242" s="76"/>
      <c r="R242" s="46"/>
      <c r="S242" s="46"/>
      <c r="T242" s="46"/>
    </row>
    <row r="243" spans="1:20" ht="24" x14ac:dyDescent="0.25">
      <c r="A243" s="68">
        <v>6255</v>
      </c>
      <c r="B243" s="117" t="s">
        <v>256</v>
      </c>
      <c r="C243" s="250">
        <f t="shared" si="14"/>
        <v>0</v>
      </c>
      <c r="D243" s="124"/>
      <c r="E243" s="244"/>
      <c r="F243" s="245">
        <f t="shared" si="15"/>
        <v>0</v>
      </c>
      <c r="G243" s="124"/>
      <c r="H243" s="125"/>
      <c r="I243" s="126">
        <f t="shared" si="16"/>
        <v>0</v>
      </c>
      <c r="J243" s="124"/>
      <c r="K243" s="125"/>
      <c r="L243" s="126">
        <f t="shared" si="17"/>
        <v>0</v>
      </c>
      <c r="M243" s="246"/>
      <c r="N243" s="244"/>
      <c r="O243" s="126">
        <f t="shared" si="18"/>
        <v>0</v>
      </c>
      <c r="P243" s="76"/>
      <c r="R243" s="46"/>
      <c r="S243" s="46"/>
      <c r="T243" s="46"/>
    </row>
    <row r="244" spans="1:20" x14ac:dyDescent="0.25">
      <c r="A244" s="68">
        <v>6259</v>
      </c>
      <c r="B244" s="117" t="s">
        <v>257</v>
      </c>
      <c r="C244" s="250">
        <f t="shared" si="14"/>
        <v>0</v>
      </c>
      <c r="D244" s="124"/>
      <c r="E244" s="244"/>
      <c r="F244" s="245">
        <f t="shared" si="15"/>
        <v>0</v>
      </c>
      <c r="G244" s="124"/>
      <c r="H244" s="125"/>
      <c r="I244" s="126">
        <f t="shared" si="16"/>
        <v>0</v>
      </c>
      <c r="J244" s="124"/>
      <c r="K244" s="125"/>
      <c r="L244" s="126">
        <f t="shared" si="17"/>
        <v>0</v>
      </c>
      <c r="M244" s="246"/>
      <c r="N244" s="244"/>
      <c r="O244" s="126">
        <f t="shared" si="18"/>
        <v>0</v>
      </c>
      <c r="P244" s="76"/>
      <c r="R244" s="46"/>
      <c r="S244" s="46"/>
      <c r="T244" s="46"/>
    </row>
    <row r="245" spans="1:20" ht="37.5" customHeight="1" x14ac:dyDescent="0.25">
      <c r="A245" s="247">
        <v>6260</v>
      </c>
      <c r="B245" s="117" t="s">
        <v>258</v>
      </c>
      <c r="C245" s="250">
        <f t="shared" si="14"/>
        <v>0</v>
      </c>
      <c r="D245" s="124"/>
      <c r="E245" s="244"/>
      <c r="F245" s="245">
        <f t="shared" ref="F245:F286" si="19">D245+E245</f>
        <v>0</v>
      </c>
      <c r="G245" s="124"/>
      <c r="H245" s="125"/>
      <c r="I245" s="126">
        <f t="shared" ref="I245:I286" si="20">G245+H245</f>
        <v>0</v>
      </c>
      <c r="J245" s="124"/>
      <c r="K245" s="125"/>
      <c r="L245" s="126">
        <f t="shared" ref="L245:L286" si="21">J245+K245</f>
        <v>0</v>
      </c>
      <c r="M245" s="246"/>
      <c r="N245" s="244"/>
      <c r="O245" s="126">
        <f t="shared" ref="O245:O276" si="22">M245+N245</f>
        <v>0</v>
      </c>
      <c r="P245" s="76"/>
      <c r="R245" s="46"/>
      <c r="S245" s="46"/>
      <c r="T245" s="46"/>
    </row>
    <row r="246" spans="1:20" x14ac:dyDescent="0.25">
      <c r="A246" s="247">
        <v>6270</v>
      </c>
      <c r="B246" s="117" t="s">
        <v>259</v>
      </c>
      <c r="C246" s="250">
        <f t="shared" si="14"/>
        <v>0</v>
      </c>
      <c r="D246" s="124"/>
      <c r="E246" s="244"/>
      <c r="F246" s="245">
        <f t="shared" si="19"/>
        <v>0</v>
      </c>
      <c r="G246" s="124"/>
      <c r="H246" s="125"/>
      <c r="I246" s="126">
        <f t="shared" si="20"/>
        <v>0</v>
      </c>
      <c r="J246" s="124"/>
      <c r="K246" s="125"/>
      <c r="L246" s="126">
        <f t="shared" si="21"/>
        <v>0</v>
      </c>
      <c r="M246" s="246"/>
      <c r="N246" s="244"/>
      <c r="O246" s="126">
        <f t="shared" si="22"/>
        <v>0</v>
      </c>
      <c r="P246" s="76"/>
      <c r="R246" s="46"/>
      <c r="S246" s="46"/>
      <c r="T246" s="46"/>
    </row>
    <row r="247" spans="1:20" ht="24.75" customHeight="1" x14ac:dyDescent="0.25">
      <c r="A247" s="441">
        <v>6290</v>
      </c>
      <c r="B247" s="106" t="s">
        <v>260</v>
      </c>
      <c r="C247" s="250">
        <f t="shared" si="14"/>
        <v>0</v>
      </c>
      <c r="D247" s="262">
        <f>SUM(D248:D251)</f>
        <v>0</v>
      </c>
      <c r="E247" s="263">
        <f>SUM(E248:E251)</f>
        <v>0</v>
      </c>
      <c r="F247" s="264">
        <f t="shared" si="19"/>
        <v>0</v>
      </c>
      <c r="G247" s="262">
        <f>SUM(G248:G251)</f>
        <v>0</v>
      </c>
      <c r="H247" s="265">
        <f>SUM(H248:H251)</f>
        <v>0</v>
      </c>
      <c r="I247" s="266">
        <f t="shared" si="20"/>
        <v>0</v>
      </c>
      <c r="J247" s="262">
        <f>SUM(J248:J251)</f>
        <v>0</v>
      </c>
      <c r="K247" s="265">
        <f>SUM(K248:K251)</f>
        <v>0</v>
      </c>
      <c r="L247" s="266">
        <f t="shared" si="21"/>
        <v>0</v>
      </c>
      <c r="M247" s="285">
        <f>SUM(M248:M251)</f>
        <v>0</v>
      </c>
      <c r="N247" s="286">
        <f>SUM(N248:N251)</f>
        <v>0</v>
      </c>
      <c r="O247" s="287">
        <f t="shared" si="22"/>
        <v>0</v>
      </c>
      <c r="P247" s="288"/>
      <c r="R247" s="46"/>
      <c r="S247" s="46"/>
      <c r="T247" s="46"/>
    </row>
    <row r="248" spans="1:20" x14ac:dyDescent="0.25">
      <c r="A248" s="68">
        <v>6291</v>
      </c>
      <c r="B248" s="117" t="s">
        <v>261</v>
      </c>
      <c r="C248" s="250">
        <f t="shared" si="14"/>
        <v>0</v>
      </c>
      <c r="D248" s="124"/>
      <c r="E248" s="244"/>
      <c r="F248" s="245">
        <f t="shared" si="19"/>
        <v>0</v>
      </c>
      <c r="G248" s="124"/>
      <c r="H248" s="125"/>
      <c r="I248" s="126">
        <f t="shared" si="20"/>
        <v>0</v>
      </c>
      <c r="J248" s="124"/>
      <c r="K248" s="125"/>
      <c r="L248" s="126">
        <f t="shared" si="21"/>
        <v>0</v>
      </c>
      <c r="M248" s="246"/>
      <c r="N248" s="244"/>
      <c r="O248" s="126">
        <f t="shared" si="22"/>
        <v>0</v>
      </c>
      <c r="P248" s="76"/>
      <c r="R248" s="46"/>
      <c r="S248" s="46"/>
      <c r="T248" s="46"/>
    </row>
    <row r="249" spans="1:20" x14ac:dyDescent="0.25">
      <c r="A249" s="68">
        <v>6292</v>
      </c>
      <c r="B249" s="117" t="s">
        <v>262</v>
      </c>
      <c r="C249" s="250">
        <f t="shared" si="14"/>
        <v>0</v>
      </c>
      <c r="D249" s="124"/>
      <c r="E249" s="244"/>
      <c r="F249" s="245">
        <f t="shared" si="19"/>
        <v>0</v>
      </c>
      <c r="G249" s="124"/>
      <c r="H249" s="125"/>
      <c r="I249" s="126">
        <f t="shared" si="20"/>
        <v>0</v>
      </c>
      <c r="J249" s="124"/>
      <c r="K249" s="125"/>
      <c r="L249" s="126">
        <f t="shared" si="21"/>
        <v>0</v>
      </c>
      <c r="M249" s="246"/>
      <c r="N249" s="244"/>
      <c r="O249" s="126">
        <f t="shared" si="22"/>
        <v>0</v>
      </c>
      <c r="P249" s="76"/>
      <c r="R249" s="46"/>
      <c r="S249" s="46"/>
      <c r="T249" s="46"/>
    </row>
    <row r="250" spans="1:20" ht="78.75" customHeight="1" x14ac:dyDescent="0.25">
      <c r="A250" s="68">
        <v>6296</v>
      </c>
      <c r="B250" s="117" t="s">
        <v>263</v>
      </c>
      <c r="C250" s="250">
        <f t="shared" si="14"/>
        <v>0</v>
      </c>
      <c r="D250" s="124"/>
      <c r="E250" s="244"/>
      <c r="F250" s="245">
        <f t="shared" si="19"/>
        <v>0</v>
      </c>
      <c r="G250" s="124"/>
      <c r="H250" s="125"/>
      <c r="I250" s="126">
        <f t="shared" si="20"/>
        <v>0</v>
      </c>
      <c r="J250" s="124"/>
      <c r="K250" s="125"/>
      <c r="L250" s="126">
        <f t="shared" si="21"/>
        <v>0</v>
      </c>
      <c r="M250" s="246"/>
      <c r="N250" s="244"/>
      <c r="O250" s="126">
        <f t="shared" si="22"/>
        <v>0</v>
      </c>
      <c r="P250" s="76"/>
      <c r="R250" s="46"/>
      <c r="S250" s="46"/>
      <c r="T250" s="46"/>
    </row>
    <row r="251" spans="1:20" ht="39.75" customHeight="1" x14ac:dyDescent="0.25">
      <c r="A251" s="68">
        <v>6299</v>
      </c>
      <c r="B251" s="117" t="s">
        <v>264</v>
      </c>
      <c r="C251" s="250">
        <f t="shared" si="14"/>
        <v>0</v>
      </c>
      <c r="D251" s="124"/>
      <c r="E251" s="244"/>
      <c r="F251" s="245">
        <f t="shared" si="19"/>
        <v>0</v>
      </c>
      <c r="G251" s="124"/>
      <c r="H251" s="125"/>
      <c r="I251" s="126">
        <f t="shared" si="20"/>
        <v>0</v>
      </c>
      <c r="J251" s="124"/>
      <c r="K251" s="125"/>
      <c r="L251" s="126">
        <f t="shared" si="21"/>
        <v>0</v>
      </c>
      <c r="M251" s="246"/>
      <c r="N251" s="244"/>
      <c r="O251" s="126">
        <f t="shared" si="22"/>
        <v>0</v>
      </c>
      <c r="P251" s="76"/>
      <c r="R251" s="46"/>
      <c r="S251" s="46"/>
      <c r="T251" s="46"/>
    </row>
    <row r="252" spans="1:20" x14ac:dyDescent="0.25">
      <c r="A252" s="90">
        <v>6300</v>
      </c>
      <c r="B252" s="227" t="s">
        <v>265</v>
      </c>
      <c r="C252" s="91">
        <f t="shared" si="14"/>
        <v>0</v>
      </c>
      <c r="D252" s="102">
        <f>SUM(D253,D257,D258)</f>
        <v>0</v>
      </c>
      <c r="E252" s="228">
        <f>SUM(E253,E257,E258)</f>
        <v>0</v>
      </c>
      <c r="F252" s="229">
        <f t="shared" si="19"/>
        <v>0</v>
      </c>
      <c r="G252" s="102">
        <f>SUM(G253,G257,G258)</f>
        <v>0</v>
      </c>
      <c r="H252" s="103">
        <f>SUM(H253,H257,H258)</f>
        <v>0</v>
      </c>
      <c r="I252" s="104">
        <f t="shared" si="20"/>
        <v>0</v>
      </c>
      <c r="J252" s="102">
        <f>SUM(J253,J257,J258)</f>
        <v>0</v>
      </c>
      <c r="K252" s="103">
        <f>SUM(K253,K257,K258)</f>
        <v>0</v>
      </c>
      <c r="L252" s="104">
        <f t="shared" si="21"/>
        <v>0</v>
      </c>
      <c r="M252" s="269">
        <f>SUM(M253,M257,M258)</f>
        <v>0</v>
      </c>
      <c r="N252" s="270">
        <f>SUM(N253,N257,N258)</f>
        <v>0</v>
      </c>
      <c r="O252" s="271">
        <f t="shared" si="22"/>
        <v>0</v>
      </c>
      <c r="P252" s="272"/>
      <c r="R252" s="46"/>
      <c r="S252" s="46"/>
      <c r="T252" s="46"/>
    </row>
    <row r="253" spans="1:20" ht="24" x14ac:dyDescent="0.25">
      <c r="A253" s="441">
        <v>6320</v>
      </c>
      <c r="B253" s="106" t="s">
        <v>266</v>
      </c>
      <c r="C253" s="287">
        <f t="shared" si="14"/>
        <v>0</v>
      </c>
      <c r="D253" s="262">
        <f>SUM(D254:D256)</f>
        <v>0</v>
      </c>
      <c r="E253" s="263">
        <f>SUM(E254:E256)</f>
        <v>0</v>
      </c>
      <c r="F253" s="264">
        <f t="shared" si="19"/>
        <v>0</v>
      </c>
      <c r="G253" s="262">
        <f>SUM(G254:G256)</f>
        <v>0</v>
      </c>
      <c r="H253" s="265">
        <f>SUM(H254:H256)</f>
        <v>0</v>
      </c>
      <c r="I253" s="266">
        <f t="shared" si="20"/>
        <v>0</v>
      </c>
      <c r="J253" s="262">
        <f>SUM(J254:J256)</f>
        <v>0</v>
      </c>
      <c r="K253" s="265">
        <f>SUM(K254:K256)</f>
        <v>0</v>
      </c>
      <c r="L253" s="266">
        <f t="shared" si="21"/>
        <v>0</v>
      </c>
      <c r="M253" s="267">
        <f>SUM(M254:M256)</f>
        <v>0</v>
      </c>
      <c r="N253" s="263">
        <f>SUM(N254:N256)</f>
        <v>0</v>
      </c>
      <c r="O253" s="266">
        <f t="shared" si="22"/>
        <v>0</v>
      </c>
      <c r="P253" s="66"/>
      <c r="R253" s="46"/>
      <c r="S253" s="46"/>
      <c r="T253" s="46"/>
    </row>
    <row r="254" spans="1:20" x14ac:dyDescent="0.25">
      <c r="A254" s="68">
        <v>6322</v>
      </c>
      <c r="B254" s="117" t="s">
        <v>267</v>
      </c>
      <c r="C254" s="252">
        <f t="shared" si="14"/>
        <v>0</v>
      </c>
      <c r="D254" s="124"/>
      <c r="E254" s="244"/>
      <c r="F254" s="245">
        <f t="shared" si="19"/>
        <v>0</v>
      </c>
      <c r="G254" s="124"/>
      <c r="H254" s="125"/>
      <c r="I254" s="126">
        <f t="shared" si="20"/>
        <v>0</v>
      </c>
      <c r="J254" s="124"/>
      <c r="K254" s="125"/>
      <c r="L254" s="126">
        <f t="shared" si="21"/>
        <v>0</v>
      </c>
      <c r="M254" s="246"/>
      <c r="N254" s="244"/>
      <c r="O254" s="126">
        <f t="shared" si="22"/>
        <v>0</v>
      </c>
      <c r="P254" s="76"/>
      <c r="R254" s="46"/>
      <c r="S254" s="46"/>
      <c r="T254" s="46"/>
    </row>
    <row r="255" spans="1:20" ht="24" x14ac:dyDescent="0.25">
      <c r="A255" s="68">
        <v>6323</v>
      </c>
      <c r="B255" s="117" t="s">
        <v>268</v>
      </c>
      <c r="C255" s="252">
        <f t="shared" si="14"/>
        <v>0</v>
      </c>
      <c r="D255" s="124"/>
      <c r="E255" s="244"/>
      <c r="F255" s="245">
        <f t="shared" si="19"/>
        <v>0</v>
      </c>
      <c r="G255" s="124"/>
      <c r="H255" s="125"/>
      <c r="I255" s="126">
        <f t="shared" si="20"/>
        <v>0</v>
      </c>
      <c r="J255" s="124"/>
      <c r="K255" s="125"/>
      <c r="L255" s="126">
        <f t="shared" si="21"/>
        <v>0</v>
      </c>
      <c r="M255" s="246"/>
      <c r="N255" s="244"/>
      <c r="O255" s="126">
        <f t="shared" si="22"/>
        <v>0</v>
      </c>
      <c r="P255" s="76"/>
      <c r="R255" s="46"/>
      <c r="S255" s="46"/>
      <c r="T255" s="46"/>
    </row>
    <row r="256" spans="1:20" x14ac:dyDescent="0.25">
      <c r="A256" s="58">
        <v>6329</v>
      </c>
      <c r="B256" s="106" t="s">
        <v>269</v>
      </c>
      <c r="C256" s="252">
        <f t="shared" si="14"/>
        <v>0</v>
      </c>
      <c r="D256" s="113"/>
      <c r="E256" s="241"/>
      <c r="F256" s="242">
        <f t="shared" si="19"/>
        <v>0</v>
      </c>
      <c r="G256" s="113"/>
      <c r="H256" s="114"/>
      <c r="I256" s="115">
        <f t="shared" si="20"/>
        <v>0</v>
      </c>
      <c r="J256" s="113"/>
      <c r="K256" s="114"/>
      <c r="L256" s="115">
        <f t="shared" si="21"/>
        <v>0</v>
      </c>
      <c r="M256" s="243"/>
      <c r="N256" s="241"/>
      <c r="O256" s="115">
        <f t="shared" si="22"/>
        <v>0</v>
      </c>
      <c r="P256" s="66"/>
      <c r="R256" s="46"/>
      <c r="S256" s="46"/>
      <c r="T256" s="46"/>
    </row>
    <row r="257" spans="1:20" ht="24" x14ac:dyDescent="0.25">
      <c r="A257" s="308">
        <v>6330</v>
      </c>
      <c r="B257" s="309" t="s">
        <v>270</v>
      </c>
      <c r="C257" s="252">
        <f t="shared" ref="C257:C285" si="23">F257+I257+L257+O257</f>
        <v>0</v>
      </c>
      <c r="D257" s="291"/>
      <c r="E257" s="292"/>
      <c r="F257" s="293">
        <f t="shared" si="19"/>
        <v>0</v>
      </c>
      <c r="G257" s="291"/>
      <c r="H257" s="294"/>
      <c r="I257" s="295">
        <f t="shared" si="20"/>
        <v>0</v>
      </c>
      <c r="J257" s="291"/>
      <c r="K257" s="294"/>
      <c r="L257" s="295">
        <f t="shared" si="21"/>
        <v>0</v>
      </c>
      <c r="M257" s="296"/>
      <c r="N257" s="292"/>
      <c r="O257" s="295">
        <f t="shared" si="22"/>
        <v>0</v>
      </c>
      <c r="P257" s="288"/>
      <c r="R257" s="46"/>
      <c r="S257" s="46"/>
      <c r="T257" s="46"/>
    </row>
    <row r="258" spans="1:20" x14ac:dyDescent="0.25">
      <c r="A258" s="247">
        <v>6360</v>
      </c>
      <c r="B258" s="117" t="s">
        <v>271</v>
      </c>
      <c r="C258" s="252">
        <f t="shared" si="23"/>
        <v>0</v>
      </c>
      <c r="D258" s="124"/>
      <c r="E258" s="244"/>
      <c r="F258" s="245">
        <f t="shared" si="19"/>
        <v>0</v>
      </c>
      <c r="G258" s="124"/>
      <c r="H258" s="125"/>
      <c r="I258" s="126">
        <f t="shared" si="20"/>
        <v>0</v>
      </c>
      <c r="J258" s="124"/>
      <c r="K258" s="125"/>
      <c r="L258" s="126">
        <f t="shared" si="21"/>
        <v>0</v>
      </c>
      <c r="M258" s="246"/>
      <c r="N258" s="244"/>
      <c r="O258" s="126">
        <f t="shared" si="22"/>
        <v>0</v>
      </c>
      <c r="P258" s="76"/>
      <c r="R258" s="46"/>
      <c r="S258" s="46"/>
      <c r="T258" s="46"/>
    </row>
    <row r="259" spans="1:20" ht="36" x14ac:dyDescent="0.25">
      <c r="A259" s="90">
        <v>6400</v>
      </c>
      <c r="B259" s="227" t="s">
        <v>272</v>
      </c>
      <c r="C259" s="91">
        <f t="shared" si="23"/>
        <v>0</v>
      </c>
      <c r="D259" s="102">
        <f>SUM(D260,D264)</f>
        <v>0</v>
      </c>
      <c r="E259" s="228">
        <f>SUM(E260,E264)</f>
        <v>0</v>
      </c>
      <c r="F259" s="229">
        <f t="shared" si="19"/>
        <v>0</v>
      </c>
      <c r="G259" s="102">
        <f>SUM(G260,G264)</f>
        <v>0</v>
      </c>
      <c r="H259" s="103">
        <f>SUM(H260,H264)</f>
        <v>0</v>
      </c>
      <c r="I259" s="104">
        <f t="shared" si="20"/>
        <v>0</v>
      </c>
      <c r="J259" s="102">
        <f>SUM(J260,J264)</f>
        <v>0</v>
      </c>
      <c r="K259" s="103">
        <f>SUM(K260,K264)</f>
        <v>0</v>
      </c>
      <c r="L259" s="104">
        <f t="shared" si="21"/>
        <v>0</v>
      </c>
      <c r="M259" s="269">
        <f>SUM(M260,M264)</f>
        <v>0</v>
      </c>
      <c r="N259" s="270">
        <f>SUM(N260,N264)</f>
        <v>0</v>
      </c>
      <c r="O259" s="271">
        <f t="shared" si="22"/>
        <v>0</v>
      </c>
      <c r="P259" s="272"/>
      <c r="R259" s="46"/>
      <c r="S259" s="46"/>
      <c r="T259" s="46"/>
    </row>
    <row r="260" spans="1:20" ht="24" x14ac:dyDescent="0.25">
      <c r="A260" s="441">
        <v>6410</v>
      </c>
      <c r="B260" s="106" t="s">
        <v>273</v>
      </c>
      <c r="C260" s="266">
        <f t="shared" si="23"/>
        <v>0</v>
      </c>
      <c r="D260" s="262">
        <f>SUM(D261:D263)</f>
        <v>0</v>
      </c>
      <c r="E260" s="263">
        <f>SUM(E261:E263)</f>
        <v>0</v>
      </c>
      <c r="F260" s="264">
        <f t="shared" si="19"/>
        <v>0</v>
      </c>
      <c r="G260" s="262">
        <f>SUM(G261:G263)</f>
        <v>0</v>
      </c>
      <c r="H260" s="265">
        <f>SUM(H261:H263)</f>
        <v>0</v>
      </c>
      <c r="I260" s="266">
        <f t="shared" si="20"/>
        <v>0</v>
      </c>
      <c r="J260" s="262">
        <f>SUM(J261:J263)</f>
        <v>0</v>
      </c>
      <c r="K260" s="265">
        <f>SUM(K261:K263)</f>
        <v>0</v>
      </c>
      <c r="L260" s="266">
        <f t="shared" si="21"/>
        <v>0</v>
      </c>
      <c r="M260" s="280">
        <f>SUM(M261:M263)</f>
        <v>0</v>
      </c>
      <c r="N260" s="281">
        <f>SUM(N261:N263)</f>
        <v>0</v>
      </c>
      <c r="O260" s="282">
        <f t="shared" si="22"/>
        <v>0</v>
      </c>
      <c r="P260" s="140"/>
      <c r="R260" s="46"/>
      <c r="S260" s="46"/>
      <c r="T260" s="46"/>
    </row>
    <row r="261" spans="1:20" x14ac:dyDescent="0.25">
      <c r="A261" s="68">
        <v>6411</v>
      </c>
      <c r="B261" s="310" t="s">
        <v>274</v>
      </c>
      <c r="C261" s="250">
        <f t="shared" si="23"/>
        <v>0</v>
      </c>
      <c r="D261" s="124"/>
      <c r="E261" s="244"/>
      <c r="F261" s="245">
        <f t="shared" si="19"/>
        <v>0</v>
      </c>
      <c r="G261" s="124"/>
      <c r="H261" s="125"/>
      <c r="I261" s="126">
        <f t="shared" si="20"/>
        <v>0</v>
      </c>
      <c r="J261" s="124"/>
      <c r="K261" s="125"/>
      <c r="L261" s="126">
        <f t="shared" si="21"/>
        <v>0</v>
      </c>
      <c r="M261" s="246"/>
      <c r="N261" s="244"/>
      <c r="O261" s="126">
        <f t="shared" si="22"/>
        <v>0</v>
      </c>
      <c r="P261" s="76"/>
      <c r="R261" s="46"/>
      <c r="S261" s="46"/>
      <c r="T261" s="46"/>
    </row>
    <row r="262" spans="1:20" ht="46.5" customHeight="1" x14ac:dyDescent="0.25">
      <c r="A262" s="68">
        <v>6412</v>
      </c>
      <c r="B262" s="117" t="s">
        <v>275</v>
      </c>
      <c r="C262" s="250">
        <f t="shared" si="23"/>
        <v>0</v>
      </c>
      <c r="D262" s="124"/>
      <c r="E262" s="244"/>
      <c r="F262" s="245">
        <f t="shared" si="19"/>
        <v>0</v>
      </c>
      <c r="G262" s="124"/>
      <c r="H262" s="125"/>
      <c r="I262" s="126">
        <f t="shared" si="20"/>
        <v>0</v>
      </c>
      <c r="J262" s="124"/>
      <c r="K262" s="125"/>
      <c r="L262" s="126">
        <f t="shared" si="21"/>
        <v>0</v>
      </c>
      <c r="M262" s="246"/>
      <c r="N262" s="244"/>
      <c r="O262" s="126">
        <f t="shared" si="22"/>
        <v>0</v>
      </c>
      <c r="P262" s="76"/>
      <c r="R262" s="46"/>
      <c r="S262" s="46"/>
      <c r="T262" s="46"/>
    </row>
    <row r="263" spans="1:20" ht="36" x14ac:dyDescent="0.25">
      <c r="A263" s="68">
        <v>6419</v>
      </c>
      <c r="B263" s="117" t="s">
        <v>276</v>
      </c>
      <c r="C263" s="250">
        <f t="shared" si="23"/>
        <v>0</v>
      </c>
      <c r="D263" s="124"/>
      <c r="E263" s="244"/>
      <c r="F263" s="245">
        <f t="shared" si="19"/>
        <v>0</v>
      </c>
      <c r="G263" s="124"/>
      <c r="H263" s="125"/>
      <c r="I263" s="126">
        <f t="shared" si="20"/>
        <v>0</v>
      </c>
      <c r="J263" s="124"/>
      <c r="K263" s="125"/>
      <c r="L263" s="126">
        <f t="shared" si="21"/>
        <v>0</v>
      </c>
      <c r="M263" s="246"/>
      <c r="N263" s="244"/>
      <c r="O263" s="126">
        <f t="shared" si="22"/>
        <v>0</v>
      </c>
      <c r="P263" s="76"/>
      <c r="R263" s="46"/>
      <c r="S263" s="46"/>
      <c r="T263" s="46"/>
    </row>
    <row r="264" spans="1:20" ht="36" x14ac:dyDescent="0.25">
      <c r="A264" s="247">
        <v>6420</v>
      </c>
      <c r="B264" s="117" t="s">
        <v>277</v>
      </c>
      <c r="C264" s="250">
        <f t="shared" si="23"/>
        <v>0</v>
      </c>
      <c r="D264" s="248">
        <f>SUM(D265:D268)</f>
        <v>0</v>
      </c>
      <c r="E264" s="249">
        <f>SUM(E265:E268)</f>
        <v>0</v>
      </c>
      <c r="F264" s="250">
        <f t="shared" si="19"/>
        <v>0</v>
      </c>
      <c r="G264" s="248">
        <f>SUM(G265:G268)</f>
        <v>0</v>
      </c>
      <c r="H264" s="251">
        <f>SUM(H265:H268)</f>
        <v>0</v>
      </c>
      <c r="I264" s="252">
        <f t="shared" si="20"/>
        <v>0</v>
      </c>
      <c r="J264" s="248">
        <f>SUM(J265:J268)</f>
        <v>0</v>
      </c>
      <c r="K264" s="251">
        <f>SUM(K265:K268)</f>
        <v>0</v>
      </c>
      <c r="L264" s="252">
        <f t="shared" si="21"/>
        <v>0</v>
      </c>
      <c r="M264" s="253">
        <f>SUM(M265:M268)</f>
        <v>0</v>
      </c>
      <c r="N264" s="249">
        <f>SUM(N265:N268)</f>
        <v>0</v>
      </c>
      <c r="O264" s="252">
        <f t="shared" si="22"/>
        <v>0</v>
      </c>
      <c r="P264" s="76"/>
      <c r="R264" s="46"/>
      <c r="S264" s="46"/>
      <c r="T264" s="46"/>
    </row>
    <row r="265" spans="1:20" x14ac:dyDescent="0.25">
      <c r="A265" s="68">
        <v>6421</v>
      </c>
      <c r="B265" s="117" t="s">
        <v>278</v>
      </c>
      <c r="C265" s="250">
        <f t="shared" si="23"/>
        <v>0</v>
      </c>
      <c r="D265" s="124"/>
      <c r="E265" s="244"/>
      <c r="F265" s="245">
        <f t="shared" si="19"/>
        <v>0</v>
      </c>
      <c r="G265" s="124"/>
      <c r="H265" s="125"/>
      <c r="I265" s="126">
        <f t="shared" si="20"/>
        <v>0</v>
      </c>
      <c r="J265" s="124"/>
      <c r="K265" s="125"/>
      <c r="L265" s="126">
        <f t="shared" si="21"/>
        <v>0</v>
      </c>
      <c r="M265" s="246"/>
      <c r="N265" s="244"/>
      <c r="O265" s="126">
        <f t="shared" si="22"/>
        <v>0</v>
      </c>
      <c r="P265" s="76"/>
      <c r="R265" s="46"/>
      <c r="S265" s="46"/>
      <c r="T265" s="46"/>
    </row>
    <row r="266" spans="1:20" x14ac:dyDescent="0.25">
      <c r="A266" s="68">
        <v>6422</v>
      </c>
      <c r="B266" s="117" t="s">
        <v>279</v>
      </c>
      <c r="C266" s="250">
        <f t="shared" si="23"/>
        <v>0</v>
      </c>
      <c r="D266" s="124"/>
      <c r="E266" s="244"/>
      <c r="F266" s="245">
        <f t="shared" si="19"/>
        <v>0</v>
      </c>
      <c r="G266" s="124"/>
      <c r="H266" s="125"/>
      <c r="I266" s="126">
        <f t="shared" si="20"/>
        <v>0</v>
      </c>
      <c r="J266" s="124"/>
      <c r="K266" s="125"/>
      <c r="L266" s="126">
        <f t="shared" si="21"/>
        <v>0</v>
      </c>
      <c r="M266" s="246"/>
      <c r="N266" s="244"/>
      <c r="O266" s="126">
        <f t="shared" si="22"/>
        <v>0</v>
      </c>
      <c r="P266" s="76"/>
      <c r="R266" s="46"/>
      <c r="S266" s="46"/>
      <c r="T266" s="46"/>
    </row>
    <row r="267" spans="1:20" ht="24" x14ac:dyDescent="0.25">
      <c r="A267" s="68">
        <v>6423</v>
      </c>
      <c r="B267" s="117" t="s">
        <v>280</v>
      </c>
      <c r="C267" s="250">
        <f t="shared" si="23"/>
        <v>0</v>
      </c>
      <c r="D267" s="124"/>
      <c r="E267" s="244"/>
      <c r="F267" s="245">
        <f t="shared" si="19"/>
        <v>0</v>
      </c>
      <c r="G267" s="124"/>
      <c r="H267" s="125"/>
      <c r="I267" s="126">
        <f t="shared" si="20"/>
        <v>0</v>
      </c>
      <c r="J267" s="124"/>
      <c r="K267" s="125"/>
      <c r="L267" s="126">
        <f t="shared" si="21"/>
        <v>0</v>
      </c>
      <c r="M267" s="246"/>
      <c r="N267" s="244"/>
      <c r="O267" s="126">
        <f t="shared" si="22"/>
        <v>0</v>
      </c>
      <c r="P267" s="76"/>
      <c r="R267" s="46"/>
      <c r="S267" s="46"/>
      <c r="T267" s="46"/>
    </row>
    <row r="268" spans="1:20" ht="36" x14ac:dyDescent="0.25">
      <c r="A268" s="68">
        <v>6424</v>
      </c>
      <c r="B268" s="117" t="s">
        <v>281</v>
      </c>
      <c r="C268" s="250">
        <f t="shared" si="23"/>
        <v>0</v>
      </c>
      <c r="D268" s="124"/>
      <c r="E268" s="244"/>
      <c r="F268" s="245">
        <f t="shared" si="19"/>
        <v>0</v>
      </c>
      <c r="G268" s="124"/>
      <c r="H268" s="125"/>
      <c r="I268" s="126">
        <f t="shared" si="20"/>
        <v>0</v>
      </c>
      <c r="J268" s="124"/>
      <c r="K268" s="125"/>
      <c r="L268" s="126">
        <f t="shared" si="21"/>
        <v>0</v>
      </c>
      <c r="M268" s="246"/>
      <c r="N268" s="244"/>
      <c r="O268" s="126">
        <f t="shared" si="22"/>
        <v>0</v>
      </c>
      <c r="P268" s="76"/>
      <c r="R268" s="46"/>
      <c r="S268" s="46"/>
      <c r="T268" s="46"/>
    </row>
    <row r="269" spans="1:20" ht="48.75" customHeight="1" x14ac:dyDescent="0.25">
      <c r="A269" s="311">
        <v>7000</v>
      </c>
      <c r="B269" s="311" t="s">
        <v>282</v>
      </c>
      <c r="C269" s="312">
        <f t="shared" si="23"/>
        <v>0</v>
      </c>
      <c r="D269" s="313">
        <f>SUM(D270,D281)</f>
        <v>0</v>
      </c>
      <c r="E269" s="314">
        <f>SUM(E270,E281)</f>
        <v>0</v>
      </c>
      <c r="F269" s="315">
        <f t="shared" si="19"/>
        <v>0</v>
      </c>
      <c r="G269" s="313">
        <f>SUM(G270,G281)</f>
        <v>0</v>
      </c>
      <c r="H269" s="316">
        <f>SUM(H270,H281)</f>
        <v>0</v>
      </c>
      <c r="I269" s="317">
        <f t="shared" si="20"/>
        <v>0</v>
      </c>
      <c r="J269" s="313">
        <f>SUM(J270,J281)</f>
        <v>0</v>
      </c>
      <c r="K269" s="316">
        <f>SUM(K270,K281)</f>
        <v>0</v>
      </c>
      <c r="L269" s="317">
        <f t="shared" si="21"/>
        <v>0</v>
      </c>
      <c r="M269" s="318">
        <f>SUM(M270,M281)</f>
        <v>0</v>
      </c>
      <c r="N269" s="319">
        <f>SUM(N270,N281)</f>
        <v>0</v>
      </c>
      <c r="O269" s="320">
        <f t="shared" si="22"/>
        <v>0</v>
      </c>
      <c r="P269" s="321"/>
      <c r="R269" s="46"/>
      <c r="S269" s="46"/>
      <c r="T269" s="46"/>
    </row>
    <row r="270" spans="1:20" ht="24" x14ac:dyDescent="0.25">
      <c r="A270" s="90">
        <v>7200</v>
      </c>
      <c r="B270" s="227" t="s">
        <v>283</v>
      </c>
      <c r="C270" s="91">
        <f t="shared" si="23"/>
        <v>0</v>
      </c>
      <c r="D270" s="102">
        <f>SUM(D271,D272,D276,D277,D280)</f>
        <v>0</v>
      </c>
      <c r="E270" s="228">
        <f>SUM(E271,E272,E276,E277,E280)</f>
        <v>0</v>
      </c>
      <c r="F270" s="229">
        <f t="shared" si="19"/>
        <v>0</v>
      </c>
      <c r="G270" s="102">
        <f>SUM(G271,G272,G276,G277,G280)</f>
        <v>0</v>
      </c>
      <c r="H270" s="103">
        <f>SUM(H271,H272,H276,H277,H280)</f>
        <v>0</v>
      </c>
      <c r="I270" s="104">
        <f t="shared" si="20"/>
        <v>0</v>
      </c>
      <c r="J270" s="102">
        <f>SUM(J271,J272,J276,J277,J280)</f>
        <v>0</v>
      </c>
      <c r="K270" s="103">
        <f>SUM(K271,K272,K276,K277,K280)</f>
        <v>0</v>
      </c>
      <c r="L270" s="104">
        <f t="shared" si="21"/>
        <v>0</v>
      </c>
      <c r="M270" s="230">
        <f>SUM(M271,M272,M276,M277,M280)</f>
        <v>0</v>
      </c>
      <c r="N270" s="231">
        <f>SUM(N271,N272,N276,N277,N280)</f>
        <v>0</v>
      </c>
      <c r="O270" s="232">
        <f t="shared" si="22"/>
        <v>0</v>
      </c>
      <c r="P270" s="233"/>
      <c r="R270" s="46"/>
      <c r="S270" s="46"/>
      <c r="T270" s="46"/>
    </row>
    <row r="271" spans="1:20" ht="24" x14ac:dyDescent="0.25">
      <c r="A271" s="441">
        <v>7210</v>
      </c>
      <c r="B271" s="106" t="s">
        <v>284</v>
      </c>
      <c r="C271" s="107">
        <f t="shared" si="23"/>
        <v>0</v>
      </c>
      <c r="D271" s="113"/>
      <c r="E271" s="241"/>
      <c r="F271" s="242">
        <f t="shared" si="19"/>
        <v>0</v>
      </c>
      <c r="G271" s="113"/>
      <c r="H271" s="114"/>
      <c r="I271" s="115">
        <f t="shared" si="20"/>
        <v>0</v>
      </c>
      <c r="J271" s="113"/>
      <c r="K271" s="114"/>
      <c r="L271" s="115">
        <f t="shared" si="21"/>
        <v>0</v>
      </c>
      <c r="M271" s="243"/>
      <c r="N271" s="241"/>
      <c r="O271" s="115">
        <f t="shared" si="22"/>
        <v>0</v>
      </c>
      <c r="P271" s="66"/>
      <c r="R271" s="46"/>
      <c r="S271" s="46"/>
      <c r="T271" s="46"/>
    </row>
    <row r="272" spans="1:20" s="322" customFormat="1" ht="36" x14ac:dyDescent="0.25">
      <c r="A272" s="247">
        <v>7220</v>
      </c>
      <c r="B272" s="117" t="s">
        <v>285</v>
      </c>
      <c r="C272" s="118">
        <f t="shared" si="23"/>
        <v>0</v>
      </c>
      <c r="D272" s="248">
        <f>SUM(D273:D275)</f>
        <v>0</v>
      </c>
      <c r="E272" s="249">
        <f>SUM(E273:E275)</f>
        <v>0</v>
      </c>
      <c r="F272" s="250">
        <f t="shared" si="19"/>
        <v>0</v>
      </c>
      <c r="G272" s="248">
        <f>SUM(G273:G275)</f>
        <v>0</v>
      </c>
      <c r="H272" s="251">
        <f>SUM(H273:H275)</f>
        <v>0</v>
      </c>
      <c r="I272" s="252">
        <f t="shared" si="20"/>
        <v>0</v>
      </c>
      <c r="J272" s="248">
        <f>SUM(J273:J275)</f>
        <v>0</v>
      </c>
      <c r="K272" s="251">
        <f>SUM(K273:K275)</f>
        <v>0</v>
      </c>
      <c r="L272" s="252">
        <f t="shared" si="21"/>
        <v>0</v>
      </c>
      <c r="M272" s="253">
        <f>SUM(M273:M275)</f>
        <v>0</v>
      </c>
      <c r="N272" s="249">
        <f>SUM(N273:N275)</f>
        <v>0</v>
      </c>
      <c r="O272" s="252">
        <f t="shared" si="22"/>
        <v>0</v>
      </c>
      <c r="P272" s="76"/>
      <c r="R272" s="46"/>
      <c r="S272" s="46"/>
      <c r="T272" s="46"/>
    </row>
    <row r="273" spans="1:20" s="322" customFormat="1" ht="36" x14ac:dyDescent="0.25">
      <c r="A273" s="68">
        <v>7221</v>
      </c>
      <c r="B273" s="117" t="s">
        <v>286</v>
      </c>
      <c r="C273" s="118">
        <f t="shared" si="23"/>
        <v>0</v>
      </c>
      <c r="D273" s="124"/>
      <c r="E273" s="244"/>
      <c r="F273" s="245">
        <f t="shared" si="19"/>
        <v>0</v>
      </c>
      <c r="G273" s="124"/>
      <c r="H273" s="125"/>
      <c r="I273" s="126">
        <f t="shared" si="20"/>
        <v>0</v>
      </c>
      <c r="J273" s="124"/>
      <c r="K273" s="125"/>
      <c r="L273" s="126">
        <f t="shared" si="21"/>
        <v>0</v>
      </c>
      <c r="M273" s="246"/>
      <c r="N273" s="244"/>
      <c r="O273" s="126">
        <f t="shared" si="22"/>
        <v>0</v>
      </c>
      <c r="P273" s="76"/>
      <c r="R273" s="46"/>
      <c r="S273" s="46"/>
      <c r="T273" s="46"/>
    </row>
    <row r="274" spans="1:20" s="322" customFormat="1" ht="36" x14ac:dyDescent="0.25">
      <c r="A274" s="68">
        <v>7222</v>
      </c>
      <c r="B274" s="117" t="s">
        <v>287</v>
      </c>
      <c r="C274" s="118">
        <f t="shared" si="23"/>
        <v>0</v>
      </c>
      <c r="D274" s="124"/>
      <c r="E274" s="244"/>
      <c r="F274" s="245">
        <f t="shared" si="19"/>
        <v>0</v>
      </c>
      <c r="G274" s="124"/>
      <c r="H274" s="125"/>
      <c r="I274" s="126">
        <f t="shared" si="20"/>
        <v>0</v>
      </c>
      <c r="J274" s="124"/>
      <c r="K274" s="125"/>
      <c r="L274" s="126">
        <f t="shared" si="21"/>
        <v>0</v>
      </c>
      <c r="M274" s="246"/>
      <c r="N274" s="244"/>
      <c r="O274" s="126">
        <f t="shared" si="22"/>
        <v>0</v>
      </c>
      <c r="P274" s="76"/>
      <c r="R274" s="46"/>
      <c r="S274" s="46"/>
      <c r="T274" s="46"/>
    </row>
    <row r="275" spans="1:20" s="322" customFormat="1" ht="36" x14ac:dyDescent="0.25">
      <c r="A275" s="58">
        <v>7223</v>
      </c>
      <c r="B275" s="106" t="s">
        <v>288</v>
      </c>
      <c r="C275" s="118">
        <f t="shared" si="23"/>
        <v>0</v>
      </c>
      <c r="D275" s="113"/>
      <c r="E275" s="241"/>
      <c r="F275" s="242">
        <f t="shared" si="19"/>
        <v>0</v>
      </c>
      <c r="G275" s="113"/>
      <c r="H275" s="114"/>
      <c r="I275" s="115">
        <f t="shared" si="20"/>
        <v>0</v>
      </c>
      <c r="J275" s="113"/>
      <c r="K275" s="114"/>
      <c r="L275" s="115">
        <f t="shared" si="21"/>
        <v>0</v>
      </c>
      <c r="M275" s="243"/>
      <c r="N275" s="241"/>
      <c r="O275" s="115">
        <f t="shared" si="22"/>
        <v>0</v>
      </c>
      <c r="P275" s="66"/>
      <c r="R275" s="46"/>
      <c r="S275" s="46"/>
      <c r="T275" s="46"/>
    </row>
    <row r="276" spans="1:20" ht="24" x14ac:dyDescent="0.25">
      <c r="A276" s="247">
        <v>7230</v>
      </c>
      <c r="B276" s="117" t="s">
        <v>289</v>
      </c>
      <c r="C276" s="118">
        <f t="shared" si="23"/>
        <v>0</v>
      </c>
      <c r="D276" s="124"/>
      <c r="E276" s="244"/>
      <c r="F276" s="245">
        <f t="shared" si="19"/>
        <v>0</v>
      </c>
      <c r="G276" s="124"/>
      <c r="H276" s="125"/>
      <c r="I276" s="126">
        <f t="shared" si="20"/>
        <v>0</v>
      </c>
      <c r="J276" s="124"/>
      <c r="K276" s="125"/>
      <c r="L276" s="126">
        <f t="shared" si="21"/>
        <v>0</v>
      </c>
      <c r="M276" s="246"/>
      <c r="N276" s="244"/>
      <c r="O276" s="126">
        <f t="shared" si="22"/>
        <v>0</v>
      </c>
      <c r="P276" s="76"/>
      <c r="R276" s="46"/>
      <c r="S276" s="46"/>
      <c r="T276" s="46"/>
    </row>
    <row r="277" spans="1:20" ht="24" x14ac:dyDescent="0.25">
      <c r="A277" s="247">
        <v>7240</v>
      </c>
      <c r="B277" s="117" t="s">
        <v>290</v>
      </c>
      <c r="C277" s="118">
        <f t="shared" si="23"/>
        <v>0</v>
      </c>
      <c r="D277" s="248">
        <f>SUM(D278:D279)</f>
        <v>0</v>
      </c>
      <c r="E277" s="249">
        <f>SUM(E278:E279)</f>
        <v>0</v>
      </c>
      <c r="F277" s="250">
        <f t="shared" si="19"/>
        <v>0</v>
      </c>
      <c r="G277" s="248">
        <f>SUM(G278:G279)</f>
        <v>0</v>
      </c>
      <c r="H277" s="251">
        <f>SUM(H278:H279)</f>
        <v>0</v>
      </c>
      <c r="I277" s="252">
        <f t="shared" si="20"/>
        <v>0</v>
      </c>
      <c r="J277" s="248">
        <f>SUM(J278:J279)</f>
        <v>0</v>
      </c>
      <c r="K277" s="251">
        <f>SUM(K278:K279)</f>
        <v>0</v>
      </c>
      <c r="L277" s="252">
        <f t="shared" si="21"/>
        <v>0</v>
      </c>
      <c r="M277" s="253">
        <f>SUM(M278:M279)</f>
        <v>0</v>
      </c>
      <c r="N277" s="249">
        <f>SUM(N278:N279)</f>
        <v>0</v>
      </c>
      <c r="O277" s="252">
        <f>SUM(O278:O279)</f>
        <v>0</v>
      </c>
      <c r="P277" s="76"/>
      <c r="R277" s="46"/>
      <c r="S277" s="46"/>
      <c r="T277" s="46"/>
    </row>
    <row r="278" spans="1:20" ht="48" x14ac:dyDescent="0.25">
      <c r="A278" s="68">
        <v>7245</v>
      </c>
      <c r="B278" s="117" t="s">
        <v>291</v>
      </c>
      <c r="C278" s="118">
        <f t="shared" si="23"/>
        <v>0</v>
      </c>
      <c r="D278" s="124"/>
      <c r="E278" s="244"/>
      <c r="F278" s="245">
        <f t="shared" si="19"/>
        <v>0</v>
      </c>
      <c r="G278" s="124"/>
      <c r="H278" s="125"/>
      <c r="I278" s="126">
        <f t="shared" si="20"/>
        <v>0</v>
      </c>
      <c r="J278" s="124"/>
      <c r="K278" s="125"/>
      <c r="L278" s="126">
        <f t="shared" si="21"/>
        <v>0</v>
      </c>
      <c r="M278" s="246"/>
      <c r="N278" s="244"/>
      <c r="O278" s="126">
        <f t="shared" ref="O278:O286" si="24">M278+N278</f>
        <v>0</v>
      </c>
      <c r="P278" s="76"/>
      <c r="R278" s="46"/>
      <c r="S278" s="46"/>
      <c r="T278" s="46"/>
    </row>
    <row r="279" spans="1:20" ht="94.5" customHeight="1" x14ac:dyDescent="0.25">
      <c r="A279" s="68">
        <v>7246</v>
      </c>
      <c r="B279" s="117" t="s">
        <v>292</v>
      </c>
      <c r="C279" s="118">
        <f t="shared" si="23"/>
        <v>0</v>
      </c>
      <c r="D279" s="124"/>
      <c r="E279" s="244"/>
      <c r="F279" s="245">
        <f t="shared" si="19"/>
        <v>0</v>
      </c>
      <c r="G279" s="124"/>
      <c r="H279" s="125"/>
      <c r="I279" s="126">
        <f t="shared" si="20"/>
        <v>0</v>
      </c>
      <c r="J279" s="124"/>
      <c r="K279" s="125"/>
      <c r="L279" s="126">
        <f t="shared" si="21"/>
        <v>0</v>
      </c>
      <c r="M279" s="246"/>
      <c r="N279" s="244"/>
      <c r="O279" s="126">
        <f t="shared" si="24"/>
        <v>0</v>
      </c>
      <c r="P279" s="76"/>
      <c r="R279" s="46"/>
      <c r="S279" s="46"/>
      <c r="T279" s="46"/>
    </row>
    <row r="280" spans="1:20" ht="24" x14ac:dyDescent="0.25">
      <c r="A280" s="247">
        <v>7260</v>
      </c>
      <c r="B280" s="117" t="s">
        <v>293</v>
      </c>
      <c r="C280" s="118">
        <f t="shared" si="23"/>
        <v>0</v>
      </c>
      <c r="D280" s="113"/>
      <c r="E280" s="241"/>
      <c r="F280" s="242">
        <f t="shared" si="19"/>
        <v>0</v>
      </c>
      <c r="G280" s="113"/>
      <c r="H280" s="114"/>
      <c r="I280" s="115">
        <f t="shared" si="20"/>
        <v>0</v>
      </c>
      <c r="J280" s="113"/>
      <c r="K280" s="114"/>
      <c r="L280" s="115">
        <f t="shared" si="21"/>
        <v>0</v>
      </c>
      <c r="M280" s="243"/>
      <c r="N280" s="241"/>
      <c r="O280" s="115">
        <f t="shared" si="24"/>
        <v>0</v>
      </c>
      <c r="P280" s="66"/>
      <c r="R280" s="46"/>
      <c r="S280" s="46"/>
      <c r="T280" s="46"/>
    </row>
    <row r="281" spans="1:20" x14ac:dyDescent="0.25">
      <c r="A281" s="90">
        <v>7700</v>
      </c>
      <c r="B281" s="227" t="s">
        <v>294</v>
      </c>
      <c r="C281" s="268">
        <f t="shared" si="23"/>
        <v>0</v>
      </c>
      <c r="D281" s="323">
        <f>SUM(D282)</f>
        <v>0</v>
      </c>
      <c r="E281" s="270">
        <f>SUM(E282)</f>
        <v>0</v>
      </c>
      <c r="F281" s="324">
        <f t="shared" si="19"/>
        <v>0</v>
      </c>
      <c r="G281" s="323">
        <f>SUM(G282)</f>
        <v>0</v>
      </c>
      <c r="H281" s="325">
        <f>SUM(H282)</f>
        <v>0</v>
      </c>
      <c r="I281" s="271">
        <f t="shared" si="20"/>
        <v>0</v>
      </c>
      <c r="J281" s="323">
        <f>SUM(J282)</f>
        <v>0</v>
      </c>
      <c r="K281" s="325">
        <f>SUM(K282)</f>
        <v>0</v>
      </c>
      <c r="L281" s="271">
        <f t="shared" si="21"/>
        <v>0</v>
      </c>
      <c r="M281" s="269">
        <f>SUM(M282)</f>
        <v>0</v>
      </c>
      <c r="N281" s="270">
        <f>SUM(N282)</f>
        <v>0</v>
      </c>
      <c r="O281" s="271">
        <f t="shared" si="24"/>
        <v>0</v>
      </c>
      <c r="P281" s="272"/>
      <c r="R281" s="46"/>
      <c r="S281" s="46"/>
      <c r="T281" s="46"/>
    </row>
    <row r="282" spans="1:20" x14ac:dyDescent="0.25">
      <c r="A282" s="68">
        <v>7720</v>
      </c>
      <c r="B282" s="106" t="s">
        <v>295</v>
      </c>
      <c r="C282" s="297">
        <f t="shared" si="23"/>
        <v>0</v>
      </c>
      <c r="D282" s="326"/>
      <c r="E282" s="327"/>
      <c r="F282" s="328">
        <f t="shared" si="19"/>
        <v>0</v>
      </c>
      <c r="G282" s="326"/>
      <c r="H282" s="329"/>
      <c r="I282" s="330">
        <f t="shared" si="20"/>
        <v>0</v>
      </c>
      <c r="J282" s="326"/>
      <c r="K282" s="329"/>
      <c r="L282" s="330">
        <f>J282+K282</f>
        <v>0</v>
      </c>
      <c r="M282" s="331"/>
      <c r="N282" s="327"/>
      <c r="O282" s="330">
        <f t="shared" si="24"/>
        <v>0</v>
      </c>
      <c r="P282" s="272"/>
      <c r="R282" s="46"/>
      <c r="S282" s="46"/>
      <c r="T282" s="46"/>
    </row>
    <row r="283" spans="1:20" x14ac:dyDescent="0.25">
      <c r="A283" s="310"/>
      <c r="B283" s="117" t="s">
        <v>296</v>
      </c>
      <c r="C283" s="107">
        <f t="shared" si="23"/>
        <v>0</v>
      </c>
      <c r="D283" s="248">
        <f>SUM(D284:D285)</f>
        <v>0</v>
      </c>
      <c r="E283" s="249">
        <f>SUM(E284:E285)</f>
        <v>0</v>
      </c>
      <c r="F283" s="250">
        <f t="shared" si="19"/>
        <v>0</v>
      </c>
      <c r="G283" s="248">
        <f>SUM(G284:G285)</f>
        <v>0</v>
      </c>
      <c r="H283" s="251">
        <f>SUM(H284:H285)</f>
        <v>0</v>
      </c>
      <c r="I283" s="252">
        <f t="shared" si="20"/>
        <v>0</v>
      </c>
      <c r="J283" s="248">
        <f>SUM(J284:J285)</f>
        <v>0</v>
      </c>
      <c r="K283" s="251">
        <f>SUM(K284:K285)</f>
        <v>0</v>
      </c>
      <c r="L283" s="252">
        <f t="shared" si="21"/>
        <v>0</v>
      </c>
      <c r="M283" s="253">
        <f>SUM(M284:M285)</f>
        <v>0</v>
      </c>
      <c r="N283" s="249">
        <f>SUM(N284:N285)</f>
        <v>0</v>
      </c>
      <c r="O283" s="252">
        <f t="shared" si="24"/>
        <v>0</v>
      </c>
      <c r="P283" s="76"/>
      <c r="R283" s="46"/>
      <c r="S283" s="46"/>
      <c r="T283" s="46"/>
    </row>
    <row r="284" spans="1:20" x14ac:dyDescent="0.25">
      <c r="A284" s="310" t="s">
        <v>297</v>
      </c>
      <c r="B284" s="68" t="s">
        <v>298</v>
      </c>
      <c r="C284" s="290">
        <f t="shared" si="23"/>
        <v>0</v>
      </c>
      <c r="D284" s="124"/>
      <c r="E284" s="244"/>
      <c r="F284" s="245">
        <f t="shared" si="19"/>
        <v>0</v>
      </c>
      <c r="G284" s="124"/>
      <c r="H284" s="125"/>
      <c r="I284" s="126">
        <f t="shared" si="20"/>
        <v>0</v>
      </c>
      <c r="J284" s="124"/>
      <c r="K284" s="125"/>
      <c r="L284" s="126">
        <f t="shared" si="21"/>
        <v>0</v>
      </c>
      <c r="M284" s="246"/>
      <c r="N284" s="244"/>
      <c r="O284" s="126">
        <f t="shared" si="24"/>
        <v>0</v>
      </c>
      <c r="P284" s="76"/>
      <c r="R284" s="46"/>
      <c r="S284" s="46"/>
      <c r="T284" s="46"/>
    </row>
    <row r="285" spans="1:20" ht="24" x14ac:dyDescent="0.25">
      <c r="A285" s="310" t="s">
        <v>299</v>
      </c>
      <c r="B285" s="332" t="s">
        <v>300</v>
      </c>
      <c r="C285" s="107">
        <f t="shared" si="23"/>
        <v>0</v>
      </c>
      <c r="D285" s="113"/>
      <c r="E285" s="241"/>
      <c r="F285" s="242">
        <f t="shared" si="19"/>
        <v>0</v>
      </c>
      <c r="G285" s="113"/>
      <c r="H285" s="114"/>
      <c r="I285" s="115">
        <f t="shared" si="20"/>
        <v>0</v>
      </c>
      <c r="J285" s="113"/>
      <c r="K285" s="114"/>
      <c r="L285" s="115">
        <f t="shared" si="21"/>
        <v>0</v>
      </c>
      <c r="M285" s="243"/>
      <c r="N285" s="241"/>
      <c r="O285" s="115">
        <f t="shared" si="24"/>
        <v>0</v>
      </c>
      <c r="P285" s="66"/>
      <c r="R285" s="46"/>
      <c r="S285" s="46"/>
      <c r="T285" s="46"/>
    </row>
    <row r="286" spans="1:20" x14ac:dyDescent="0.25">
      <c r="A286" s="333"/>
      <c r="B286" s="334" t="s">
        <v>301</v>
      </c>
      <c r="C286" s="335">
        <f>SUM(C283,C269,C231,C196,C188,C174,C76,C54)</f>
        <v>649661</v>
      </c>
      <c r="D286" s="336">
        <f>SUM(D283,D269,D231,D196,D188,D174,D76,D54)</f>
        <v>435917</v>
      </c>
      <c r="E286" s="337">
        <f>SUM(E283,E269,E231,E196,E188,E174,E76,E54)</f>
        <v>0</v>
      </c>
      <c r="F286" s="338">
        <f t="shared" si="19"/>
        <v>435917</v>
      </c>
      <c r="G286" s="336">
        <f>SUM(G283,G269,G231,G196,G188,G174,G76,G54)</f>
        <v>194801</v>
      </c>
      <c r="H286" s="339">
        <f>SUM(H283,H269,H231,H196,H188,H174,H76,H54)</f>
        <v>0</v>
      </c>
      <c r="I286" s="335">
        <f t="shared" si="20"/>
        <v>194801</v>
      </c>
      <c r="J286" s="336">
        <f>SUM(J283,J269,J231,J196,J188,J174,J76,J54)</f>
        <v>18943</v>
      </c>
      <c r="K286" s="339">
        <f>SUM(K283,K269,K231,K196,K188,K174,K76,K54)</f>
        <v>0</v>
      </c>
      <c r="L286" s="335">
        <f t="shared" si="21"/>
        <v>18943</v>
      </c>
      <c r="M286" s="230">
        <f>SUM(M283,M269,M231,M196,M188,M174,M76,M54)</f>
        <v>0</v>
      </c>
      <c r="N286" s="231">
        <f>SUM(N283,N269,N231,N196,N188,N174,N76,N54)</f>
        <v>0</v>
      </c>
      <c r="O286" s="232">
        <f t="shared" si="24"/>
        <v>0</v>
      </c>
      <c r="P286" s="233"/>
      <c r="R286" s="46"/>
      <c r="S286" s="46"/>
      <c r="T286" s="46"/>
    </row>
    <row r="287" spans="1:20" ht="3" customHeight="1" x14ac:dyDescent="0.25">
      <c r="A287" s="333"/>
      <c r="B287" s="333"/>
      <c r="C287" s="297"/>
      <c r="D287" s="298"/>
      <c r="E287" s="231"/>
      <c r="F287" s="299"/>
      <c r="G287" s="298"/>
      <c r="H287" s="300"/>
      <c r="I287" s="232"/>
      <c r="J287" s="298"/>
      <c r="K287" s="300"/>
      <c r="L287" s="232"/>
      <c r="M287" s="230"/>
      <c r="N287" s="231"/>
      <c r="O287" s="232"/>
      <c r="P287" s="340"/>
      <c r="R287" s="46"/>
      <c r="S287" s="46"/>
      <c r="T287" s="46"/>
    </row>
    <row r="288" spans="1:20" s="34" customFormat="1" x14ac:dyDescent="0.25">
      <c r="A288" s="725" t="s">
        <v>302</v>
      </c>
      <c r="B288" s="727"/>
      <c r="C288" s="341">
        <f>F288+I288+L288+O288</f>
        <v>-1043</v>
      </c>
      <c r="D288" s="342">
        <f>SUM(D26,D27,D43)-D52</f>
        <v>0</v>
      </c>
      <c r="E288" s="343">
        <f>SUM(E26,E27,E43)-E52</f>
        <v>0</v>
      </c>
      <c r="F288" s="344">
        <f>D288+E288</f>
        <v>0</v>
      </c>
      <c r="G288" s="342">
        <f>SUM(G26,G27,G43)-G52</f>
        <v>0</v>
      </c>
      <c r="H288" s="345">
        <f>SUM(H26,H27,H43)-H52</f>
        <v>0</v>
      </c>
      <c r="I288" s="341">
        <f>G288+H288</f>
        <v>0</v>
      </c>
      <c r="J288" s="342">
        <f>(J28+J44)-J52</f>
        <v>-1043</v>
      </c>
      <c r="K288" s="345">
        <f>(K28+K44)-K52</f>
        <v>0</v>
      </c>
      <c r="L288" s="341">
        <f>J288+K288</f>
        <v>-1043</v>
      </c>
      <c r="M288" s="346">
        <f>M46-M52</f>
        <v>0</v>
      </c>
      <c r="N288" s="343">
        <f>N46-N52</f>
        <v>0</v>
      </c>
      <c r="O288" s="341">
        <f>M288+N288</f>
        <v>0</v>
      </c>
      <c r="P288" s="347"/>
      <c r="R288" s="46"/>
      <c r="S288" s="46"/>
      <c r="T288" s="46"/>
    </row>
    <row r="289" spans="1:20" ht="3" customHeight="1" x14ac:dyDescent="0.25">
      <c r="A289" s="348"/>
      <c r="B289" s="348"/>
      <c r="C289" s="297"/>
      <c r="D289" s="298"/>
      <c r="E289" s="231"/>
      <c r="F289" s="299"/>
      <c r="G289" s="298"/>
      <c r="H289" s="300"/>
      <c r="I289" s="232"/>
      <c r="J289" s="298"/>
      <c r="K289" s="300"/>
      <c r="L289" s="232"/>
      <c r="M289" s="230"/>
      <c r="N289" s="231"/>
      <c r="O289" s="232"/>
      <c r="P289" s="340"/>
      <c r="R289" s="46"/>
      <c r="S289" s="46"/>
      <c r="T289" s="46"/>
    </row>
    <row r="290" spans="1:20" s="34" customFormat="1" x14ac:dyDescent="0.25">
      <c r="A290" s="725" t="s">
        <v>303</v>
      </c>
      <c r="B290" s="727"/>
      <c r="C290" s="344">
        <f>SUM(C291,C293)-C301+C303</f>
        <v>1043</v>
      </c>
      <c r="D290" s="342">
        <f>SUM(D291,D293)-D301+D303</f>
        <v>0</v>
      </c>
      <c r="E290" s="343">
        <f>SUM(E291,E293)-E301+E303</f>
        <v>0</v>
      </c>
      <c r="F290" s="344">
        <f>D290+E290</f>
        <v>0</v>
      </c>
      <c r="G290" s="342">
        <f>SUM(G291,G293)-G301+G303</f>
        <v>0</v>
      </c>
      <c r="H290" s="345">
        <f>SUM(H291,H293)-H301+H303</f>
        <v>0</v>
      </c>
      <c r="I290" s="341">
        <f>G290+H290</f>
        <v>0</v>
      </c>
      <c r="J290" s="342">
        <f>SUM(J291,J293)-J301+J303</f>
        <v>1043</v>
      </c>
      <c r="K290" s="345">
        <f>SUM(K291,K293)-K301+K303</f>
        <v>0</v>
      </c>
      <c r="L290" s="341">
        <f>J290+K290</f>
        <v>1043</v>
      </c>
      <c r="M290" s="346">
        <f>SUM(M291,M293)-M301+M303</f>
        <v>0</v>
      </c>
      <c r="N290" s="343">
        <f>SUM(N291,N293)-N301+N303</f>
        <v>0</v>
      </c>
      <c r="O290" s="341">
        <f>M290+N290</f>
        <v>0</v>
      </c>
      <c r="P290" s="347"/>
      <c r="R290" s="46"/>
      <c r="S290" s="46"/>
      <c r="T290" s="46"/>
    </row>
    <row r="291" spans="1:20" s="34" customFormat="1" x14ac:dyDescent="0.25">
      <c r="A291" s="349" t="s">
        <v>304</v>
      </c>
      <c r="B291" s="349" t="s">
        <v>305</v>
      </c>
      <c r="C291" s="344">
        <f>C23-C283</f>
        <v>1043</v>
      </c>
      <c r="D291" s="342">
        <f>D23-D283</f>
        <v>0</v>
      </c>
      <c r="E291" s="343">
        <f>E23-E283</f>
        <v>0</v>
      </c>
      <c r="F291" s="344">
        <f>D291+E291</f>
        <v>0</v>
      </c>
      <c r="G291" s="342">
        <f>G23-G283</f>
        <v>0</v>
      </c>
      <c r="H291" s="345">
        <f>H23-H283</f>
        <v>0</v>
      </c>
      <c r="I291" s="341">
        <f>G291+H291</f>
        <v>0</v>
      </c>
      <c r="J291" s="342">
        <f>J23-J283</f>
        <v>1043</v>
      </c>
      <c r="K291" s="345">
        <f>K23-K283</f>
        <v>0</v>
      </c>
      <c r="L291" s="341">
        <f>J291+K291</f>
        <v>1043</v>
      </c>
      <c r="M291" s="346">
        <f>M23-M283</f>
        <v>0</v>
      </c>
      <c r="N291" s="343">
        <f>N23-N283</f>
        <v>0</v>
      </c>
      <c r="O291" s="341">
        <f>M291+N291</f>
        <v>0</v>
      </c>
      <c r="P291" s="347"/>
      <c r="R291" s="46"/>
      <c r="S291" s="46"/>
      <c r="T291" s="46"/>
    </row>
    <row r="292" spans="1:20" ht="3" customHeight="1" x14ac:dyDescent="0.25">
      <c r="A292" s="333"/>
      <c r="B292" s="333"/>
      <c r="C292" s="297"/>
      <c r="D292" s="298"/>
      <c r="E292" s="231"/>
      <c r="F292" s="299"/>
      <c r="G292" s="298"/>
      <c r="H292" s="300"/>
      <c r="I292" s="232"/>
      <c r="J292" s="298"/>
      <c r="K292" s="300"/>
      <c r="L292" s="232"/>
      <c r="M292" s="230"/>
      <c r="N292" s="231"/>
      <c r="O292" s="232"/>
      <c r="P292" s="340"/>
      <c r="R292" s="46"/>
      <c r="S292" s="46"/>
      <c r="T292" s="46"/>
    </row>
    <row r="293" spans="1:20" s="34" customFormat="1" x14ac:dyDescent="0.25">
      <c r="A293" s="350" t="s">
        <v>306</v>
      </c>
      <c r="B293" s="350" t="s">
        <v>307</v>
      </c>
      <c r="C293" s="344">
        <f>SUM(C294,C296,C298)-SUM(C295,C297,C299)</f>
        <v>0</v>
      </c>
      <c r="D293" s="342">
        <f t="shared" ref="D293:K293" si="25">SUM(D294,D296,D298)-SUM(D295,D297,D299)</f>
        <v>0</v>
      </c>
      <c r="E293" s="343">
        <f t="shared" si="25"/>
        <v>0</v>
      </c>
      <c r="F293" s="344">
        <f>D293+E293</f>
        <v>0</v>
      </c>
      <c r="G293" s="342">
        <f t="shared" si="25"/>
        <v>0</v>
      </c>
      <c r="H293" s="345">
        <f t="shared" si="25"/>
        <v>0</v>
      </c>
      <c r="I293" s="341">
        <f>G293+H293</f>
        <v>0</v>
      </c>
      <c r="J293" s="342">
        <f t="shared" si="25"/>
        <v>0</v>
      </c>
      <c r="K293" s="345">
        <f t="shared" si="25"/>
        <v>0</v>
      </c>
      <c r="L293" s="341">
        <f>J293+K293</f>
        <v>0</v>
      </c>
      <c r="M293" s="346">
        <f>SUM(M294,M296,M298)-SUM(M295,M297,M299)</f>
        <v>0</v>
      </c>
      <c r="N293" s="343">
        <f>SUM(N294,N296,N298)-SUM(N295,N297,N299)</f>
        <v>0</v>
      </c>
      <c r="O293" s="341">
        <f>M293+N293</f>
        <v>0</v>
      </c>
      <c r="P293" s="347"/>
      <c r="R293" s="46"/>
      <c r="S293" s="46"/>
      <c r="T293" s="46"/>
    </row>
    <row r="294" spans="1:20" x14ac:dyDescent="0.25">
      <c r="A294" s="351" t="s">
        <v>308</v>
      </c>
      <c r="B294" s="175" t="s">
        <v>309</v>
      </c>
      <c r="C294" s="130">
        <f t="shared" ref="C294:C303" si="26">F294+I294+L294+O294</f>
        <v>0</v>
      </c>
      <c r="D294" s="136"/>
      <c r="E294" s="352"/>
      <c r="F294" s="353">
        <f>D294+E294</f>
        <v>0</v>
      </c>
      <c r="G294" s="136"/>
      <c r="H294" s="137"/>
      <c r="I294" s="138">
        <f>G294+H294</f>
        <v>0</v>
      </c>
      <c r="J294" s="136"/>
      <c r="K294" s="137"/>
      <c r="L294" s="138">
        <f>J294+K294</f>
        <v>0</v>
      </c>
      <c r="M294" s="354"/>
      <c r="N294" s="352"/>
      <c r="O294" s="138">
        <f>M294+N294</f>
        <v>0</v>
      </c>
      <c r="P294" s="140"/>
      <c r="R294" s="46"/>
      <c r="S294" s="46"/>
      <c r="T294" s="46"/>
    </row>
    <row r="295" spans="1:20" ht="24" x14ac:dyDescent="0.25">
      <c r="A295" s="310" t="s">
        <v>310</v>
      </c>
      <c r="B295" s="67" t="s">
        <v>311</v>
      </c>
      <c r="C295" s="118">
        <f t="shared" si="26"/>
        <v>0</v>
      </c>
      <c r="D295" s="124"/>
      <c r="E295" s="244"/>
      <c r="F295" s="245">
        <f>D295+E295</f>
        <v>0</v>
      </c>
      <c r="G295" s="124"/>
      <c r="H295" s="125"/>
      <c r="I295" s="126">
        <f>G295+H295</f>
        <v>0</v>
      </c>
      <c r="J295" s="124"/>
      <c r="K295" s="125"/>
      <c r="L295" s="126">
        <f>J295+K295</f>
        <v>0</v>
      </c>
      <c r="M295" s="246"/>
      <c r="N295" s="244"/>
      <c r="O295" s="126">
        <f>M295+N295</f>
        <v>0</v>
      </c>
      <c r="P295" s="76"/>
      <c r="R295" s="46"/>
      <c r="S295" s="46"/>
      <c r="T295" s="46"/>
    </row>
    <row r="296" spans="1:20" x14ac:dyDescent="0.25">
      <c r="A296" s="310" t="s">
        <v>312</v>
      </c>
      <c r="B296" s="67" t="s">
        <v>313</v>
      </c>
      <c r="C296" s="118">
        <f t="shared" si="26"/>
        <v>0</v>
      </c>
      <c r="D296" s="124"/>
      <c r="E296" s="244"/>
      <c r="F296" s="245">
        <f>D296+E296</f>
        <v>0</v>
      </c>
      <c r="G296" s="124"/>
      <c r="H296" s="125"/>
      <c r="I296" s="126">
        <f t="shared" ref="I296:I303" si="27">G296+H296</f>
        <v>0</v>
      </c>
      <c r="J296" s="124"/>
      <c r="K296" s="125"/>
      <c r="L296" s="126">
        <f t="shared" ref="L296:L303" si="28">J296+K296</f>
        <v>0</v>
      </c>
      <c r="M296" s="246"/>
      <c r="N296" s="244"/>
      <c r="O296" s="126">
        <f t="shared" ref="O296:O303" si="29">M296+N296</f>
        <v>0</v>
      </c>
      <c r="P296" s="76"/>
      <c r="R296" s="46"/>
      <c r="S296" s="46"/>
      <c r="T296" s="46"/>
    </row>
    <row r="297" spans="1:20" ht="24" x14ac:dyDescent="0.25">
      <c r="A297" s="310" t="s">
        <v>314</v>
      </c>
      <c r="B297" s="67" t="s">
        <v>315</v>
      </c>
      <c r="C297" s="118">
        <f t="shared" si="26"/>
        <v>0</v>
      </c>
      <c r="D297" s="124"/>
      <c r="E297" s="244"/>
      <c r="F297" s="245">
        <f t="shared" ref="F297:F303" si="30">D297+E297</f>
        <v>0</v>
      </c>
      <c r="G297" s="124"/>
      <c r="H297" s="125"/>
      <c r="I297" s="126">
        <f t="shared" si="27"/>
        <v>0</v>
      </c>
      <c r="J297" s="124"/>
      <c r="K297" s="125"/>
      <c r="L297" s="126">
        <f t="shared" si="28"/>
        <v>0</v>
      </c>
      <c r="M297" s="246"/>
      <c r="N297" s="244"/>
      <c r="O297" s="126">
        <f t="shared" si="29"/>
        <v>0</v>
      </c>
      <c r="P297" s="76"/>
      <c r="R297" s="46"/>
      <c r="S297" s="46"/>
      <c r="T297" s="46"/>
    </row>
    <row r="298" spans="1:20" x14ac:dyDescent="0.25">
      <c r="A298" s="310" t="s">
        <v>316</v>
      </c>
      <c r="B298" s="67" t="s">
        <v>317</v>
      </c>
      <c r="C298" s="118">
        <f t="shared" si="26"/>
        <v>0</v>
      </c>
      <c r="D298" s="124"/>
      <c r="E298" s="244"/>
      <c r="F298" s="245">
        <f t="shared" si="30"/>
        <v>0</v>
      </c>
      <c r="G298" s="124"/>
      <c r="H298" s="125"/>
      <c r="I298" s="126">
        <f t="shared" si="27"/>
        <v>0</v>
      </c>
      <c r="J298" s="124"/>
      <c r="K298" s="125"/>
      <c r="L298" s="126">
        <f t="shared" si="28"/>
        <v>0</v>
      </c>
      <c r="M298" s="246"/>
      <c r="N298" s="244"/>
      <c r="O298" s="126">
        <f t="shared" si="29"/>
        <v>0</v>
      </c>
      <c r="P298" s="76"/>
      <c r="R298" s="46"/>
      <c r="S298" s="46"/>
      <c r="T298" s="46"/>
    </row>
    <row r="299" spans="1:20" ht="24" x14ac:dyDescent="0.25">
      <c r="A299" s="355" t="s">
        <v>318</v>
      </c>
      <c r="B299" s="356" t="s">
        <v>319</v>
      </c>
      <c r="C299" s="290">
        <f t="shared" si="26"/>
        <v>0</v>
      </c>
      <c r="D299" s="291"/>
      <c r="E299" s="292"/>
      <c r="F299" s="293">
        <f t="shared" si="30"/>
        <v>0</v>
      </c>
      <c r="G299" s="291"/>
      <c r="H299" s="294"/>
      <c r="I299" s="295">
        <f t="shared" si="27"/>
        <v>0</v>
      </c>
      <c r="J299" s="291"/>
      <c r="K299" s="294"/>
      <c r="L299" s="295">
        <f t="shared" si="28"/>
        <v>0</v>
      </c>
      <c r="M299" s="296"/>
      <c r="N299" s="292"/>
      <c r="O299" s="295">
        <f t="shared" si="29"/>
        <v>0</v>
      </c>
      <c r="P299" s="288"/>
      <c r="R299" s="46"/>
      <c r="S299" s="46"/>
      <c r="T299" s="46"/>
    </row>
    <row r="300" spans="1:20" ht="3" customHeight="1" x14ac:dyDescent="0.25">
      <c r="A300" s="333"/>
      <c r="B300" s="333"/>
      <c r="C300" s="297"/>
      <c r="D300" s="298"/>
      <c r="E300" s="231"/>
      <c r="F300" s="299"/>
      <c r="G300" s="298"/>
      <c r="H300" s="300"/>
      <c r="I300" s="232"/>
      <c r="J300" s="298"/>
      <c r="K300" s="300"/>
      <c r="L300" s="232"/>
      <c r="M300" s="230"/>
      <c r="N300" s="231"/>
      <c r="O300" s="232"/>
      <c r="P300" s="340"/>
      <c r="R300" s="46"/>
      <c r="S300" s="46"/>
      <c r="T300" s="46"/>
    </row>
    <row r="301" spans="1:20" s="34" customFormat="1" x14ac:dyDescent="0.25">
      <c r="A301" s="350" t="s">
        <v>320</v>
      </c>
      <c r="B301" s="350" t="s">
        <v>321</v>
      </c>
      <c r="C301" s="357">
        <f t="shared" si="26"/>
        <v>0</v>
      </c>
      <c r="D301" s="358"/>
      <c r="E301" s="359"/>
      <c r="F301" s="360">
        <f t="shared" si="30"/>
        <v>0</v>
      </c>
      <c r="G301" s="358"/>
      <c r="H301" s="361"/>
      <c r="I301" s="362">
        <f t="shared" si="27"/>
        <v>0</v>
      </c>
      <c r="J301" s="358"/>
      <c r="K301" s="361"/>
      <c r="L301" s="362">
        <f t="shared" si="28"/>
        <v>0</v>
      </c>
      <c r="M301" s="363"/>
      <c r="N301" s="359"/>
      <c r="O301" s="362">
        <f t="shared" si="29"/>
        <v>0</v>
      </c>
      <c r="P301" s="347"/>
      <c r="R301" s="46"/>
      <c r="S301" s="46"/>
      <c r="T301" s="46"/>
    </row>
    <row r="302" spans="1:20" s="34" customFormat="1" ht="3" customHeight="1" x14ac:dyDescent="0.25">
      <c r="A302" s="350"/>
      <c r="B302" s="364"/>
      <c r="C302" s="365"/>
      <c r="D302" s="366"/>
      <c r="E302" s="367"/>
      <c r="F302" s="368"/>
      <c r="G302" s="212"/>
      <c r="H302" s="215"/>
      <c r="I302" s="216"/>
      <c r="J302" s="212"/>
      <c r="K302" s="215"/>
      <c r="L302" s="216"/>
      <c r="M302" s="46"/>
      <c r="N302" s="213"/>
      <c r="O302" s="216"/>
      <c r="P302" s="369"/>
      <c r="R302" s="46"/>
      <c r="S302" s="46"/>
      <c r="T302" s="46"/>
    </row>
    <row r="303" spans="1:20" s="34" customFormat="1" ht="48" x14ac:dyDescent="0.25">
      <c r="A303" s="350" t="s">
        <v>322</v>
      </c>
      <c r="B303" s="370" t="s">
        <v>323</v>
      </c>
      <c r="C303" s="371">
        <f t="shared" si="26"/>
        <v>0</v>
      </c>
      <c r="D303" s="372"/>
      <c r="E303" s="373"/>
      <c r="F303" s="374">
        <f t="shared" si="30"/>
        <v>0</v>
      </c>
      <c r="G303" s="358"/>
      <c r="H303" s="361"/>
      <c r="I303" s="362">
        <f t="shared" si="27"/>
        <v>0</v>
      </c>
      <c r="J303" s="358"/>
      <c r="K303" s="361"/>
      <c r="L303" s="362">
        <f t="shared" si="28"/>
        <v>0</v>
      </c>
      <c r="M303" s="363"/>
      <c r="N303" s="359"/>
      <c r="O303" s="362">
        <f t="shared" si="29"/>
        <v>0</v>
      </c>
      <c r="P303" s="347"/>
      <c r="R303" s="46"/>
      <c r="S303" s="46"/>
      <c r="T303" s="46"/>
    </row>
    <row r="304" spans="1:20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</sheetData>
  <mergeCells count="30">
    <mergeCell ref="P17:P19"/>
    <mergeCell ref="C18:C19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4:P14"/>
    <mergeCell ref="C16:P16"/>
    <mergeCell ref="M18:M19"/>
    <mergeCell ref="N18:N19"/>
    <mergeCell ref="O18:O19"/>
    <mergeCell ref="A288:B288"/>
    <mergeCell ref="A290:B290"/>
    <mergeCell ref="J18:J19"/>
    <mergeCell ref="K18:K19"/>
    <mergeCell ref="D18:D19"/>
    <mergeCell ref="E18:E19"/>
    <mergeCell ref="F18:F19"/>
    <mergeCell ref="G18:G19"/>
    <mergeCell ref="H18:H19"/>
    <mergeCell ref="L18:L19"/>
    <mergeCell ref="A17:A19"/>
    <mergeCell ref="B17:B19"/>
    <mergeCell ref="C17:O17"/>
    <mergeCell ref="I18:I19"/>
  </mergeCells>
  <pageMargins left="0.98425196850393704" right="0.70866141732283472" top="0.43307086614173229" bottom="0.39370078740157483" header="0.23622047244094491" footer="0.31496062992125984"/>
  <pageSetup paperSize="9" scale="70" orientation="portrait" r:id="rId1"/>
  <headerFooter differentFirst="1">
    <oddFooter>&amp;R&amp;P (&amp;N)</oddFooter>
    <firstHeader xml:space="preserve">&amp;R&amp;"Times New Roman,Regular"&amp;9 20.pielikums Jūrmalas pilsētas domes 
2015.gada 30.jūlija saistošajiem noteikumiem Nr.30
(protokols Nr.13, 5.punkts) 
Tāme Nr.09.2.1&amp;"-,Regular"&amp;11. 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view="pageLayout" topLeftCell="B1" zoomScaleNormal="100" workbookViewId="0">
      <selection activeCell="K7" sqref="K7"/>
    </sheetView>
  </sheetViews>
  <sheetFormatPr defaultRowHeight="12" outlineLevelCol="1" x14ac:dyDescent="0.2"/>
  <cols>
    <col min="1" max="1" width="6.140625" style="667" customWidth="1"/>
    <col min="2" max="2" width="55.140625" style="667" customWidth="1"/>
    <col min="3" max="3" width="10.5703125" style="667" customWidth="1"/>
    <col min="4" max="4" width="11.42578125" style="667" hidden="1" customWidth="1" outlineLevel="1"/>
    <col min="5" max="5" width="11.85546875" style="667" hidden="1" customWidth="1" outlineLevel="1"/>
    <col min="6" max="6" width="13.42578125" style="667" customWidth="1" collapsed="1"/>
    <col min="7" max="7" width="38" style="667" hidden="1" customWidth="1" outlineLevel="1"/>
    <col min="8" max="8" width="9.140625" style="667" collapsed="1"/>
    <col min="9" max="241" width="9.140625" style="667"/>
    <col min="242" max="242" width="6.140625" style="667" customWidth="1"/>
    <col min="243" max="243" width="46.28515625" style="667" customWidth="1"/>
    <col min="244" max="244" width="11.85546875" style="667" customWidth="1"/>
    <col min="245" max="245" width="11.140625" style="667" customWidth="1"/>
    <col min="246" max="246" width="10.28515625" style="667" customWidth="1"/>
    <col min="247" max="247" width="10.5703125" style="667" customWidth="1"/>
    <col min="248" max="248" width="9.7109375" style="667" customWidth="1"/>
    <col min="249" max="249" width="36.7109375" style="667" customWidth="1"/>
    <col min="250" max="497" width="9.140625" style="667"/>
    <col min="498" max="498" width="6.140625" style="667" customWidth="1"/>
    <col min="499" max="499" width="46.28515625" style="667" customWidth="1"/>
    <col min="500" max="500" width="11.85546875" style="667" customWidth="1"/>
    <col min="501" max="501" width="11.140625" style="667" customWidth="1"/>
    <col min="502" max="502" width="10.28515625" style="667" customWidth="1"/>
    <col min="503" max="503" width="10.5703125" style="667" customWidth="1"/>
    <col min="504" max="504" width="9.7109375" style="667" customWidth="1"/>
    <col min="505" max="505" width="36.7109375" style="667" customWidth="1"/>
    <col min="506" max="753" width="9.140625" style="667"/>
    <col min="754" max="754" width="6.140625" style="667" customWidth="1"/>
    <col min="755" max="755" width="46.28515625" style="667" customWidth="1"/>
    <col min="756" max="756" width="11.85546875" style="667" customWidth="1"/>
    <col min="757" max="757" width="11.140625" style="667" customWidth="1"/>
    <col min="758" max="758" width="10.28515625" style="667" customWidth="1"/>
    <col min="759" max="759" width="10.5703125" style="667" customWidth="1"/>
    <col min="760" max="760" width="9.7109375" style="667" customWidth="1"/>
    <col min="761" max="761" width="36.7109375" style="667" customWidth="1"/>
    <col min="762" max="1009" width="9.140625" style="667"/>
    <col min="1010" max="1010" width="6.140625" style="667" customWidth="1"/>
    <col min="1011" max="1011" width="46.28515625" style="667" customWidth="1"/>
    <col min="1012" max="1012" width="11.85546875" style="667" customWidth="1"/>
    <col min="1013" max="1013" width="11.140625" style="667" customWidth="1"/>
    <col min="1014" max="1014" width="10.28515625" style="667" customWidth="1"/>
    <col min="1015" max="1015" width="10.5703125" style="667" customWidth="1"/>
    <col min="1016" max="1016" width="9.7109375" style="667" customWidth="1"/>
    <col min="1017" max="1017" width="36.7109375" style="667" customWidth="1"/>
    <col min="1018" max="1265" width="9.140625" style="667"/>
    <col min="1266" max="1266" width="6.140625" style="667" customWidth="1"/>
    <col min="1267" max="1267" width="46.28515625" style="667" customWidth="1"/>
    <col min="1268" max="1268" width="11.85546875" style="667" customWidth="1"/>
    <col min="1269" max="1269" width="11.140625" style="667" customWidth="1"/>
    <col min="1270" max="1270" width="10.28515625" style="667" customWidth="1"/>
    <col min="1271" max="1271" width="10.5703125" style="667" customWidth="1"/>
    <col min="1272" max="1272" width="9.7109375" style="667" customWidth="1"/>
    <col min="1273" max="1273" width="36.7109375" style="667" customWidth="1"/>
    <col min="1274" max="1521" width="9.140625" style="667"/>
    <col min="1522" max="1522" width="6.140625" style="667" customWidth="1"/>
    <col min="1523" max="1523" width="46.28515625" style="667" customWidth="1"/>
    <col min="1524" max="1524" width="11.85546875" style="667" customWidth="1"/>
    <col min="1525" max="1525" width="11.140625" style="667" customWidth="1"/>
    <col min="1526" max="1526" width="10.28515625" style="667" customWidth="1"/>
    <col min="1527" max="1527" width="10.5703125" style="667" customWidth="1"/>
    <col min="1528" max="1528" width="9.7109375" style="667" customWidth="1"/>
    <col min="1529" max="1529" width="36.7109375" style="667" customWidth="1"/>
    <col min="1530" max="1777" width="9.140625" style="667"/>
    <col min="1778" max="1778" width="6.140625" style="667" customWidth="1"/>
    <col min="1779" max="1779" width="46.28515625" style="667" customWidth="1"/>
    <col min="1780" max="1780" width="11.85546875" style="667" customWidth="1"/>
    <col min="1781" max="1781" width="11.140625" style="667" customWidth="1"/>
    <col min="1782" max="1782" width="10.28515625" style="667" customWidth="1"/>
    <col min="1783" max="1783" width="10.5703125" style="667" customWidth="1"/>
    <col min="1784" max="1784" width="9.7109375" style="667" customWidth="1"/>
    <col min="1785" max="1785" width="36.7109375" style="667" customWidth="1"/>
    <col min="1786" max="2033" width="9.140625" style="667"/>
    <col min="2034" max="2034" width="6.140625" style="667" customWidth="1"/>
    <col min="2035" max="2035" width="46.28515625" style="667" customWidth="1"/>
    <col min="2036" max="2036" width="11.85546875" style="667" customWidth="1"/>
    <col min="2037" max="2037" width="11.140625" style="667" customWidth="1"/>
    <col min="2038" max="2038" width="10.28515625" style="667" customWidth="1"/>
    <col min="2039" max="2039" width="10.5703125" style="667" customWidth="1"/>
    <col min="2040" max="2040" width="9.7109375" style="667" customWidth="1"/>
    <col min="2041" max="2041" width="36.7109375" style="667" customWidth="1"/>
    <col min="2042" max="2289" width="9.140625" style="667"/>
    <col min="2290" max="2290" width="6.140625" style="667" customWidth="1"/>
    <col min="2291" max="2291" width="46.28515625" style="667" customWidth="1"/>
    <col min="2292" max="2292" width="11.85546875" style="667" customWidth="1"/>
    <col min="2293" max="2293" width="11.140625" style="667" customWidth="1"/>
    <col min="2294" max="2294" width="10.28515625" style="667" customWidth="1"/>
    <col min="2295" max="2295" width="10.5703125" style="667" customWidth="1"/>
    <col min="2296" max="2296" width="9.7109375" style="667" customWidth="1"/>
    <col min="2297" max="2297" width="36.7109375" style="667" customWidth="1"/>
    <col min="2298" max="2545" width="9.140625" style="667"/>
    <col min="2546" max="2546" width="6.140625" style="667" customWidth="1"/>
    <col min="2547" max="2547" width="46.28515625" style="667" customWidth="1"/>
    <col min="2548" max="2548" width="11.85546875" style="667" customWidth="1"/>
    <col min="2549" max="2549" width="11.140625" style="667" customWidth="1"/>
    <col min="2550" max="2550" width="10.28515625" style="667" customWidth="1"/>
    <col min="2551" max="2551" width="10.5703125" style="667" customWidth="1"/>
    <col min="2552" max="2552" width="9.7109375" style="667" customWidth="1"/>
    <col min="2553" max="2553" width="36.7109375" style="667" customWidth="1"/>
    <col min="2554" max="2801" width="9.140625" style="667"/>
    <col min="2802" max="2802" width="6.140625" style="667" customWidth="1"/>
    <col min="2803" max="2803" width="46.28515625" style="667" customWidth="1"/>
    <col min="2804" max="2804" width="11.85546875" style="667" customWidth="1"/>
    <col min="2805" max="2805" width="11.140625" style="667" customWidth="1"/>
    <col min="2806" max="2806" width="10.28515625" style="667" customWidth="1"/>
    <col min="2807" max="2807" width="10.5703125" style="667" customWidth="1"/>
    <col min="2808" max="2808" width="9.7109375" style="667" customWidth="1"/>
    <col min="2809" max="2809" width="36.7109375" style="667" customWidth="1"/>
    <col min="2810" max="3057" width="9.140625" style="667"/>
    <col min="3058" max="3058" width="6.140625" style="667" customWidth="1"/>
    <col min="3059" max="3059" width="46.28515625" style="667" customWidth="1"/>
    <col min="3060" max="3060" width="11.85546875" style="667" customWidth="1"/>
    <col min="3061" max="3061" width="11.140625" style="667" customWidth="1"/>
    <col min="3062" max="3062" width="10.28515625" style="667" customWidth="1"/>
    <col min="3063" max="3063" width="10.5703125" style="667" customWidth="1"/>
    <col min="3064" max="3064" width="9.7109375" style="667" customWidth="1"/>
    <col min="3065" max="3065" width="36.7109375" style="667" customWidth="1"/>
    <col min="3066" max="3313" width="9.140625" style="667"/>
    <col min="3314" max="3314" width="6.140625" style="667" customWidth="1"/>
    <col min="3315" max="3315" width="46.28515625" style="667" customWidth="1"/>
    <col min="3316" max="3316" width="11.85546875" style="667" customWidth="1"/>
    <col min="3317" max="3317" width="11.140625" style="667" customWidth="1"/>
    <col min="3318" max="3318" width="10.28515625" style="667" customWidth="1"/>
    <col min="3319" max="3319" width="10.5703125" style="667" customWidth="1"/>
    <col min="3320" max="3320" width="9.7109375" style="667" customWidth="1"/>
    <col min="3321" max="3321" width="36.7109375" style="667" customWidth="1"/>
    <col min="3322" max="3569" width="9.140625" style="667"/>
    <col min="3570" max="3570" width="6.140625" style="667" customWidth="1"/>
    <col min="3571" max="3571" width="46.28515625" style="667" customWidth="1"/>
    <col min="3572" max="3572" width="11.85546875" style="667" customWidth="1"/>
    <col min="3573" max="3573" width="11.140625" style="667" customWidth="1"/>
    <col min="3574" max="3574" width="10.28515625" style="667" customWidth="1"/>
    <col min="3575" max="3575" width="10.5703125" style="667" customWidth="1"/>
    <col min="3576" max="3576" width="9.7109375" style="667" customWidth="1"/>
    <col min="3577" max="3577" width="36.7109375" style="667" customWidth="1"/>
    <col min="3578" max="3825" width="9.140625" style="667"/>
    <col min="3826" max="3826" width="6.140625" style="667" customWidth="1"/>
    <col min="3827" max="3827" width="46.28515625" style="667" customWidth="1"/>
    <col min="3828" max="3828" width="11.85546875" style="667" customWidth="1"/>
    <col min="3829" max="3829" width="11.140625" style="667" customWidth="1"/>
    <col min="3830" max="3830" width="10.28515625" style="667" customWidth="1"/>
    <col min="3831" max="3831" width="10.5703125" style="667" customWidth="1"/>
    <col min="3832" max="3832" width="9.7109375" style="667" customWidth="1"/>
    <col min="3833" max="3833" width="36.7109375" style="667" customWidth="1"/>
    <col min="3834" max="4081" width="9.140625" style="667"/>
    <col min="4082" max="4082" width="6.140625" style="667" customWidth="1"/>
    <col min="4083" max="4083" width="46.28515625" style="667" customWidth="1"/>
    <col min="4084" max="4084" width="11.85546875" style="667" customWidth="1"/>
    <col min="4085" max="4085" width="11.140625" style="667" customWidth="1"/>
    <col min="4086" max="4086" width="10.28515625" style="667" customWidth="1"/>
    <col min="4087" max="4087" width="10.5703125" style="667" customWidth="1"/>
    <col min="4088" max="4088" width="9.7109375" style="667" customWidth="1"/>
    <col min="4089" max="4089" width="36.7109375" style="667" customWidth="1"/>
    <col min="4090" max="4337" width="9.140625" style="667"/>
    <col min="4338" max="4338" width="6.140625" style="667" customWidth="1"/>
    <col min="4339" max="4339" width="46.28515625" style="667" customWidth="1"/>
    <col min="4340" max="4340" width="11.85546875" style="667" customWidth="1"/>
    <col min="4341" max="4341" width="11.140625" style="667" customWidth="1"/>
    <col min="4342" max="4342" width="10.28515625" style="667" customWidth="1"/>
    <col min="4343" max="4343" width="10.5703125" style="667" customWidth="1"/>
    <col min="4344" max="4344" width="9.7109375" style="667" customWidth="1"/>
    <col min="4345" max="4345" width="36.7109375" style="667" customWidth="1"/>
    <col min="4346" max="4593" width="9.140625" style="667"/>
    <col min="4594" max="4594" width="6.140625" style="667" customWidth="1"/>
    <col min="4595" max="4595" width="46.28515625" style="667" customWidth="1"/>
    <col min="4596" max="4596" width="11.85546875" style="667" customWidth="1"/>
    <col min="4597" max="4597" width="11.140625" style="667" customWidth="1"/>
    <col min="4598" max="4598" width="10.28515625" style="667" customWidth="1"/>
    <col min="4599" max="4599" width="10.5703125" style="667" customWidth="1"/>
    <col min="4600" max="4600" width="9.7109375" style="667" customWidth="1"/>
    <col min="4601" max="4601" width="36.7109375" style="667" customWidth="1"/>
    <col min="4602" max="4849" width="9.140625" style="667"/>
    <col min="4850" max="4850" width="6.140625" style="667" customWidth="1"/>
    <col min="4851" max="4851" width="46.28515625" style="667" customWidth="1"/>
    <col min="4852" max="4852" width="11.85546875" style="667" customWidth="1"/>
    <col min="4853" max="4853" width="11.140625" style="667" customWidth="1"/>
    <col min="4854" max="4854" width="10.28515625" style="667" customWidth="1"/>
    <col min="4855" max="4855" width="10.5703125" style="667" customWidth="1"/>
    <col min="4856" max="4856" width="9.7109375" style="667" customWidth="1"/>
    <col min="4857" max="4857" width="36.7109375" style="667" customWidth="1"/>
    <col min="4858" max="5105" width="9.140625" style="667"/>
    <col min="5106" max="5106" width="6.140625" style="667" customWidth="1"/>
    <col min="5107" max="5107" width="46.28515625" style="667" customWidth="1"/>
    <col min="5108" max="5108" width="11.85546875" style="667" customWidth="1"/>
    <col min="5109" max="5109" width="11.140625" style="667" customWidth="1"/>
    <col min="5110" max="5110" width="10.28515625" style="667" customWidth="1"/>
    <col min="5111" max="5111" width="10.5703125" style="667" customWidth="1"/>
    <col min="5112" max="5112" width="9.7109375" style="667" customWidth="1"/>
    <col min="5113" max="5113" width="36.7109375" style="667" customWidth="1"/>
    <col min="5114" max="5361" width="9.140625" style="667"/>
    <col min="5362" max="5362" width="6.140625" style="667" customWidth="1"/>
    <col min="5363" max="5363" width="46.28515625" style="667" customWidth="1"/>
    <col min="5364" max="5364" width="11.85546875" style="667" customWidth="1"/>
    <col min="5365" max="5365" width="11.140625" style="667" customWidth="1"/>
    <col min="5366" max="5366" width="10.28515625" style="667" customWidth="1"/>
    <col min="5367" max="5367" width="10.5703125" style="667" customWidth="1"/>
    <col min="5368" max="5368" width="9.7109375" style="667" customWidth="1"/>
    <col min="5369" max="5369" width="36.7109375" style="667" customWidth="1"/>
    <col min="5370" max="5617" width="9.140625" style="667"/>
    <col min="5618" max="5618" width="6.140625" style="667" customWidth="1"/>
    <col min="5619" max="5619" width="46.28515625" style="667" customWidth="1"/>
    <col min="5620" max="5620" width="11.85546875" style="667" customWidth="1"/>
    <col min="5621" max="5621" width="11.140625" style="667" customWidth="1"/>
    <col min="5622" max="5622" width="10.28515625" style="667" customWidth="1"/>
    <col min="5623" max="5623" width="10.5703125" style="667" customWidth="1"/>
    <col min="5624" max="5624" width="9.7109375" style="667" customWidth="1"/>
    <col min="5625" max="5625" width="36.7109375" style="667" customWidth="1"/>
    <col min="5626" max="5873" width="9.140625" style="667"/>
    <col min="5874" max="5874" width="6.140625" style="667" customWidth="1"/>
    <col min="5875" max="5875" width="46.28515625" style="667" customWidth="1"/>
    <col min="5876" max="5876" width="11.85546875" style="667" customWidth="1"/>
    <col min="5877" max="5877" width="11.140625" style="667" customWidth="1"/>
    <col min="5878" max="5878" width="10.28515625" style="667" customWidth="1"/>
    <col min="5879" max="5879" width="10.5703125" style="667" customWidth="1"/>
    <col min="5880" max="5880" width="9.7109375" style="667" customWidth="1"/>
    <col min="5881" max="5881" width="36.7109375" style="667" customWidth="1"/>
    <col min="5882" max="6129" width="9.140625" style="667"/>
    <col min="6130" max="6130" width="6.140625" style="667" customWidth="1"/>
    <col min="6131" max="6131" width="46.28515625" style="667" customWidth="1"/>
    <col min="6132" max="6132" width="11.85546875" style="667" customWidth="1"/>
    <col min="6133" max="6133" width="11.140625" style="667" customWidth="1"/>
    <col min="6134" max="6134" width="10.28515625" style="667" customWidth="1"/>
    <col min="6135" max="6135" width="10.5703125" style="667" customWidth="1"/>
    <col min="6136" max="6136" width="9.7109375" style="667" customWidth="1"/>
    <col min="6137" max="6137" width="36.7109375" style="667" customWidth="1"/>
    <col min="6138" max="6385" width="9.140625" style="667"/>
    <col min="6386" max="6386" width="6.140625" style="667" customWidth="1"/>
    <col min="6387" max="6387" width="46.28515625" style="667" customWidth="1"/>
    <col min="6388" max="6388" width="11.85546875" style="667" customWidth="1"/>
    <col min="6389" max="6389" width="11.140625" style="667" customWidth="1"/>
    <col min="6390" max="6390" width="10.28515625" style="667" customWidth="1"/>
    <col min="6391" max="6391" width="10.5703125" style="667" customWidth="1"/>
    <col min="6392" max="6392" width="9.7109375" style="667" customWidth="1"/>
    <col min="6393" max="6393" width="36.7109375" style="667" customWidth="1"/>
    <col min="6394" max="6641" width="9.140625" style="667"/>
    <col min="6642" max="6642" width="6.140625" style="667" customWidth="1"/>
    <col min="6643" max="6643" width="46.28515625" style="667" customWidth="1"/>
    <col min="6644" max="6644" width="11.85546875" style="667" customWidth="1"/>
    <col min="6645" max="6645" width="11.140625" style="667" customWidth="1"/>
    <col min="6646" max="6646" width="10.28515625" style="667" customWidth="1"/>
    <col min="6647" max="6647" width="10.5703125" style="667" customWidth="1"/>
    <col min="6648" max="6648" width="9.7109375" style="667" customWidth="1"/>
    <col min="6649" max="6649" width="36.7109375" style="667" customWidth="1"/>
    <col min="6650" max="6897" width="9.140625" style="667"/>
    <col min="6898" max="6898" width="6.140625" style="667" customWidth="1"/>
    <col min="6899" max="6899" width="46.28515625" style="667" customWidth="1"/>
    <col min="6900" max="6900" width="11.85546875" style="667" customWidth="1"/>
    <col min="6901" max="6901" width="11.140625" style="667" customWidth="1"/>
    <col min="6902" max="6902" width="10.28515625" style="667" customWidth="1"/>
    <col min="6903" max="6903" width="10.5703125" style="667" customWidth="1"/>
    <col min="6904" max="6904" width="9.7109375" style="667" customWidth="1"/>
    <col min="6905" max="6905" width="36.7109375" style="667" customWidth="1"/>
    <col min="6906" max="7153" width="9.140625" style="667"/>
    <col min="7154" max="7154" width="6.140625" style="667" customWidth="1"/>
    <col min="7155" max="7155" width="46.28515625" style="667" customWidth="1"/>
    <col min="7156" max="7156" width="11.85546875" style="667" customWidth="1"/>
    <col min="7157" max="7157" width="11.140625" style="667" customWidth="1"/>
    <col min="7158" max="7158" width="10.28515625" style="667" customWidth="1"/>
    <col min="7159" max="7159" width="10.5703125" style="667" customWidth="1"/>
    <col min="7160" max="7160" width="9.7109375" style="667" customWidth="1"/>
    <col min="7161" max="7161" width="36.7109375" style="667" customWidth="1"/>
    <col min="7162" max="7409" width="9.140625" style="667"/>
    <col min="7410" max="7410" width="6.140625" style="667" customWidth="1"/>
    <col min="7411" max="7411" width="46.28515625" style="667" customWidth="1"/>
    <col min="7412" max="7412" width="11.85546875" style="667" customWidth="1"/>
    <col min="7413" max="7413" width="11.140625" style="667" customWidth="1"/>
    <col min="7414" max="7414" width="10.28515625" style="667" customWidth="1"/>
    <col min="7415" max="7415" width="10.5703125" style="667" customWidth="1"/>
    <col min="7416" max="7416" width="9.7109375" style="667" customWidth="1"/>
    <col min="7417" max="7417" width="36.7109375" style="667" customWidth="1"/>
    <col min="7418" max="7665" width="9.140625" style="667"/>
    <col min="7666" max="7666" width="6.140625" style="667" customWidth="1"/>
    <col min="7667" max="7667" width="46.28515625" style="667" customWidth="1"/>
    <col min="7668" max="7668" width="11.85546875" style="667" customWidth="1"/>
    <col min="7669" max="7669" width="11.140625" style="667" customWidth="1"/>
    <col min="7670" max="7670" width="10.28515625" style="667" customWidth="1"/>
    <col min="7671" max="7671" width="10.5703125" style="667" customWidth="1"/>
    <col min="7672" max="7672" width="9.7109375" style="667" customWidth="1"/>
    <col min="7673" max="7673" width="36.7109375" style="667" customWidth="1"/>
    <col min="7674" max="7921" width="9.140625" style="667"/>
    <col min="7922" max="7922" width="6.140625" style="667" customWidth="1"/>
    <col min="7923" max="7923" width="46.28515625" style="667" customWidth="1"/>
    <col min="7924" max="7924" width="11.85546875" style="667" customWidth="1"/>
    <col min="7925" max="7925" width="11.140625" style="667" customWidth="1"/>
    <col min="7926" max="7926" width="10.28515625" style="667" customWidth="1"/>
    <col min="7927" max="7927" width="10.5703125" style="667" customWidth="1"/>
    <col min="7928" max="7928" width="9.7109375" style="667" customWidth="1"/>
    <col min="7929" max="7929" width="36.7109375" style="667" customWidth="1"/>
    <col min="7930" max="8177" width="9.140625" style="667"/>
    <col min="8178" max="8178" width="6.140625" style="667" customWidth="1"/>
    <col min="8179" max="8179" width="46.28515625" style="667" customWidth="1"/>
    <col min="8180" max="8180" width="11.85546875" style="667" customWidth="1"/>
    <col min="8181" max="8181" width="11.140625" style="667" customWidth="1"/>
    <col min="8182" max="8182" width="10.28515625" style="667" customWidth="1"/>
    <col min="8183" max="8183" width="10.5703125" style="667" customWidth="1"/>
    <col min="8184" max="8184" width="9.7109375" style="667" customWidth="1"/>
    <col min="8185" max="8185" width="36.7109375" style="667" customWidth="1"/>
    <col min="8186" max="8433" width="9.140625" style="667"/>
    <col min="8434" max="8434" width="6.140625" style="667" customWidth="1"/>
    <col min="8435" max="8435" width="46.28515625" style="667" customWidth="1"/>
    <col min="8436" max="8436" width="11.85546875" style="667" customWidth="1"/>
    <col min="8437" max="8437" width="11.140625" style="667" customWidth="1"/>
    <col min="8438" max="8438" width="10.28515625" style="667" customWidth="1"/>
    <col min="8439" max="8439" width="10.5703125" style="667" customWidth="1"/>
    <col min="8440" max="8440" width="9.7109375" style="667" customWidth="1"/>
    <col min="8441" max="8441" width="36.7109375" style="667" customWidth="1"/>
    <col min="8442" max="8689" width="9.140625" style="667"/>
    <col min="8690" max="8690" width="6.140625" style="667" customWidth="1"/>
    <col min="8691" max="8691" width="46.28515625" style="667" customWidth="1"/>
    <col min="8692" max="8692" width="11.85546875" style="667" customWidth="1"/>
    <col min="8693" max="8693" width="11.140625" style="667" customWidth="1"/>
    <col min="8694" max="8694" width="10.28515625" style="667" customWidth="1"/>
    <col min="8695" max="8695" width="10.5703125" style="667" customWidth="1"/>
    <col min="8696" max="8696" width="9.7109375" style="667" customWidth="1"/>
    <col min="8697" max="8697" width="36.7109375" style="667" customWidth="1"/>
    <col min="8698" max="8945" width="9.140625" style="667"/>
    <col min="8946" max="8946" width="6.140625" style="667" customWidth="1"/>
    <col min="8947" max="8947" width="46.28515625" style="667" customWidth="1"/>
    <col min="8948" max="8948" width="11.85546875" style="667" customWidth="1"/>
    <col min="8949" max="8949" width="11.140625" style="667" customWidth="1"/>
    <col min="8950" max="8950" width="10.28515625" style="667" customWidth="1"/>
    <col min="8951" max="8951" width="10.5703125" style="667" customWidth="1"/>
    <col min="8952" max="8952" width="9.7109375" style="667" customWidth="1"/>
    <col min="8953" max="8953" width="36.7109375" style="667" customWidth="1"/>
    <col min="8954" max="9201" width="9.140625" style="667"/>
    <col min="9202" max="9202" width="6.140625" style="667" customWidth="1"/>
    <col min="9203" max="9203" width="46.28515625" style="667" customWidth="1"/>
    <col min="9204" max="9204" width="11.85546875" style="667" customWidth="1"/>
    <col min="9205" max="9205" width="11.140625" style="667" customWidth="1"/>
    <col min="9206" max="9206" width="10.28515625" style="667" customWidth="1"/>
    <col min="9207" max="9207" width="10.5703125" style="667" customWidth="1"/>
    <col min="9208" max="9208" width="9.7109375" style="667" customWidth="1"/>
    <col min="9209" max="9209" width="36.7109375" style="667" customWidth="1"/>
    <col min="9210" max="9457" width="9.140625" style="667"/>
    <col min="9458" max="9458" width="6.140625" style="667" customWidth="1"/>
    <col min="9459" max="9459" width="46.28515625" style="667" customWidth="1"/>
    <col min="9460" max="9460" width="11.85546875" style="667" customWidth="1"/>
    <col min="9461" max="9461" width="11.140625" style="667" customWidth="1"/>
    <col min="9462" max="9462" width="10.28515625" style="667" customWidth="1"/>
    <col min="9463" max="9463" width="10.5703125" style="667" customWidth="1"/>
    <col min="9464" max="9464" width="9.7109375" style="667" customWidth="1"/>
    <col min="9465" max="9465" width="36.7109375" style="667" customWidth="1"/>
    <col min="9466" max="9713" width="9.140625" style="667"/>
    <col min="9714" max="9714" width="6.140625" style="667" customWidth="1"/>
    <col min="9715" max="9715" width="46.28515625" style="667" customWidth="1"/>
    <col min="9716" max="9716" width="11.85546875" style="667" customWidth="1"/>
    <col min="9717" max="9717" width="11.140625" style="667" customWidth="1"/>
    <col min="9718" max="9718" width="10.28515625" style="667" customWidth="1"/>
    <col min="9719" max="9719" width="10.5703125" style="667" customWidth="1"/>
    <col min="9720" max="9720" width="9.7109375" style="667" customWidth="1"/>
    <col min="9721" max="9721" width="36.7109375" style="667" customWidth="1"/>
    <col min="9722" max="9969" width="9.140625" style="667"/>
    <col min="9970" max="9970" width="6.140625" style="667" customWidth="1"/>
    <col min="9971" max="9971" width="46.28515625" style="667" customWidth="1"/>
    <col min="9972" max="9972" width="11.85546875" style="667" customWidth="1"/>
    <col min="9973" max="9973" width="11.140625" style="667" customWidth="1"/>
    <col min="9974" max="9974" width="10.28515625" style="667" customWidth="1"/>
    <col min="9975" max="9975" width="10.5703125" style="667" customWidth="1"/>
    <col min="9976" max="9976" width="9.7109375" style="667" customWidth="1"/>
    <col min="9977" max="9977" width="36.7109375" style="667" customWidth="1"/>
    <col min="9978" max="10225" width="9.140625" style="667"/>
    <col min="10226" max="10226" width="6.140625" style="667" customWidth="1"/>
    <col min="10227" max="10227" width="46.28515625" style="667" customWidth="1"/>
    <col min="10228" max="10228" width="11.85546875" style="667" customWidth="1"/>
    <col min="10229" max="10229" width="11.140625" style="667" customWidth="1"/>
    <col min="10230" max="10230" width="10.28515625" style="667" customWidth="1"/>
    <col min="10231" max="10231" width="10.5703125" style="667" customWidth="1"/>
    <col min="10232" max="10232" width="9.7109375" style="667" customWidth="1"/>
    <col min="10233" max="10233" width="36.7109375" style="667" customWidth="1"/>
    <col min="10234" max="10481" width="9.140625" style="667"/>
    <col min="10482" max="10482" width="6.140625" style="667" customWidth="1"/>
    <col min="10483" max="10483" width="46.28515625" style="667" customWidth="1"/>
    <col min="10484" max="10484" width="11.85546875" style="667" customWidth="1"/>
    <col min="10485" max="10485" width="11.140625" style="667" customWidth="1"/>
    <col min="10486" max="10486" width="10.28515625" style="667" customWidth="1"/>
    <col min="10487" max="10487" width="10.5703125" style="667" customWidth="1"/>
    <col min="10488" max="10488" width="9.7109375" style="667" customWidth="1"/>
    <col min="10489" max="10489" width="36.7109375" style="667" customWidth="1"/>
    <col min="10490" max="10737" width="9.140625" style="667"/>
    <col min="10738" max="10738" width="6.140625" style="667" customWidth="1"/>
    <col min="10739" max="10739" width="46.28515625" style="667" customWidth="1"/>
    <col min="10740" max="10740" width="11.85546875" style="667" customWidth="1"/>
    <col min="10741" max="10741" width="11.140625" style="667" customWidth="1"/>
    <col min="10742" max="10742" width="10.28515625" style="667" customWidth="1"/>
    <col min="10743" max="10743" width="10.5703125" style="667" customWidth="1"/>
    <col min="10744" max="10744" width="9.7109375" style="667" customWidth="1"/>
    <col min="10745" max="10745" width="36.7109375" style="667" customWidth="1"/>
    <col min="10746" max="10993" width="9.140625" style="667"/>
    <col min="10994" max="10994" width="6.140625" style="667" customWidth="1"/>
    <col min="10995" max="10995" width="46.28515625" style="667" customWidth="1"/>
    <col min="10996" max="10996" width="11.85546875" style="667" customWidth="1"/>
    <col min="10997" max="10997" width="11.140625" style="667" customWidth="1"/>
    <col min="10998" max="10998" width="10.28515625" style="667" customWidth="1"/>
    <col min="10999" max="10999" width="10.5703125" style="667" customWidth="1"/>
    <col min="11000" max="11000" width="9.7109375" style="667" customWidth="1"/>
    <col min="11001" max="11001" width="36.7109375" style="667" customWidth="1"/>
    <col min="11002" max="11249" width="9.140625" style="667"/>
    <col min="11250" max="11250" width="6.140625" style="667" customWidth="1"/>
    <col min="11251" max="11251" width="46.28515625" style="667" customWidth="1"/>
    <col min="11252" max="11252" width="11.85546875" style="667" customWidth="1"/>
    <col min="11253" max="11253" width="11.140625" style="667" customWidth="1"/>
    <col min="11254" max="11254" width="10.28515625" style="667" customWidth="1"/>
    <col min="11255" max="11255" width="10.5703125" style="667" customWidth="1"/>
    <col min="11256" max="11256" width="9.7109375" style="667" customWidth="1"/>
    <col min="11257" max="11257" width="36.7109375" style="667" customWidth="1"/>
    <col min="11258" max="11505" width="9.140625" style="667"/>
    <col min="11506" max="11506" width="6.140625" style="667" customWidth="1"/>
    <col min="11507" max="11507" width="46.28515625" style="667" customWidth="1"/>
    <col min="11508" max="11508" width="11.85546875" style="667" customWidth="1"/>
    <col min="11509" max="11509" width="11.140625" style="667" customWidth="1"/>
    <col min="11510" max="11510" width="10.28515625" style="667" customWidth="1"/>
    <col min="11511" max="11511" width="10.5703125" style="667" customWidth="1"/>
    <col min="11512" max="11512" width="9.7109375" style="667" customWidth="1"/>
    <col min="11513" max="11513" width="36.7109375" style="667" customWidth="1"/>
    <col min="11514" max="11761" width="9.140625" style="667"/>
    <col min="11762" max="11762" width="6.140625" style="667" customWidth="1"/>
    <col min="11763" max="11763" width="46.28515625" style="667" customWidth="1"/>
    <col min="11764" max="11764" width="11.85546875" style="667" customWidth="1"/>
    <col min="11765" max="11765" width="11.140625" style="667" customWidth="1"/>
    <col min="11766" max="11766" width="10.28515625" style="667" customWidth="1"/>
    <col min="11767" max="11767" width="10.5703125" style="667" customWidth="1"/>
    <col min="11768" max="11768" width="9.7109375" style="667" customWidth="1"/>
    <col min="11769" max="11769" width="36.7109375" style="667" customWidth="1"/>
    <col min="11770" max="12017" width="9.140625" style="667"/>
    <col min="12018" max="12018" width="6.140625" style="667" customWidth="1"/>
    <col min="12019" max="12019" width="46.28515625" style="667" customWidth="1"/>
    <col min="12020" max="12020" width="11.85546875" style="667" customWidth="1"/>
    <col min="12021" max="12021" width="11.140625" style="667" customWidth="1"/>
    <col min="12022" max="12022" width="10.28515625" style="667" customWidth="1"/>
    <col min="12023" max="12023" width="10.5703125" style="667" customWidth="1"/>
    <col min="12024" max="12024" width="9.7109375" style="667" customWidth="1"/>
    <col min="12025" max="12025" width="36.7109375" style="667" customWidth="1"/>
    <col min="12026" max="12273" width="9.140625" style="667"/>
    <col min="12274" max="12274" width="6.140625" style="667" customWidth="1"/>
    <col min="12275" max="12275" width="46.28515625" style="667" customWidth="1"/>
    <col min="12276" max="12276" width="11.85546875" style="667" customWidth="1"/>
    <col min="12277" max="12277" width="11.140625" style="667" customWidth="1"/>
    <col min="12278" max="12278" width="10.28515625" style="667" customWidth="1"/>
    <col min="12279" max="12279" width="10.5703125" style="667" customWidth="1"/>
    <col min="12280" max="12280" width="9.7109375" style="667" customWidth="1"/>
    <col min="12281" max="12281" width="36.7109375" style="667" customWidth="1"/>
    <col min="12282" max="12529" width="9.140625" style="667"/>
    <col min="12530" max="12530" width="6.140625" style="667" customWidth="1"/>
    <col min="12531" max="12531" width="46.28515625" style="667" customWidth="1"/>
    <col min="12532" max="12532" width="11.85546875" style="667" customWidth="1"/>
    <col min="12533" max="12533" width="11.140625" style="667" customWidth="1"/>
    <col min="12534" max="12534" width="10.28515625" style="667" customWidth="1"/>
    <col min="12535" max="12535" width="10.5703125" style="667" customWidth="1"/>
    <col min="12536" max="12536" width="9.7109375" style="667" customWidth="1"/>
    <col min="12537" max="12537" width="36.7109375" style="667" customWidth="1"/>
    <col min="12538" max="12785" width="9.140625" style="667"/>
    <col min="12786" max="12786" width="6.140625" style="667" customWidth="1"/>
    <col min="12787" max="12787" width="46.28515625" style="667" customWidth="1"/>
    <col min="12788" max="12788" width="11.85546875" style="667" customWidth="1"/>
    <col min="12789" max="12789" width="11.140625" style="667" customWidth="1"/>
    <col min="12790" max="12790" width="10.28515625" style="667" customWidth="1"/>
    <col min="12791" max="12791" width="10.5703125" style="667" customWidth="1"/>
    <col min="12792" max="12792" width="9.7109375" style="667" customWidth="1"/>
    <col min="12793" max="12793" width="36.7109375" style="667" customWidth="1"/>
    <col min="12794" max="13041" width="9.140625" style="667"/>
    <col min="13042" max="13042" width="6.140625" style="667" customWidth="1"/>
    <col min="13043" max="13043" width="46.28515625" style="667" customWidth="1"/>
    <col min="13044" max="13044" width="11.85546875" style="667" customWidth="1"/>
    <col min="13045" max="13045" width="11.140625" style="667" customWidth="1"/>
    <col min="13046" max="13046" width="10.28515625" style="667" customWidth="1"/>
    <col min="13047" max="13047" width="10.5703125" style="667" customWidth="1"/>
    <col min="13048" max="13048" width="9.7109375" style="667" customWidth="1"/>
    <col min="13049" max="13049" width="36.7109375" style="667" customWidth="1"/>
    <col min="13050" max="13297" width="9.140625" style="667"/>
    <col min="13298" max="13298" width="6.140625" style="667" customWidth="1"/>
    <col min="13299" max="13299" width="46.28515625" style="667" customWidth="1"/>
    <col min="13300" max="13300" width="11.85546875" style="667" customWidth="1"/>
    <col min="13301" max="13301" width="11.140625" style="667" customWidth="1"/>
    <col min="13302" max="13302" width="10.28515625" style="667" customWidth="1"/>
    <col min="13303" max="13303" width="10.5703125" style="667" customWidth="1"/>
    <col min="13304" max="13304" width="9.7109375" style="667" customWidth="1"/>
    <col min="13305" max="13305" width="36.7109375" style="667" customWidth="1"/>
    <col min="13306" max="13553" width="9.140625" style="667"/>
    <col min="13554" max="13554" width="6.140625" style="667" customWidth="1"/>
    <col min="13555" max="13555" width="46.28515625" style="667" customWidth="1"/>
    <col min="13556" max="13556" width="11.85546875" style="667" customWidth="1"/>
    <col min="13557" max="13557" width="11.140625" style="667" customWidth="1"/>
    <col min="13558" max="13558" width="10.28515625" style="667" customWidth="1"/>
    <col min="13559" max="13559" width="10.5703125" style="667" customWidth="1"/>
    <col min="13560" max="13560" width="9.7109375" style="667" customWidth="1"/>
    <col min="13561" max="13561" width="36.7109375" style="667" customWidth="1"/>
    <col min="13562" max="13809" width="9.140625" style="667"/>
    <col min="13810" max="13810" width="6.140625" style="667" customWidth="1"/>
    <col min="13811" max="13811" width="46.28515625" style="667" customWidth="1"/>
    <col min="13812" max="13812" width="11.85546875" style="667" customWidth="1"/>
    <col min="13813" max="13813" width="11.140625" style="667" customWidth="1"/>
    <col min="13814" max="13814" width="10.28515625" style="667" customWidth="1"/>
    <col min="13815" max="13815" width="10.5703125" style="667" customWidth="1"/>
    <col min="13816" max="13816" width="9.7109375" style="667" customWidth="1"/>
    <col min="13817" max="13817" width="36.7109375" style="667" customWidth="1"/>
    <col min="13818" max="14065" width="9.140625" style="667"/>
    <col min="14066" max="14066" width="6.140625" style="667" customWidth="1"/>
    <col min="14067" max="14067" width="46.28515625" style="667" customWidth="1"/>
    <col min="14068" max="14068" width="11.85546875" style="667" customWidth="1"/>
    <col min="14069" max="14069" width="11.140625" style="667" customWidth="1"/>
    <col min="14070" max="14070" width="10.28515625" style="667" customWidth="1"/>
    <col min="14071" max="14071" width="10.5703125" style="667" customWidth="1"/>
    <col min="14072" max="14072" width="9.7109375" style="667" customWidth="1"/>
    <col min="14073" max="14073" width="36.7109375" style="667" customWidth="1"/>
    <col min="14074" max="14321" width="9.140625" style="667"/>
    <col min="14322" max="14322" width="6.140625" style="667" customWidth="1"/>
    <col min="14323" max="14323" width="46.28515625" style="667" customWidth="1"/>
    <col min="14324" max="14324" width="11.85546875" style="667" customWidth="1"/>
    <col min="14325" max="14325" width="11.140625" style="667" customWidth="1"/>
    <col min="14326" max="14326" width="10.28515625" style="667" customWidth="1"/>
    <col min="14327" max="14327" width="10.5703125" style="667" customWidth="1"/>
    <col min="14328" max="14328" width="9.7109375" style="667" customWidth="1"/>
    <col min="14329" max="14329" width="36.7109375" style="667" customWidth="1"/>
    <col min="14330" max="14577" width="9.140625" style="667"/>
    <col min="14578" max="14578" width="6.140625" style="667" customWidth="1"/>
    <col min="14579" max="14579" width="46.28515625" style="667" customWidth="1"/>
    <col min="14580" max="14580" width="11.85546875" style="667" customWidth="1"/>
    <col min="14581" max="14581" width="11.140625" style="667" customWidth="1"/>
    <col min="14582" max="14582" width="10.28515625" style="667" customWidth="1"/>
    <col min="14583" max="14583" width="10.5703125" style="667" customWidth="1"/>
    <col min="14584" max="14584" width="9.7109375" style="667" customWidth="1"/>
    <col min="14585" max="14585" width="36.7109375" style="667" customWidth="1"/>
    <col min="14586" max="14833" width="9.140625" style="667"/>
    <col min="14834" max="14834" width="6.140625" style="667" customWidth="1"/>
    <col min="14835" max="14835" width="46.28515625" style="667" customWidth="1"/>
    <col min="14836" max="14836" width="11.85546875" style="667" customWidth="1"/>
    <col min="14837" max="14837" width="11.140625" style="667" customWidth="1"/>
    <col min="14838" max="14838" width="10.28515625" style="667" customWidth="1"/>
    <col min="14839" max="14839" width="10.5703125" style="667" customWidth="1"/>
    <col min="14840" max="14840" width="9.7109375" style="667" customWidth="1"/>
    <col min="14841" max="14841" width="36.7109375" style="667" customWidth="1"/>
    <col min="14842" max="15089" width="9.140625" style="667"/>
    <col min="15090" max="15090" width="6.140625" style="667" customWidth="1"/>
    <col min="15091" max="15091" width="46.28515625" style="667" customWidth="1"/>
    <col min="15092" max="15092" width="11.85546875" style="667" customWidth="1"/>
    <col min="15093" max="15093" width="11.140625" style="667" customWidth="1"/>
    <col min="15094" max="15094" width="10.28515625" style="667" customWidth="1"/>
    <col min="15095" max="15095" width="10.5703125" style="667" customWidth="1"/>
    <col min="15096" max="15096" width="9.7109375" style="667" customWidth="1"/>
    <col min="15097" max="15097" width="36.7109375" style="667" customWidth="1"/>
    <col min="15098" max="15345" width="9.140625" style="667"/>
    <col min="15346" max="15346" width="6.140625" style="667" customWidth="1"/>
    <col min="15347" max="15347" width="46.28515625" style="667" customWidth="1"/>
    <col min="15348" max="15348" width="11.85546875" style="667" customWidth="1"/>
    <col min="15349" max="15349" width="11.140625" style="667" customWidth="1"/>
    <col min="15350" max="15350" width="10.28515625" style="667" customWidth="1"/>
    <col min="15351" max="15351" width="10.5703125" style="667" customWidth="1"/>
    <col min="15352" max="15352" width="9.7109375" style="667" customWidth="1"/>
    <col min="15353" max="15353" width="36.7109375" style="667" customWidth="1"/>
    <col min="15354" max="15601" width="9.140625" style="667"/>
    <col min="15602" max="15602" width="6.140625" style="667" customWidth="1"/>
    <col min="15603" max="15603" width="46.28515625" style="667" customWidth="1"/>
    <col min="15604" max="15604" width="11.85546875" style="667" customWidth="1"/>
    <col min="15605" max="15605" width="11.140625" style="667" customWidth="1"/>
    <col min="15606" max="15606" width="10.28515625" style="667" customWidth="1"/>
    <col min="15607" max="15607" width="10.5703125" style="667" customWidth="1"/>
    <col min="15608" max="15608" width="9.7109375" style="667" customWidth="1"/>
    <col min="15609" max="15609" width="36.7109375" style="667" customWidth="1"/>
    <col min="15610" max="15857" width="9.140625" style="667"/>
    <col min="15858" max="15858" width="6.140625" style="667" customWidth="1"/>
    <col min="15859" max="15859" width="46.28515625" style="667" customWidth="1"/>
    <col min="15860" max="15860" width="11.85546875" style="667" customWidth="1"/>
    <col min="15861" max="15861" width="11.140625" style="667" customWidth="1"/>
    <col min="15862" max="15862" width="10.28515625" style="667" customWidth="1"/>
    <col min="15863" max="15863" width="10.5703125" style="667" customWidth="1"/>
    <col min="15864" max="15864" width="9.7109375" style="667" customWidth="1"/>
    <col min="15865" max="15865" width="36.7109375" style="667" customWidth="1"/>
    <col min="15866" max="16113" width="9.140625" style="667"/>
    <col min="16114" max="16114" width="6.140625" style="667" customWidth="1"/>
    <col min="16115" max="16115" width="46.28515625" style="667" customWidth="1"/>
    <col min="16116" max="16116" width="11.85546875" style="667" customWidth="1"/>
    <col min="16117" max="16117" width="11.140625" style="667" customWidth="1"/>
    <col min="16118" max="16118" width="10.28515625" style="667" customWidth="1"/>
    <col min="16119" max="16119" width="10.5703125" style="667" customWidth="1"/>
    <col min="16120" max="16120" width="9.7109375" style="667" customWidth="1"/>
    <col min="16121" max="16121" width="36.7109375" style="667" customWidth="1"/>
    <col min="16122" max="16384" width="9.140625" style="667"/>
  </cols>
  <sheetData>
    <row r="1" spans="1:7" ht="16.5" customHeight="1" x14ac:dyDescent="0.25">
      <c r="B1" s="763" t="s">
        <v>607</v>
      </c>
      <c r="C1" s="763"/>
      <c r="D1" s="763"/>
      <c r="E1" s="763"/>
      <c r="F1" s="763"/>
    </row>
    <row r="2" spans="1:7" ht="16.5" x14ac:dyDescent="0.25">
      <c r="D2" s="668"/>
      <c r="E2" s="668"/>
      <c r="F2" s="433" t="s">
        <v>326</v>
      </c>
    </row>
    <row r="3" spans="1:7" ht="16.5" x14ac:dyDescent="0.25">
      <c r="D3" s="668"/>
      <c r="E3" s="668"/>
      <c r="F3" s="433" t="s">
        <v>574</v>
      </c>
    </row>
    <row r="4" spans="1:7" ht="16.5" x14ac:dyDescent="0.25">
      <c r="C4" s="668"/>
      <c r="D4" s="668"/>
      <c r="E4" s="668"/>
      <c r="F4" s="433"/>
    </row>
    <row r="5" spans="1:7" x14ac:dyDescent="0.2">
      <c r="A5" s="667" t="s">
        <v>575</v>
      </c>
      <c r="B5" s="669"/>
      <c r="C5" s="764"/>
      <c r="D5" s="764"/>
      <c r="E5" s="764"/>
      <c r="F5" s="764"/>
    </row>
    <row r="6" spans="1:7" x14ac:dyDescent="0.2">
      <c r="A6" s="380" t="s">
        <v>576</v>
      </c>
      <c r="B6" s="669"/>
      <c r="C6" s="670"/>
      <c r="D6" s="670"/>
      <c r="E6" s="670"/>
      <c r="F6" s="670"/>
    </row>
    <row r="7" spans="1:7" ht="15.75" x14ac:dyDescent="0.25">
      <c r="A7" s="765" t="s">
        <v>327</v>
      </c>
      <c r="B7" s="765"/>
      <c r="C7" s="765"/>
      <c r="D7" s="765"/>
      <c r="E7" s="765"/>
      <c r="F7" s="765"/>
    </row>
    <row r="8" spans="1:7" ht="13.5" customHeight="1" x14ac:dyDescent="0.25">
      <c r="A8" s="671"/>
      <c r="B8" s="671"/>
      <c r="C8" s="671"/>
      <c r="D8" s="671"/>
      <c r="E8" s="671"/>
      <c r="F8" s="671"/>
    </row>
    <row r="9" spans="1:7" ht="15.75" x14ac:dyDescent="0.25">
      <c r="A9" s="667" t="s">
        <v>608</v>
      </c>
      <c r="C9" s="672"/>
      <c r="D9" s="672"/>
      <c r="E9" s="672"/>
      <c r="F9" s="669"/>
    </row>
    <row r="10" spans="1:7" ht="11.25" customHeight="1" x14ac:dyDescent="0.25">
      <c r="C10" s="672"/>
      <c r="D10" s="672"/>
      <c r="E10" s="672"/>
      <c r="F10" s="669"/>
    </row>
    <row r="11" spans="1:7" x14ac:dyDescent="0.2">
      <c r="A11" s="667" t="s">
        <v>609</v>
      </c>
      <c r="B11" s="673"/>
      <c r="C11" s="674"/>
      <c r="D11" s="674"/>
      <c r="E11" s="674"/>
      <c r="F11" s="674"/>
    </row>
    <row r="12" spans="1:7" x14ac:dyDescent="0.2">
      <c r="A12" s="667" t="s">
        <v>610</v>
      </c>
      <c r="C12" s="675"/>
    </row>
    <row r="13" spans="1:7" ht="12" customHeight="1" x14ac:dyDescent="0.2">
      <c r="A13" s="766" t="s">
        <v>328</v>
      </c>
      <c r="B13" s="766" t="s">
        <v>329</v>
      </c>
      <c r="C13" s="767" t="s">
        <v>330</v>
      </c>
      <c r="D13" s="770" t="s">
        <v>331</v>
      </c>
      <c r="E13" s="767" t="s">
        <v>611</v>
      </c>
      <c r="F13" s="767" t="s">
        <v>333</v>
      </c>
      <c r="G13" s="761" t="s">
        <v>21</v>
      </c>
    </row>
    <row r="14" spans="1:7" ht="15" customHeight="1" x14ac:dyDescent="0.2">
      <c r="A14" s="766"/>
      <c r="B14" s="766"/>
      <c r="C14" s="768"/>
      <c r="D14" s="771"/>
      <c r="E14" s="768"/>
      <c r="F14" s="768"/>
      <c r="G14" s="761"/>
    </row>
    <row r="15" spans="1:7" ht="15" customHeight="1" x14ac:dyDescent="0.2">
      <c r="A15" s="766"/>
      <c r="B15" s="766"/>
      <c r="C15" s="769"/>
      <c r="D15" s="772"/>
      <c r="E15" s="769"/>
      <c r="F15" s="769"/>
      <c r="G15" s="761"/>
    </row>
    <row r="16" spans="1:7" x14ac:dyDescent="0.2">
      <c r="A16" s="762" t="s">
        <v>334</v>
      </c>
      <c r="B16" s="762"/>
      <c r="C16" s="676"/>
      <c r="D16" s="677">
        <f>SUM(D17:D25)</f>
        <v>89600</v>
      </c>
      <c r="E16" s="677">
        <f>SUM(E17:E25)</f>
        <v>0</v>
      </c>
      <c r="F16" s="676">
        <f>SUM(F17:F25)</f>
        <v>89600</v>
      </c>
      <c r="G16" s="678"/>
    </row>
    <row r="17" spans="1:7" ht="24" x14ac:dyDescent="0.2">
      <c r="A17" s="679">
        <v>1</v>
      </c>
      <c r="B17" s="579" t="s">
        <v>612</v>
      </c>
      <c r="C17" s="680">
        <v>2231</v>
      </c>
      <c r="D17" s="681">
        <v>22000</v>
      </c>
      <c r="E17" s="682">
        <v>-1000</v>
      </c>
      <c r="F17" s="691">
        <f>E17+D17</f>
        <v>21000</v>
      </c>
      <c r="G17" s="678"/>
    </row>
    <row r="18" spans="1:7" ht="24" x14ac:dyDescent="0.2">
      <c r="A18" s="679">
        <v>2</v>
      </c>
      <c r="B18" s="579" t="s">
        <v>613</v>
      </c>
      <c r="C18" s="680">
        <v>2122</v>
      </c>
      <c r="D18" s="681">
        <v>30000</v>
      </c>
      <c r="E18" s="681"/>
      <c r="F18" s="691">
        <f t="shared" ref="F18:F25" si="0">E18+D18</f>
        <v>30000</v>
      </c>
      <c r="G18" s="678"/>
    </row>
    <row r="19" spans="1:7" x14ac:dyDescent="0.2">
      <c r="A19" s="679">
        <v>3</v>
      </c>
      <c r="B19" s="579" t="s">
        <v>614</v>
      </c>
      <c r="C19" s="680">
        <v>2121</v>
      </c>
      <c r="D19" s="681">
        <v>2500</v>
      </c>
      <c r="E19" s="681"/>
      <c r="F19" s="691">
        <f t="shared" si="0"/>
        <v>2500</v>
      </c>
      <c r="G19" s="678"/>
    </row>
    <row r="20" spans="1:7" ht="36" x14ac:dyDescent="0.2">
      <c r="A20" s="679">
        <v>4</v>
      </c>
      <c r="B20" s="579" t="s">
        <v>615</v>
      </c>
      <c r="C20" s="680">
        <v>2231</v>
      </c>
      <c r="D20" s="681">
        <v>24100</v>
      </c>
      <c r="E20" s="681"/>
      <c r="F20" s="691">
        <f t="shared" si="0"/>
        <v>24100</v>
      </c>
      <c r="G20" s="678"/>
    </row>
    <row r="21" spans="1:7" ht="24" x14ac:dyDescent="0.2">
      <c r="A21" s="679">
        <v>5</v>
      </c>
      <c r="B21" s="683" t="s">
        <v>616</v>
      </c>
      <c r="C21" s="680">
        <v>2314</v>
      </c>
      <c r="D21" s="681">
        <v>5000</v>
      </c>
      <c r="E21" s="681"/>
      <c r="F21" s="691">
        <f t="shared" si="0"/>
        <v>5000</v>
      </c>
      <c r="G21" s="678"/>
    </row>
    <row r="22" spans="1:7" x14ac:dyDescent="0.2">
      <c r="A22" s="679">
        <v>6</v>
      </c>
      <c r="B22" s="579" t="s">
        <v>617</v>
      </c>
      <c r="C22" s="684">
        <v>2232</v>
      </c>
      <c r="D22" s="681">
        <v>1100</v>
      </c>
      <c r="E22" s="681"/>
      <c r="F22" s="691">
        <f t="shared" si="0"/>
        <v>1100</v>
      </c>
      <c r="G22" s="678"/>
    </row>
    <row r="23" spans="1:7" x14ac:dyDescent="0.2">
      <c r="A23" s="679">
        <v>7</v>
      </c>
      <c r="B23" s="683" t="s">
        <v>618</v>
      </c>
      <c r="C23" s="684">
        <v>2279</v>
      </c>
      <c r="D23" s="681">
        <v>3000</v>
      </c>
      <c r="E23" s="681"/>
      <c r="F23" s="691">
        <f t="shared" si="0"/>
        <v>3000</v>
      </c>
      <c r="G23" s="678"/>
    </row>
    <row r="24" spans="1:7" x14ac:dyDescent="0.2">
      <c r="A24" s="679">
        <v>8</v>
      </c>
      <c r="B24" s="683" t="s">
        <v>619</v>
      </c>
      <c r="C24" s="684">
        <v>2279</v>
      </c>
      <c r="D24" s="681">
        <v>900</v>
      </c>
      <c r="E24" s="681"/>
      <c r="F24" s="691">
        <f t="shared" si="0"/>
        <v>900</v>
      </c>
      <c r="G24" s="685"/>
    </row>
    <row r="25" spans="1:7" ht="36" x14ac:dyDescent="0.2">
      <c r="A25" s="679">
        <v>9</v>
      </c>
      <c r="B25" s="683" t="s">
        <v>620</v>
      </c>
      <c r="C25" s="680">
        <v>2262</v>
      </c>
      <c r="D25" s="681">
        <v>1000</v>
      </c>
      <c r="E25" s="682">
        <v>1000</v>
      </c>
      <c r="F25" s="691">
        <f t="shared" si="0"/>
        <v>2000</v>
      </c>
      <c r="G25" s="686" t="s">
        <v>601</v>
      </c>
    </row>
    <row r="26" spans="1:7" x14ac:dyDescent="0.2">
      <c r="A26" s="687"/>
      <c r="B26" s="688"/>
      <c r="C26" s="689"/>
      <c r="D26" s="689"/>
      <c r="E26" s="689"/>
      <c r="F26" s="690"/>
    </row>
  </sheetData>
  <sheetProtection selectLockedCells="1" selectUnlockedCells="1"/>
  <mergeCells count="11">
    <mergeCell ref="G13:G15"/>
    <mergeCell ref="A16:B16"/>
    <mergeCell ref="B1:F1"/>
    <mergeCell ref="C5:F5"/>
    <mergeCell ref="A7:F7"/>
    <mergeCell ref="A13:A15"/>
    <mergeCell ref="B13:B15"/>
    <mergeCell ref="C13:C15"/>
    <mergeCell ref="D13:D15"/>
    <mergeCell ref="E13:E15"/>
    <mergeCell ref="F13:F15"/>
  </mergeCells>
  <printOptions horizontalCentered="1"/>
  <pageMargins left="0.78740157480314965" right="0.31496062992125984" top="0.43307086614173229" bottom="0.39370078740157483" header="0.23622047244094491" footer="0.19685039370078741"/>
  <pageSetup paperSize="9" scale="70" fitToHeight="0" orientation="portrait" r:id="rId1"/>
  <headerFooter differentFirst="1">
    <oddHeader xml:space="preserve">&amp;R&amp;"Times New Roman,Regular"&amp;8
</oddHeader>
    <firstHeader>&amp;R&amp;"Times New Roman,Regular"&amp;9 21.pielikums Jūrmalas pilsētas domes 
2015.gada 30.jūlija saistošajiem noteikumiem Nr.30
(protokols Nr.13, 5.punkts)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79"/>
  <sheetViews>
    <sheetView tabSelected="1" view="pageLayout" topLeftCell="B1" zoomScaleNormal="100" workbookViewId="0">
      <selection activeCell="H6" sqref="H6"/>
    </sheetView>
  </sheetViews>
  <sheetFormatPr defaultRowHeight="15" outlineLevelCol="1" x14ac:dyDescent="0.25"/>
  <cols>
    <col min="1" max="1" width="5.7109375" customWidth="1"/>
    <col min="2" max="2" width="53.5703125" customWidth="1"/>
    <col min="3" max="3" width="10.85546875" customWidth="1"/>
    <col min="4" max="4" width="12" hidden="1" customWidth="1" outlineLevel="1"/>
    <col min="5" max="5" width="10.42578125" hidden="1" customWidth="1" outlineLevel="1"/>
    <col min="6" max="6" width="10.7109375" customWidth="1" collapsed="1"/>
    <col min="7" max="7" width="37.7109375" hidden="1" customWidth="1" outlineLevel="1"/>
    <col min="8" max="8" width="9.140625" collapsed="1"/>
  </cols>
  <sheetData>
    <row r="1" spans="1:7" s="380" customFormat="1" ht="16.5" x14ac:dyDescent="0.25">
      <c r="C1" s="432"/>
      <c r="D1" s="432"/>
      <c r="E1" s="432"/>
      <c r="F1" s="433" t="s">
        <v>573</v>
      </c>
      <c r="G1" s="432"/>
    </row>
    <row r="2" spans="1:7" s="380" customFormat="1" ht="16.5" x14ac:dyDescent="0.25">
      <c r="B2" s="381"/>
      <c r="C2" s="382"/>
      <c r="D2" s="382"/>
      <c r="E2" s="382"/>
      <c r="F2" s="433" t="s">
        <v>326</v>
      </c>
    </row>
    <row r="3" spans="1:7" s="380" customFormat="1" ht="16.5" x14ac:dyDescent="0.25">
      <c r="B3" s="381"/>
      <c r="C3" s="382"/>
      <c r="D3" s="382"/>
      <c r="E3" s="382"/>
      <c r="F3" s="433" t="s">
        <v>574</v>
      </c>
    </row>
    <row r="4" spans="1:7" s="380" customFormat="1" ht="12" x14ac:dyDescent="0.2">
      <c r="B4" s="381"/>
      <c r="C4" s="382"/>
      <c r="D4" s="382"/>
      <c r="E4" s="382"/>
      <c r="F4" s="382"/>
      <c r="G4" s="383"/>
    </row>
    <row r="5" spans="1:7" s="380" customFormat="1" ht="12" x14ac:dyDescent="0.2">
      <c r="A5" s="381" t="s">
        <v>575</v>
      </c>
      <c r="B5" s="384"/>
      <c r="C5" s="773"/>
      <c r="D5" s="773"/>
    </row>
    <row r="6" spans="1:7" s="380" customFormat="1" ht="12" x14ac:dyDescent="0.2">
      <c r="A6" s="380" t="s">
        <v>576</v>
      </c>
      <c r="B6" s="384"/>
      <c r="C6" s="385"/>
      <c r="D6" s="385"/>
    </row>
    <row r="7" spans="1:7" s="380" customFormat="1" ht="12" x14ac:dyDescent="0.2">
      <c r="B7" s="384"/>
      <c r="C7" s="386"/>
      <c r="D7" s="386"/>
    </row>
    <row r="8" spans="1:7" s="380" customFormat="1" ht="15.75" x14ac:dyDescent="0.25">
      <c r="A8" s="774" t="s">
        <v>327</v>
      </c>
      <c r="B8" s="774"/>
      <c r="C8" s="774"/>
      <c r="D8" s="774"/>
      <c r="E8" s="774"/>
      <c r="F8" s="774"/>
      <c r="G8" s="774"/>
    </row>
    <row r="9" spans="1:7" s="380" customFormat="1" ht="15.75" x14ac:dyDescent="0.25">
      <c r="A9" s="387"/>
      <c r="B9" s="387"/>
      <c r="C9" s="387"/>
      <c r="D9" s="387"/>
      <c r="E9" s="387"/>
      <c r="F9" s="387"/>
      <c r="G9" s="387"/>
    </row>
    <row r="10" spans="1:7" s="380" customFormat="1" ht="18" customHeight="1" x14ac:dyDescent="0.25">
      <c r="A10" s="380" t="s">
        <v>577</v>
      </c>
      <c r="C10" s="775"/>
      <c r="D10" s="775"/>
    </row>
    <row r="11" spans="1:7" s="380" customFormat="1" ht="12" x14ac:dyDescent="0.2">
      <c r="C11" s="388"/>
      <c r="D11" s="388"/>
    </row>
    <row r="12" spans="1:7" s="380" customFormat="1" ht="12" x14ac:dyDescent="0.2">
      <c r="A12" s="380" t="s">
        <v>578</v>
      </c>
      <c r="C12" s="389"/>
      <c r="D12" s="389"/>
    </row>
    <row r="13" spans="1:7" s="380" customFormat="1" ht="12" x14ac:dyDescent="0.2">
      <c r="A13" s="380" t="s">
        <v>579</v>
      </c>
      <c r="C13" s="390"/>
      <c r="D13" s="389"/>
    </row>
    <row r="14" spans="1:7" ht="29.25" customHeight="1" x14ac:dyDescent="0.25">
      <c r="A14" s="776" t="s">
        <v>328</v>
      </c>
      <c r="B14" s="776" t="s">
        <v>329</v>
      </c>
      <c r="C14" s="776" t="s">
        <v>330</v>
      </c>
      <c r="D14" s="777" t="s">
        <v>331</v>
      </c>
      <c r="E14" s="777" t="s">
        <v>332</v>
      </c>
      <c r="F14" s="777" t="s">
        <v>333</v>
      </c>
      <c r="G14" s="777" t="s">
        <v>21</v>
      </c>
    </row>
    <row r="15" spans="1:7" ht="23.25" customHeight="1" x14ac:dyDescent="0.25">
      <c r="A15" s="776"/>
      <c r="B15" s="776"/>
      <c r="C15" s="776"/>
      <c r="D15" s="777"/>
      <c r="E15" s="777"/>
      <c r="F15" s="777"/>
      <c r="G15" s="777"/>
    </row>
    <row r="16" spans="1:7" x14ac:dyDescent="0.25">
      <c r="A16" s="391"/>
      <c r="B16" s="392" t="s">
        <v>334</v>
      </c>
      <c r="C16" s="393"/>
      <c r="D16" s="393">
        <f>D17+D25+D162+D168+D174+D226</f>
        <v>182768</v>
      </c>
      <c r="E16" s="393">
        <f>E17+E25+E162+E168+E174+E226</f>
        <v>3272</v>
      </c>
      <c r="F16" s="393">
        <f>D16+E16</f>
        <v>186040</v>
      </c>
      <c r="G16" s="394"/>
    </row>
    <row r="17" spans="1:10" x14ac:dyDescent="0.25">
      <c r="A17" s="395" t="s">
        <v>35</v>
      </c>
      <c r="B17" s="396" t="s">
        <v>335</v>
      </c>
      <c r="C17" s="397"/>
      <c r="D17" s="398">
        <f>SUM(D18:D24)</f>
        <v>2679</v>
      </c>
      <c r="E17" s="398">
        <f>SUM(E18:E24)</f>
        <v>0</v>
      </c>
      <c r="F17" s="398">
        <f>SUM(F18:F24)</f>
        <v>2679</v>
      </c>
      <c r="G17" s="394"/>
    </row>
    <row r="18" spans="1:10" x14ac:dyDescent="0.25">
      <c r="A18" s="780" t="s">
        <v>336</v>
      </c>
      <c r="B18" s="781" t="s">
        <v>337</v>
      </c>
      <c r="C18" s="399">
        <v>2314</v>
      </c>
      <c r="D18" s="400">
        <v>214</v>
      </c>
      <c r="E18" s="400"/>
      <c r="F18" s="400">
        <f t="shared" ref="F18:F81" si="0">D18+E18</f>
        <v>214</v>
      </c>
      <c r="G18" s="394"/>
      <c r="I18" s="434"/>
      <c r="J18" s="435"/>
    </row>
    <row r="19" spans="1:10" x14ac:dyDescent="0.25">
      <c r="A19" s="780"/>
      <c r="B19" s="781"/>
      <c r="C19" s="399">
        <v>2363</v>
      </c>
      <c r="D19" s="400">
        <v>200</v>
      </c>
      <c r="E19" s="400"/>
      <c r="F19" s="400">
        <f t="shared" si="0"/>
        <v>200</v>
      </c>
      <c r="G19" s="394"/>
      <c r="I19" s="434"/>
      <c r="J19" s="435"/>
    </row>
    <row r="20" spans="1:10" x14ac:dyDescent="0.25">
      <c r="A20" s="778" t="s">
        <v>338</v>
      </c>
      <c r="B20" s="779" t="s">
        <v>339</v>
      </c>
      <c r="C20" s="399">
        <v>2314</v>
      </c>
      <c r="D20" s="400">
        <v>250</v>
      </c>
      <c r="E20" s="400"/>
      <c r="F20" s="400">
        <f t="shared" si="0"/>
        <v>250</v>
      </c>
      <c r="G20" s="394"/>
      <c r="I20" s="434"/>
      <c r="J20" s="435"/>
    </row>
    <row r="21" spans="1:10" x14ac:dyDescent="0.25">
      <c r="A21" s="778"/>
      <c r="B21" s="779"/>
      <c r="C21" s="401">
        <v>2363</v>
      </c>
      <c r="D21" s="400">
        <v>200</v>
      </c>
      <c r="E21" s="400"/>
      <c r="F21" s="400">
        <f t="shared" si="0"/>
        <v>200</v>
      </c>
      <c r="G21" s="394"/>
      <c r="I21" s="434"/>
      <c r="J21" s="435"/>
    </row>
    <row r="22" spans="1:10" x14ac:dyDescent="0.25">
      <c r="A22" s="778" t="s">
        <v>340</v>
      </c>
      <c r="B22" s="779" t="s">
        <v>341</v>
      </c>
      <c r="C22" s="402">
        <v>1150</v>
      </c>
      <c r="D22" s="403">
        <v>250</v>
      </c>
      <c r="E22" s="403"/>
      <c r="F22" s="403">
        <f t="shared" si="0"/>
        <v>250</v>
      </c>
      <c r="G22" s="394"/>
      <c r="I22" s="434"/>
      <c r="J22" s="435"/>
    </row>
    <row r="23" spans="1:10" x14ac:dyDescent="0.25">
      <c r="A23" s="778"/>
      <c r="B23" s="779"/>
      <c r="C23" s="402">
        <v>1210</v>
      </c>
      <c r="D23" s="403">
        <v>65</v>
      </c>
      <c r="E23" s="403"/>
      <c r="F23" s="403">
        <f t="shared" si="0"/>
        <v>65</v>
      </c>
      <c r="G23" s="394"/>
      <c r="I23" s="434"/>
      <c r="J23" s="435"/>
    </row>
    <row r="24" spans="1:10" x14ac:dyDescent="0.25">
      <c r="A24" s="778"/>
      <c r="B24" s="779"/>
      <c r="C24" s="399">
        <v>2314</v>
      </c>
      <c r="D24" s="404">
        <v>1500</v>
      </c>
      <c r="E24" s="404"/>
      <c r="F24" s="404">
        <f t="shared" si="0"/>
        <v>1500</v>
      </c>
      <c r="G24" s="394"/>
      <c r="I24" s="434"/>
      <c r="J24" s="435"/>
    </row>
    <row r="25" spans="1:10" x14ac:dyDescent="0.25">
      <c r="A25" s="395" t="s">
        <v>342</v>
      </c>
      <c r="B25" s="396" t="s">
        <v>343</v>
      </c>
      <c r="C25" s="405"/>
      <c r="D25" s="406">
        <f>D26+D52+D73+D78+D83+D140+D157</f>
        <v>47724</v>
      </c>
      <c r="E25" s="406">
        <f>E26+E52+E73+E78+E83+E140+E157</f>
        <v>0</v>
      </c>
      <c r="F25" s="406">
        <f>F26+F52+F73+F78+F83+F140+F157</f>
        <v>47724</v>
      </c>
      <c r="G25" s="394"/>
      <c r="I25" s="434"/>
      <c r="J25" s="435"/>
    </row>
    <row r="26" spans="1:10" x14ac:dyDescent="0.25">
      <c r="A26" s="395" t="s">
        <v>344</v>
      </c>
      <c r="B26" s="396" t="s">
        <v>345</v>
      </c>
      <c r="C26" s="405"/>
      <c r="D26" s="406">
        <f>SUM(D27:D51)</f>
        <v>3833</v>
      </c>
      <c r="E26" s="406">
        <f>SUM(E27:E51)</f>
        <v>0</v>
      </c>
      <c r="F26" s="406">
        <f>SUM(F27:F51)</f>
        <v>3833</v>
      </c>
      <c r="G26" s="394"/>
      <c r="I26" s="434"/>
      <c r="J26" s="435"/>
    </row>
    <row r="27" spans="1:10" x14ac:dyDescent="0.25">
      <c r="A27" s="778" t="s">
        <v>346</v>
      </c>
      <c r="B27" s="779" t="s">
        <v>347</v>
      </c>
      <c r="C27" s="402">
        <v>1150</v>
      </c>
      <c r="D27" s="407">
        <v>140</v>
      </c>
      <c r="E27" s="407"/>
      <c r="F27" s="407">
        <f t="shared" si="0"/>
        <v>140</v>
      </c>
      <c r="G27" s="394"/>
      <c r="I27" s="434"/>
      <c r="J27" s="435"/>
    </row>
    <row r="28" spans="1:10" x14ac:dyDescent="0.25">
      <c r="A28" s="778"/>
      <c r="B28" s="779"/>
      <c r="C28" s="402">
        <v>1210</v>
      </c>
      <c r="D28" s="407">
        <v>34</v>
      </c>
      <c r="E28" s="407"/>
      <c r="F28" s="407">
        <f t="shared" si="0"/>
        <v>34</v>
      </c>
      <c r="G28" s="394"/>
      <c r="I28" s="434"/>
      <c r="J28" s="435"/>
    </row>
    <row r="29" spans="1:10" x14ac:dyDescent="0.25">
      <c r="A29" s="778"/>
      <c r="B29" s="779"/>
      <c r="C29" s="402">
        <v>2363</v>
      </c>
      <c r="D29" s="407">
        <v>50</v>
      </c>
      <c r="E29" s="407"/>
      <c r="F29" s="407">
        <f t="shared" si="0"/>
        <v>50</v>
      </c>
      <c r="G29" s="394"/>
      <c r="I29" s="434"/>
      <c r="J29" s="435"/>
    </row>
    <row r="30" spans="1:10" x14ac:dyDescent="0.25">
      <c r="A30" s="778"/>
      <c r="B30" s="779"/>
      <c r="C30" s="399">
        <v>2314</v>
      </c>
      <c r="D30" s="407">
        <v>150</v>
      </c>
      <c r="E30" s="407"/>
      <c r="F30" s="407">
        <f t="shared" si="0"/>
        <v>150</v>
      </c>
      <c r="G30" s="394"/>
      <c r="I30" s="434"/>
      <c r="J30" s="435"/>
    </row>
    <row r="31" spans="1:10" x14ac:dyDescent="0.25">
      <c r="A31" s="408" t="s">
        <v>348</v>
      </c>
      <c r="B31" s="409" t="s">
        <v>349</v>
      </c>
      <c r="C31" s="399">
        <v>2314</v>
      </c>
      <c r="D31" s="407">
        <v>80</v>
      </c>
      <c r="E31" s="407"/>
      <c r="F31" s="407">
        <f t="shared" si="0"/>
        <v>80</v>
      </c>
      <c r="G31" s="394"/>
      <c r="I31" s="434"/>
      <c r="J31" s="435"/>
    </row>
    <row r="32" spans="1:10" x14ac:dyDescent="0.25">
      <c r="A32" s="778" t="s">
        <v>350</v>
      </c>
      <c r="B32" s="779" t="s">
        <v>351</v>
      </c>
      <c r="C32" s="399">
        <v>2314</v>
      </c>
      <c r="D32" s="407">
        <v>80</v>
      </c>
      <c r="E32" s="407"/>
      <c r="F32" s="407">
        <f t="shared" si="0"/>
        <v>80</v>
      </c>
      <c r="G32" s="394"/>
      <c r="I32" s="434"/>
      <c r="J32" s="435"/>
    </row>
    <row r="33" spans="1:10" x14ac:dyDescent="0.25">
      <c r="A33" s="778"/>
      <c r="B33" s="779"/>
      <c r="C33" s="402">
        <v>1150</v>
      </c>
      <c r="D33" s="407">
        <v>140</v>
      </c>
      <c r="E33" s="407"/>
      <c r="F33" s="407">
        <f t="shared" si="0"/>
        <v>140</v>
      </c>
      <c r="G33" s="394"/>
      <c r="I33" s="434"/>
      <c r="J33" s="435"/>
    </row>
    <row r="34" spans="1:10" x14ac:dyDescent="0.25">
      <c r="A34" s="778"/>
      <c r="B34" s="779"/>
      <c r="C34" s="402">
        <v>1210</v>
      </c>
      <c r="D34" s="407">
        <v>34</v>
      </c>
      <c r="E34" s="407"/>
      <c r="F34" s="407">
        <f t="shared" si="0"/>
        <v>34</v>
      </c>
      <c r="G34" s="394"/>
      <c r="I34" s="434"/>
      <c r="J34" s="435"/>
    </row>
    <row r="35" spans="1:10" x14ac:dyDescent="0.25">
      <c r="A35" s="778" t="s">
        <v>352</v>
      </c>
      <c r="B35" s="779" t="s">
        <v>353</v>
      </c>
      <c r="C35" s="402">
        <v>2314</v>
      </c>
      <c r="D35" s="407">
        <v>35</v>
      </c>
      <c r="E35" s="407"/>
      <c r="F35" s="407">
        <f t="shared" si="0"/>
        <v>35</v>
      </c>
      <c r="G35" s="394"/>
      <c r="I35" s="434"/>
      <c r="J35" s="435"/>
    </row>
    <row r="36" spans="1:10" x14ac:dyDescent="0.25">
      <c r="A36" s="778"/>
      <c r="B36" s="779"/>
      <c r="C36" s="399">
        <v>2314</v>
      </c>
      <c r="D36" s="407">
        <v>650</v>
      </c>
      <c r="E36" s="407"/>
      <c r="F36" s="407">
        <f t="shared" si="0"/>
        <v>650</v>
      </c>
      <c r="G36" s="394"/>
      <c r="I36" s="434"/>
      <c r="J36" s="435"/>
    </row>
    <row r="37" spans="1:10" x14ac:dyDescent="0.25">
      <c r="A37" s="778" t="s">
        <v>354</v>
      </c>
      <c r="B37" s="779" t="s">
        <v>355</v>
      </c>
      <c r="C37" s="402">
        <v>2264</v>
      </c>
      <c r="D37" s="407">
        <v>250</v>
      </c>
      <c r="E37" s="407"/>
      <c r="F37" s="407">
        <f t="shared" si="0"/>
        <v>250</v>
      </c>
      <c r="G37" s="394"/>
      <c r="I37" s="434"/>
      <c r="J37" s="435"/>
    </row>
    <row r="38" spans="1:10" x14ac:dyDescent="0.25">
      <c r="A38" s="778"/>
      <c r="B38" s="779"/>
      <c r="C38" s="402">
        <v>2363</v>
      </c>
      <c r="D38" s="407">
        <v>250</v>
      </c>
      <c r="E38" s="407"/>
      <c r="F38" s="407">
        <f t="shared" si="0"/>
        <v>250</v>
      </c>
      <c r="G38" s="394"/>
      <c r="I38" s="434"/>
      <c r="J38" s="435"/>
    </row>
    <row r="39" spans="1:10" x14ac:dyDescent="0.25">
      <c r="A39" s="778"/>
      <c r="B39" s="779"/>
      <c r="C39" s="399">
        <v>2314</v>
      </c>
      <c r="D39" s="407">
        <v>200</v>
      </c>
      <c r="E39" s="407"/>
      <c r="F39" s="407">
        <f t="shared" si="0"/>
        <v>200</v>
      </c>
      <c r="G39" s="394"/>
      <c r="I39" s="434"/>
      <c r="J39" s="435"/>
    </row>
    <row r="40" spans="1:10" x14ac:dyDescent="0.25">
      <c r="A40" s="408" t="s">
        <v>356</v>
      </c>
      <c r="B40" s="409" t="s">
        <v>357</v>
      </c>
      <c r="C40" s="399">
        <v>2314</v>
      </c>
      <c r="D40" s="407">
        <v>250</v>
      </c>
      <c r="E40" s="407"/>
      <c r="F40" s="407">
        <f t="shared" si="0"/>
        <v>250</v>
      </c>
      <c r="G40" s="394"/>
      <c r="I40" s="434"/>
      <c r="J40" s="435"/>
    </row>
    <row r="41" spans="1:10" x14ac:dyDescent="0.25">
      <c r="A41" s="408" t="s">
        <v>358</v>
      </c>
      <c r="B41" s="409" t="s">
        <v>359</v>
      </c>
      <c r="C41" s="399">
        <v>2314</v>
      </c>
      <c r="D41" s="407">
        <v>100</v>
      </c>
      <c r="E41" s="407"/>
      <c r="F41" s="407">
        <f t="shared" si="0"/>
        <v>100</v>
      </c>
      <c r="G41" s="394"/>
      <c r="I41" s="434"/>
      <c r="J41" s="435"/>
    </row>
    <row r="42" spans="1:10" x14ac:dyDescent="0.25">
      <c r="A42" s="778" t="s">
        <v>360</v>
      </c>
      <c r="B42" s="782" t="s">
        <v>361</v>
      </c>
      <c r="C42" s="402">
        <v>2264</v>
      </c>
      <c r="D42" s="407">
        <v>100</v>
      </c>
      <c r="E42" s="407"/>
      <c r="F42" s="407">
        <f t="shared" si="0"/>
        <v>100</v>
      </c>
      <c r="G42" s="394"/>
      <c r="I42" s="434"/>
      <c r="J42" s="435"/>
    </row>
    <row r="43" spans="1:10" x14ac:dyDescent="0.25">
      <c r="A43" s="778"/>
      <c r="B43" s="782"/>
      <c r="C43" s="399">
        <v>2314</v>
      </c>
      <c r="D43" s="407">
        <v>180</v>
      </c>
      <c r="E43" s="407"/>
      <c r="F43" s="407">
        <f t="shared" si="0"/>
        <v>180</v>
      </c>
      <c r="G43" s="394"/>
      <c r="I43" s="434"/>
      <c r="J43" s="435"/>
    </row>
    <row r="44" spans="1:10" x14ac:dyDescent="0.25">
      <c r="A44" s="778" t="s">
        <v>362</v>
      </c>
      <c r="B44" s="782" t="s">
        <v>363</v>
      </c>
      <c r="C44" s="402">
        <v>2264</v>
      </c>
      <c r="D44" s="407">
        <v>100</v>
      </c>
      <c r="E44" s="407"/>
      <c r="F44" s="407">
        <f t="shared" si="0"/>
        <v>100</v>
      </c>
      <c r="G44" s="394"/>
      <c r="I44" s="434"/>
      <c r="J44" s="435"/>
    </row>
    <row r="45" spans="1:10" x14ac:dyDescent="0.25">
      <c r="A45" s="778"/>
      <c r="B45" s="782"/>
      <c r="C45" s="399">
        <v>2314</v>
      </c>
      <c r="D45" s="407">
        <v>120</v>
      </c>
      <c r="E45" s="407"/>
      <c r="F45" s="407">
        <f t="shared" si="0"/>
        <v>120</v>
      </c>
      <c r="G45" s="394"/>
      <c r="I45" s="434"/>
      <c r="J45" s="435"/>
    </row>
    <row r="46" spans="1:10" x14ac:dyDescent="0.25">
      <c r="A46" s="408" t="s">
        <v>364</v>
      </c>
      <c r="B46" s="409" t="s">
        <v>365</v>
      </c>
      <c r="C46" s="399">
        <v>2314</v>
      </c>
      <c r="D46" s="407">
        <v>150</v>
      </c>
      <c r="E46" s="407"/>
      <c r="F46" s="407">
        <f t="shared" si="0"/>
        <v>150</v>
      </c>
      <c r="G46" s="394"/>
      <c r="I46" s="434"/>
      <c r="J46" s="435"/>
    </row>
    <row r="47" spans="1:10" x14ac:dyDescent="0.25">
      <c r="A47" s="778" t="s">
        <v>366</v>
      </c>
      <c r="B47" s="782" t="s">
        <v>367</v>
      </c>
      <c r="C47" s="402">
        <v>2264</v>
      </c>
      <c r="D47" s="407">
        <v>100</v>
      </c>
      <c r="E47" s="407"/>
      <c r="F47" s="407">
        <f t="shared" si="0"/>
        <v>100</v>
      </c>
      <c r="G47" s="394"/>
      <c r="I47" s="434"/>
      <c r="J47" s="435"/>
    </row>
    <row r="48" spans="1:10" x14ac:dyDescent="0.25">
      <c r="A48" s="778"/>
      <c r="B48" s="782"/>
      <c r="C48" s="399">
        <v>2314</v>
      </c>
      <c r="D48" s="407">
        <v>120</v>
      </c>
      <c r="E48" s="407"/>
      <c r="F48" s="407">
        <f t="shared" si="0"/>
        <v>120</v>
      </c>
      <c r="G48" s="394"/>
      <c r="I48" s="434"/>
      <c r="J48" s="435"/>
    </row>
    <row r="49" spans="1:10" x14ac:dyDescent="0.25">
      <c r="A49" s="408" t="s">
        <v>368</v>
      </c>
      <c r="B49" s="409" t="s">
        <v>369</v>
      </c>
      <c r="C49" s="399">
        <v>2314</v>
      </c>
      <c r="D49" s="407">
        <v>120</v>
      </c>
      <c r="E49" s="407"/>
      <c r="F49" s="407">
        <f t="shared" si="0"/>
        <v>120</v>
      </c>
      <c r="G49" s="394"/>
      <c r="I49" s="434"/>
      <c r="J49" s="435"/>
    </row>
    <row r="50" spans="1:10" x14ac:dyDescent="0.25">
      <c r="A50" s="408" t="s">
        <v>370</v>
      </c>
      <c r="B50" s="409" t="s">
        <v>371</v>
      </c>
      <c r="C50" s="401">
        <v>2363</v>
      </c>
      <c r="D50" s="407">
        <v>100</v>
      </c>
      <c r="E50" s="407"/>
      <c r="F50" s="407">
        <f t="shared" si="0"/>
        <v>100</v>
      </c>
      <c r="G50" s="394"/>
      <c r="I50" s="434"/>
      <c r="J50" s="435"/>
    </row>
    <row r="51" spans="1:10" x14ac:dyDescent="0.25">
      <c r="A51" s="408" t="s">
        <v>372</v>
      </c>
      <c r="B51" s="409" t="s">
        <v>373</v>
      </c>
      <c r="C51" s="399">
        <v>2314</v>
      </c>
      <c r="D51" s="407">
        <v>300</v>
      </c>
      <c r="E51" s="407"/>
      <c r="F51" s="407">
        <f t="shared" si="0"/>
        <v>300</v>
      </c>
      <c r="G51" s="394"/>
      <c r="I51" s="434"/>
      <c r="J51" s="435"/>
    </row>
    <row r="52" spans="1:10" x14ac:dyDescent="0.25">
      <c r="A52" s="410" t="s">
        <v>374</v>
      </c>
      <c r="B52" s="411" t="s">
        <v>375</v>
      </c>
      <c r="C52" s="405"/>
      <c r="D52" s="406">
        <f>SUM(D53:D72)</f>
        <v>16621</v>
      </c>
      <c r="E52" s="406">
        <f>SUM(E53:E72)</f>
        <v>0</v>
      </c>
      <c r="F52" s="406">
        <f>SUM(F53:F72)</f>
        <v>16621</v>
      </c>
      <c r="G52" s="394"/>
      <c r="I52" s="434"/>
      <c r="J52" s="435"/>
    </row>
    <row r="53" spans="1:10" x14ac:dyDescent="0.25">
      <c r="A53" s="778" t="s">
        <v>376</v>
      </c>
      <c r="B53" s="782" t="s">
        <v>377</v>
      </c>
      <c r="C53" s="402">
        <v>2363</v>
      </c>
      <c r="D53" s="407">
        <v>300</v>
      </c>
      <c r="E53" s="407"/>
      <c r="F53" s="407">
        <f t="shared" si="0"/>
        <v>300</v>
      </c>
      <c r="G53" s="394"/>
      <c r="I53" s="434"/>
      <c r="J53" s="435"/>
    </row>
    <row r="54" spans="1:10" x14ac:dyDescent="0.25">
      <c r="A54" s="778"/>
      <c r="B54" s="782"/>
      <c r="C54" s="399">
        <v>2314</v>
      </c>
      <c r="D54" s="407">
        <v>600</v>
      </c>
      <c r="E54" s="407"/>
      <c r="F54" s="407">
        <f t="shared" si="0"/>
        <v>600</v>
      </c>
      <c r="G54" s="394"/>
      <c r="I54" s="434"/>
      <c r="J54" s="435"/>
    </row>
    <row r="55" spans="1:10" x14ac:dyDescent="0.25">
      <c r="A55" s="778"/>
      <c r="B55" s="782"/>
      <c r="C55" s="402">
        <v>2264</v>
      </c>
      <c r="D55" s="407">
        <v>214</v>
      </c>
      <c r="E55" s="407"/>
      <c r="F55" s="407">
        <f t="shared" si="0"/>
        <v>214</v>
      </c>
      <c r="G55" s="394"/>
      <c r="I55" s="434"/>
      <c r="J55" s="435"/>
    </row>
    <row r="56" spans="1:10" x14ac:dyDescent="0.25">
      <c r="A56" s="778" t="s">
        <v>378</v>
      </c>
      <c r="B56" s="782" t="s">
        <v>379</v>
      </c>
      <c r="C56" s="399">
        <v>2314</v>
      </c>
      <c r="D56" s="407">
        <v>115</v>
      </c>
      <c r="E56" s="407"/>
      <c r="F56" s="407">
        <f t="shared" si="0"/>
        <v>115</v>
      </c>
      <c r="G56" s="394"/>
      <c r="I56" s="434"/>
      <c r="J56" s="435"/>
    </row>
    <row r="57" spans="1:10" x14ac:dyDescent="0.25">
      <c r="A57" s="778"/>
      <c r="B57" s="782"/>
      <c r="C57" s="402">
        <v>2363</v>
      </c>
      <c r="D57" s="407">
        <v>100</v>
      </c>
      <c r="E57" s="407"/>
      <c r="F57" s="407">
        <f t="shared" si="0"/>
        <v>100</v>
      </c>
      <c r="G57" s="394"/>
      <c r="I57" s="434"/>
      <c r="J57" s="435"/>
    </row>
    <row r="58" spans="1:10" ht="36" x14ac:dyDescent="0.25">
      <c r="A58" s="408" t="s">
        <v>380</v>
      </c>
      <c r="B58" s="412" t="s">
        <v>381</v>
      </c>
      <c r="C58" s="399">
        <v>2314</v>
      </c>
      <c r="D58" s="407">
        <v>72</v>
      </c>
      <c r="E58" s="407"/>
      <c r="F58" s="407">
        <f t="shared" si="0"/>
        <v>72</v>
      </c>
      <c r="G58" s="394"/>
      <c r="I58" s="434"/>
      <c r="J58" s="435"/>
    </row>
    <row r="59" spans="1:10" x14ac:dyDescent="0.25">
      <c r="A59" s="778" t="s">
        <v>382</v>
      </c>
      <c r="B59" s="782" t="s">
        <v>383</v>
      </c>
      <c r="C59" s="399">
        <v>2314</v>
      </c>
      <c r="D59" s="407">
        <v>100</v>
      </c>
      <c r="E59" s="407"/>
      <c r="F59" s="407">
        <f t="shared" si="0"/>
        <v>100</v>
      </c>
      <c r="G59" s="394"/>
      <c r="I59" s="434"/>
      <c r="J59" s="435"/>
    </row>
    <row r="60" spans="1:10" x14ac:dyDescent="0.25">
      <c r="A60" s="778"/>
      <c r="B60" s="782"/>
      <c r="C60" s="402">
        <v>2322</v>
      </c>
      <c r="D60" s="407">
        <v>350</v>
      </c>
      <c r="E60" s="407"/>
      <c r="F60" s="407">
        <f t="shared" si="0"/>
        <v>350</v>
      </c>
      <c r="G60" s="394"/>
      <c r="I60" s="434"/>
      <c r="J60" s="435"/>
    </row>
    <row r="61" spans="1:10" x14ac:dyDescent="0.25">
      <c r="A61" s="408" t="s">
        <v>384</v>
      </c>
      <c r="B61" s="409" t="s">
        <v>385</v>
      </c>
      <c r="C61" s="399">
        <v>2314</v>
      </c>
      <c r="D61" s="407">
        <v>100</v>
      </c>
      <c r="E61" s="407"/>
      <c r="F61" s="407">
        <f t="shared" si="0"/>
        <v>100</v>
      </c>
      <c r="G61" s="394"/>
      <c r="I61" s="434"/>
      <c r="J61" s="435"/>
    </row>
    <row r="62" spans="1:10" x14ac:dyDescent="0.25">
      <c r="A62" s="408" t="s">
        <v>386</v>
      </c>
      <c r="B62" s="409" t="s">
        <v>387</v>
      </c>
      <c r="C62" s="399">
        <v>2314</v>
      </c>
      <c r="D62" s="407">
        <v>150</v>
      </c>
      <c r="E62" s="407"/>
      <c r="F62" s="407">
        <f t="shared" si="0"/>
        <v>150</v>
      </c>
      <c r="G62" s="394"/>
      <c r="I62" s="434"/>
      <c r="J62" s="435"/>
    </row>
    <row r="63" spans="1:10" x14ac:dyDescent="0.25">
      <c r="A63" s="408" t="s">
        <v>388</v>
      </c>
      <c r="B63" s="409" t="s">
        <v>389</v>
      </c>
      <c r="C63" s="399">
        <v>2314</v>
      </c>
      <c r="D63" s="407">
        <v>750</v>
      </c>
      <c r="E63" s="407"/>
      <c r="F63" s="407">
        <f t="shared" si="0"/>
        <v>750</v>
      </c>
      <c r="G63" s="394"/>
      <c r="I63" s="434"/>
      <c r="J63" s="435"/>
    </row>
    <row r="64" spans="1:10" x14ac:dyDescent="0.25">
      <c r="A64" s="778" t="s">
        <v>390</v>
      </c>
      <c r="B64" s="779" t="s">
        <v>391</v>
      </c>
      <c r="C64" s="401">
        <v>2279</v>
      </c>
      <c r="D64" s="407">
        <v>1000</v>
      </c>
      <c r="E64" s="407"/>
      <c r="F64" s="407">
        <f t="shared" si="0"/>
        <v>1000</v>
      </c>
      <c r="G64" s="394"/>
      <c r="I64" s="434"/>
      <c r="J64" s="435"/>
    </row>
    <row r="65" spans="1:10" x14ac:dyDescent="0.25">
      <c r="A65" s="778"/>
      <c r="B65" s="779"/>
      <c r="C65" s="401">
        <v>2370</v>
      </c>
      <c r="D65" s="407">
        <v>300</v>
      </c>
      <c r="E65" s="407"/>
      <c r="F65" s="407">
        <f t="shared" si="0"/>
        <v>300</v>
      </c>
      <c r="G65" s="394"/>
      <c r="I65" s="434"/>
      <c r="J65" s="435"/>
    </row>
    <row r="66" spans="1:10" x14ac:dyDescent="0.25">
      <c r="A66" s="778"/>
      <c r="B66" s="779"/>
      <c r="C66" s="399">
        <v>2314</v>
      </c>
      <c r="D66" s="407">
        <v>300</v>
      </c>
      <c r="E66" s="407"/>
      <c r="F66" s="407">
        <f t="shared" si="0"/>
        <v>300</v>
      </c>
      <c r="G66" s="394"/>
      <c r="I66" s="434"/>
      <c r="J66" s="435"/>
    </row>
    <row r="67" spans="1:10" x14ac:dyDescent="0.25">
      <c r="A67" s="778"/>
      <c r="B67" s="779"/>
      <c r="C67" s="401">
        <v>2363</v>
      </c>
      <c r="D67" s="407">
        <v>1000</v>
      </c>
      <c r="E67" s="407"/>
      <c r="F67" s="407">
        <f t="shared" si="0"/>
        <v>1000</v>
      </c>
      <c r="G67" s="394"/>
      <c r="I67" s="434"/>
      <c r="J67" s="435"/>
    </row>
    <row r="68" spans="1:10" x14ac:dyDescent="0.25">
      <c r="A68" s="778"/>
      <c r="B68" s="779"/>
      <c r="C68" s="401">
        <v>1150</v>
      </c>
      <c r="D68" s="407">
        <v>1250</v>
      </c>
      <c r="E68" s="407"/>
      <c r="F68" s="407">
        <f t="shared" si="0"/>
        <v>1250</v>
      </c>
      <c r="G68" s="394"/>
      <c r="I68" s="434"/>
      <c r="J68" s="435"/>
    </row>
    <row r="69" spans="1:10" x14ac:dyDescent="0.25">
      <c r="A69" s="778"/>
      <c r="B69" s="779"/>
      <c r="C69" s="401">
        <v>1210</v>
      </c>
      <c r="D69" s="407">
        <v>300</v>
      </c>
      <c r="E69" s="407"/>
      <c r="F69" s="407">
        <f t="shared" si="0"/>
        <v>300</v>
      </c>
      <c r="G69" s="394"/>
      <c r="I69" s="434"/>
      <c r="J69" s="435"/>
    </row>
    <row r="70" spans="1:10" x14ac:dyDescent="0.25">
      <c r="A70" s="778" t="s">
        <v>392</v>
      </c>
      <c r="B70" s="783" t="s">
        <v>393</v>
      </c>
      <c r="C70" s="399">
        <v>2314</v>
      </c>
      <c r="D70" s="407">
        <v>360</v>
      </c>
      <c r="E70" s="407"/>
      <c r="F70" s="407">
        <f t="shared" si="0"/>
        <v>360</v>
      </c>
      <c r="G70" s="394"/>
      <c r="I70" s="434"/>
      <c r="J70" s="435"/>
    </row>
    <row r="71" spans="1:10" x14ac:dyDescent="0.25">
      <c r="A71" s="778"/>
      <c r="B71" s="783"/>
      <c r="C71" s="402">
        <v>2363</v>
      </c>
      <c r="D71" s="407">
        <v>1260</v>
      </c>
      <c r="E71" s="407"/>
      <c r="F71" s="407">
        <f t="shared" si="0"/>
        <v>1260</v>
      </c>
      <c r="G71" s="394"/>
      <c r="I71" s="434"/>
      <c r="J71" s="435"/>
    </row>
    <row r="72" spans="1:10" ht="24" x14ac:dyDescent="0.25">
      <c r="A72" s="408" t="s">
        <v>394</v>
      </c>
      <c r="B72" s="413" t="s">
        <v>395</v>
      </c>
      <c r="C72" s="402">
        <v>2279</v>
      </c>
      <c r="D72" s="407">
        <v>8000</v>
      </c>
      <c r="E72" s="407"/>
      <c r="F72" s="407">
        <f t="shared" si="0"/>
        <v>8000</v>
      </c>
      <c r="G72" s="394"/>
      <c r="I72" s="434"/>
      <c r="J72" s="435"/>
    </row>
    <row r="73" spans="1:10" x14ac:dyDescent="0.25">
      <c r="A73" s="408"/>
      <c r="B73" s="396" t="s">
        <v>396</v>
      </c>
      <c r="C73" s="414"/>
      <c r="D73" s="415">
        <f>SUM(D74:D77)</f>
        <v>820</v>
      </c>
      <c r="E73" s="415">
        <f>SUM(E74:E77)</f>
        <v>0</v>
      </c>
      <c r="F73" s="415">
        <f>SUM(F74:F77)</f>
        <v>820</v>
      </c>
      <c r="G73" s="394"/>
      <c r="I73" s="434"/>
      <c r="J73" s="435"/>
    </row>
    <row r="74" spans="1:10" x14ac:dyDescent="0.25">
      <c r="A74" s="778" t="s">
        <v>397</v>
      </c>
      <c r="B74" s="782" t="s">
        <v>398</v>
      </c>
      <c r="C74" s="402">
        <v>2311</v>
      </c>
      <c r="D74" s="407">
        <v>50</v>
      </c>
      <c r="E74" s="407"/>
      <c r="F74" s="407">
        <f t="shared" si="0"/>
        <v>50</v>
      </c>
      <c r="G74" s="394"/>
      <c r="I74" s="434"/>
      <c r="J74" s="435"/>
    </row>
    <row r="75" spans="1:10" x14ac:dyDescent="0.25">
      <c r="A75" s="778"/>
      <c r="B75" s="782"/>
      <c r="C75" s="402">
        <v>2314</v>
      </c>
      <c r="D75" s="407">
        <v>250</v>
      </c>
      <c r="E75" s="407"/>
      <c r="F75" s="407">
        <f t="shared" si="0"/>
        <v>250</v>
      </c>
      <c r="G75" s="394"/>
      <c r="I75" s="434"/>
      <c r="J75" s="435"/>
    </row>
    <row r="76" spans="1:10" x14ac:dyDescent="0.25">
      <c r="A76" s="778"/>
      <c r="B76" s="782"/>
      <c r="C76" s="402">
        <v>1150</v>
      </c>
      <c r="D76" s="407">
        <v>420</v>
      </c>
      <c r="E76" s="407"/>
      <c r="F76" s="407">
        <f t="shared" si="0"/>
        <v>420</v>
      </c>
      <c r="G76" s="394"/>
      <c r="I76" s="434"/>
      <c r="J76" s="435"/>
    </row>
    <row r="77" spans="1:10" x14ac:dyDescent="0.25">
      <c r="A77" s="778"/>
      <c r="B77" s="782"/>
      <c r="C77" s="402">
        <v>1210</v>
      </c>
      <c r="D77" s="407">
        <v>100</v>
      </c>
      <c r="E77" s="407"/>
      <c r="F77" s="407">
        <f t="shared" si="0"/>
        <v>100</v>
      </c>
      <c r="G77" s="394"/>
      <c r="I77" s="434"/>
      <c r="J77" s="435"/>
    </row>
    <row r="78" spans="1:10" x14ac:dyDescent="0.25">
      <c r="A78" s="408"/>
      <c r="B78" s="396" t="s">
        <v>399</v>
      </c>
      <c r="C78" s="414"/>
      <c r="D78" s="415">
        <f t="shared" ref="D78:F78" si="1">SUM(D79:D82)</f>
        <v>1550</v>
      </c>
      <c r="E78" s="415">
        <f t="shared" si="1"/>
        <v>0</v>
      </c>
      <c r="F78" s="415">
        <f t="shared" si="1"/>
        <v>1550</v>
      </c>
      <c r="G78" s="394"/>
      <c r="I78" s="434"/>
      <c r="J78" s="435"/>
    </row>
    <row r="79" spans="1:10" x14ac:dyDescent="0.25">
      <c r="A79" s="778" t="s">
        <v>400</v>
      </c>
      <c r="B79" s="783" t="s">
        <v>401</v>
      </c>
      <c r="C79" s="399">
        <v>2314</v>
      </c>
      <c r="D79" s="407">
        <v>150</v>
      </c>
      <c r="E79" s="407"/>
      <c r="F79" s="407">
        <f t="shared" si="0"/>
        <v>150</v>
      </c>
      <c r="G79" s="394"/>
      <c r="I79" s="434"/>
      <c r="J79" s="435"/>
    </row>
    <row r="80" spans="1:10" x14ac:dyDescent="0.25">
      <c r="A80" s="778"/>
      <c r="B80" s="783"/>
      <c r="C80" s="402">
        <v>2370</v>
      </c>
      <c r="D80" s="407">
        <v>350</v>
      </c>
      <c r="E80" s="407"/>
      <c r="F80" s="407">
        <f t="shared" si="0"/>
        <v>350</v>
      </c>
      <c r="G80" s="394"/>
      <c r="I80" s="434"/>
      <c r="J80" s="435"/>
    </row>
    <row r="81" spans="1:10" x14ac:dyDescent="0.25">
      <c r="A81" s="778" t="s">
        <v>402</v>
      </c>
      <c r="B81" s="783" t="s">
        <v>403</v>
      </c>
      <c r="C81" s="402">
        <v>2370</v>
      </c>
      <c r="D81" s="407">
        <v>800</v>
      </c>
      <c r="E81" s="407"/>
      <c r="F81" s="407">
        <f t="shared" si="0"/>
        <v>800</v>
      </c>
      <c r="G81" s="394"/>
      <c r="I81" s="434"/>
      <c r="J81" s="435"/>
    </row>
    <row r="82" spans="1:10" x14ac:dyDescent="0.25">
      <c r="A82" s="778"/>
      <c r="B82" s="783"/>
      <c r="C82" s="399">
        <v>2314</v>
      </c>
      <c r="D82" s="407">
        <v>250</v>
      </c>
      <c r="E82" s="407"/>
      <c r="F82" s="407">
        <f t="shared" ref="F82:F145" si="2">D82+E82</f>
        <v>250</v>
      </c>
      <c r="G82" s="394"/>
      <c r="I82" s="434"/>
      <c r="J82" s="435"/>
    </row>
    <row r="83" spans="1:10" x14ac:dyDescent="0.25">
      <c r="A83" s="408"/>
      <c r="B83" s="416" t="s">
        <v>404</v>
      </c>
      <c r="C83" s="414"/>
      <c r="D83" s="415">
        <f t="shared" ref="D83:F83" si="3">SUM(D84:D139)</f>
        <v>7484</v>
      </c>
      <c r="E83" s="415">
        <f t="shared" si="3"/>
        <v>0</v>
      </c>
      <c r="F83" s="415">
        <f t="shared" si="3"/>
        <v>7484</v>
      </c>
      <c r="G83" s="394"/>
      <c r="I83" s="434"/>
      <c r="J83" s="435"/>
    </row>
    <row r="84" spans="1:10" x14ac:dyDescent="0.25">
      <c r="A84" s="408" t="s">
        <v>405</v>
      </c>
      <c r="B84" s="417" t="s">
        <v>406</v>
      </c>
      <c r="C84" s="399">
        <v>2314</v>
      </c>
      <c r="D84" s="418">
        <v>114</v>
      </c>
      <c r="E84" s="418"/>
      <c r="F84" s="418">
        <f t="shared" si="2"/>
        <v>114</v>
      </c>
      <c r="G84" s="394"/>
      <c r="I84" s="434"/>
      <c r="J84" s="435"/>
    </row>
    <row r="85" spans="1:10" x14ac:dyDescent="0.25">
      <c r="A85" s="778" t="s">
        <v>407</v>
      </c>
      <c r="B85" s="785" t="s">
        <v>408</v>
      </c>
      <c r="C85" s="399">
        <v>2314</v>
      </c>
      <c r="D85" s="418">
        <v>114</v>
      </c>
      <c r="E85" s="418"/>
      <c r="F85" s="418">
        <f t="shared" si="2"/>
        <v>114</v>
      </c>
      <c r="G85" s="394"/>
      <c r="I85" s="434"/>
      <c r="J85" s="435"/>
    </row>
    <row r="86" spans="1:10" x14ac:dyDescent="0.25">
      <c r="A86" s="778"/>
      <c r="B86" s="785"/>
      <c r="C86" s="402">
        <v>1150</v>
      </c>
      <c r="D86" s="418">
        <v>143</v>
      </c>
      <c r="E86" s="418"/>
      <c r="F86" s="418">
        <f t="shared" si="2"/>
        <v>143</v>
      </c>
      <c r="G86" s="394"/>
      <c r="I86" s="434"/>
      <c r="J86" s="435"/>
    </row>
    <row r="87" spans="1:10" x14ac:dyDescent="0.25">
      <c r="A87" s="778"/>
      <c r="B87" s="785"/>
      <c r="C87" s="402">
        <v>1210</v>
      </c>
      <c r="D87" s="418">
        <v>35</v>
      </c>
      <c r="E87" s="418"/>
      <c r="F87" s="418">
        <f t="shared" si="2"/>
        <v>35</v>
      </c>
      <c r="G87" s="394"/>
      <c r="I87" s="434"/>
      <c r="J87" s="435"/>
    </row>
    <row r="88" spans="1:10" x14ac:dyDescent="0.25">
      <c r="A88" s="408" t="s">
        <v>409</v>
      </c>
      <c r="B88" s="417" t="s">
        <v>410</v>
      </c>
      <c r="C88" s="399">
        <v>2314</v>
      </c>
      <c r="D88" s="418">
        <v>143</v>
      </c>
      <c r="E88" s="418"/>
      <c r="F88" s="418">
        <f t="shared" si="2"/>
        <v>143</v>
      </c>
      <c r="G88" s="394"/>
      <c r="I88" s="434"/>
      <c r="J88" s="435"/>
    </row>
    <row r="89" spans="1:10" x14ac:dyDescent="0.25">
      <c r="A89" s="408" t="s">
        <v>411</v>
      </c>
      <c r="B89" s="417" t="s">
        <v>412</v>
      </c>
      <c r="C89" s="399">
        <v>2314</v>
      </c>
      <c r="D89" s="418">
        <v>143</v>
      </c>
      <c r="E89" s="418"/>
      <c r="F89" s="418">
        <f t="shared" si="2"/>
        <v>143</v>
      </c>
      <c r="G89" s="394"/>
      <c r="I89" s="434"/>
      <c r="J89" s="435"/>
    </row>
    <row r="90" spans="1:10" x14ac:dyDescent="0.25">
      <c r="A90" s="408" t="s">
        <v>413</v>
      </c>
      <c r="B90" s="419" t="s">
        <v>414</v>
      </c>
      <c r="C90" s="399">
        <v>2314</v>
      </c>
      <c r="D90" s="418">
        <v>285</v>
      </c>
      <c r="E90" s="418"/>
      <c r="F90" s="418">
        <f t="shared" si="2"/>
        <v>285</v>
      </c>
      <c r="G90" s="394"/>
      <c r="I90" s="434"/>
      <c r="J90" s="435"/>
    </row>
    <row r="91" spans="1:10" x14ac:dyDescent="0.25">
      <c r="A91" s="408" t="s">
        <v>415</v>
      </c>
      <c r="B91" s="417" t="s">
        <v>416</v>
      </c>
      <c r="C91" s="399">
        <v>2314</v>
      </c>
      <c r="D91" s="418">
        <v>114</v>
      </c>
      <c r="E91" s="418"/>
      <c r="F91" s="418">
        <f t="shared" si="2"/>
        <v>114</v>
      </c>
      <c r="G91" s="394"/>
      <c r="I91" s="434"/>
      <c r="J91" s="435"/>
    </row>
    <row r="92" spans="1:10" x14ac:dyDescent="0.25">
      <c r="A92" s="408" t="s">
        <v>417</v>
      </c>
      <c r="B92" s="417" t="s">
        <v>418</v>
      </c>
      <c r="C92" s="399">
        <v>2314</v>
      </c>
      <c r="D92" s="418">
        <v>143</v>
      </c>
      <c r="E92" s="418"/>
      <c r="F92" s="418">
        <f t="shared" si="2"/>
        <v>143</v>
      </c>
      <c r="G92" s="394"/>
      <c r="I92" s="434"/>
      <c r="J92" s="435"/>
    </row>
    <row r="93" spans="1:10" x14ac:dyDescent="0.25">
      <c r="A93" s="408" t="s">
        <v>419</v>
      </c>
      <c r="B93" s="417" t="s">
        <v>420</v>
      </c>
      <c r="C93" s="399">
        <v>2314</v>
      </c>
      <c r="D93" s="418">
        <v>143</v>
      </c>
      <c r="E93" s="418"/>
      <c r="F93" s="418">
        <f t="shared" si="2"/>
        <v>143</v>
      </c>
      <c r="G93" s="394"/>
      <c r="I93" s="434"/>
      <c r="J93" s="435"/>
    </row>
    <row r="94" spans="1:10" x14ac:dyDescent="0.25">
      <c r="A94" s="778" t="s">
        <v>421</v>
      </c>
      <c r="B94" s="784" t="s">
        <v>422</v>
      </c>
      <c r="C94" s="402">
        <v>1150</v>
      </c>
      <c r="D94" s="418">
        <v>86</v>
      </c>
      <c r="E94" s="418"/>
      <c r="F94" s="418">
        <f t="shared" si="2"/>
        <v>86</v>
      </c>
      <c r="G94" s="394"/>
      <c r="I94" s="434"/>
      <c r="J94" s="435"/>
    </row>
    <row r="95" spans="1:10" x14ac:dyDescent="0.25">
      <c r="A95" s="778"/>
      <c r="B95" s="784"/>
      <c r="C95" s="402">
        <v>1210</v>
      </c>
      <c r="D95" s="418">
        <v>21</v>
      </c>
      <c r="E95" s="418"/>
      <c r="F95" s="418">
        <f t="shared" si="2"/>
        <v>21</v>
      </c>
      <c r="G95" s="394"/>
      <c r="I95" s="434"/>
      <c r="J95" s="435"/>
    </row>
    <row r="96" spans="1:10" x14ac:dyDescent="0.25">
      <c r="A96" s="778"/>
      <c r="B96" s="784"/>
      <c r="C96" s="399">
        <v>2314</v>
      </c>
      <c r="D96" s="418">
        <v>100</v>
      </c>
      <c r="E96" s="418"/>
      <c r="F96" s="418">
        <f t="shared" si="2"/>
        <v>100</v>
      </c>
      <c r="G96" s="394"/>
      <c r="I96" s="434"/>
      <c r="J96" s="435"/>
    </row>
    <row r="97" spans="1:10" x14ac:dyDescent="0.25">
      <c r="A97" s="778" t="s">
        <v>423</v>
      </c>
      <c r="B97" s="784" t="s">
        <v>424</v>
      </c>
      <c r="C97" s="402">
        <v>1150</v>
      </c>
      <c r="D97" s="407">
        <v>236</v>
      </c>
      <c r="E97" s="407"/>
      <c r="F97" s="407">
        <f t="shared" si="2"/>
        <v>236</v>
      </c>
      <c r="G97" s="394"/>
      <c r="I97" s="434"/>
      <c r="J97" s="435"/>
    </row>
    <row r="98" spans="1:10" x14ac:dyDescent="0.25">
      <c r="A98" s="778"/>
      <c r="B98" s="784"/>
      <c r="C98" s="402">
        <v>1210</v>
      </c>
      <c r="D98" s="407">
        <v>56</v>
      </c>
      <c r="E98" s="407"/>
      <c r="F98" s="407">
        <f t="shared" si="2"/>
        <v>56</v>
      </c>
      <c r="G98" s="394"/>
      <c r="I98" s="434"/>
      <c r="J98" s="435"/>
    </row>
    <row r="99" spans="1:10" x14ac:dyDescent="0.25">
      <c r="A99" s="778"/>
      <c r="B99" s="784"/>
      <c r="C99" s="399">
        <v>2314</v>
      </c>
      <c r="D99" s="407">
        <v>143</v>
      </c>
      <c r="E99" s="407"/>
      <c r="F99" s="407">
        <f t="shared" si="2"/>
        <v>143</v>
      </c>
      <c r="G99" s="394"/>
      <c r="I99" s="434"/>
      <c r="J99" s="435"/>
    </row>
    <row r="100" spans="1:10" x14ac:dyDescent="0.25">
      <c r="A100" s="778" t="s">
        <v>425</v>
      </c>
      <c r="B100" s="784" t="s">
        <v>426</v>
      </c>
      <c r="C100" s="402">
        <v>1150</v>
      </c>
      <c r="D100" s="418">
        <v>177</v>
      </c>
      <c r="E100" s="418"/>
      <c r="F100" s="418">
        <f t="shared" si="2"/>
        <v>177</v>
      </c>
      <c r="G100" s="394"/>
      <c r="I100" s="434"/>
      <c r="J100" s="435"/>
    </row>
    <row r="101" spans="1:10" x14ac:dyDescent="0.25">
      <c r="A101" s="778"/>
      <c r="B101" s="784"/>
      <c r="C101" s="402">
        <v>1210</v>
      </c>
      <c r="D101" s="418">
        <v>42</v>
      </c>
      <c r="E101" s="418"/>
      <c r="F101" s="418">
        <f t="shared" si="2"/>
        <v>42</v>
      </c>
      <c r="G101" s="394"/>
      <c r="I101" s="434"/>
      <c r="J101" s="435"/>
    </row>
    <row r="102" spans="1:10" x14ac:dyDescent="0.25">
      <c r="A102" s="778"/>
      <c r="B102" s="784"/>
      <c r="C102" s="399">
        <v>2314</v>
      </c>
      <c r="D102" s="418">
        <v>160</v>
      </c>
      <c r="E102" s="418"/>
      <c r="F102" s="418">
        <f t="shared" si="2"/>
        <v>160</v>
      </c>
      <c r="G102" s="394"/>
      <c r="I102" s="434"/>
      <c r="J102" s="435"/>
    </row>
    <row r="103" spans="1:10" x14ac:dyDescent="0.25">
      <c r="A103" s="778" t="s">
        <v>427</v>
      </c>
      <c r="B103" s="784" t="s">
        <v>428</v>
      </c>
      <c r="C103" s="402">
        <v>1150</v>
      </c>
      <c r="D103" s="418">
        <v>236</v>
      </c>
      <c r="E103" s="418"/>
      <c r="F103" s="418">
        <f t="shared" si="2"/>
        <v>236</v>
      </c>
      <c r="G103" s="394"/>
      <c r="I103" s="434"/>
      <c r="J103" s="435"/>
    </row>
    <row r="104" spans="1:10" x14ac:dyDescent="0.25">
      <c r="A104" s="778"/>
      <c r="B104" s="784"/>
      <c r="C104" s="402">
        <v>1210</v>
      </c>
      <c r="D104" s="418">
        <v>56</v>
      </c>
      <c r="E104" s="418"/>
      <c r="F104" s="418">
        <f t="shared" si="2"/>
        <v>56</v>
      </c>
      <c r="G104" s="394"/>
      <c r="I104" s="434"/>
      <c r="J104" s="435"/>
    </row>
    <row r="105" spans="1:10" x14ac:dyDescent="0.25">
      <c r="A105" s="778"/>
      <c r="B105" s="784"/>
      <c r="C105" s="399">
        <v>2314</v>
      </c>
      <c r="D105" s="418">
        <v>143</v>
      </c>
      <c r="E105" s="418"/>
      <c r="F105" s="418">
        <f t="shared" si="2"/>
        <v>143</v>
      </c>
      <c r="G105" s="394"/>
      <c r="I105" s="434"/>
      <c r="J105" s="435"/>
    </row>
    <row r="106" spans="1:10" x14ac:dyDescent="0.25">
      <c r="A106" s="778" t="s">
        <v>429</v>
      </c>
      <c r="B106" s="784" t="s">
        <v>430</v>
      </c>
      <c r="C106" s="402">
        <v>1150</v>
      </c>
      <c r="D106" s="418">
        <v>143</v>
      </c>
      <c r="E106" s="418"/>
      <c r="F106" s="418">
        <f t="shared" si="2"/>
        <v>143</v>
      </c>
      <c r="G106" s="394"/>
      <c r="I106" s="434"/>
      <c r="J106" s="435"/>
    </row>
    <row r="107" spans="1:10" x14ac:dyDescent="0.25">
      <c r="A107" s="778"/>
      <c r="B107" s="784"/>
      <c r="C107" s="402">
        <v>1210</v>
      </c>
      <c r="D107" s="418">
        <v>35</v>
      </c>
      <c r="E107" s="418"/>
      <c r="F107" s="418">
        <f t="shared" si="2"/>
        <v>35</v>
      </c>
      <c r="G107" s="394"/>
      <c r="I107" s="434"/>
      <c r="J107" s="435"/>
    </row>
    <row r="108" spans="1:10" x14ac:dyDescent="0.25">
      <c r="A108" s="778"/>
      <c r="B108" s="784"/>
      <c r="C108" s="399">
        <v>2314</v>
      </c>
      <c r="D108" s="418">
        <v>143</v>
      </c>
      <c r="E108" s="418"/>
      <c r="F108" s="418">
        <f t="shared" si="2"/>
        <v>143</v>
      </c>
      <c r="G108" s="394"/>
      <c r="I108" s="434"/>
      <c r="J108" s="435"/>
    </row>
    <row r="109" spans="1:10" x14ac:dyDescent="0.25">
      <c r="A109" s="778" t="s">
        <v>431</v>
      </c>
      <c r="B109" s="784" t="s">
        <v>432</v>
      </c>
      <c r="C109" s="402">
        <v>1150</v>
      </c>
      <c r="D109" s="418">
        <v>72</v>
      </c>
      <c r="E109" s="418"/>
      <c r="F109" s="418">
        <f t="shared" si="2"/>
        <v>72</v>
      </c>
      <c r="G109" s="394"/>
      <c r="I109" s="434"/>
      <c r="J109" s="435"/>
    </row>
    <row r="110" spans="1:10" x14ac:dyDescent="0.25">
      <c r="A110" s="778"/>
      <c r="B110" s="784"/>
      <c r="C110" s="402">
        <v>1210</v>
      </c>
      <c r="D110" s="418">
        <v>18</v>
      </c>
      <c r="E110" s="418"/>
      <c r="F110" s="418">
        <f t="shared" si="2"/>
        <v>18</v>
      </c>
      <c r="G110" s="394"/>
      <c r="I110" s="434"/>
      <c r="J110" s="435"/>
    </row>
    <row r="111" spans="1:10" x14ac:dyDescent="0.25">
      <c r="A111" s="778"/>
      <c r="B111" s="784"/>
      <c r="C111" s="399">
        <v>2314</v>
      </c>
      <c r="D111" s="418">
        <v>100</v>
      </c>
      <c r="E111" s="418"/>
      <c r="F111" s="418">
        <f t="shared" si="2"/>
        <v>100</v>
      </c>
      <c r="G111" s="394"/>
      <c r="I111" s="434"/>
      <c r="J111" s="435"/>
    </row>
    <row r="112" spans="1:10" x14ac:dyDescent="0.25">
      <c r="A112" s="778" t="s">
        <v>433</v>
      </c>
      <c r="B112" s="784" t="s">
        <v>434</v>
      </c>
      <c r="C112" s="402">
        <v>1150</v>
      </c>
      <c r="D112" s="418">
        <v>236</v>
      </c>
      <c r="E112" s="418"/>
      <c r="F112" s="418">
        <f t="shared" si="2"/>
        <v>236</v>
      </c>
      <c r="G112" s="394"/>
      <c r="I112" s="434"/>
      <c r="J112" s="435"/>
    </row>
    <row r="113" spans="1:10" x14ac:dyDescent="0.25">
      <c r="A113" s="778"/>
      <c r="B113" s="784"/>
      <c r="C113" s="402">
        <v>1210</v>
      </c>
      <c r="D113" s="418">
        <v>56</v>
      </c>
      <c r="E113" s="418"/>
      <c r="F113" s="418">
        <f t="shared" si="2"/>
        <v>56</v>
      </c>
      <c r="G113" s="394"/>
      <c r="I113" s="434"/>
      <c r="J113" s="435"/>
    </row>
    <row r="114" spans="1:10" x14ac:dyDescent="0.25">
      <c r="A114" s="778"/>
      <c r="B114" s="784"/>
      <c r="C114" s="399">
        <v>2314</v>
      </c>
      <c r="D114" s="418">
        <v>143</v>
      </c>
      <c r="E114" s="418"/>
      <c r="F114" s="418">
        <f t="shared" si="2"/>
        <v>143</v>
      </c>
      <c r="G114" s="394"/>
      <c r="I114" s="434"/>
      <c r="J114" s="435"/>
    </row>
    <row r="115" spans="1:10" x14ac:dyDescent="0.25">
      <c r="A115" s="778" t="s">
        <v>435</v>
      </c>
      <c r="B115" s="784" t="s">
        <v>436</v>
      </c>
      <c r="C115" s="402">
        <v>1150</v>
      </c>
      <c r="D115" s="418">
        <v>177</v>
      </c>
      <c r="E115" s="418"/>
      <c r="F115" s="418">
        <f t="shared" si="2"/>
        <v>177</v>
      </c>
      <c r="G115" s="394"/>
      <c r="I115" s="434"/>
      <c r="J115" s="435"/>
    </row>
    <row r="116" spans="1:10" x14ac:dyDescent="0.25">
      <c r="A116" s="778"/>
      <c r="B116" s="784"/>
      <c r="C116" s="402">
        <v>1210</v>
      </c>
      <c r="D116" s="418">
        <v>42</v>
      </c>
      <c r="E116" s="418"/>
      <c r="F116" s="418">
        <f t="shared" si="2"/>
        <v>42</v>
      </c>
      <c r="G116" s="394"/>
      <c r="I116" s="434"/>
      <c r="J116" s="435"/>
    </row>
    <row r="117" spans="1:10" x14ac:dyDescent="0.25">
      <c r="A117" s="778"/>
      <c r="B117" s="784"/>
      <c r="C117" s="399">
        <v>2314</v>
      </c>
      <c r="D117" s="418">
        <v>100</v>
      </c>
      <c r="E117" s="418"/>
      <c r="F117" s="418">
        <f t="shared" si="2"/>
        <v>100</v>
      </c>
      <c r="G117" s="394"/>
      <c r="I117" s="434"/>
      <c r="J117" s="435"/>
    </row>
    <row r="118" spans="1:10" x14ac:dyDescent="0.25">
      <c r="A118" s="778" t="s">
        <v>437</v>
      </c>
      <c r="B118" s="784" t="s">
        <v>438</v>
      </c>
      <c r="C118" s="402">
        <v>1150</v>
      </c>
      <c r="D118" s="418">
        <v>531</v>
      </c>
      <c r="E118" s="418"/>
      <c r="F118" s="418">
        <f t="shared" si="2"/>
        <v>531</v>
      </c>
      <c r="G118" s="394"/>
      <c r="I118" s="434"/>
      <c r="J118" s="435"/>
    </row>
    <row r="119" spans="1:10" x14ac:dyDescent="0.25">
      <c r="A119" s="778"/>
      <c r="B119" s="784"/>
      <c r="C119" s="402">
        <v>1210</v>
      </c>
      <c r="D119" s="418">
        <v>126</v>
      </c>
      <c r="E119" s="418"/>
      <c r="F119" s="418">
        <f t="shared" si="2"/>
        <v>126</v>
      </c>
      <c r="G119" s="394"/>
      <c r="I119" s="434"/>
      <c r="J119" s="435"/>
    </row>
    <row r="120" spans="1:10" x14ac:dyDescent="0.25">
      <c r="A120" s="778"/>
      <c r="B120" s="784"/>
      <c r="C120" s="399">
        <v>2314</v>
      </c>
      <c r="D120" s="418">
        <v>300</v>
      </c>
      <c r="E120" s="418"/>
      <c r="F120" s="418">
        <f t="shared" si="2"/>
        <v>300</v>
      </c>
      <c r="G120" s="394"/>
      <c r="I120" s="434"/>
      <c r="J120" s="435"/>
    </row>
    <row r="121" spans="1:10" x14ac:dyDescent="0.25">
      <c r="A121" s="408" t="s">
        <v>439</v>
      </c>
      <c r="B121" s="417" t="s">
        <v>440</v>
      </c>
      <c r="C121" s="399">
        <v>2314</v>
      </c>
      <c r="D121" s="418">
        <v>129</v>
      </c>
      <c r="E121" s="418"/>
      <c r="F121" s="418">
        <f t="shared" si="2"/>
        <v>129</v>
      </c>
      <c r="G121" s="394"/>
      <c r="I121" s="434"/>
      <c r="J121" s="435"/>
    </row>
    <row r="122" spans="1:10" x14ac:dyDescent="0.25">
      <c r="A122" s="778" t="s">
        <v>441</v>
      </c>
      <c r="B122" s="786" t="s">
        <v>442</v>
      </c>
      <c r="C122" s="399">
        <v>2314</v>
      </c>
      <c r="D122" s="418">
        <v>160</v>
      </c>
      <c r="E122" s="418"/>
      <c r="F122" s="418">
        <f t="shared" si="2"/>
        <v>160</v>
      </c>
      <c r="G122" s="394"/>
      <c r="I122" s="434"/>
      <c r="J122" s="435"/>
    </row>
    <row r="123" spans="1:10" x14ac:dyDescent="0.25">
      <c r="A123" s="778"/>
      <c r="B123" s="786"/>
      <c r="C123" s="402">
        <v>1150</v>
      </c>
      <c r="D123" s="418">
        <v>177</v>
      </c>
      <c r="E123" s="418"/>
      <c r="F123" s="418">
        <f t="shared" si="2"/>
        <v>177</v>
      </c>
      <c r="G123" s="394"/>
      <c r="I123" s="434"/>
      <c r="J123" s="435"/>
    </row>
    <row r="124" spans="1:10" x14ac:dyDescent="0.25">
      <c r="A124" s="778"/>
      <c r="B124" s="786"/>
      <c r="C124" s="402">
        <v>1210</v>
      </c>
      <c r="D124" s="418">
        <v>42</v>
      </c>
      <c r="E124" s="418"/>
      <c r="F124" s="418">
        <f t="shared" si="2"/>
        <v>42</v>
      </c>
      <c r="G124" s="394"/>
      <c r="I124" s="434"/>
      <c r="J124" s="435"/>
    </row>
    <row r="125" spans="1:10" x14ac:dyDescent="0.25">
      <c r="A125" s="778" t="s">
        <v>443</v>
      </c>
      <c r="B125" s="786" t="s">
        <v>444</v>
      </c>
      <c r="C125" s="399">
        <v>2314</v>
      </c>
      <c r="D125" s="418">
        <v>143</v>
      </c>
      <c r="E125" s="418"/>
      <c r="F125" s="418">
        <f t="shared" si="2"/>
        <v>143</v>
      </c>
      <c r="G125" s="394"/>
      <c r="I125" s="434"/>
      <c r="J125" s="435"/>
    </row>
    <row r="126" spans="1:10" x14ac:dyDescent="0.25">
      <c r="A126" s="778"/>
      <c r="B126" s="786"/>
      <c r="C126" s="402">
        <v>1150</v>
      </c>
      <c r="D126" s="418">
        <v>236</v>
      </c>
      <c r="E126" s="418"/>
      <c r="F126" s="418">
        <f t="shared" si="2"/>
        <v>236</v>
      </c>
      <c r="G126" s="394"/>
      <c r="I126" s="434"/>
      <c r="J126" s="435"/>
    </row>
    <row r="127" spans="1:10" x14ac:dyDescent="0.25">
      <c r="A127" s="778"/>
      <c r="B127" s="786"/>
      <c r="C127" s="402">
        <v>1210</v>
      </c>
      <c r="D127" s="418">
        <v>56</v>
      </c>
      <c r="E127" s="418"/>
      <c r="F127" s="418">
        <f t="shared" si="2"/>
        <v>56</v>
      </c>
      <c r="G127" s="394"/>
      <c r="I127" s="434"/>
      <c r="J127" s="435"/>
    </row>
    <row r="128" spans="1:10" x14ac:dyDescent="0.25">
      <c r="A128" s="778" t="s">
        <v>445</v>
      </c>
      <c r="B128" s="786" t="s">
        <v>446</v>
      </c>
      <c r="C128" s="399">
        <v>2314</v>
      </c>
      <c r="D128" s="418">
        <v>143</v>
      </c>
      <c r="E128" s="418"/>
      <c r="F128" s="418">
        <f t="shared" si="2"/>
        <v>143</v>
      </c>
      <c r="G128" s="394"/>
      <c r="I128" s="434"/>
      <c r="J128" s="435"/>
    </row>
    <row r="129" spans="1:10" x14ac:dyDescent="0.25">
      <c r="A129" s="778"/>
      <c r="B129" s="786"/>
      <c r="C129" s="402">
        <v>1150</v>
      </c>
      <c r="D129" s="418">
        <v>236</v>
      </c>
      <c r="E129" s="418"/>
      <c r="F129" s="418">
        <f t="shared" si="2"/>
        <v>236</v>
      </c>
      <c r="G129" s="394"/>
      <c r="I129" s="434"/>
      <c r="J129" s="435"/>
    </row>
    <row r="130" spans="1:10" x14ac:dyDescent="0.25">
      <c r="A130" s="778"/>
      <c r="B130" s="786"/>
      <c r="C130" s="402">
        <v>1210</v>
      </c>
      <c r="D130" s="418">
        <v>56</v>
      </c>
      <c r="E130" s="418"/>
      <c r="F130" s="418">
        <f t="shared" si="2"/>
        <v>56</v>
      </c>
      <c r="G130" s="394"/>
      <c r="I130" s="434"/>
      <c r="J130" s="435"/>
    </row>
    <row r="131" spans="1:10" x14ac:dyDescent="0.25">
      <c r="A131" s="778" t="s">
        <v>447</v>
      </c>
      <c r="B131" s="786" t="s">
        <v>448</v>
      </c>
      <c r="C131" s="399">
        <v>2314</v>
      </c>
      <c r="D131" s="418">
        <v>143</v>
      </c>
      <c r="E131" s="418"/>
      <c r="F131" s="418">
        <f t="shared" si="2"/>
        <v>143</v>
      </c>
      <c r="G131" s="394"/>
      <c r="I131" s="434"/>
      <c r="J131" s="435"/>
    </row>
    <row r="132" spans="1:10" x14ac:dyDescent="0.25">
      <c r="A132" s="778"/>
      <c r="B132" s="786"/>
      <c r="C132" s="402">
        <v>1150</v>
      </c>
      <c r="D132" s="418">
        <v>236</v>
      </c>
      <c r="E132" s="418"/>
      <c r="F132" s="418">
        <f t="shared" si="2"/>
        <v>236</v>
      </c>
      <c r="G132" s="394"/>
      <c r="I132" s="434"/>
      <c r="J132" s="435"/>
    </row>
    <row r="133" spans="1:10" x14ac:dyDescent="0.25">
      <c r="A133" s="778"/>
      <c r="B133" s="786"/>
      <c r="C133" s="402">
        <v>1210</v>
      </c>
      <c r="D133" s="418">
        <v>56</v>
      </c>
      <c r="E133" s="418"/>
      <c r="F133" s="418">
        <f t="shared" si="2"/>
        <v>56</v>
      </c>
      <c r="G133" s="394"/>
      <c r="I133" s="434"/>
      <c r="J133" s="435"/>
    </row>
    <row r="134" spans="1:10" x14ac:dyDescent="0.25">
      <c r="A134" s="778" t="s">
        <v>449</v>
      </c>
      <c r="B134" s="786" t="s">
        <v>450</v>
      </c>
      <c r="C134" s="399">
        <v>2314</v>
      </c>
      <c r="D134" s="418">
        <v>160</v>
      </c>
      <c r="E134" s="418"/>
      <c r="F134" s="418">
        <f t="shared" si="2"/>
        <v>160</v>
      </c>
      <c r="G134" s="394"/>
      <c r="I134" s="434"/>
      <c r="J134" s="435"/>
    </row>
    <row r="135" spans="1:10" x14ac:dyDescent="0.25">
      <c r="A135" s="778"/>
      <c r="B135" s="786"/>
      <c r="C135" s="402">
        <v>1150</v>
      </c>
      <c r="D135" s="418">
        <v>177</v>
      </c>
      <c r="E135" s="418"/>
      <c r="F135" s="418">
        <f t="shared" si="2"/>
        <v>177</v>
      </c>
      <c r="G135" s="394"/>
      <c r="I135" s="434"/>
      <c r="J135" s="435"/>
    </row>
    <row r="136" spans="1:10" x14ac:dyDescent="0.25">
      <c r="A136" s="778"/>
      <c r="B136" s="786"/>
      <c r="C136" s="402">
        <v>1210</v>
      </c>
      <c r="D136" s="418">
        <v>42</v>
      </c>
      <c r="E136" s="418"/>
      <c r="F136" s="418">
        <f t="shared" si="2"/>
        <v>42</v>
      </c>
      <c r="G136" s="394"/>
      <c r="I136" s="434"/>
      <c r="J136" s="435"/>
    </row>
    <row r="137" spans="1:10" x14ac:dyDescent="0.25">
      <c r="A137" s="778" t="s">
        <v>451</v>
      </c>
      <c r="B137" s="786" t="s">
        <v>452</v>
      </c>
      <c r="C137" s="399">
        <v>2314</v>
      </c>
      <c r="D137" s="418">
        <v>129</v>
      </c>
      <c r="E137" s="418"/>
      <c r="F137" s="418">
        <f t="shared" si="2"/>
        <v>129</v>
      </c>
      <c r="G137" s="394"/>
      <c r="I137" s="434"/>
      <c r="J137" s="435"/>
    </row>
    <row r="138" spans="1:10" x14ac:dyDescent="0.25">
      <c r="A138" s="778"/>
      <c r="B138" s="786"/>
      <c r="C138" s="402">
        <v>1150</v>
      </c>
      <c r="D138" s="418">
        <v>86</v>
      </c>
      <c r="E138" s="418"/>
      <c r="F138" s="418">
        <f t="shared" si="2"/>
        <v>86</v>
      </c>
      <c r="G138" s="394"/>
      <c r="I138" s="434"/>
      <c r="J138" s="435"/>
    </row>
    <row r="139" spans="1:10" x14ac:dyDescent="0.25">
      <c r="A139" s="778"/>
      <c r="B139" s="786"/>
      <c r="C139" s="402">
        <v>1210</v>
      </c>
      <c r="D139" s="418">
        <v>22</v>
      </c>
      <c r="E139" s="418"/>
      <c r="F139" s="418">
        <f t="shared" si="2"/>
        <v>22</v>
      </c>
      <c r="G139" s="394"/>
      <c r="I139" s="434"/>
      <c r="J139" s="435"/>
    </row>
    <row r="140" spans="1:10" x14ac:dyDescent="0.25">
      <c r="A140" s="408"/>
      <c r="B140" s="416" t="s">
        <v>453</v>
      </c>
      <c r="C140" s="414"/>
      <c r="D140" s="415">
        <f>SUM(D141:D156)</f>
        <v>9216</v>
      </c>
      <c r="E140" s="415">
        <f>SUM(E141:E156)</f>
        <v>0</v>
      </c>
      <c r="F140" s="415">
        <f>SUM(F141:F156)</f>
        <v>9216</v>
      </c>
      <c r="G140" s="394"/>
      <c r="I140" s="434"/>
      <c r="J140" s="435"/>
    </row>
    <row r="141" spans="1:10" x14ac:dyDescent="0.25">
      <c r="A141" s="408" t="s">
        <v>454</v>
      </c>
      <c r="B141" s="417" t="s">
        <v>455</v>
      </c>
      <c r="C141" s="399">
        <v>2314</v>
      </c>
      <c r="D141" s="418">
        <v>170</v>
      </c>
      <c r="E141" s="418"/>
      <c r="F141" s="418">
        <f t="shared" si="2"/>
        <v>170</v>
      </c>
      <c r="G141" s="394"/>
      <c r="I141" s="434"/>
      <c r="J141" s="435"/>
    </row>
    <row r="142" spans="1:10" x14ac:dyDescent="0.25">
      <c r="A142" s="408" t="s">
        <v>456</v>
      </c>
      <c r="B142" s="417" t="s">
        <v>457</v>
      </c>
      <c r="C142" s="399">
        <v>2314</v>
      </c>
      <c r="D142" s="418">
        <v>143</v>
      </c>
      <c r="E142" s="418"/>
      <c r="F142" s="418">
        <f t="shared" si="2"/>
        <v>143</v>
      </c>
      <c r="G142" s="394"/>
      <c r="I142" s="434"/>
      <c r="J142" s="435"/>
    </row>
    <row r="143" spans="1:10" x14ac:dyDescent="0.25">
      <c r="A143" s="408" t="s">
        <v>458</v>
      </c>
      <c r="B143" s="417" t="s">
        <v>459</v>
      </c>
      <c r="C143" s="399">
        <v>2314</v>
      </c>
      <c r="D143" s="418">
        <v>171</v>
      </c>
      <c r="E143" s="418"/>
      <c r="F143" s="418">
        <f t="shared" si="2"/>
        <v>171</v>
      </c>
      <c r="G143" s="394"/>
      <c r="I143" s="434"/>
      <c r="J143" s="435"/>
    </row>
    <row r="144" spans="1:10" x14ac:dyDescent="0.25">
      <c r="A144" s="408" t="s">
        <v>460</v>
      </c>
      <c r="B144" s="417" t="s">
        <v>461</v>
      </c>
      <c r="C144" s="399">
        <v>2314</v>
      </c>
      <c r="D144" s="418">
        <v>143</v>
      </c>
      <c r="E144" s="418"/>
      <c r="F144" s="418">
        <f t="shared" si="2"/>
        <v>143</v>
      </c>
      <c r="G144" s="394"/>
      <c r="I144" s="434"/>
      <c r="J144" s="435"/>
    </row>
    <row r="145" spans="1:10" x14ac:dyDescent="0.25">
      <c r="A145" s="408" t="s">
        <v>462</v>
      </c>
      <c r="B145" s="419" t="s">
        <v>463</v>
      </c>
      <c r="C145" s="399">
        <v>2314</v>
      </c>
      <c r="D145" s="418">
        <v>171</v>
      </c>
      <c r="E145" s="418"/>
      <c r="F145" s="418">
        <f t="shared" si="2"/>
        <v>171</v>
      </c>
      <c r="G145" s="394"/>
      <c r="I145" s="434"/>
      <c r="J145" s="435"/>
    </row>
    <row r="146" spans="1:10" x14ac:dyDescent="0.25">
      <c r="A146" s="787" t="s">
        <v>464</v>
      </c>
      <c r="B146" s="782" t="s">
        <v>465</v>
      </c>
      <c r="C146" s="402">
        <v>1150</v>
      </c>
      <c r="D146" s="418">
        <v>498</v>
      </c>
      <c r="E146" s="418"/>
      <c r="F146" s="418">
        <f t="shared" ref="F146:F215" si="4">D146+E146</f>
        <v>498</v>
      </c>
      <c r="G146" s="394"/>
      <c r="I146" s="434"/>
      <c r="J146" s="435"/>
    </row>
    <row r="147" spans="1:10" x14ac:dyDescent="0.25">
      <c r="A147" s="787"/>
      <c r="B147" s="782"/>
      <c r="C147" s="402">
        <v>1210</v>
      </c>
      <c r="D147" s="418">
        <v>118</v>
      </c>
      <c r="E147" s="418"/>
      <c r="F147" s="418">
        <f t="shared" si="4"/>
        <v>118</v>
      </c>
      <c r="G147" s="394"/>
      <c r="I147" s="434"/>
      <c r="J147" s="435"/>
    </row>
    <row r="148" spans="1:10" x14ac:dyDescent="0.25">
      <c r="A148" s="787"/>
      <c r="B148" s="782"/>
      <c r="C148" s="402">
        <v>2231</v>
      </c>
      <c r="D148" s="418">
        <v>1000</v>
      </c>
      <c r="E148" s="418"/>
      <c r="F148" s="418">
        <f t="shared" si="4"/>
        <v>1000</v>
      </c>
      <c r="G148" s="394"/>
      <c r="I148" s="434"/>
      <c r="J148" s="435"/>
    </row>
    <row r="149" spans="1:10" x14ac:dyDescent="0.25">
      <c r="A149" s="787"/>
      <c r="B149" s="782"/>
      <c r="C149" s="399">
        <v>2314</v>
      </c>
      <c r="D149" s="418">
        <v>1000</v>
      </c>
      <c r="E149" s="418"/>
      <c r="F149" s="418">
        <f t="shared" si="4"/>
        <v>1000</v>
      </c>
      <c r="G149" s="394"/>
      <c r="I149" s="434"/>
      <c r="J149" s="435"/>
    </row>
    <row r="150" spans="1:10" x14ac:dyDescent="0.25">
      <c r="A150" s="788" t="s">
        <v>466</v>
      </c>
      <c r="B150" s="791" t="s">
        <v>467</v>
      </c>
      <c r="C150" s="399">
        <v>2314</v>
      </c>
      <c r="D150" s="418">
        <v>5000</v>
      </c>
      <c r="E150" s="418"/>
      <c r="F150" s="418">
        <f t="shared" si="4"/>
        <v>5000</v>
      </c>
      <c r="G150" s="394"/>
      <c r="I150" s="434"/>
      <c r="J150" s="435"/>
    </row>
    <row r="151" spans="1:10" x14ac:dyDescent="0.25">
      <c r="A151" s="789"/>
      <c r="B151" s="792"/>
      <c r="C151" s="399">
        <v>2322</v>
      </c>
      <c r="D151" s="418">
        <v>40</v>
      </c>
      <c r="E151" s="418"/>
      <c r="F151" s="418">
        <f t="shared" si="4"/>
        <v>40</v>
      </c>
      <c r="G151" s="394"/>
      <c r="I151" s="434"/>
      <c r="J151" s="435"/>
    </row>
    <row r="152" spans="1:10" x14ac:dyDescent="0.25">
      <c r="A152" s="790"/>
      <c r="B152" s="793"/>
      <c r="C152" s="399">
        <v>2262</v>
      </c>
      <c r="D152" s="418">
        <v>70</v>
      </c>
      <c r="E152" s="418"/>
      <c r="F152" s="418">
        <f t="shared" si="4"/>
        <v>70</v>
      </c>
      <c r="G152" s="394"/>
      <c r="I152" s="434"/>
      <c r="J152" s="435"/>
    </row>
    <row r="153" spans="1:10" x14ac:dyDescent="0.25">
      <c r="A153" s="778" t="s">
        <v>468</v>
      </c>
      <c r="B153" s="785" t="s">
        <v>469</v>
      </c>
      <c r="C153" s="402">
        <v>1150</v>
      </c>
      <c r="D153" s="418">
        <v>236</v>
      </c>
      <c r="E153" s="418"/>
      <c r="F153" s="418">
        <f t="shared" si="4"/>
        <v>236</v>
      </c>
      <c r="G153" s="394"/>
      <c r="I153" s="434"/>
      <c r="J153" s="435"/>
    </row>
    <row r="154" spans="1:10" x14ac:dyDescent="0.25">
      <c r="A154" s="778"/>
      <c r="B154" s="785"/>
      <c r="C154" s="402">
        <v>1210</v>
      </c>
      <c r="D154" s="418">
        <v>56</v>
      </c>
      <c r="E154" s="418"/>
      <c r="F154" s="418">
        <f t="shared" si="4"/>
        <v>56</v>
      </c>
      <c r="G154" s="394"/>
      <c r="I154" s="434"/>
      <c r="J154" s="435"/>
    </row>
    <row r="155" spans="1:10" x14ac:dyDescent="0.25">
      <c r="A155" s="778"/>
      <c r="B155" s="785"/>
      <c r="C155" s="402">
        <v>2264</v>
      </c>
      <c r="D155" s="418">
        <v>250</v>
      </c>
      <c r="E155" s="418"/>
      <c r="F155" s="418">
        <f t="shared" si="4"/>
        <v>250</v>
      </c>
      <c r="G155" s="394"/>
      <c r="I155" s="434"/>
      <c r="J155" s="435"/>
    </row>
    <row r="156" spans="1:10" x14ac:dyDescent="0.25">
      <c r="A156" s="778"/>
      <c r="B156" s="785"/>
      <c r="C156" s="399">
        <v>2314</v>
      </c>
      <c r="D156" s="418">
        <v>150</v>
      </c>
      <c r="E156" s="418"/>
      <c r="F156" s="418">
        <f t="shared" si="4"/>
        <v>150</v>
      </c>
      <c r="G156" s="394"/>
      <c r="I156" s="434"/>
      <c r="J156" s="435"/>
    </row>
    <row r="157" spans="1:10" x14ac:dyDescent="0.25">
      <c r="A157" s="395" t="s">
        <v>470</v>
      </c>
      <c r="B157" s="396" t="s">
        <v>471</v>
      </c>
      <c r="C157" s="405"/>
      <c r="D157" s="406">
        <f t="shared" ref="D157:F157" si="5">SUM(D158:D161)</f>
        <v>8200</v>
      </c>
      <c r="E157" s="406">
        <f t="shared" si="5"/>
        <v>0</v>
      </c>
      <c r="F157" s="406">
        <f t="shared" si="5"/>
        <v>8200</v>
      </c>
      <c r="G157" s="394"/>
      <c r="I157" s="434"/>
      <c r="J157" s="435"/>
    </row>
    <row r="158" spans="1:10" x14ac:dyDescent="0.25">
      <c r="A158" s="408" t="s">
        <v>472</v>
      </c>
      <c r="B158" s="413" t="s">
        <v>473</v>
      </c>
      <c r="C158" s="399">
        <v>2314</v>
      </c>
      <c r="D158" s="407">
        <v>3000</v>
      </c>
      <c r="E158" s="407"/>
      <c r="F158" s="407">
        <f t="shared" si="4"/>
        <v>3000</v>
      </c>
      <c r="G158" s="394"/>
      <c r="I158" s="434"/>
      <c r="J158" s="435"/>
    </row>
    <row r="159" spans="1:10" x14ac:dyDescent="0.25">
      <c r="A159" s="787" t="s">
        <v>474</v>
      </c>
      <c r="B159" s="782" t="s">
        <v>475</v>
      </c>
      <c r="C159" s="402">
        <v>2264</v>
      </c>
      <c r="D159" s="407">
        <v>300</v>
      </c>
      <c r="E159" s="407"/>
      <c r="F159" s="407">
        <f t="shared" si="4"/>
        <v>300</v>
      </c>
      <c r="G159" s="394"/>
      <c r="I159" s="434"/>
      <c r="J159" s="435"/>
    </row>
    <row r="160" spans="1:10" x14ac:dyDescent="0.25">
      <c r="A160" s="787"/>
      <c r="B160" s="782"/>
      <c r="C160" s="402">
        <v>2370</v>
      </c>
      <c r="D160" s="407">
        <v>900</v>
      </c>
      <c r="E160" s="407"/>
      <c r="F160" s="407">
        <f t="shared" si="4"/>
        <v>900</v>
      </c>
      <c r="G160" s="394"/>
      <c r="I160" s="434"/>
      <c r="J160" s="435"/>
    </row>
    <row r="161" spans="1:10" x14ac:dyDescent="0.25">
      <c r="A161" s="787"/>
      <c r="B161" s="782"/>
      <c r="C161" s="399">
        <v>2314</v>
      </c>
      <c r="D161" s="407">
        <v>4000</v>
      </c>
      <c r="E161" s="407"/>
      <c r="F161" s="407">
        <f t="shared" si="4"/>
        <v>4000</v>
      </c>
      <c r="G161" s="394"/>
      <c r="I161" s="434"/>
      <c r="J161" s="435"/>
    </row>
    <row r="162" spans="1:10" x14ac:dyDescent="0.25">
      <c r="A162" s="395" t="s">
        <v>476</v>
      </c>
      <c r="B162" s="396" t="s">
        <v>477</v>
      </c>
      <c r="C162" s="405"/>
      <c r="D162" s="406">
        <f>SUM(D163:D167)</f>
        <v>380</v>
      </c>
      <c r="E162" s="406">
        <f>SUM(E163:E167)</f>
        <v>0</v>
      </c>
      <c r="F162" s="406">
        <f>SUM(F163:F167)</f>
        <v>380</v>
      </c>
      <c r="G162" s="394"/>
      <c r="I162" s="434"/>
      <c r="J162" s="435"/>
    </row>
    <row r="163" spans="1:10" x14ac:dyDescent="0.25">
      <c r="A163" s="420"/>
      <c r="B163" s="396" t="s">
        <v>396</v>
      </c>
      <c r="C163" s="406"/>
      <c r="D163" s="407"/>
      <c r="E163" s="407"/>
      <c r="F163" s="407"/>
      <c r="G163" s="394"/>
      <c r="I163" s="434"/>
      <c r="J163" s="435"/>
    </row>
    <row r="164" spans="1:10" x14ac:dyDescent="0.25">
      <c r="A164" s="408" t="s">
        <v>478</v>
      </c>
      <c r="B164" s="413" t="s">
        <v>479</v>
      </c>
      <c r="C164" s="399">
        <v>2314</v>
      </c>
      <c r="D164" s="421">
        <v>72</v>
      </c>
      <c r="E164" s="421"/>
      <c r="F164" s="421">
        <f t="shared" si="4"/>
        <v>72</v>
      </c>
      <c r="G164" s="394"/>
      <c r="I164" s="434"/>
      <c r="J164" s="435"/>
    </row>
    <row r="165" spans="1:10" x14ac:dyDescent="0.25">
      <c r="A165" s="408" t="s">
        <v>480</v>
      </c>
      <c r="B165" s="413" t="s">
        <v>481</v>
      </c>
      <c r="C165" s="399">
        <v>2314</v>
      </c>
      <c r="D165" s="421">
        <v>72</v>
      </c>
      <c r="E165" s="421"/>
      <c r="F165" s="421">
        <f t="shared" si="4"/>
        <v>72</v>
      </c>
      <c r="G165" s="394"/>
      <c r="I165" s="434"/>
      <c r="J165" s="435"/>
    </row>
    <row r="166" spans="1:10" x14ac:dyDescent="0.25">
      <c r="A166" s="408" t="s">
        <v>482</v>
      </c>
      <c r="B166" s="413" t="s">
        <v>483</v>
      </c>
      <c r="C166" s="399">
        <v>2314</v>
      </c>
      <c r="D166" s="421">
        <v>107</v>
      </c>
      <c r="E166" s="421"/>
      <c r="F166" s="421">
        <f t="shared" si="4"/>
        <v>107</v>
      </c>
      <c r="G166" s="394"/>
      <c r="I166" s="434"/>
      <c r="J166" s="435"/>
    </row>
    <row r="167" spans="1:10" x14ac:dyDescent="0.25">
      <c r="A167" s="408" t="s">
        <v>484</v>
      </c>
      <c r="B167" s="413" t="s">
        <v>485</v>
      </c>
      <c r="C167" s="399">
        <v>2314</v>
      </c>
      <c r="D167" s="421">
        <v>129</v>
      </c>
      <c r="E167" s="421"/>
      <c r="F167" s="421">
        <f t="shared" si="4"/>
        <v>129</v>
      </c>
      <c r="G167" s="394"/>
      <c r="I167" s="434"/>
      <c r="J167" s="435"/>
    </row>
    <row r="168" spans="1:10" x14ac:dyDescent="0.25">
      <c r="A168" s="395" t="s">
        <v>486</v>
      </c>
      <c r="B168" s="396" t="s">
        <v>487</v>
      </c>
      <c r="C168" s="405"/>
      <c r="D168" s="406">
        <f t="shared" ref="D168:F168" si="6">SUM(D169:D173)</f>
        <v>401</v>
      </c>
      <c r="E168" s="406">
        <f t="shared" si="6"/>
        <v>0</v>
      </c>
      <c r="F168" s="406">
        <f t="shared" si="6"/>
        <v>401</v>
      </c>
      <c r="G168" s="394"/>
      <c r="I168" s="434"/>
      <c r="J168" s="435"/>
    </row>
    <row r="169" spans="1:10" x14ac:dyDescent="0.25">
      <c r="A169" s="420"/>
      <c r="B169" s="396" t="s">
        <v>396</v>
      </c>
      <c r="C169" s="406"/>
      <c r="D169" s="407"/>
      <c r="E169" s="407"/>
      <c r="F169" s="407"/>
      <c r="G169" s="394"/>
      <c r="I169" s="434"/>
      <c r="J169" s="435"/>
    </row>
    <row r="170" spans="1:10" x14ac:dyDescent="0.25">
      <c r="A170" s="408" t="s">
        <v>488</v>
      </c>
      <c r="B170" s="413" t="s">
        <v>489</v>
      </c>
      <c r="C170" s="399">
        <v>2314</v>
      </c>
      <c r="D170" s="421">
        <v>200</v>
      </c>
      <c r="E170" s="421"/>
      <c r="F170" s="421">
        <f t="shared" si="4"/>
        <v>200</v>
      </c>
      <c r="G170" s="394"/>
      <c r="I170" s="434"/>
      <c r="J170" s="435"/>
    </row>
    <row r="171" spans="1:10" ht="24" x14ac:dyDescent="0.25">
      <c r="A171" s="408" t="s">
        <v>490</v>
      </c>
      <c r="B171" s="413" t="s">
        <v>491</v>
      </c>
      <c r="C171" s="399">
        <v>2314</v>
      </c>
      <c r="D171" s="421">
        <v>72</v>
      </c>
      <c r="E171" s="421"/>
      <c r="F171" s="421">
        <f t="shared" si="4"/>
        <v>72</v>
      </c>
      <c r="G171" s="394"/>
      <c r="I171" s="434"/>
      <c r="J171" s="435"/>
    </row>
    <row r="172" spans="1:10" x14ac:dyDescent="0.25">
      <c r="A172" s="408" t="s">
        <v>492</v>
      </c>
      <c r="B172" s="413" t="s">
        <v>493</v>
      </c>
      <c r="C172" s="399">
        <v>2314</v>
      </c>
      <c r="D172" s="421">
        <v>72</v>
      </c>
      <c r="E172" s="421"/>
      <c r="F172" s="421">
        <f t="shared" si="4"/>
        <v>72</v>
      </c>
      <c r="G172" s="394"/>
      <c r="I172" s="434"/>
      <c r="J172" s="435"/>
    </row>
    <row r="173" spans="1:10" x14ac:dyDescent="0.25">
      <c r="A173" s="408" t="s">
        <v>494</v>
      </c>
      <c r="B173" s="413" t="s">
        <v>495</v>
      </c>
      <c r="C173" s="399">
        <v>2314</v>
      </c>
      <c r="D173" s="421">
        <v>57</v>
      </c>
      <c r="E173" s="421"/>
      <c r="F173" s="421">
        <f t="shared" si="4"/>
        <v>57</v>
      </c>
      <c r="G173" s="394"/>
      <c r="I173" s="434"/>
      <c r="J173" s="435"/>
    </row>
    <row r="174" spans="1:10" x14ac:dyDescent="0.25">
      <c r="A174" s="395" t="s">
        <v>496</v>
      </c>
      <c r="B174" s="396" t="s">
        <v>497</v>
      </c>
      <c r="C174" s="405"/>
      <c r="D174" s="406">
        <f>SUM(D175:D225)</f>
        <v>102087</v>
      </c>
      <c r="E174" s="406">
        <f>SUM(E175:E225)</f>
        <v>0</v>
      </c>
      <c r="F174" s="406">
        <f>SUM(F175:F225)</f>
        <v>102087</v>
      </c>
      <c r="G174" s="394"/>
      <c r="I174" s="434"/>
      <c r="J174" s="435"/>
    </row>
    <row r="175" spans="1:10" x14ac:dyDescent="0.25">
      <c r="A175" s="408" t="s">
        <v>498</v>
      </c>
      <c r="B175" s="409" t="s">
        <v>499</v>
      </c>
      <c r="C175" s="402">
        <v>2262</v>
      </c>
      <c r="D175" s="418">
        <v>300</v>
      </c>
      <c r="E175" s="418"/>
      <c r="F175" s="418">
        <f t="shared" si="4"/>
        <v>300</v>
      </c>
      <c r="G175" s="394"/>
      <c r="I175" s="434"/>
      <c r="J175" s="435"/>
    </row>
    <row r="176" spans="1:10" x14ac:dyDescent="0.25">
      <c r="A176" s="422" t="s">
        <v>500</v>
      </c>
      <c r="B176" s="412" t="s">
        <v>501</v>
      </c>
      <c r="C176" s="402">
        <v>2262</v>
      </c>
      <c r="D176" s="418">
        <f>300-300</f>
        <v>0</v>
      </c>
      <c r="E176" s="418"/>
      <c r="F176" s="418">
        <f t="shared" si="4"/>
        <v>0</v>
      </c>
      <c r="G176" s="394"/>
      <c r="I176" s="434"/>
      <c r="J176" s="435"/>
    </row>
    <row r="177" spans="1:10" x14ac:dyDescent="0.25">
      <c r="A177" s="422" t="s">
        <v>502</v>
      </c>
      <c r="B177" s="423" t="s">
        <v>503</v>
      </c>
      <c r="C177" s="402">
        <v>2262</v>
      </c>
      <c r="D177" s="418">
        <f>300-300</f>
        <v>0</v>
      </c>
      <c r="E177" s="418"/>
      <c r="F177" s="418">
        <f t="shared" si="4"/>
        <v>0</v>
      </c>
      <c r="G177" s="394"/>
      <c r="I177" s="434"/>
      <c r="J177" s="435"/>
    </row>
    <row r="178" spans="1:10" x14ac:dyDescent="0.25">
      <c r="A178" s="798" t="s">
        <v>504</v>
      </c>
      <c r="B178" s="782" t="s">
        <v>505</v>
      </c>
      <c r="C178" s="399">
        <v>2314</v>
      </c>
      <c r="D178" s="407">
        <v>120</v>
      </c>
      <c r="E178" s="407"/>
      <c r="F178" s="407">
        <f t="shared" si="4"/>
        <v>120</v>
      </c>
      <c r="G178" s="394"/>
      <c r="I178" s="434"/>
      <c r="J178" s="435"/>
    </row>
    <row r="179" spans="1:10" x14ac:dyDescent="0.25">
      <c r="A179" s="798"/>
      <c r="B179" s="782"/>
      <c r="C179" s="402">
        <v>2363</v>
      </c>
      <c r="D179" s="407">
        <v>50</v>
      </c>
      <c r="E179" s="407"/>
      <c r="F179" s="407">
        <f t="shared" si="4"/>
        <v>50</v>
      </c>
      <c r="G179" s="394"/>
      <c r="I179" s="434"/>
      <c r="J179" s="435"/>
    </row>
    <row r="180" spans="1:10" x14ac:dyDescent="0.25">
      <c r="A180" s="794" t="s">
        <v>506</v>
      </c>
      <c r="B180" s="796" t="s">
        <v>507</v>
      </c>
      <c r="C180" s="402">
        <v>2279</v>
      </c>
      <c r="D180" s="407">
        <f>300-30-80-30</f>
        <v>160</v>
      </c>
      <c r="E180" s="407"/>
      <c r="F180" s="407">
        <f t="shared" si="4"/>
        <v>160</v>
      </c>
      <c r="G180" s="394"/>
      <c r="I180" s="434"/>
      <c r="J180" s="435"/>
    </row>
    <row r="181" spans="1:10" x14ac:dyDescent="0.25">
      <c r="A181" s="795"/>
      <c r="B181" s="797"/>
      <c r="C181" s="402">
        <v>2363</v>
      </c>
      <c r="D181" s="407">
        <f>30-30+30</f>
        <v>30</v>
      </c>
      <c r="E181" s="407"/>
      <c r="F181" s="407">
        <f t="shared" si="4"/>
        <v>30</v>
      </c>
      <c r="G181" s="400"/>
      <c r="I181" s="434"/>
      <c r="J181" s="435"/>
    </row>
    <row r="182" spans="1:10" x14ac:dyDescent="0.25">
      <c r="A182" s="798" t="s">
        <v>508</v>
      </c>
      <c r="B182" s="786" t="s">
        <v>509</v>
      </c>
      <c r="C182" s="406">
        <v>2279</v>
      </c>
      <c r="D182" s="407">
        <v>90</v>
      </c>
      <c r="E182" s="407"/>
      <c r="F182" s="407">
        <f t="shared" si="4"/>
        <v>90</v>
      </c>
      <c r="G182" s="394"/>
      <c r="I182" s="434"/>
      <c r="J182" s="435"/>
    </row>
    <row r="183" spans="1:10" x14ac:dyDescent="0.25">
      <c r="A183" s="798"/>
      <c r="B183" s="786"/>
      <c r="C183" s="406">
        <v>2279</v>
      </c>
      <c r="D183" s="407">
        <v>140</v>
      </c>
      <c r="E183" s="407"/>
      <c r="F183" s="407">
        <f t="shared" si="4"/>
        <v>140</v>
      </c>
      <c r="G183" s="394"/>
      <c r="I183" s="434"/>
      <c r="J183" s="435"/>
    </row>
    <row r="184" spans="1:10" x14ac:dyDescent="0.25">
      <c r="A184" s="798"/>
      <c r="B184" s="786"/>
      <c r="C184" s="406">
        <v>2322</v>
      </c>
      <c r="D184" s="407">
        <v>40</v>
      </c>
      <c r="E184" s="407"/>
      <c r="F184" s="407">
        <f t="shared" si="4"/>
        <v>40</v>
      </c>
      <c r="G184" s="394"/>
      <c r="I184" s="434"/>
      <c r="J184" s="435"/>
    </row>
    <row r="185" spans="1:10" x14ac:dyDescent="0.25">
      <c r="A185" s="798"/>
      <c r="B185" s="786"/>
      <c r="C185" s="406">
        <v>2370</v>
      </c>
      <c r="D185" s="407">
        <v>150</v>
      </c>
      <c r="E185" s="407"/>
      <c r="F185" s="407">
        <f t="shared" si="4"/>
        <v>150</v>
      </c>
      <c r="G185" s="394"/>
      <c r="I185" s="434"/>
      <c r="J185" s="435"/>
    </row>
    <row r="186" spans="1:10" x14ac:dyDescent="0.25">
      <c r="A186" s="798" t="s">
        <v>510</v>
      </c>
      <c r="B186" s="786" t="s">
        <v>511</v>
      </c>
      <c r="C186" s="406">
        <v>1150</v>
      </c>
      <c r="D186" s="407">
        <f>3000-120+7750</f>
        <v>10630</v>
      </c>
      <c r="E186" s="407"/>
      <c r="F186" s="407">
        <f t="shared" si="4"/>
        <v>10630</v>
      </c>
      <c r="G186" s="394"/>
      <c r="I186" s="434"/>
      <c r="J186" s="435"/>
    </row>
    <row r="187" spans="1:10" x14ac:dyDescent="0.25">
      <c r="A187" s="798"/>
      <c r="B187" s="786"/>
      <c r="C187" s="406">
        <v>1210</v>
      </c>
      <c r="D187" s="407">
        <f>709+1827</f>
        <v>2536</v>
      </c>
      <c r="E187" s="407"/>
      <c r="F187" s="407">
        <f t="shared" si="4"/>
        <v>2536</v>
      </c>
      <c r="G187" s="394"/>
      <c r="I187" s="434"/>
      <c r="J187" s="435"/>
    </row>
    <row r="188" spans="1:10" x14ac:dyDescent="0.25">
      <c r="A188" s="798"/>
      <c r="B188" s="786"/>
      <c r="C188" s="406">
        <v>2262</v>
      </c>
      <c r="D188" s="407">
        <f>26000+520</f>
        <v>26520</v>
      </c>
      <c r="E188" s="407"/>
      <c r="F188" s="407">
        <f t="shared" si="4"/>
        <v>26520</v>
      </c>
      <c r="G188" s="394"/>
      <c r="I188" s="434"/>
      <c r="J188" s="435"/>
    </row>
    <row r="189" spans="1:10" x14ac:dyDescent="0.25">
      <c r="A189" s="798"/>
      <c r="B189" s="786"/>
      <c r="C189" s="406">
        <v>2279</v>
      </c>
      <c r="D189" s="407">
        <f>120</f>
        <v>120</v>
      </c>
      <c r="E189" s="407"/>
      <c r="F189" s="407">
        <f t="shared" si="4"/>
        <v>120</v>
      </c>
      <c r="G189" s="394"/>
      <c r="I189" s="434"/>
      <c r="J189" s="435"/>
    </row>
    <row r="190" spans="1:10" x14ac:dyDescent="0.25">
      <c r="A190" s="798"/>
      <c r="B190" s="786"/>
      <c r="C190" s="406">
        <v>2314</v>
      </c>
      <c r="D190" s="407">
        <v>1000</v>
      </c>
      <c r="E190" s="407"/>
      <c r="F190" s="407">
        <f t="shared" si="4"/>
        <v>1000</v>
      </c>
      <c r="G190" s="394"/>
      <c r="I190" s="434"/>
      <c r="J190" s="435"/>
    </row>
    <row r="191" spans="1:10" x14ac:dyDescent="0.25">
      <c r="A191" s="798"/>
      <c r="B191" s="786"/>
      <c r="C191" s="406">
        <v>2322</v>
      </c>
      <c r="D191" s="407">
        <v>80</v>
      </c>
      <c r="E191" s="407"/>
      <c r="F191" s="407">
        <f t="shared" si="4"/>
        <v>80</v>
      </c>
      <c r="G191" s="394"/>
      <c r="I191" s="434"/>
      <c r="J191" s="435"/>
    </row>
    <row r="192" spans="1:10" x14ac:dyDescent="0.25">
      <c r="A192" s="798"/>
      <c r="B192" s="786"/>
      <c r="C192" s="406">
        <v>2311</v>
      </c>
      <c r="D192" s="407">
        <v>60</v>
      </c>
      <c r="E192" s="407"/>
      <c r="F192" s="407">
        <f t="shared" si="4"/>
        <v>60</v>
      </c>
      <c r="G192" s="394"/>
      <c r="I192" s="434"/>
      <c r="J192" s="435"/>
    </row>
    <row r="193" spans="1:10" x14ac:dyDescent="0.25">
      <c r="A193" s="798"/>
      <c r="B193" s="786"/>
      <c r="C193" s="406">
        <v>2341</v>
      </c>
      <c r="D193" s="407">
        <f>150+150</f>
        <v>300</v>
      </c>
      <c r="E193" s="407"/>
      <c r="F193" s="407">
        <f t="shared" si="4"/>
        <v>300</v>
      </c>
      <c r="G193" s="394"/>
      <c r="I193" s="434"/>
      <c r="J193" s="435"/>
    </row>
    <row r="194" spans="1:10" ht="19.5" customHeight="1" x14ac:dyDescent="0.25">
      <c r="A194" s="798"/>
      <c r="B194" s="786"/>
      <c r="C194" s="406">
        <v>2352</v>
      </c>
      <c r="D194" s="407">
        <f>200+200</f>
        <v>400</v>
      </c>
      <c r="E194" s="407"/>
      <c r="F194" s="407">
        <f t="shared" si="4"/>
        <v>400</v>
      </c>
      <c r="G194" s="424"/>
      <c r="I194" s="434"/>
      <c r="J194" s="435"/>
    </row>
    <row r="195" spans="1:10" x14ac:dyDescent="0.25">
      <c r="A195" s="798"/>
      <c r="B195" s="786"/>
      <c r="C195" s="406">
        <v>2361</v>
      </c>
      <c r="D195" s="407">
        <f>200+700</f>
        <v>900</v>
      </c>
      <c r="E195" s="407"/>
      <c r="F195" s="407">
        <f t="shared" si="4"/>
        <v>900</v>
      </c>
      <c r="G195" s="394"/>
      <c r="I195" s="434"/>
      <c r="J195" s="435"/>
    </row>
    <row r="196" spans="1:10" x14ac:dyDescent="0.25">
      <c r="A196" s="798"/>
      <c r="B196" s="786"/>
      <c r="C196" s="406">
        <v>2363</v>
      </c>
      <c r="D196" s="407">
        <v>26703</v>
      </c>
      <c r="E196" s="407"/>
      <c r="F196" s="407">
        <f t="shared" si="4"/>
        <v>26703</v>
      </c>
      <c r="G196" s="394"/>
      <c r="I196" s="434"/>
      <c r="J196" s="435"/>
    </row>
    <row r="197" spans="1:10" x14ac:dyDescent="0.25">
      <c r="A197" s="798"/>
      <c r="B197" s="786"/>
      <c r="C197" s="406">
        <v>2261</v>
      </c>
      <c r="D197" s="407">
        <v>7529</v>
      </c>
      <c r="E197" s="407"/>
      <c r="F197" s="407">
        <f t="shared" si="4"/>
        <v>7529</v>
      </c>
      <c r="G197" s="394"/>
      <c r="I197" s="434"/>
      <c r="J197" s="435"/>
    </row>
    <row r="198" spans="1:10" x14ac:dyDescent="0.25">
      <c r="A198" s="798"/>
      <c r="B198" s="786"/>
      <c r="C198" s="399">
        <v>2314</v>
      </c>
      <c r="D198" s="407">
        <v>6000</v>
      </c>
      <c r="E198" s="407"/>
      <c r="F198" s="407">
        <f t="shared" si="4"/>
        <v>6000</v>
      </c>
      <c r="G198" s="394"/>
      <c r="I198" s="434"/>
      <c r="J198" s="435"/>
    </row>
    <row r="199" spans="1:10" ht="24" x14ac:dyDescent="0.25">
      <c r="A199" s="422" t="s">
        <v>512</v>
      </c>
      <c r="B199" s="412" t="s">
        <v>513</v>
      </c>
      <c r="C199" s="402">
        <v>2361</v>
      </c>
      <c r="D199" s="407">
        <v>700</v>
      </c>
      <c r="E199" s="407"/>
      <c r="F199" s="407">
        <f t="shared" si="4"/>
        <v>700</v>
      </c>
      <c r="G199" s="394"/>
      <c r="I199" s="434"/>
      <c r="J199" s="435"/>
    </row>
    <row r="200" spans="1:10" x14ac:dyDescent="0.25">
      <c r="A200" s="420"/>
      <c r="B200" s="396" t="s">
        <v>396</v>
      </c>
      <c r="C200" s="406"/>
      <c r="D200" s="407"/>
      <c r="E200" s="407"/>
      <c r="F200" s="407"/>
      <c r="G200" s="394"/>
      <c r="I200" s="434"/>
      <c r="J200" s="435"/>
    </row>
    <row r="201" spans="1:10" x14ac:dyDescent="0.25">
      <c r="A201" s="422" t="s">
        <v>514</v>
      </c>
      <c r="B201" s="423" t="s">
        <v>515</v>
      </c>
      <c r="C201" s="399">
        <v>2314</v>
      </c>
      <c r="D201" s="407">
        <v>143</v>
      </c>
      <c r="E201" s="407"/>
      <c r="F201" s="407">
        <f t="shared" si="4"/>
        <v>143</v>
      </c>
      <c r="G201" s="394"/>
      <c r="I201" s="434"/>
      <c r="J201" s="435"/>
    </row>
    <row r="202" spans="1:10" x14ac:dyDescent="0.25">
      <c r="A202" s="420"/>
      <c r="B202" s="416" t="s">
        <v>399</v>
      </c>
      <c r="C202" s="406"/>
      <c r="D202" s="407"/>
      <c r="E202" s="407"/>
      <c r="F202" s="407"/>
      <c r="G202" s="394"/>
      <c r="I202" s="434"/>
      <c r="J202" s="435"/>
    </row>
    <row r="203" spans="1:10" x14ac:dyDescent="0.25">
      <c r="A203" s="778" t="s">
        <v>516</v>
      </c>
      <c r="B203" s="799" t="s">
        <v>517</v>
      </c>
      <c r="C203" s="402">
        <v>1150</v>
      </c>
      <c r="D203" s="407">
        <v>800</v>
      </c>
      <c r="E203" s="407"/>
      <c r="F203" s="407">
        <f t="shared" si="4"/>
        <v>800</v>
      </c>
      <c r="G203" s="394"/>
      <c r="I203" s="434"/>
      <c r="J203" s="435"/>
    </row>
    <row r="204" spans="1:10" x14ac:dyDescent="0.25">
      <c r="A204" s="778"/>
      <c r="B204" s="799"/>
      <c r="C204" s="402">
        <v>2219</v>
      </c>
      <c r="D204" s="407">
        <v>143</v>
      </c>
      <c r="E204" s="407"/>
      <c r="F204" s="407">
        <f t="shared" si="4"/>
        <v>143</v>
      </c>
      <c r="G204" s="394"/>
      <c r="I204" s="434"/>
      <c r="J204" s="435"/>
    </row>
    <row r="205" spans="1:10" x14ac:dyDescent="0.25">
      <c r="A205" s="778"/>
      <c r="B205" s="799"/>
      <c r="C205" s="402">
        <v>2279</v>
      </c>
      <c r="D205" s="407">
        <v>100</v>
      </c>
      <c r="E205" s="407"/>
      <c r="F205" s="407">
        <f t="shared" si="4"/>
        <v>100</v>
      </c>
      <c r="G205" s="394"/>
      <c r="I205" s="434"/>
      <c r="J205" s="435"/>
    </row>
    <row r="206" spans="1:10" x14ac:dyDescent="0.25">
      <c r="A206" s="778"/>
      <c r="B206" s="799"/>
      <c r="C206" s="402">
        <v>2311</v>
      </c>
      <c r="D206" s="407">
        <v>240</v>
      </c>
      <c r="E206" s="407"/>
      <c r="F206" s="407">
        <f t="shared" si="4"/>
        <v>240</v>
      </c>
      <c r="G206" s="394"/>
      <c r="I206" s="434"/>
      <c r="J206" s="435"/>
    </row>
    <row r="207" spans="1:10" x14ac:dyDescent="0.25">
      <c r="A207" s="778"/>
      <c r="B207" s="799"/>
      <c r="C207" s="399">
        <v>2314</v>
      </c>
      <c r="D207" s="407">
        <v>2000</v>
      </c>
      <c r="E207" s="407"/>
      <c r="F207" s="407">
        <f t="shared" si="4"/>
        <v>2000</v>
      </c>
      <c r="G207" s="394"/>
      <c r="I207" s="434"/>
      <c r="J207" s="435"/>
    </row>
    <row r="208" spans="1:10" x14ac:dyDescent="0.25">
      <c r="A208" s="420"/>
      <c r="B208" s="416" t="s">
        <v>518</v>
      </c>
      <c r="C208" s="402"/>
      <c r="D208" s="407"/>
      <c r="E208" s="407"/>
      <c r="F208" s="407"/>
      <c r="G208" s="394"/>
      <c r="I208" s="434"/>
      <c r="J208" s="435"/>
    </row>
    <row r="209" spans="1:10" x14ac:dyDescent="0.25">
      <c r="A209" s="778" t="s">
        <v>519</v>
      </c>
      <c r="B209" s="783" t="s">
        <v>520</v>
      </c>
      <c r="C209" s="402">
        <v>1150</v>
      </c>
      <c r="D209" s="407">
        <f>5000+2570-3999</f>
        <v>3571</v>
      </c>
      <c r="E209" s="407"/>
      <c r="F209" s="407">
        <f t="shared" si="4"/>
        <v>3571</v>
      </c>
      <c r="G209" s="394"/>
      <c r="I209" s="434"/>
      <c r="J209" s="435"/>
    </row>
    <row r="210" spans="1:10" x14ac:dyDescent="0.25">
      <c r="A210" s="778"/>
      <c r="B210" s="783"/>
      <c r="C210" s="402">
        <v>2243</v>
      </c>
      <c r="D210" s="407">
        <v>500</v>
      </c>
      <c r="E210" s="407"/>
      <c r="F210" s="407">
        <f t="shared" si="4"/>
        <v>500</v>
      </c>
      <c r="G210" s="394"/>
      <c r="I210" s="434"/>
      <c r="J210" s="435"/>
    </row>
    <row r="211" spans="1:10" x14ac:dyDescent="0.25">
      <c r="A211" s="778"/>
      <c r="B211" s="783"/>
      <c r="C211" s="402">
        <v>2279</v>
      </c>
      <c r="D211" s="407">
        <f>1000-1000+3999</f>
        <v>3999</v>
      </c>
      <c r="E211" s="407"/>
      <c r="F211" s="407">
        <f t="shared" si="4"/>
        <v>3999</v>
      </c>
      <c r="G211" s="394"/>
      <c r="I211" s="434"/>
      <c r="J211" s="435"/>
    </row>
    <row r="212" spans="1:10" x14ac:dyDescent="0.25">
      <c r="A212" s="778"/>
      <c r="B212" s="783"/>
      <c r="C212" s="402">
        <v>2262</v>
      </c>
      <c r="D212" s="407">
        <v>520</v>
      </c>
      <c r="E212" s="407"/>
      <c r="F212" s="407">
        <f t="shared" si="4"/>
        <v>520</v>
      </c>
      <c r="G212" s="394"/>
      <c r="I212" s="434"/>
      <c r="J212" s="435"/>
    </row>
    <row r="213" spans="1:10" x14ac:dyDescent="0.25">
      <c r="A213" s="778"/>
      <c r="B213" s="783"/>
      <c r="C213" s="402">
        <v>2231</v>
      </c>
      <c r="D213" s="407">
        <f>1000-550</f>
        <v>450</v>
      </c>
      <c r="E213" s="407"/>
      <c r="F213" s="407">
        <f t="shared" si="4"/>
        <v>450</v>
      </c>
      <c r="G213" s="394"/>
      <c r="I213" s="434"/>
      <c r="J213" s="435"/>
    </row>
    <row r="214" spans="1:10" x14ac:dyDescent="0.25">
      <c r="A214" s="778"/>
      <c r="B214" s="783"/>
      <c r="C214" s="399">
        <v>2314</v>
      </c>
      <c r="D214" s="407">
        <v>720</v>
      </c>
      <c r="E214" s="407"/>
      <c r="F214" s="407">
        <f t="shared" si="4"/>
        <v>720</v>
      </c>
      <c r="G214" s="394"/>
      <c r="I214" s="434"/>
      <c r="J214" s="435"/>
    </row>
    <row r="215" spans="1:10" x14ac:dyDescent="0.25">
      <c r="A215" s="778"/>
      <c r="B215" s="783"/>
      <c r="C215" s="402">
        <v>6422</v>
      </c>
      <c r="D215" s="407">
        <f>4000-1000</f>
        <v>3000</v>
      </c>
      <c r="E215" s="407"/>
      <c r="F215" s="407">
        <f t="shared" si="4"/>
        <v>3000</v>
      </c>
      <c r="G215" s="394"/>
      <c r="I215" s="434"/>
      <c r="J215" s="435"/>
    </row>
    <row r="216" spans="1:10" x14ac:dyDescent="0.25">
      <c r="A216" s="778" t="s">
        <v>521</v>
      </c>
      <c r="B216" s="783" t="s">
        <v>522</v>
      </c>
      <c r="C216" s="399">
        <v>2314</v>
      </c>
      <c r="D216" s="407">
        <f>200-200</f>
        <v>0</v>
      </c>
      <c r="E216" s="407"/>
      <c r="F216" s="407">
        <f t="shared" ref="F216:F260" si="7">D216+E216</f>
        <v>0</v>
      </c>
      <c r="G216" s="394"/>
      <c r="I216" s="434"/>
      <c r="J216" s="435"/>
    </row>
    <row r="217" spans="1:10" x14ac:dyDescent="0.25">
      <c r="A217" s="778"/>
      <c r="B217" s="783"/>
      <c r="C217" s="402">
        <v>1150</v>
      </c>
      <c r="D217" s="407">
        <f>240-240</f>
        <v>0</v>
      </c>
      <c r="E217" s="407"/>
      <c r="F217" s="407">
        <f t="shared" si="7"/>
        <v>0</v>
      </c>
      <c r="G217" s="394"/>
      <c r="I217" s="434"/>
      <c r="J217" s="435"/>
    </row>
    <row r="218" spans="1:10" x14ac:dyDescent="0.25">
      <c r="A218" s="778"/>
      <c r="B218" s="783"/>
      <c r="C218" s="402">
        <v>2314</v>
      </c>
      <c r="D218" s="407">
        <f>100-100</f>
        <v>0</v>
      </c>
      <c r="E218" s="407"/>
      <c r="F218" s="407">
        <f t="shared" si="7"/>
        <v>0</v>
      </c>
      <c r="G218" s="394"/>
      <c r="I218" s="434"/>
      <c r="J218" s="435"/>
    </row>
    <row r="219" spans="1:10" ht="36" x14ac:dyDescent="0.25">
      <c r="A219" s="420" t="s">
        <v>523</v>
      </c>
      <c r="B219" s="419" t="s">
        <v>524</v>
      </c>
      <c r="C219" s="402">
        <v>2314</v>
      </c>
      <c r="D219" s="407">
        <v>400</v>
      </c>
      <c r="E219" s="407"/>
      <c r="F219" s="407">
        <f t="shared" si="7"/>
        <v>400</v>
      </c>
      <c r="G219" s="394"/>
      <c r="I219" s="434"/>
      <c r="J219" s="435"/>
    </row>
    <row r="220" spans="1:10" x14ac:dyDescent="0.25">
      <c r="A220" s="420"/>
      <c r="B220" s="416" t="s">
        <v>525</v>
      </c>
      <c r="C220" s="406"/>
      <c r="D220" s="407"/>
      <c r="E220" s="407"/>
      <c r="F220" s="407"/>
      <c r="G220" s="394"/>
      <c r="I220" s="434"/>
      <c r="J220" s="435"/>
    </row>
    <row r="221" spans="1:10" x14ac:dyDescent="0.25">
      <c r="A221" s="420" t="s">
        <v>526</v>
      </c>
      <c r="B221" s="417" t="s">
        <v>527</v>
      </c>
      <c r="C221" s="399">
        <v>2314</v>
      </c>
      <c r="D221" s="421">
        <v>143</v>
      </c>
      <c r="E221" s="421"/>
      <c r="F221" s="421">
        <f t="shared" si="7"/>
        <v>143</v>
      </c>
      <c r="G221" s="394"/>
      <c r="I221" s="434"/>
      <c r="J221" s="435"/>
    </row>
    <row r="222" spans="1:10" x14ac:dyDescent="0.25">
      <c r="A222" s="420" t="s">
        <v>528</v>
      </c>
      <c r="B222" s="417" t="s">
        <v>529</v>
      </c>
      <c r="C222" s="399">
        <v>2314</v>
      </c>
      <c r="D222" s="421">
        <v>143</v>
      </c>
      <c r="E222" s="421"/>
      <c r="F222" s="421">
        <f t="shared" si="7"/>
        <v>143</v>
      </c>
      <c r="G222" s="394"/>
      <c r="I222" s="434"/>
      <c r="J222" s="435"/>
    </row>
    <row r="223" spans="1:10" x14ac:dyDescent="0.25">
      <c r="A223" s="420" t="s">
        <v>530</v>
      </c>
      <c r="B223" s="417" t="s">
        <v>531</v>
      </c>
      <c r="C223" s="399">
        <v>2314</v>
      </c>
      <c r="D223" s="421">
        <v>143</v>
      </c>
      <c r="E223" s="421"/>
      <c r="F223" s="421">
        <f t="shared" si="7"/>
        <v>143</v>
      </c>
      <c r="G223" s="394"/>
      <c r="I223" s="434"/>
      <c r="J223" s="435"/>
    </row>
    <row r="224" spans="1:10" x14ac:dyDescent="0.25">
      <c r="A224" s="420" t="s">
        <v>532</v>
      </c>
      <c r="B224" s="417" t="s">
        <v>533</v>
      </c>
      <c r="C224" s="399">
        <v>2314</v>
      </c>
      <c r="D224" s="421">
        <v>257</v>
      </c>
      <c r="E224" s="421"/>
      <c r="F224" s="421">
        <f t="shared" si="7"/>
        <v>257</v>
      </c>
      <c r="G224" s="394"/>
      <c r="I224" s="434"/>
      <c r="J224" s="435"/>
    </row>
    <row r="225" spans="1:10" x14ac:dyDescent="0.25">
      <c r="A225" s="420" t="s">
        <v>534</v>
      </c>
      <c r="B225" s="417" t="s">
        <v>535</v>
      </c>
      <c r="C225" s="399">
        <v>2314</v>
      </c>
      <c r="D225" s="421">
        <v>257</v>
      </c>
      <c r="E225" s="421"/>
      <c r="F225" s="421">
        <f t="shared" si="7"/>
        <v>257</v>
      </c>
      <c r="G225" s="394"/>
      <c r="I225" s="434"/>
      <c r="J225" s="435"/>
    </row>
    <row r="226" spans="1:10" x14ac:dyDescent="0.25">
      <c r="A226" s="395" t="s">
        <v>536</v>
      </c>
      <c r="B226" s="396" t="s">
        <v>537</v>
      </c>
      <c r="C226" s="405"/>
      <c r="D226" s="406">
        <f>SUM(D227:D260)</f>
        <v>29497</v>
      </c>
      <c r="E226" s="406">
        <f>SUM(E227:E260)</f>
        <v>3272</v>
      </c>
      <c r="F226" s="406">
        <f>SUM(F227:F260)</f>
        <v>32769</v>
      </c>
      <c r="G226" s="394"/>
      <c r="I226" s="434"/>
      <c r="J226" s="435"/>
    </row>
    <row r="227" spans="1:10" x14ac:dyDescent="0.25">
      <c r="A227" s="778" t="s">
        <v>538</v>
      </c>
      <c r="B227" s="783" t="s">
        <v>539</v>
      </c>
      <c r="C227" s="399">
        <v>2314</v>
      </c>
      <c r="D227" s="407">
        <v>300</v>
      </c>
      <c r="E227" s="407"/>
      <c r="F227" s="407">
        <f t="shared" si="7"/>
        <v>300</v>
      </c>
      <c r="G227" s="394"/>
      <c r="I227" s="434"/>
      <c r="J227" s="435"/>
    </row>
    <row r="228" spans="1:10" x14ac:dyDescent="0.25">
      <c r="A228" s="778"/>
      <c r="B228" s="783"/>
      <c r="C228" s="402">
        <v>2279</v>
      </c>
      <c r="D228" s="407">
        <v>600</v>
      </c>
      <c r="E228" s="407"/>
      <c r="F228" s="407">
        <f t="shared" si="7"/>
        <v>600</v>
      </c>
      <c r="G228" s="394"/>
      <c r="I228" s="434"/>
      <c r="J228" s="435"/>
    </row>
    <row r="229" spans="1:10" x14ac:dyDescent="0.25">
      <c r="A229" s="778"/>
      <c r="B229" s="783"/>
      <c r="C229" s="402">
        <v>2261</v>
      </c>
      <c r="D229" s="407">
        <v>330</v>
      </c>
      <c r="E229" s="407"/>
      <c r="F229" s="407">
        <f t="shared" si="7"/>
        <v>330</v>
      </c>
      <c r="G229" s="394"/>
      <c r="I229" s="434"/>
      <c r="J229" s="435"/>
    </row>
    <row r="230" spans="1:10" x14ac:dyDescent="0.25">
      <c r="A230" s="778"/>
      <c r="B230" s="783"/>
      <c r="C230" s="402">
        <v>2235</v>
      </c>
      <c r="D230" s="407">
        <v>1000</v>
      </c>
      <c r="E230" s="407"/>
      <c r="F230" s="407">
        <f t="shared" si="7"/>
        <v>1000</v>
      </c>
      <c r="G230" s="394"/>
      <c r="I230" s="434"/>
      <c r="J230" s="435"/>
    </row>
    <row r="231" spans="1:10" x14ac:dyDescent="0.25">
      <c r="A231" s="778"/>
      <c r="B231" s="783"/>
      <c r="C231" s="402">
        <v>2231</v>
      </c>
      <c r="D231" s="407">
        <v>1400</v>
      </c>
      <c r="E231" s="407"/>
      <c r="F231" s="407">
        <f t="shared" si="7"/>
        <v>1400</v>
      </c>
      <c r="G231" s="394"/>
      <c r="I231" s="434"/>
      <c r="J231" s="435"/>
    </row>
    <row r="232" spans="1:10" x14ac:dyDescent="0.25">
      <c r="A232" s="778" t="s">
        <v>540</v>
      </c>
      <c r="B232" s="783" t="s">
        <v>541</v>
      </c>
      <c r="C232" s="402">
        <v>1150</v>
      </c>
      <c r="D232" s="407">
        <f>2200-80</f>
        <v>2120</v>
      </c>
      <c r="E232" s="407"/>
      <c r="F232" s="407">
        <f t="shared" si="7"/>
        <v>2120</v>
      </c>
      <c r="G232" s="394"/>
      <c r="I232" s="434"/>
      <c r="J232" s="435"/>
    </row>
    <row r="233" spans="1:10" x14ac:dyDescent="0.25">
      <c r="A233" s="778"/>
      <c r="B233" s="783"/>
      <c r="C233" s="402">
        <v>1210</v>
      </c>
      <c r="D233" s="407">
        <v>520</v>
      </c>
      <c r="E233" s="407"/>
      <c r="F233" s="407">
        <f t="shared" si="7"/>
        <v>520</v>
      </c>
      <c r="G233" s="394"/>
      <c r="I233" s="434"/>
      <c r="J233" s="435"/>
    </row>
    <row r="234" spans="1:10" x14ac:dyDescent="0.25">
      <c r="A234" s="778"/>
      <c r="B234" s="783"/>
      <c r="C234" s="402">
        <v>2279</v>
      </c>
      <c r="D234" s="407">
        <f>80</f>
        <v>80</v>
      </c>
      <c r="E234" s="407"/>
      <c r="F234" s="407">
        <f t="shared" si="7"/>
        <v>80</v>
      </c>
      <c r="G234" s="394"/>
      <c r="I234" s="434"/>
      <c r="J234" s="435"/>
    </row>
    <row r="235" spans="1:10" x14ac:dyDescent="0.25">
      <c r="A235" s="778"/>
      <c r="B235" s="783"/>
      <c r="C235" s="402">
        <v>2314</v>
      </c>
      <c r="D235" s="407">
        <v>400</v>
      </c>
      <c r="E235" s="407"/>
      <c r="F235" s="407">
        <f t="shared" si="7"/>
        <v>400</v>
      </c>
      <c r="G235" s="394"/>
      <c r="I235" s="434"/>
      <c r="J235" s="435"/>
    </row>
    <row r="236" spans="1:10" x14ac:dyDescent="0.25">
      <c r="A236" s="778"/>
      <c r="B236" s="783"/>
      <c r="C236" s="402">
        <v>2235</v>
      </c>
      <c r="D236" s="407">
        <v>2000</v>
      </c>
      <c r="E236" s="407"/>
      <c r="F236" s="407">
        <f t="shared" si="7"/>
        <v>2000</v>
      </c>
      <c r="G236" s="394"/>
      <c r="I236" s="434"/>
      <c r="J236" s="435"/>
    </row>
    <row r="237" spans="1:10" ht="24" x14ac:dyDescent="0.25">
      <c r="A237" s="408" t="s">
        <v>542</v>
      </c>
      <c r="B237" s="409" t="s">
        <v>543</v>
      </c>
      <c r="C237" s="402">
        <v>2235</v>
      </c>
      <c r="D237" s="407">
        <v>1500</v>
      </c>
      <c r="E237" s="407"/>
      <c r="F237" s="407">
        <f t="shared" si="7"/>
        <v>1500</v>
      </c>
      <c r="G237" s="394"/>
      <c r="I237" s="434"/>
      <c r="J237" s="435"/>
    </row>
    <row r="238" spans="1:10" x14ac:dyDescent="0.25">
      <c r="A238" s="408" t="s">
        <v>544</v>
      </c>
      <c r="B238" s="413" t="s">
        <v>545</v>
      </c>
      <c r="C238" s="402">
        <v>2279</v>
      </c>
      <c r="D238" s="404">
        <v>5743</v>
      </c>
      <c r="E238" s="404"/>
      <c r="F238" s="404">
        <f t="shared" si="7"/>
        <v>5743</v>
      </c>
      <c r="G238" s="394"/>
      <c r="I238" s="434"/>
      <c r="J238" s="435"/>
    </row>
    <row r="239" spans="1:10" x14ac:dyDescent="0.25">
      <c r="A239" s="798" t="s">
        <v>546</v>
      </c>
      <c r="B239" s="782" t="s">
        <v>547</v>
      </c>
      <c r="C239" s="402">
        <v>2235</v>
      </c>
      <c r="D239" s="407">
        <v>300</v>
      </c>
      <c r="E239" s="407"/>
      <c r="F239" s="407">
        <f t="shared" si="7"/>
        <v>300</v>
      </c>
      <c r="G239" s="394"/>
      <c r="I239" s="434"/>
      <c r="J239" s="435"/>
    </row>
    <row r="240" spans="1:10" x14ac:dyDescent="0.25">
      <c r="A240" s="798"/>
      <c r="B240" s="782"/>
      <c r="C240" s="402">
        <v>2252</v>
      </c>
      <c r="D240" s="407">
        <v>3000</v>
      </c>
      <c r="E240" s="407"/>
      <c r="F240" s="407">
        <f t="shared" si="7"/>
        <v>3000</v>
      </c>
      <c r="G240" s="394"/>
      <c r="I240" s="434"/>
      <c r="J240" s="435"/>
    </row>
    <row r="241" spans="1:10" x14ac:dyDescent="0.25">
      <c r="A241" s="798" t="s">
        <v>548</v>
      </c>
      <c r="B241" s="782" t="s">
        <v>549</v>
      </c>
      <c r="C241" s="402">
        <v>2279</v>
      </c>
      <c r="D241" s="407">
        <v>200</v>
      </c>
      <c r="E241" s="407"/>
      <c r="F241" s="407">
        <f t="shared" si="7"/>
        <v>200</v>
      </c>
      <c r="G241" s="394"/>
      <c r="I241" s="434"/>
      <c r="J241" s="435"/>
    </row>
    <row r="242" spans="1:10" x14ac:dyDescent="0.25">
      <c r="A242" s="798"/>
      <c r="B242" s="782"/>
      <c r="C242" s="399">
        <v>2314</v>
      </c>
      <c r="D242" s="407">
        <v>200</v>
      </c>
      <c r="E242" s="407"/>
      <c r="F242" s="407">
        <f t="shared" si="7"/>
        <v>200</v>
      </c>
      <c r="G242" s="394"/>
      <c r="I242" s="434"/>
      <c r="J242" s="435"/>
    </row>
    <row r="243" spans="1:10" x14ac:dyDescent="0.25">
      <c r="A243" s="798" t="s">
        <v>550</v>
      </c>
      <c r="B243" s="782" t="s">
        <v>551</v>
      </c>
      <c r="C243" s="402">
        <v>1150</v>
      </c>
      <c r="D243" s="407">
        <v>1100</v>
      </c>
      <c r="E243" s="407"/>
      <c r="F243" s="407">
        <f t="shared" si="7"/>
        <v>1100</v>
      </c>
      <c r="G243" s="394"/>
      <c r="I243" s="434"/>
      <c r="J243" s="435"/>
    </row>
    <row r="244" spans="1:10" x14ac:dyDescent="0.25">
      <c r="A244" s="798"/>
      <c r="B244" s="782"/>
      <c r="C244" s="402">
        <v>1210</v>
      </c>
      <c r="D244" s="407">
        <v>260</v>
      </c>
      <c r="E244" s="407"/>
      <c r="F244" s="407">
        <f t="shared" si="7"/>
        <v>260</v>
      </c>
      <c r="G244" s="394"/>
      <c r="I244" s="434"/>
      <c r="J244" s="435"/>
    </row>
    <row r="245" spans="1:10" x14ac:dyDescent="0.25">
      <c r="A245" s="798"/>
      <c r="B245" s="782"/>
      <c r="C245" s="402">
        <v>2314</v>
      </c>
      <c r="D245" s="407">
        <v>200</v>
      </c>
      <c r="E245" s="407"/>
      <c r="F245" s="407">
        <f t="shared" si="7"/>
        <v>200</v>
      </c>
      <c r="G245" s="394"/>
      <c r="I245" s="434"/>
      <c r="J245" s="435"/>
    </row>
    <row r="246" spans="1:10" x14ac:dyDescent="0.25">
      <c r="A246" s="798" t="s">
        <v>552</v>
      </c>
      <c r="B246" s="782" t="s">
        <v>553</v>
      </c>
      <c r="C246" s="402">
        <v>2279</v>
      </c>
      <c r="D246" s="407">
        <v>300</v>
      </c>
      <c r="E246" s="407"/>
      <c r="F246" s="407">
        <f t="shared" si="7"/>
        <v>300</v>
      </c>
      <c r="G246" s="394"/>
      <c r="I246" s="434"/>
      <c r="J246" s="435"/>
    </row>
    <row r="247" spans="1:10" x14ac:dyDescent="0.25">
      <c r="A247" s="798"/>
      <c r="B247" s="782"/>
      <c r="C247" s="399">
        <v>2314</v>
      </c>
      <c r="D247" s="407">
        <v>500</v>
      </c>
      <c r="E247" s="407"/>
      <c r="F247" s="407">
        <f t="shared" si="7"/>
        <v>500</v>
      </c>
      <c r="G247" s="394"/>
      <c r="I247" s="434"/>
      <c r="J247" s="435"/>
    </row>
    <row r="248" spans="1:10" x14ac:dyDescent="0.25">
      <c r="A248" s="800" t="s">
        <v>554</v>
      </c>
      <c r="B248" s="782" t="s">
        <v>555</v>
      </c>
      <c r="C248" s="402">
        <v>2264</v>
      </c>
      <c r="D248" s="407">
        <v>214</v>
      </c>
      <c r="E248" s="407"/>
      <c r="F248" s="407">
        <f t="shared" si="7"/>
        <v>214</v>
      </c>
      <c r="G248" s="394"/>
      <c r="I248" s="434"/>
      <c r="J248" s="435"/>
    </row>
    <row r="249" spans="1:10" x14ac:dyDescent="0.25">
      <c r="A249" s="800"/>
      <c r="B249" s="782"/>
      <c r="C249" s="402">
        <v>1150</v>
      </c>
      <c r="D249" s="407">
        <v>193</v>
      </c>
      <c r="E249" s="407"/>
      <c r="F249" s="407">
        <f t="shared" si="7"/>
        <v>193</v>
      </c>
      <c r="G249" s="394"/>
      <c r="I249" s="434"/>
      <c r="J249" s="435"/>
    </row>
    <row r="250" spans="1:10" x14ac:dyDescent="0.25">
      <c r="A250" s="800"/>
      <c r="B250" s="782"/>
      <c r="C250" s="402">
        <v>2311</v>
      </c>
      <c r="D250" s="407">
        <v>43</v>
      </c>
      <c r="E250" s="407"/>
      <c r="F250" s="407">
        <f t="shared" si="7"/>
        <v>43</v>
      </c>
      <c r="G250" s="394"/>
      <c r="I250" s="434"/>
      <c r="J250" s="435"/>
    </row>
    <row r="251" spans="1:10" x14ac:dyDescent="0.25">
      <c r="A251" s="800"/>
      <c r="B251" s="782"/>
      <c r="C251" s="399">
        <v>2314</v>
      </c>
      <c r="D251" s="407">
        <v>150</v>
      </c>
      <c r="E251" s="407"/>
      <c r="F251" s="407">
        <f t="shared" si="7"/>
        <v>150</v>
      </c>
      <c r="G251" s="394"/>
      <c r="I251" s="434"/>
      <c r="J251" s="435"/>
    </row>
    <row r="252" spans="1:10" ht="24" x14ac:dyDescent="0.25">
      <c r="A252" s="425" t="s">
        <v>556</v>
      </c>
      <c r="B252" s="423" t="s">
        <v>557</v>
      </c>
      <c r="C252" s="399">
        <v>2314</v>
      </c>
      <c r="D252" s="407">
        <v>300</v>
      </c>
      <c r="E252" s="407"/>
      <c r="F252" s="407">
        <f t="shared" si="7"/>
        <v>300</v>
      </c>
      <c r="G252" s="394"/>
      <c r="I252" s="434"/>
      <c r="J252" s="435"/>
    </row>
    <row r="253" spans="1:10" x14ac:dyDescent="0.25">
      <c r="A253" s="425" t="s">
        <v>558</v>
      </c>
      <c r="B253" s="426" t="s">
        <v>559</v>
      </c>
      <c r="C253" s="399">
        <v>2314</v>
      </c>
      <c r="D253" s="407">
        <v>120</v>
      </c>
      <c r="E253" s="407"/>
      <c r="F253" s="407">
        <f t="shared" si="7"/>
        <v>120</v>
      </c>
      <c r="G253" s="394"/>
      <c r="I253" s="434"/>
      <c r="J253" s="435"/>
    </row>
    <row r="254" spans="1:10" x14ac:dyDescent="0.25">
      <c r="A254" s="778" t="s">
        <v>560</v>
      </c>
      <c r="B254" s="783" t="s">
        <v>561</v>
      </c>
      <c r="C254" s="402">
        <v>2231</v>
      </c>
      <c r="D254" s="407">
        <v>1611</v>
      </c>
      <c r="E254" s="407"/>
      <c r="F254" s="407">
        <f t="shared" si="7"/>
        <v>1611</v>
      </c>
      <c r="G254" s="394"/>
      <c r="I254" s="434"/>
      <c r="J254" s="435"/>
    </row>
    <row r="255" spans="1:10" x14ac:dyDescent="0.25">
      <c r="A255" s="778"/>
      <c r="B255" s="783"/>
      <c r="C255" s="402">
        <v>2262</v>
      </c>
      <c r="D255" s="407">
        <v>720</v>
      </c>
      <c r="E255" s="407"/>
      <c r="F255" s="407">
        <f t="shared" si="7"/>
        <v>720</v>
      </c>
      <c r="G255" s="394"/>
      <c r="I255" s="434"/>
      <c r="J255" s="435"/>
    </row>
    <row r="256" spans="1:10" x14ac:dyDescent="0.25">
      <c r="A256" s="778"/>
      <c r="B256" s="783"/>
      <c r="C256" s="402">
        <v>2279</v>
      </c>
      <c r="D256" s="407">
        <v>320</v>
      </c>
      <c r="E256" s="407"/>
      <c r="F256" s="407">
        <f t="shared" si="7"/>
        <v>320</v>
      </c>
      <c r="G256" s="394"/>
      <c r="I256" s="434"/>
      <c r="J256" s="435"/>
    </row>
    <row r="257" spans="1:10" x14ac:dyDescent="0.25">
      <c r="A257" s="778"/>
      <c r="B257" s="783"/>
      <c r="C257" s="399">
        <v>2314</v>
      </c>
      <c r="D257" s="407">
        <v>486</v>
      </c>
      <c r="E257" s="407"/>
      <c r="F257" s="407">
        <f t="shared" si="7"/>
        <v>486</v>
      </c>
      <c r="G257" s="394"/>
      <c r="I257" s="434"/>
      <c r="J257" s="435"/>
    </row>
    <row r="258" spans="1:10" x14ac:dyDescent="0.25">
      <c r="A258" s="800" t="s">
        <v>562</v>
      </c>
      <c r="B258" s="782" t="s">
        <v>563</v>
      </c>
      <c r="C258" s="402">
        <v>1150</v>
      </c>
      <c r="D258" s="407">
        <v>2000</v>
      </c>
      <c r="E258" s="407">
        <v>2000</v>
      </c>
      <c r="F258" s="407">
        <f t="shared" si="7"/>
        <v>4000</v>
      </c>
      <c r="G258" s="801" t="s">
        <v>324</v>
      </c>
      <c r="I258" s="434"/>
      <c r="J258" s="435"/>
    </row>
    <row r="259" spans="1:10" x14ac:dyDescent="0.25">
      <c r="A259" s="800"/>
      <c r="B259" s="782"/>
      <c r="C259" s="402">
        <v>1210</v>
      </c>
      <c r="D259" s="407">
        <v>472</v>
      </c>
      <c r="E259" s="407">
        <v>472</v>
      </c>
      <c r="F259" s="407">
        <f t="shared" si="7"/>
        <v>944</v>
      </c>
      <c r="G259" s="802"/>
      <c r="I259" s="434"/>
      <c r="J259" s="435"/>
    </row>
    <row r="260" spans="1:10" ht="24.75" x14ac:dyDescent="0.25">
      <c r="A260" s="800"/>
      <c r="B260" s="782"/>
      <c r="C260" s="402">
        <v>2279</v>
      </c>
      <c r="D260" s="407">
        <v>815</v>
      </c>
      <c r="E260" s="407">
        <v>800</v>
      </c>
      <c r="F260" s="407">
        <f t="shared" si="7"/>
        <v>1615</v>
      </c>
      <c r="G260" s="394" t="s">
        <v>325</v>
      </c>
      <c r="I260" s="434"/>
      <c r="J260" s="435"/>
    </row>
    <row r="261" spans="1:10" x14ac:dyDescent="0.25">
      <c r="A261" s="427"/>
      <c r="B261" s="427"/>
      <c r="C261" s="427"/>
      <c r="D261" s="427"/>
      <c r="I261" s="434"/>
      <c r="J261" s="435"/>
    </row>
    <row r="262" spans="1:10" x14ac:dyDescent="0.25">
      <c r="A262" s="427" t="s">
        <v>564</v>
      </c>
      <c r="B262" s="427"/>
      <c r="C262" s="428"/>
      <c r="D262" s="428"/>
      <c r="I262" s="434"/>
      <c r="J262" s="435"/>
    </row>
    <row r="263" spans="1:10" x14ac:dyDescent="0.25">
      <c r="A263" s="427" t="s">
        <v>565</v>
      </c>
      <c r="B263" s="427"/>
      <c r="C263" s="803"/>
      <c r="D263" s="803"/>
      <c r="I263" s="434"/>
      <c r="J263" s="435"/>
    </row>
    <row r="264" spans="1:10" ht="27" customHeight="1" x14ac:dyDescent="0.25">
      <c r="A264" s="776" t="s">
        <v>328</v>
      </c>
      <c r="B264" s="776" t="s">
        <v>329</v>
      </c>
      <c r="C264" s="776" t="s">
        <v>330</v>
      </c>
      <c r="D264" s="776" t="s">
        <v>566</v>
      </c>
      <c r="E264" s="777" t="s">
        <v>332</v>
      </c>
      <c r="F264" s="777" t="s">
        <v>333</v>
      </c>
      <c r="G264" s="777" t="s">
        <v>21</v>
      </c>
      <c r="I264" s="434"/>
      <c r="J264" s="435"/>
    </row>
    <row r="265" spans="1:10" ht="27" customHeight="1" x14ac:dyDescent="0.25">
      <c r="A265" s="776"/>
      <c r="B265" s="776"/>
      <c r="C265" s="776"/>
      <c r="D265" s="776"/>
      <c r="E265" s="777"/>
      <c r="F265" s="777"/>
      <c r="G265" s="777"/>
      <c r="I265" s="434"/>
      <c r="J265" s="435"/>
    </row>
    <row r="266" spans="1:10" x14ac:dyDescent="0.25">
      <c r="A266" s="391"/>
      <c r="B266" s="392" t="s">
        <v>567</v>
      </c>
      <c r="C266" s="393"/>
      <c r="D266" s="393">
        <f t="shared" ref="D266:F266" si="8">SUM(D267:D268)</f>
        <v>1700</v>
      </c>
      <c r="E266" s="393">
        <f t="shared" si="8"/>
        <v>0</v>
      </c>
      <c r="F266" s="393">
        <f t="shared" si="8"/>
        <v>1700</v>
      </c>
      <c r="G266" s="429"/>
      <c r="I266" s="434"/>
      <c r="J266" s="435"/>
    </row>
    <row r="267" spans="1:10" x14ac:dyDescent="0.25">
      <c r="A267" s="430">
        <v>1</v>
      </c>
      <c r="B267" s="417" t="s">
        <v>568</v>
      </c>
      <c r="C267" s="401">
        <v>2370</v>
      </c>
      <c r="D267" s="426">
        <v>300</v>
      </c>
      <c r="E267" s="436"/>
      <c r="F267" s="426">
        <f>D267+E267</f>
        <v>300</v>
      </c>
      <c r="G267" s="429"/>
      <c r="I267" s="434"/>
      <c r="J267" s="435"/>
    </row>
    <row r="268" spans="1:10" x14ac:dyDescent="0.25">
      <c r="A268" s="430">
        <v>2</v>
      </c>
      <c r="B268" s="417" t="s">
        <v>569</v>
      </c>
      <c r="C268" s="401">
        <v>2239</v>
      </c>
      <c r="D268" s="426">
        <v>1400</v>
      </c>
      <c r="E268" s="437"/>
      <c r="F268" s="426">
        <f>D268+E268</f>
        <v>1400</v>
      </c>
      <c r="G268" s="394"/>
      <c r="I268" s="434"/>
      <c r="J268" s="435"/>
    </row>
    <row r="269" spans="1:10" x14ac:dyDescent="0.25">
      <c r="I269" s="434"/>
      <c r="J269" s="435"/>
    </row>
    <row r="270" spans="1:10" x14ac:dyDescent="0.25">
      <c r="A270" s="427" t="s">
        <v>570</v>
      </c>
      <c r="B270" s="427"/>
      <c r="C270" s="428"/>
      <c r="D270" s="428"/>
      <c r="I270" s="434"/>
      <c r="J270" s="435"/>
    </row>
    <row r="271" spans="1:10" x14ac:dyDescent="0.25">
      <c r="A271" s="427" t="s">
        <v>571</v>
      </c>
      <c r="B271" s="427"/>
      <c r="C271" s="803"/>
      <c r="D271" s="803"/>
      <c r="I271" s="434"/>
      <c r="J271" s="435"/>
    </row>
    <row r="272" spans="1:10" ht="27" customHeight="1" x14ac:dyDescent="0.25">
      <c r="A272" s="776" t="s">
        <v>328</v>
      </c>
      <c r="B272" s="776" t="s">
        <v>329</v>
      </c>
      <c r="C272" s="776" t="s">
        <v>330</v>
      </c>
      <c r="D272" s="776" t="s">
        <v>566</v>
      </c>
      <c r="E272" s="777" t="s">
        <v>332</v>
      </c>
      <c r="F272" s="777" t="s">
        <v>333</v>
      </c>
      <c r="G272" s="777" t="s">
        <v>21</v>
      </c>
      <c r="I272" s="434"/>
      <c r="J272" s="435"/>
    </row>
    <row r="273" spans="1:10" ht="27" customHeight="1" x14ac:dyDescent="0.25">
      <c r="A273" s="776"/>
      <c r="B273" s="776"/>
      <c r="C273" s="776"/>
      <c r="D273" s="776"/>
      <c r="E273" s="777"/>
      <c r="F273" s="777"/>
      <c r="G273" s="777"/>
      <c r="I273" s="434"/>
      <c r="J273" s="435"/>
    </row>
    <row r="274" spans="1:10" x14ac:dyDescent="0.25">
      <c r="A274" s="391"/>
      <c r="B274" s="392" t="s">
        <v>567</v>
      </c>
      <c r="C274" s="393"/>
      <c r="D274" s="393">
        <f>SUM(D275:D275)</f>
        <v>120022</v>
      </c>
      <c r="E274" s="393">
        <f>SUM(E275:E275)</f>
        <v>0</v>
      </c>
      <c r="F274" s="393">
        <f>SUM(F275:F275)</f>
        <v>120022</v>
      </c>
      <c r="G274" s="429"/>
      <c r="I274" s="434"/>
      <c r="J274" s="435"/>
    </row>
    <row r="275" spans="1:10" ht="24" x14ac:dyDescent="0.25">
      <c r="A275" s="430">
        <v>1</v>
      </c>
      <c r="B275" s="417" t="s">
        <v>572</v>
      </c>
      <c r="C275" s="401">
        <v>3262</v>
      </c>
      <c r="D275" s="426">
        <f>30000+90022</f>
        <v>120022</v>
      </c>
      <c r="E275" s="429"/>
      <c r="F275" s="426">
        <f>D275+E275</f>
        <v>120022</v>
      </c>
      <c r="G275" s="429"/>
      <c r="I275" s="434"/>
      <c r="J275" s="435"/>
    </row>
    <row r="277" spans="1:10" x14ac:dyDescent="0.25">
      <c r="A277" s="431"/>
    </row>
    <row r="279" spans="1:10" s="380" customFormat="1" ht="12" x14ac:dyDescent="0.2"/>
  </sheetData>
  <mergeCells count="135">
    <mergeCell ref="G258:G259"/>
    <mergeCell ref="F264:F265"/>
    <mergeCell ref="G264:G265"/>
    <mergeCell ref="C271:D271"/>
    <mergeCell ref="A272:A273"/>
    <mergeCell ref="B272:B273"/>
    <mergeCell ref="C272:C273"/>
    <mergeCell ref="D272:D273"/>
    <mergeCell ref="E272:E273"/>
    <mergeCell ref="F272:F273"/>
    <mergeCell ref="G272:G273"/>
    <mergeCell ref="C263:D263"/>
    <mergeCell ref="A264:A265"/>
    <mergeCell ref="B264:B265"/>
    <mergeCell ref="C264:C265"/>
    <mergeCell ref="D264:D265"/>
    <mergeCell ref="E264:E265"/>
    <mergeCell ref="A248:A251"/>
    <mergeCell ref="B248:B251"/>
    <mergeCell ref="A254:A257"/>
    <mergeCell ref="B254:B257"/>
    <mergeCell ref="A258:A260"/>
    <mergeCell ref="B258:B260"/>
    <mergeCell ref="A241:A242"/>
    <mergeCell ref="B241:B242"/>
    <mergeCell ref="A243:A245"/>
    <mergeCell ref="B243:B245"/>
    <mergeCell ref="A246:A247"/>
    <mergeCell ref="B246:B247"/>
    <mergeCell ref="A227:A231"/>
    <mergeCell ref="B227:B231"/>
    <mergeCell ref="A232:A236"/>
    <mergeCell ref="B232:B236"/>
    <mergeCell ref="A239:A240"/>
    <mergeCell ref="B239:B240"/>
    <mergeCell ref="A203:A207"/>
    <mergeCell ref="B203:B207"/>
    <mergeCell ref="A209:A215"/>
    <mergeCell ref="B209:B215"/>
    <mergeCell ref="A216:A218"/>
    <mergeCell ref="B216:B218"/>
    <mergeCell ref="A180:A181"/>
    <mergeCell ref="B180:B181"/>
    <mergeCell ref="A182:A185"/>
    <mergeCell ref="B182:B185"/>
    <mergeCell ref="A186:A198"/>
    <mergeCell ref="B186:B198"/>
    <mergeCell ref="A153:A156"/>
    <mergeCell ref="B153:B156"/>
    <mergeCell ref="A159:A161"/>
    <mergeCell ref="B159:B161"/>
    <mergeCell ref="A178:A179"/>
    <mergeCell ref="B178:B179"/>
    <mergeCell ref="A137:A139"/>
    <mergeCell ref="B137:B139"/>
    <mergeCell ref="A146:A149"/>
    <mergeCell ref="B146:B149"/>
    <mergeCell ref="A150:A152"/>
    <mergeCell ref="B150:B152"/>
    <mergeCell ref="A128:A130"/>
    <mergeCell ref="B128:B130"/>
    <mergeCell ref="A131:A133"/>
    <mergeCell ref="B131:B133"/>
    <mergeCell ref="A134:A136"/>
    <mergeCell ref="B134:B136"/>
    <mergeCell ref="A118:A120"/>
    <mergeCell ref="B118:B120"/>
    <mergeCell ref="A122:A124"/>
    <mergeCell ref="B122:B124"/>
    <mergeCell ref="A125:A127"/>
    <mergeCell ref="B125:B127"/>
    <mergeCell ref="A109:A111"/>
    <mergeCell ref="B109:B111"/>
    <mergeCell ref="A112:A114"/>
    <mergeCell ref="B112:B114"/>
    <mergeCell ref="A115:A117"/>
    <mergeCell ref="B115:B117"/>
    <mergeCell ref="A100:A102"/>
    <mergeCell ref="B100:B102"/>
    <mergeCell ref="A103:A105"/>
    <mergeCell ref="B103:B105"/>
    <mergeCell ref="A106:A108"/>
    <mergeCell ref="B106:B108"/>
    <mergeCell ref="A85:A87"/>
    <mergeCell ref="B85:B87"/>
    <mergeCell ref="A94:A96"/>
    <mergeCell ref="B94:B96"/>
    <mergeCell ref="A97:A99"/>
    <mergeCell ref="B97:B99"/>
    <mergeCell ref="A74:A77"/>
    <mergeCell ref="B74:B77"/>
    <mergeCell ref="A79:A80"/>
    <mergeCell ref="B79:B80"/>
    <mergeCell ref="A81:A82"/>
    <mergeCell ref="B81:B82"/>
    <mergeCell ref="A59:A60"/>
    <mergeCell ref="B59:B60"/>
    <mergeCell ref="A64:A69"/>
    <mergeCell ref="B64:B69"/>
    <mergeCell ref="A70:A71"/>
    <mergeCell ref="B70:B71"/>
    <mergeCell ref="A47:A48"/>
    <mergeCell ref="B47:B48"/>
    <mergeCell ref="A53:A55"/>
    <mergeCell ref="B53:B55"/>
    <mergeCell ref="A56:A57"/>
    <mergeCell ref="B56:B57"/>
    <mergeCell ref="A37:A39"/>
    <mergeCell ref="B37:B39"/>
    <mergeCell ref="A42:A43"/>
    <mergeCell ref="B42:B43"/>
    <mergeCell ref="A44:A45"/>
    <mergeCell ref="B44:B45"/>
    <mergeCell ref="A27:A30"/>
    <mergeCell ref="B27:B30"/>
    <mergeCell ref="A32:A34"/>
    <mergeCell ref="B32:B34"/>
    <mergeCell ref="A35:A36"/>
    <mergeCell ref="B35:B36"/>
    <mergeCell ref="A18:A19"/>
    <mergeCell ref="B18:B19"/>
    <mergeCell ref="A20:A21"/>
    <mergeCell ref="B20:B21"/>
    <mergeCell ref="A22:A24"/>
    <mergeCell ref="B22:B24"/>
    <mergeCell ref="C5:D5"/>
    <mergeCell ref="A8:G8"/>
    <mergeCell ref="C10:D10"/>
    <mergeCell ref="A14:A15"/>
    <mergeCell ref="B14:B15"/>
    <mergeCell ref="C14:C15"/>
    <mergeCell ref="D14:D15"/>
    <mergeCell ref="E14:E15"/>
    <mergeCell ref="F14:F15"/>
    <mergeCell ref="G14:G15"/>
  </mergeCells>
  <pageMargins left="0.98425196850393704" right="0.31496062992125984" top="0.43307086614173229" bottom="0.39370078740157483" header="0.23622047244094491" footer="0.31496062992125984"/>
  <pageSetup paperSize="9" scale="70" fitToHeight="0" orientation="portrait" r:id="rId1"/>
  <headerFooter differentFirst="1">
    <oddFooter>&amp;R&amp;P (&amp;N)</oddFooter>
    <firstHeader>&amp;R&amp;"Times New Roman,Regular"&amp;9 22.pielikums Jūrmalas pilsētas domes 
2015.gada 30.jūlija saistošajiem noteikumiem Nr.30
(protokols Nr.13, 5.punkts)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01.1.8.</vt:lpstr>
      <vt:lpstr>04.1.10.</vt:lpstr>
      <vt:lpstr>04.3.1.</vt:lpstr>
      <vt:lpstr>09.1.7.</vt:lpstr>
      <vt:lpstr>09.2.1.</vt:lpstr>
      <vt:lpstr>4.pielikums</vt:lpstr>
      <vt:lpstr>18.pielikums</vt:lpstr>
      <vt:lpstr>'4.pielikums'!Print_Area</vt:lpstr>
      <vt:lpstr>'04.1.10.'!Print_Titles</vt:lpstr>
      <vt:lpstr>'04.3.1.'!Print_Titles</vt:lpstr>
      <vt:lpstr>'09.1.7.'!Print_Titles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Zalkovska</cp:lastModifiedBy>
  <cp:lastPrinted>2015-08-03T08:05:25Z</cp:lastPrinted>
  <dcterms:created xsi:type="dcterms:W3CDTF">2015-07-13T11:42:02Z</dcterms:created>
  <dcterms:modified xsi:type="dcterms:W3CDTF">2015-08-03T08:06:04Z</dcterms:modified>
</cp:coreProperties>
</file>